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6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H558" i="11" l="1"/>
  <c r="D559" i="11"/>
  <c r="G559" i="11" s="1"/>
  <c r="I558" i="11"/>
  <c r="I557" i="11"/>
  <c r="D560" i="10"/>
  <c r="G560" i="10" s="1"/>
  <c r="I558" i="10"/>
  <c r="B416" i="25"/>
  <c r="B417" i="25"/>
  <c r="B418" i="25"/>
  <c r="B419" i="25"/>
  <c r="B420" i="25"/>
  <c r="B464" i="20"/>
  <c r="B463" i="20"/>
  <c r="B462" i="20"/>
  <c r="B461" i="20"/>
  <c r="B460" i="20"/>
  <c r="S459" i="20"/>
  <c r="T459" i="20"/>
  <c r="U459" i="20"/>
  <c r="V459" i="20"/>
  <c r="W459" i="20"/>
  <c r="X459" i="20"/>
  <c r="Y459" i="20"/>
  <c r="Z459" i="20"/>
  <c r="AA459" i="20"/>
  <c r="AB459" i="20"/>
  <c r="AC459" i="20"/>
  <c r="AD459" i="20"/>
  <c r="AE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AT459" i="20"/>
  <c r="AU459" i="20"/>
  <c r="AV459" i="20"/>
  <c r="AW459" i="20"/>
  <c r="AX459" i="20"/>
  <c r="AY459" i="20"/>
  <c r="AZ459" i="20"/>
  <c r="BA459" i="20"/>
  <c r="BB459" i="20"/>
  <c r="BC459" i="20"/>
  <c r="BD459" i="20"/>
  <c r="B415" i="25"/>
  <c r="D415" i="25"/>
  <c r="M415" i="25"/>
  <c r="K415" i="25"/>
  <c r="I415" i="25"/>
  <c r="C560" i="10"/>
  <c r="L559" i="10"/>
  <c r="M559" i="10"/>
  <c r="C559" i="10"/>
  <c r="D559" i="10"/>
  <c r="E559" i="10" s="1"/>
  <c r="L558" i="9"/>
  <c r="M558" i="9"/>
  <c r="I557" i="9"/>
  <c r="C558" i="9"/>
  <c r="D558" i="9"/>
  <c r="E558" i="9" s="1"/>
  <c r="C559" i="11"/>
  <c r="L558" i="11"/>
  <c r="M558" i="11"/>
  <c r="C558" i="11"/>
  <c r="D558" i="11"/>
  <c r="E558" i="11" s="1"/>
  <c r="G559" i="12"/>
  <c r="C559" i="12"/>
  <c r="L558" i="12"/>
  <c r="M558" i="12"/>
  <c r="I557" i="12"/>
  <c r="C558" i="12"/>
  <c r="D558" i="12"/>
  <c r="G558" i="12" s="1"/>
  <c r="L552" i="8"/>
  <c r="M552" i="8"/>
  <c r="I552" i="8"/>
  <c r="C552" i="8"/>
  <c r="D552" i="8"/>
  <c r="E552" i="8" s="1"/>
  <c r="H552" i="8" s="1"/>
  <c r="L552" i="7"/>
  <c r="M552" i="7"/>
  <c r="I552" i="7"/>
  <c r="C552" i="7"/>
  <c r="D552" i="7"/>
  <c r="E552" i="7" s="1"/>
  <c r="L551" i="6"/>
  <c r="M551" i="6"/>
  <c r="I551" i="6"/>
  <c r="C551" i="6"/>
  <c r="D551" i="6"/>
  <c r="H551" i="6" s="1"/>
  <c r="E551" i="6"/>
  <c r="L552" i="5"/>
  <c r="M552" i="5"/>
  <c r="I551" i="5"/>
  <c r="C552" i="5"/>
  <c r="D552" i="5"/>
  <c r="E552" i="5" s="1"/>
  <c r="G559" i="10" l="1"/>
  <c r="H559" i="10"/>
  <c r="H558" i="9"/>
  <c r="G558" i="9"/>
  <c r="G558" i="11"/>
  <c r="G552" i="8"/>
  <c r="G552" i="7"/>
  <c r="H552" i="7"/>
  <c r="G551" i="6"/>
  <c r="G552" i="5"/>
  <c r="H552" i="5"/>
  <c r="S458" i="20"/>
  <c r="T458" i="20"/>
  <c r="U458" i="20"/>
  <c r="AB458" i="20" s="1"/>
  <c r="V458" i="20"/>
  <c r="AE458" i="20" s="1"/>
  <c r="Y458" i="20"/>
  <c r="AA458" i="20"/>
  <c r="AC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AT458" i="20"/>
  <c r="AU458" i="20"/>
  <c r="AW458" i="20"/>
  <c r="AY458" i="20"/>
  <c r="AZ458" i="20"/>
  <c r="BA458" i="20"/>
  <c r="BB458" i="20"/>
  <c r="BC458" i="20"/>
  <c r="BD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M557" i="12"/>
  <c r="I556" i="12"/>
  <c r="C557" i="12"/>
  <c r="D557" i="12"/>
  <c r="G557" i="12" s="1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AX458" i="20" l="1"/>
  <c r="Z458" i="20"/>
  <c r="AV458" i="20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7" i="20"/>
  <c r="U457" i="20"/>
  <c r="V457" i="20"/>
  <c r="AC457" i="20" s="1"/>
  <c r="W457" i="20"/>
  <c r="X457" i="20"/>
  <c r="Y457" i="20"/>
  <c r="Z457" i="20"/>
  <c r="AA457" i="20"/>
  <c r="AB457" i="20"/>
  <c r="AD457" i="20"/>
  <c r="AE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AT457" i="20"/>
  <c r="AU457" i="20"/>
  <c r="AV457" i="20"/>
  <c r="AW457" i="20"/>
  <c r="AX457" i="20"/>
  <c r="AY457" i="20"/>
  <c r="AZ457" i="20"/>
  <c r="BA457" i="20"/>
  <c r="BB457" i="20"/>
  <c r="BC457" i="20"/>
  <c r="BD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M556" i="12"/>
  <c r="I555" i="12"/>
  <c r="C556" i="12"/>
  <c r="D556" i="12"/>
  <c r="G556" i="12" s="1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M550" i="5"/>
  <c r="I549" i="5"/>
  <c r="C550" i="5"/>
  <c r="D550" i="5"/>
  <c r="E550" i="5" s="1"/>
  <c r="H557" i="10" l="1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6" i="20"/>
  <c r="U456" i="20"/>
  <c r="AD456" i="20" s="1"/>
  <c r="V456" i="20"/>
  <c r="Y456" i="20"/>
  <c r="AA456" i="20"/>
  <c r="AC456" i="20"/>
  <c r="AE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AT456" i="20"/>
  <c r="AU456" i="20"/>
  <c r="AW456" i="20"/>
  <c r="AY456" i="20"/>
  <c r="AZ456" i="20"/>
  <c r="BA456" i="20"/>
  <c r="BB456" i="20"/>
  <c r="BC456" i="20"/>
  <c r="BD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M555" i="12"/>
  <c r="I554" i="12"/>
  <c r="C555" i="12"/>
  <c r="D555" i="12"/>
  <c r="G555" i="12" s="1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H549" i="5"/>
  <c r="C549" i="5"/>
  <c r="D549" i="5"/>
  <c r="E549" i="5" s="1"/>
  <c r="AB456" i="20" l="1"/>
  <c r="AX456" i="20"/>
  <c r="Z456" i="20"/>
  <c r="AV456" i="20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5" i="20"/>
  <c r="U455" i="20"/>
  <c r="V455" i="20"/>
  <c r="Y455" i="20" s="1"/>
  <c r="W455" i="20"/>
  <c r="X455" i="20"/>
  <c r="Z455" i="20"/>
  <c r="AA455" i="20"/>
  <c r="AB455" i="20"/>
  <c r="AC455" i="20"/>
  <c r="AD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AT455" i="20"/>
  <c r="AU455" i="20"/>
  <c r="AV455" i="20"/>
  <c r="AW455" i="20"/>
  <c r="AX455" i="20"/>
  <c r="AY455" i="20"/>
  <c r="AZ455" i="20"/>
  <c r="BA455" i="20"/>
  <c r="BB455" i="20"/>
  <c r="BC455" i="20"/>
  <c r="BD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M548" i="7"/>
  <c r="I548" i="7"/>
  <c r="C548" i="7"/>
  <c r="D548" i="7"/>
  <c r="E548" i="7" s="1"/>
  <c r="L547" i="6"/>
  <c r="M547" i="6"/>
  <c r="I547" i="6"/>
  <c r="C547" i="6"/>
  <c r="D547" i="6"/>
  <c r="E547" i="6" s="1"/>
  <c r="L548" i="5"/>
  <c r="M548" i="5"/>
  <c r="I547" i="5"/>
  <c r="C548" i="5"/>
  <c r="D548" i="5"/>
  <c r="E548" i="5" s="1"/>
  <c r="H555" i="10" l="1"/>
  <c r="G555" i="10"/>
  <c r="G554" i="9"/>
  <c r="H554" i="9"/>
  <c r="G554" i="11"/>
  <c r="G548" i="8"/>
  <c r="G548" i="7"/>
  <c r="H548" i="7"/>
  <c r="G547" i="6"/>
  <c r="H547" i="6"/>
  <c r="G548" i="5"/>
  <c r="H548" i="5"/>
  <c r="BD454" i="20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4" i="20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AT454" i="20"/>
  <c r="AU454" i="20"/>
  <c r="AW454" i="20"/>
  <c r="AY454" i="20"/>
  <c r="AZ454" i="20"/>
  <c r="BA454" i="20"/>
  <c r="BB454" i="20"/>
  <c r="BC454" i="20"/>
  <c r="I553" i="10"/>
  <c r="I552" i="9"/>
  <c r="I552" i="11"/>
  <c r="I552" i="12"/>
  <c r="AC454" i="20" l="1"/>
  <c r="Y454" i="20"/>
  <c r="AB454" i="20"/>
  <c r="AX454" i="20"/>
  <c r="Z454" i="20"/>
  <c r="AV454" i="20"/>
  <c r="X454" i="20"/>
  <c r="W454" i="20"/>
  <c r="S453" i="20"/>
  <c r="T453" i="20"/>
  <c r="U453" i="20"/>
  <c r="V453" i="20"/>
  <c r="AC453" i="20" s="1"/>
  <c r="X453" i="20"/>
  <c r="Y453" i="20"/>
  <c r="Z453" i="20"/>
  <c r="AA453" i="20"/>
  <c r="AB453" i="20"/>
  <c r="AD453" i="20"/>
  <c r="AE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AT453" i="20"/>
  <c r="AU453" i="20"/>
  <c r="AV453" i="20"/>
  <c r="AW453" i="20"/>
  <c r="AX453" i="20"/>
  <c r="AY453" i="20"/>
  <c r="AZ453" i="20"/>
  <c r="BA453" i="20"/>
  <c r="BB453" i="20"/>
  <c r="BC453" i="20"/>
  <c r="BD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W453" i="20" l="1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2" i="20"/>
  <c r="U452" i="20"/>
  <c r="AB452" i="20" s="1"/>
  <c r="V452" i="20"/>
  <c r="AE452" i="20" s="1"/>
  <c r="Y452" i="20"/>
  <c r="AA452" i="20"/>
  <c r="AC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AT452" i="20"/>
  <c r="AU452" i="20"/>
  <c r="AW452" i="20"/>
  <c r="AY452" i="20"/>
  <c r="AZ452" i="20"/>
  <c r="BA452" i="20"/>
  <c r="BB452" i="20"/>
  <c r="BC452" i="20"/>
  <c r="BD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AX452" i="20" l="1"/>
  <c r="Z452" i="20"/>
  <c r="AV452" i="20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1" i="20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AT451" i="20"/>
  <c r="AU451" i="20"/>
  <c r="AV451" i="20"/>
  <c r="AW451" i="20"/>
  <c r="AX451" i="20"/>
  <c r="AY451" i="20"/>
  <c r="AZ451" i="20"/>
  <c r="BA451" i="20"/>
  <c r="BB451" i="20"/>
  <c r="BC451" i="20"/>
  <c r="BD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H551" i="10" l="1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0" i="20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AT450" i="20"/>
  <c r="AU450" i="20"/>
  <c r="AW450" i="20"/>
  <c r="AY450" i="20"/>
  <c r="AZ450" i="20"/>
  <c r="BA450" i="20"/>
  <c r="BB450" i="20"/>
  <c r="BC450" i="20"/>
  <c r="BD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AB450" i="20" l="1"/>
  <c r="AX450" i="20"/>
  <c r="Z450" i="20"/>
  <c r="AV450" i="20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D449" i="20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49" i="20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AT449" i="20"/>
  <c r="AU449" i="20"/>
  <c r="AW449" i="20"/>
  <c r="AY449" i="20"/>
  <c r="AZ449" i="20"/>
  <c r="BA449" i="20"/>
  <c r="BB449" i="20"/>
  <c r="BC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AE449" i="20" l="1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X449" i="20"/>
  <c r="W449" i="20"/>
  <c r="AD449" i="20"/>
  <c r="S448" i="20"/>
  <c r="T448" i="20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AT448" i="20"/>
  <c r="AU448" i="20"/>
  <c r="AV448" i="20"/>
  <c r="AW448" i="20"/>
  <c r="AX448" i="20"/>
  <c r="AY448" i="20"/>
  <c r="AZ448" i="20"/>
  <c r="BA448" i="20"/>
  <c r="BB448" i="20"/>
  <c r="BC448" i="20"/>
  <c r="BD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H548" i="10" l="1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D447" i="20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A1" i="27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<sst xmlns="http://schemas.openxmlformats.org/spreadsheetml/2006/main" count="868" uniqueCount="770">
  <si>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</si>
  <si>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</si>
  <si>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</si>
  <si>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</si>
  <si>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</si>
  <si>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</si>
  <si>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</si>
  <si>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</si>
  <si>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</si>
  <si>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</si>
  <si>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</si>
  <si>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</si>
  <si>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</si>
  <si>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</si>
  <si>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</si>
  <si>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</si>
  <si>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</si>
  <si>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</si>
  <si>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</si>
  <si>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</si>
  <si>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</si>
  <si>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</si>
  <si>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</si>
  <si>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</si>
  <si>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</si>
  <si>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</si>
  <si>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</si>
  <si>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</si>
  <si>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</si>
  <si>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</si>
  <si>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</si>
  <si>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</si>
  <si>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</si>
  <si>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</si>
  <si>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</si>
  <si>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</si>
  <si>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</si>
  <si>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</si>
  <si>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</si>
  <si>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</si>
  <si>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</si>
  <si>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</si>
  <si>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</si>
  <si>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</si>
  <si>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</si>
  <si>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</si>
  <si>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</si>
  <si>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</si>
  <si>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</si>
  <si>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</si>
  <si>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</si>
  <si>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</si>
  <si>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</si>
  <si>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</si>
  <si>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</si>
  <si>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</si>
  <si>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</si>
  <si>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</si>
  <si>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</si>
  <si>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</si>
  <si>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</si>
  <si>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</si>
  <si>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</si>
  <si>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</si>
  <si>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</si>
  <si>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</si>
  <si>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</si>
  <si>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</si>
  <si>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</si>
  <si>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</si>
  <si>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</si>
  <si>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</si>
  <si>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</si>
  <si>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</si>
  <si>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</si>
  <si>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</si>
  <si>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</si>
  <si>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</si>
  <si>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</si>
  <si>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</si>
  <si>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</si>
  <si>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</si>
  <si>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</si>
  <si>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</si>
  <si>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</si>
  <si>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</si>
  <si>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</si>
  <si>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</si>
  <si>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</si>
  <si>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</si>
  <si>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</si>
  <si>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</si>
  <si>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</si>
  <si>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</si>
  <si>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</si>
  <si>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</si>
  <si>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</si>
  <si>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</si>
  <si>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</si>
  <si>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</si>
  <si>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</si>
  <si>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</si>
  <si>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</si>
  <si>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</si>
  <si>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</si>
  <si>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</si>
  <si>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</si>
  <si>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</si>
  <si>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</si>
  <si>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</si>
  <si>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</si>
  <si>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</si>
  <si>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</si>
  <si>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</si>
  <si>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</si>
  <si>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</si>
  <si>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</si>
  <si>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</si>
  <si>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</si>
  <si>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</si>
  <si>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</si>
  <si>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</si>
  <si>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</si>
  <si>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</si>
  <si>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</si>
  <si>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</si>
  <si>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</si>
  <si>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</si>
  <si>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</si>
  <si>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</si>
  <si>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</si>
  <si>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</si>
  <si>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</si>
  <si>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</si>
  <si>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</si>
  <si>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</si>
  <si>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</si>
  <si>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</si>
  <si>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</si>
  <si>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</si>
  <si>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</si>
  <si>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</si>
  <si>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</si>
  <si>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</si>
  <si>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</si>
  <si>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</si>
  <si>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</si>
  <si>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</si>
  <si>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</si>
  <si>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</si>
  <si>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</si>
  <si>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</si>
  <si>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</si>
  <si>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</si>
  <si>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</si>
  <si>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</si>
  <si>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</si>
  <si>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</si>
  <si>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</si>
  <si>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</si>
  <si>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</si>
  <si>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</si>
  <si>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</si>
  <si>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</si>
  <si>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</si>
  <si>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</si>
  <si>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</si>
  <si>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</si>
  <si>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</si>
  <si>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</si>
  <si>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</si>
  <si>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</si>
  <si>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</si>
  <si>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</si>
  <si>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</si>
  <si>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</si>
  <si>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</si>
  <si>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</si>
  <si>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</si>
  <si>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</si>
  <si>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</si>
  <si>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</si>
  <si>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</si>
  <si>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</si>
  <si>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</si>
  <si>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</si>
  <si>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</si>
  <si>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</si>
  <si>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</si>
  <si>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</si>
  <si>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</si>
  <si>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</si>
  <si>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</si>
  <si>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</si>
  <si>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</si>
  <si>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</si>
  <si>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</si>
  <si>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</si>
  <si>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</si>
  <si>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</si>
  <si>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</si>
  <si>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</si>
  <si>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</si>
  <si>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</si>
  <si>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</si>
  <si>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</si>
  <si>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</si>
  <si>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</si>
  <si>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</si>
  <si>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</si>
  <si>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</si>
  <si>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</si>
  <si>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</si>
  <si>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</si>
  <si>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</si>
  <si>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</si>
  <si>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</si>
  <si>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</si>
  <si>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</si>
  <si>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</si>
  <si>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</si>
  <si>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</si>
  <si>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</si>
  <si>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</si>
  <si>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</si>
  <si>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</si>
  <si>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</si>
  <si>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</si>
  <si>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</si>
  <si>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</si>
  <si>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</si>
  <si>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</si>
  <si>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</si>
  <si>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</si>
  <si>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</si>
  <si>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</si>
  <si>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</si>
  <si>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</si>
  <si>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</si>
  <si>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</si>
  <si>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</si>
  <si>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</si>
  <si>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</si>
  <si>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</si>
  <si>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</si>
  <si>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</si>
  <si>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</si>
  <si>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</si>
  <si>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</si>
  <si>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</si>
  <si>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</si>
  <si>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</si>
  <si>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</si>
  <si>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</si>
  <si>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</si>
  <si>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</si>
  <si>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</si>
  <si>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</si>
  <si>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</si>
  <si>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</si>
  <si>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</si>
  <si>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</si>
  <si>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</si>
  <si>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</si>
  <si>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</si>
  <si>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</si>
  <si>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</si>
  <si>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</si>
  <si>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</si>
  <si>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</si>
  <si>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</si>
  <si>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</si>
  <si>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</si>
  <si>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</si>
  <si>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</si>
  <si>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</si>
  <si>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</si>
  <si>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</si>
  <si>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</si>
  <si>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</si>
  <si>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</si>
  <si>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</si>
  <si>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</si>
  <si>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</si>
  <si>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</si>
  <si>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</si>
  <si>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</si>
  <si>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</si>
  <si>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</si>
  <si>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</si>
  <si>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</si>
  <si>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</si>
  <si>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</si>
  <si>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</si>
  <si>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</si>
  <si>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</si>
  <si>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</si>
  <si>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</si>
  <si>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</si>
  <si>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</si>
  <si>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</si>
  <si>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</si>
  <si>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</si>
  <si>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</si>
  <si>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</si>
  <si>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</si>
  <si>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</si>
  <si>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</si>
  <si>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</si>
  <si>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</si>
  <si>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</si>
  <si>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</si>
  <si>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</si>
  <si>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</si>
  <si>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</si>
  <si>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</si>
  <si>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</si>
  <si>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</si>
  <si>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</si>
  <si>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</si>
  <si>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</si>
  <si>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</si>
  <si>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</si>
  <si>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</si>
  <si>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</si>
  <si>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</si>
  <si>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</si>
  <si>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</si>
  <si>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</si>
  <si>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</si>
  <si>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</si>
  <si>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</si>
  <si>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</si>
  <si>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</si>
  <si>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</si>
  <si>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</si>
  <si>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</si>
  <si>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</si>
  <si>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</si>
  <si>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</si>
  <si>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</si>
  <si>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</si>
  <si>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</si>
  <si>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</si>
  <si>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</si>
  <si>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</si>
  <si>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</si>
  <si>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</si>
  <si>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</si>
  <si>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</si>
  <si>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</si>
  <si>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</si>
  <si>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</si>
  <si>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</si>
  <si>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</si>
  <si>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</si>
  <si>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</si>
  <si>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</si>
  <si>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</si>
  <si>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</si>
  <si>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</si>
  <si>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</si>
  <si>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</si>
  <si>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</si>
  <si>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</si>
  <si>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</si>
  <si>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</si>
  <si>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</si>
  <si>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</si>
  <si>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</si>
  <si>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</si>
  <si>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</si>
  <si>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</si>
  <si>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</si>
  <si>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</si>
  <si>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</si>
  <si>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</si>
  <si>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</si>
  <si>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</si>
  <si>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</si>
  <si>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</si>
  <si>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</si>
  <si>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</si>
  <si>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</si>
  <si>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</si>
  <si>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</si>
  <si>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</si>
  <si>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</si>
  <si>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</si>
  <si>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</si>
  <si>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</si>
  <si>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</si>
  <si>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</si>
  <si>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</si>
  <si>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</si>
  <si>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</si>
  <si>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</si>
  <si>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</si>
  <si>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</si>
  <si>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</si>
  <si>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</si>
  <si>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</si>
  <si>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</si>
  <si>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</si>
  <si>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</si>
  <si>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</si>
  <si>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</si>
  <si>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</si>
  <si>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</si>
  <si>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</si>
  <si>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</si>
  <si>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</si>
  <si>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</si>
  <si>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</si>
  <si>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</si>
  <si>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</si>
  <si>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</si>
  <si>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</si>
  <si>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</si>
  <si>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</si>
  <si>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</si>
  <si>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</si>
  <si>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</si>
  <si>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</si>
  <si>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</si>
  <si>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</si>
  <si>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</si>
  <si>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</si>
  <si>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</si>
  <si>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</si>
  <si>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</si>
  <si>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</si>
  <si>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</si>
  <si>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</si>
  <si>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</si>
  <si>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</si>
  <si>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</si>
  <si>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</si>
  <si>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</si>
  <si>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</si>
  <si>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</si>
  <si>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</si>
  <si>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</si>
  <si>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</si>
  <si>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</si>
  <si>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</si>
  <si>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</si>
  <si>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</si>
  <si>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</si>
  <si>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</si>
  <si>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</si>
  <si>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</si>
  <si>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</si>
  <si>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</si>
  <si>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</si>
  <si>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</si>
  <si>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</si>
  <si>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</si>
  <si>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</si>
  <si>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</si>
  <si>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</si>
  <si>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</si>
  <si>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</si>
  <si>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</si>
  <si>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</si>
  <si>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</si>
  <si>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</si>
  <si>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</si>
  <si>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</si>
  <si>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</si>
  <si>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</si>
  <si>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</si>
  <si>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</si>
  <si>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</si>
  <si>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</si>
  <si>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</si>
  <si>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</si>
  <si>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</si>
  <si>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</si>
  <si>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</si>
  <si>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</si>
  <si>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</si>
  <si>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</si>
  <si>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</si>
  <si>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</si>
  <si>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</si>
  <si>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</si>
  <si>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</si>
  <si>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</si>
  <si>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</si>
  <si>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</si>
  <si>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</si>
  <si>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</si>
  <si>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</si>
  <si>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</si>
  <si>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</si>
  <si>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</si>
  <si>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</si>
  <si>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</si>
  <si>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</si>
  <si>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</si>
  <si>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</si>
  <si>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</si>
  <si>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</si>
  <si>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</si>
  <si>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</si>
  <si>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</si>
  <si>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</si>
  <si>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</si>
  <si>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</si>
  <si>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</si>
  <si>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</si>
  <si>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</si>
  <si>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</si>
  <si>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</si>
  <si>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</si>
  <si>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</si>
  <si>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</si>
  <si>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</si>
  <si>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</si>
  <si>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</si>
  <si>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</si>
  <si>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</si>
  <si>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</si>
  <si>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</si>
  <si>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</si>
  <si>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</si>
  <si>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</si>
  <si>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</si>
  <si>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</si>
  <si>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</si>
  <si>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</si>
  <si>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</si>
  <si>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</si>
  <si>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</si>
  <si>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</si>
  <si>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</si>
  <si>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</si>
  <si>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</si>
  <si>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</si>
  <si>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</si>
  <si>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</si>
  <si>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</si>
  <si>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</si>
  <si>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</si>
  <si>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</si>
  <si>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</si>
  <si>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</si>
  <si>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</si>
  <si>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</si>
  <si>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</si>
  <si>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</si>
  <si>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</si>
  <si>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</si>
  <si>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</si>
  <si>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</si>
  <si>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</si>
  <si>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</si>
  <si>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</si>
  <si>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</si>
  <si>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</si>
  <si>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</si>
  <si>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</si>
  <si>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</si>
  <si>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</si>
  <si>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</si>
  <si>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</si>
  <si>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</si>
  <si>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</si>
  <si>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</si>
  <si>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</si>
  <si>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</si>
  <si>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</si>
  <si>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</si>
  <si>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</si>
  <si>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</si>
  <si>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</si>
  <si>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</si>
  <si>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</si>
  <si>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</si>
  <si>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</si>
  <si>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</si>
  <si>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</si>
  <si>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</si>
  <si>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</si>
  <si>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</si>
  <si>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</si>
  <si>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</si>
  <si>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</si>
  <si>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</si>
  <si>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</si>
  <si>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</si>
  <si>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</si>
  <si>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</si>
  <si>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</si>
  <si>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</si>
  <si>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</si>
  <si>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</si>
  <si>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</si>
  <si>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</si>
  <si>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</si>
  <si>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</si>
  <si>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</si>
  <si>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</si>
  <si>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</si>
  <si>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</si>
  <si>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</si>
  <si>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</si>
  <si>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</si>
  <si>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</si>
  <si>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</si>
  <si>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</si>
  <si>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</si>
  <si>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</si>
  <si>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</si>
  <si>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</si>
  <si>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</si>
  <si>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</si>
  <si>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</si>
  <si>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</si>
  <si>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</si>
  <si>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</si>
  <si>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</si>
  <si>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</si>
  <si>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</si>
  <si>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</si>
  <si>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</si>
  <si>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</si>
  <si>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</si>
  <si>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</si>
  <si>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</si>
  <si>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</si>
  <si>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</si>
  <si>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</si>
  <si>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</si>
  <si>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</si>
  <si>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</si>
  <si>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</si>
  <si>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</si>
  <si>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</si>
  <si>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</si>
  <si>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</si>
  <si>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</si>
  <si>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</si>
  <si>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</si>
  <si>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</si>
  <si>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</si>
  <si>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</si>
  <si>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</si>
  <si>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</si>
  <si>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</si>
  <si>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</si>
  <si>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</si>
  <si>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</si>
  <si>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</si>
  <si>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</si>
  <si>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</si>
  <si>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</si>
  <si>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</si>
  <si>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</si>
  <si>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</si>
  <si>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</si>
  <si>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</si>
  <si>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</si>
  <si>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</si>
  <si>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</si>
  <si>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</si>
  <si>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</si>
  <si>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</si>
  <si>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</si>
  <si>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</si>
  <si>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</si>
  <si>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</si>
  <si>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</si>
  <si>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</si>
  <si>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</si>
  <si>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</si>
  <si>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</si>
  <si>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</si>
  <si>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</si>
  <si>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</si>
  <si>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</si>
  <si>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</si>
  <si>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</si>
  <si>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</si>
  <si>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</si>
  <si>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</si>
  <si>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</si>
  <si>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</si>
  <si>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</si>
  <si>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</si>
  <si>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</si>
  <si>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</si>
  <si>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</si>
  <si>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</si>
  <si>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</si>
  <si>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</si>
  <si>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</si>
  <si>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</si>
  <si>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</si>
  <si>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</si>
  <si>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</si>
  <si>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</si>
  <si>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</si>
  <si>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</si>
  <si>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</si>
  <si>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</si>
  <si>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</si>
  <si>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</si>
  <si>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</si>
  <si>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</si>
  <si>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</si>
  <si>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</si>
  <si>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</si>
  <si>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</si>
  <si>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</si>
  <si>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</si>
  <si>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</si>
  <si>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</si>
  <si>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</si>
  <si>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</si>
  <si>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</si>
  <si>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</si>
  <si>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</si>
  <si>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</si>
  <si>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</si>
  <si>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</si>
  <si>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</si>
  <si>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</si>
  <si>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</si>
  <si>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</si>
  <si>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</si>
  <si>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</si>
  <si>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</si>
  <si>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</si>
  <si>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</si>
  <si>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</si>
  <si>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</si>
  <si>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</si>
  <si>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</si>
  <si>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</si>
  <si>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</si>
  <si>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</si>
  <si>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</si>
  <si>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</si>
  <si>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</si>
  <si>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</si>
  <si>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</si>
  <si>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</si>
  <si>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</si>
  <si>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</si>
  <si>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</si>
  <si>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</si>
  <si>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</si>
  <si>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</si>
  <si>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</si>
  <si>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</si>
  <si>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</si>
  <si>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</si>
  <si>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</si>
  <si>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</si>
  <si>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</si>
  <si>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</si>
  <si>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</si>
  <si>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</si>
  <si>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</si>
  <si>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</si>
  <si>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</si>
  <si>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2018-03-23T19:10</t>
  </si>
  <si>
    <t>hk poised to drop another 2%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</si>
</sst>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/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</f>
        <v>43182</v>
      </c>
    </row>
    <row r="2" spans="1:16" x14ac:dyDescent="0.25">
      <c r="A2" s="39" t="s">
        <v>642</v>
      </c>
      <c r="B2" s="39">
        <v>6.3321800000000001</v>
      </c>
      <c r="C2" s="90">
        <v>43182</v>
      </c>
      <c r="D2" s="39">
        <v>13</v>
      </c>
    </row>
    <row r="3" spans="1:16" x14ac:dyDescent="0.25">
      <c r="A3" s="39" t="s">
        <v>643</v>
      </c>
      <c r="B3" s="39">
        <v>6.3205</v>
      </c>
      <c r="C3" s="90">
        <v>43182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6.3133150000000002</v>
      </c>
      <c r="C4" s="90">
        <v>43183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3904.94</v>
      </c>
      <c r="C5" s="39">
        <v>4020.35</v>
      </c>
      <c r="D5" s="93">
        <v>-2.87E-2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3152.76</v>
      </c>
      <c r="C6" s="39">
        <v>3263.48</v>
      </c>
      <c r="D6" s="93">
        <v>-3.39E-2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1726.02</v>
      </c>
      <c r="C7" s="39">
        <v>1817.23</v>
      </c>
      <c r="D7" s="93">
        <v>-5.0200000000000002E-2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10439.99</v>
      </c>
      <c r="C8" s="39">
        <v>10877.25</v>
      </c>
      <c r="D8" s="93">
        <v>-4.02E-2</v>
      </c>
      <c r="J8" s="75"/>
      <c r="K8" s="76"/>
      <c r="L8" s="77"/>
      <c r="M8" s="78"/>
    </row>
    <row r="9" spans="1:16" x14ac:dyDescent="0.25">
      <c r="A9" s="39" t="s">
        <v>525</v>
      </c>
      <c r="B9" s="39">
        <v>5787.15</v>
      </c>
      <c r="C9" s="39">
        <v>6101.23</v>
      </c>
      <c r="D9" s="93">
        <v>-5.1499999999999997E-2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2791.47</v>
      </c>
      <c r="C10" s="39">
        <v>2866.67</v>
      </c>
      <c r="D10" s="93">
        <v>-2.6200000000000001E-2</v>
      </c>
    </row>
    <row r="11" spans="1:16" x14ac:dyDescent="0.25">
      <c r="A11" s="39" t="s">
        <v>527</v>
      </c>
      <c r="B11" s="39">
        <v>15.24</v>
      </c>
      <c r="C11" s="39">
        <v>15.648999999999999</v>
      </c>
      <c r="D11" s="90">
        <v>43181</v>
      </c>
    </row>
    <row r="12" spans="1:16" x14ac:dyDescent="0.25">
      <c r="A12" s="39" t="s">
        <v>528</v>
      </c>
      <c r="B12" s="39">
        <v>15.6</v>
      </c>
      <c r="C12" s="39">
        <v>15.7178</v>
      </c>
      <c r="D12" s="90">
        <v>43182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7.7</v>
      </c>
      <c r="C13" s="39">
        <v>7.734</v>
      </c>
      <c r="D13" s="90">
        <v>43182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49.2</v>
      </c>
      <c r="C14" s="39">
        <v>49.292000000000002</v>
      </c>
      <c r="D14" s="90">
        <v>43182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45.97</v>
      </c>
      <c r="C15" s="39">
        <v>48.37</v>
      </c>
      <c r="D15" s="90">
        <v>43181</v>
      </c>
      <c r="E15" t="s">
        <v>768</v>
      </c>
      <c r="F15">
        <v>45.99</v>
      </c>
    </row>
    <row r="16" spans="1:16" x14ac:dyDescent="0.25">
      <c r="A16" s="39" t="s">
        <v>532</v>
      </c>
      <c r="B16" s="39">
        <v>33.43</v>
      </c>
      <c r="C16" s="39">
        <v>33.374000000000002</v>
      </c>
      <c r="D16" s="90">
        <v>43182</v>
      </c>
      <c r="E16" t="s">
        <v>768</v>
      </c>
      <c r="F16">
        <v>33.43</v>
      </c>
    </row>
    <row r="17" spans="1:16" x14ac:dyDescent="0.25">
      <c r="A17" s="39" t="s">
        <v>533</v>
      </c>
      <c r="B17" s="39">
        <v>30.2</v>
      </c>
      <c r="C17" s="39">
        <v>31.623799999999999</v>
      </c>
      <c r="D17" s="90">
        <v>43181</v>
      </c>
    </row>
    <row r="18" spans="1:16" x14ac:dyDescent="0.25">
      <c r="A18" s="39" t="s">
        <v>534</v>
      </c>
      <c r="B18" s="39">
        <v>32.96</v>
      </c>
      <c r="C18" s="41">
        <v>33.113300000000002</v>
      </c>
      <c r="D18" s="90">
        <v>43182</v>
      </c>
      <c r="E18" t="s">
        <v>768</v>
      </c>
      <c r="F18">
        <v>32.96</v>
      </c>
    </row>
    <row r="19" spans="1:16" x14ac:dyDescent="0.25">
      <c r="A19" s="39" t="s">
        <v>535</v>
      </c>
      <c r="B19" s="39">
        <v>12959.44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21175.86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6.3272000000000004</v>
      </c>
      <c r="C21" s="90">
        <v>43182</v>
      </c>
      <c r="D21" s="91">
        <v>0.62824074074074077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3172.77</v>
      </c>
      <c r="B23" s="39">
        <v>3153.46</v>
      </c>
      <c r="C23" s="39">
        <v>3166.83</v>
      </c>
      <c r="D23" s="39">
        <v>3178.8</v>
      </c>
      <c r="E23" s="39">
        <v>3156.89</v>
      </c>
      <c r="F23" s="39">
        <v>3188.15</v>
      </c>
      <c r="G23" s="39">
        <v>3152.74</v>
      </c>
      <c r="H23" s="39">
        <v>1005</v>
      </c>
      <c r="I23" s="39">
        <v>932</v>
      </c>
      <c r="J23" s="39">
        <v>3156.79</v>
      </c>
      <c r="K23" s="39">
        <v>3138.14</v>
      </c>
      <c r="L23" s="39">
        <v>3152.76</v>
      </c>
      <c r="M23" s="39">
        <v>3157</v>
      </c>
      <c r="N23" s="39">
        <v>3111.09</v>
      </c>
      <c r="O23" s="39">
        <v>1335</v>
      </c>
      <c r="P23" s="39">
        <v>1417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64"/>
  <sheetViews>
    <sheetView zoomScale="115" zoomScaleNormal="115" workbookViewId="0">
      <pane xSplit="2" ySplit="6" topLeftCell="C452" activePane="bottomRight" state="frozen"/>
      <selection pane="topRight" activeCell="C1" sqref="C1"/>
      <selection pane="bottomLeft" activeCell="A3" sqref="A3"/>
      <selection pane="bottomRight" activeCell="A460" sqref="A460:A464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6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59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2">
        <f t="shared" si="5618"/>
        <v>3309.9649999999992</v>
      </c>
      <c r="T446" s="92" t="str">
        <f t="shared" ref="T446" si="6391">IF(AVERAGE(N445)&lt;S445,"熊",IF(AVERAGE(N445)&gt;S445,"牛",""))</f>
        <v>熊</v>
      </c>
      <c r="U446" s="92">
        <f t="shared" ref="U446" si="6392">MAX(H446,O446)</f>
        <v>3290.25</v>
      </c>
      <c r="V446" s="92">
        <f t="shared" ref="V446" si="6393">MIN(I446,P446)</f>
        <v>3243.68</v>
      </c>
      <c r="W446" s="40">
        <f t="shared" ref="W446" si="6394">LN(U446/V446)</f>
        <v>1.4255061994549493E-2</v>
      </c>
      <c r="X446" s="92">
        <f t="shared" ref="X446" si="6395">IF(U446=H446,J446,Q446)</f>
        <v>1459</v>
      </c>
      <c r="Y446" s="92">
        <f t="shared" ref="Y446" si="6396">IF(V446=I446,K446,R446)</f>
        <v>1052</v>
      </c>
      <c r="Z446" s="93">
        <f t="shared" ref="Z446" si="6397">(U446-V446)/(C446)</f>
        <v>1.4256893485055875E-2</v>
      </c>
      <c r="AA446" s="93">
        <f t="shared" ref="AA446" si="6398">LN(C446/N445)</f>
        <v>2.9309800208720694E-3</v>
      </c>
      <c r="AB446" s="93">
        <f t="shared" ref="AB446" si="6399">LN(N446/U446)</f>
        <v>-1.8541343449436927E-4</v>
      </c>
      <c r="AC446" s="93">
        <f t="shared" ref="AC446" si="6400">LN(N446/V446)</f>
        <v>1.4069648560055032E-2</v>
      </c>
      <c r="AD446" s="93">
        <f t="shared" ref="AD446" si="6401">LN(U446/C446)</f>
        <v>7.2475358189967578E-3</v>
      </c>
      <c r="AE446" s="93">
        <f t="shared" ref="AE446" si="6402">LN(V446/C446)</f>
        <v>-7.0075261755526488E-3</v>
      </c>
      <c r="AF446" s="93">
        <f t="shared" ref="AF446" si="6403">LN(N446/C446)</f>
        <v>7.0621223845024608E-3</v>
      </c>
      <c r="AG446" s="93">
        <f t="shared" ref="AG446" si="6404">LN(N446/N445)</f>
        <v>9.9931024053745293E-3</v>
      </c>
      <c r="AH446" s="93">
        <f t="shared" ref="AH446" si="6405">LN(D446/C446)</f>
        <v>1.5306833123795465E-5</v>
      </c>
      <c r="AI446" s="93">
        <f t="shared" ref="AI446" si="6406">LN(E446/C446)</f>
        <v>-1.7451445988431682E-4</v>
      </c>
      <c r="AJ446" s="93">
        <f t="shared" ref="AJ446" si="6407">LN(F446/C446)</f>
        <v>-3.6743430228837134E-4</v>
      </c>
      <c r="AK446" s="93">
        <f t="shared" ref="AK446" si="6408">+LN(G446/C446)</f>
        <v>-8.5142879787510886E-4</v>
      </c>
      <c r="AL446" s="93">
        <f t="shared" ref="AL446" si="6409">LN(H446/I446)</f>
        <v>8.2741391652137175E-3</v>
      </c>
      <c r="AM446" s="93">
        <f t="shared" ref="AM446" si="6410">LN(O446/P446)</f>
        <v>8.3410497370207705E-3</v>
      </c>
      <c r="AN446" s="93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3">
        <f t="shared" ref="AQ446" si="6414">LN(M446/L446)</f>
        <v>1.0414784101755553E-4</v>
      </c>
      <c r="AR446" s="93">
        <f t="shared" ref="AR446" si="6415">LN(N446/L446)</f>
        <v>7.6960310034597775E-3</v>
      </c>
      <c r="AS446" s="93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3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3">
        <f t="shared" ref="AY446" si="6422">LN(G446/I446)</f>
        <v>6.1560973776773626E-3</v>
      </c>
      <c r="AZ446" s="93">
        <f t="shared" ref="AZ446" si="6423">LN(N446/P446)</f>
        <v>8.1556363025261768E-3</v>
      </c>
      <c r="BA446" s="93">
        <f t="shared" ref="BA446" si="6424">AV445</f>
        <v>0.62211271943332125</v>
      </c>
      <c r="BB446" s="93">
        <f t="shared" ref="BB446" si="6425">AR445</f>
        <v>2.1977321497009378E-3</v>
      </c>
      <c r="BC446" s="93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90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2">
        <f t="shared" si="5618"/>
        <v>3300.0464999999995</v>
      </c>
      <c r="T447" s="92" t="str">
        <f t="shared" ref="T447" si="6427">IF(AVERAGE(N446)&lt;S446,"熊",IF(AVERAGE(N446)&gt;S446,"牛",""))</f>
        <v>熊</v>
      </c>
      <c r="U447" s="92">
        <f t="shared" ref="U447" si="6428">MAX(H447,O447)</f>
        <v>3308.4</v>
      </c>
      <c r="V447" s="92">
        <f t="shared" ref="V447" si="6429">MIN(I447,P447)</f>
        <v>3264.76</v>
      </c>
      <c r="W447" s="40">
        <f t="shared" ref="W447" si="6430">LN(U447/V447)</f>
        <v>1.3278435700254842E-2</v>
      </c>
      <c r="X447" s="92">
        <f t="shared" ref="X447" si="6431">IF(U447=H447,J447,Q447)</f>
        <v>1010</v>
      </c>
      <c r="Y447" s="92">
        <f t="shared" ref="Y447" si="6432">IF(V447=I447,K447,R447)</f>
        <v>1447</v>
      </c>
      <c r="Z447" s="93">
        <f t="shared" ref="Z447" si="6433">(U447-V447)/(C447)</f>
        <v>1.3269035471257479E-2</v>
      </c>
      <c r="AA447" s="93">
        <f t="shared" ref="AA447" si="6434">LN(C447/N446)</f>
        <v>-2.3713612636771045E-4</v>
      </c>
      <c r="AB447" s="93">
        <f t="shared" ref="AB447" si="6435">LN(N447/U447)</f>
        <v>-1.1164130927117653E-2</v>
      </c>
      <c r="AC447" s="93">
        <f t="shared" ref="AC447" si="6436">LN(N447/V447)</f>
        <v>2.1143047731372613E-3</v>
      </c>
      <c r="AD447" s="93">
        <f t="shared" ref="AD447" si="6437">LN(U447/C447)</f>
        <v>5.9236886641805056E-3</v>
      </c>
      <c r="AE447" s="93">
        <f t="shared" ref="AE447" si="6438">LN(V447/C447)</f>
        <v>-7.354747036074469E-3</v>
      </c>
      <c r="AF447" s="93">
        <f t="shared" ref="AF447" si="6439">LN(N447/C447)</f>
        <v>-5.2404422629372038E-3</v>
      </c>
      <c r="AG447" s="93">
        <f t="shared" ref="AG447" si="6440">LN(N447/N446)</f>
        <v>-5.4775783893049228E-3</v>
      </c>
      <c r="AH447" s="93">
        <f t="shared" ref="AH447" si="6441">LN(D447/C447)</f>
        <v>-9.5215070033851138E-4</v>
      </c>
      <c r="AI447" s="93">
        <f t="shared" ref="AI447" si="6442">LN(E447/C447)</f>
        <v>1.6618087154807281E-3</v>
      </c>
      <c r="AJ447" s="93">
        <f t="shared" ref="AJ447" si="6443">LN(F447/C447)</f>
        <v>2.2717618954509401E-3</v>
      </c>
      <c r="AK447" s="93">
        <f t="shared" ref="AK447" si="6444">+LN(G447/C447)</f>
        <v>1.6344886748632225E-3</v>
      </c>
      <c r="AL447" s="93">
        <f t="shared" ref="AL447" si="6445">LN(H447/I447)</f>
        <v>7.003673010508569E-3</v>
      </c>
      <c r="AM447" s="93">
        <f t="shared" ref="AM447" si="6446">LN(O447/P447)</f>
        <v>9.0438750458084003E-3</v>
      </c>
      <c r="AN447" s="93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3">
        <f t="shared" ref="AQ447" si="6450">LN(M447/L447)</f>
        <v>-1.0842381101254183E-3</v>
      </c>
      <c r="AR447" s="93">
        <f t="shared" ref="AR447" si="6451">LN(N447/L447)</f>
        <v>-6.929570272671339E-3</v>
      </c>
      <c r="AS447" s="93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3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3">
        <f t="shared" ref="AY447" si="6458">LN(G447/I447)</f>
        <v>2.7144730211914746E-3</v>
      </c>
      <c r="AZ447" s="93">
        <f t="shared" ref="AZ447" si="6459">LN(N447/P447)</f>
        <v>2.1143047731372613E-3</v>
      </c>
      <c r="BA447" s="93">
        <f t="shared" ref="BA447" si="6460">AV446</f>
        <v>0.98690143869443581</v>
      </c>
      <c r="BB447" s="93">
        <f t="shared" ref="BB447" si="6461">AR446</f>
        <v>7.6960310034597775E-3</v>
      </c>
      <c r="BC447" s="93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90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2">
        <f t="shared" si="5618"/>
        <v>3289.5884999999994</v>
      </c>
      <c r="T448" s="92" t="str">
        <f t="shared" ref="T448" si="6463">IF(AVERAGE(N447)&lt;S447,"熊",IF(AVERAGE(N447)&gt;S447,"牛",""))</f>
        <v>熊</v>
      </c>
      <c r="U448" s="92">
        <f t="shared" ref="U448" si="6464">MAX(H448,O448)</f>
        <v>3289.5</v>
      </c>
      <c r="V448" s="92">
        <f t="shared" ref="V448" si="6465">MIN(I448,P448)</f>
        <v>3261.55</v>
      </c>
      <c r="W448" s="40">
        <f t="shared" ref="W448" si="6466">LN(U448/V448)</f>
        <v>8.53303503794893E-3</v>
      </c>
      <c r="X448" s="92">
        <f t="shared" ref="X448" si="6467">IF(U448=H448,J448,Q448)</f>
        <v>1459</v>
      </c>
      <c r="Y448" s="92">
        <f t="shared" ref="Y448" si="6468">IF(V448=I448,K448,R448)</f>
        <v>955</v>
      </c>
      <c r="Z448" s="93">
        <f t="shared" ref="Z448" si="6469">(U448-V448)/(C448)</f>
        <v>8.5517156975231604E-3</v>
      </c>
      <c r="AA448" s="93">
        <f t="shared" ref="AA448" si="6470">LN(C448/N447)</f>
        <v>-1.0152875022371494E-3</v>
      </c>
      <c r="AB448" s="93">
        <f t="shared" ref="AB448" si="6471">LN(N448/U448)</f>
        <v>-3.3141226011810181E-4</v>
      </c>
      <c r="AC448" s="93">
        <f t="shared" ref="AC448" si="6472">LN(N448/V448)</f>
        <v>8.2016227778307603E-3</v>
      </c>
      <c r="AD448" s="93">
        <f t="shared" ref="AD448" si="6473">LN(U448/C448)</f>
        <v>6.4503071376561224E-3</v>
      </c>
      <c r="AE448" s="93">
        <f t="shared" ref="AE448" si="6474">LN(V448/C448)</f>
        <v>-2.0827279002927821E-3</v>
      </c>
      <c r="AF448" s="93">
        <f t="shared" ref="AF448" si="6475">LN(N448/C448)</f>
        <v>6.1188948775380125E-3</v>
      </c>
      <c r="AG448" s="93">
        <f t="shared" ref="AG448" si="6476">LN(N448/N447)</f>
        <v>5.1036073753006625E-3</v>
      </c>
      <c r="AH448" s="93">
        <f t="shared" ref="AH448" si="6477">LN(D448/C448)</f>
        <v>3.8238286167105581E-4</v>
      </c>
      <c r="AI448" s="93">
        <f t="shared" ref="AI448" si="6478">LN(E448/C448)</f>
        <v>-6.6416408824140623E-4</v>
      </c>
      <c r="AJ448" s="93">
        <f t="shared" ref="AJ448" si="6479">LN(F448/C448)</f>
        <v>2.423362017674081E-3</v>
      </c>
      <c r="AK448" s="93">
        <f t="shared" ref="AK448" si="6480">+LN(G448/C448)</f>
        <v>3.460586254801556E-3</v>
      </c>
      <c r="AL448" s="93">
        <f t="shared" ref="AL448" si="6481">LN(H448/I448)</f>
        <v>6.8779193192621598E-3</v>
      </c>
      <c r="AM448" s="93">
        <f t="shared" ref="AM448" si="6482">LN(O448/P448)</f>
        <v>4.3200033063397706E-3</v>
      </c>
      <c r="AN448" s="93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3">
        <f t="shared" ref="AQ448" si="6486">LN(M448/L448)</f>
        <v>1.5931937759631706E-3</v>
      </c>
      <c r="AR448" s="93">
        <f t="shared" ref="AR448" si="6487">LN(N448/L448)</f>
        <v>2.5302555476106291E-3</v>
      </c>
      <c r="AS448" s="93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3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3">
        <f t="shared" ref="AY448" si="6494">LN(G448/I448)</f>
        <v>5.5433141550943936E-3</v>
      </c>
      <c r="AZ448" s="93">
        <f t="shared" ref="AZ448" si="6495">LN(N448/P448)</f>
        <v>3.9885910462216607E-3</v>
      </c>
      <c r="BA448" s="93">
        <f t="shared" ref="BA448" si="6496">AV447</f>
        <v>0.15834097158569832</v>
      </c>
      <c r="BB448" s="93">
        <f t="shared" ref="BB448" si="6497">AR447</f>
        <v>-6.929570272671339E-3</v>
      </c>
      <c r="BC448" s="93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90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2">
        <f t="shared" si="5618"/>
        <v>3281.6599999999989</v>
      </c>
      <c r="T449" s="92" t="str">
        <f t="shared" ref="T449" si="6500">IF(AVERAGE(N448)&lt;S448,"熊",IF(AVERAGE(N448)&gt;S448,"牛",""))</f>
        <v>熊</v>
      </c>
      <c r="U449" s="92">
        <f t="shared" ref="U449" si="6501">MAX(H449,O449)</f>
        <v>3309.2</v>
      </c>
      <c r="V449" s="92">
        <f t="shared" ref="V449" si="6502">MIN(I449,P449)</f>
        <v>3283.59</v>
      </c>
      <c r="W449" s="40">
        <f t="shared" ref="W449" si="6503">LN(U449/V449)</f>
        <v>7.7691322844880553E-3</v>
      </c>
      <c r="X449" s="92">
        <f t="shared" ref="X449" si="6504">IF(U449=H449,J449,Q449)</f>
        <v>1439</v>
      </c>
      <c r="Y449" s="92">
        <f t="shared" ref="Y449" si="6505">IF(V449=I449,K449,R449)</f>
        <v>1032</v>
      </c>
      <c r="Z449" s="93">
        <f t="shared" ref="Z449" si="6506">(U449-V449)/(C449)</f>
        <v>7.7808125951333235E-3</v>
      </c>
      <c r="AA449" s="93">
        <f t="shared" ref="AA449" si="6507">LN(C449/N448)</f>
        <v>9.179555162633278E-4</v>
      </c>
      <c r="AB449" s="93">
        <f t="shared" ref="AB449" si="6508">LN(N449/U449)</f>
        <v>-6.1362954722847432E-4</v>
      </c>
      <c r="AC449" s="93">
        <f t="shared" ref="AC449" si="6509">LN(N449/V449)</f>
        <v>7.1555027372595574E-3</v>
      </c>
      <c r="AD449" s="93">
        <f t="shared" ref="AD449" si="6510">LN(U449/C449)</f>
        <v>5.384347533830016E-3</v>
      </c>
      <c r="AE449" s="93">
        <f t="shared" ref="AE449" si="6511">LN(V449/C449)</f>
        <v>-2.3847847506579256E-3</v>
      </c>
      <c r="AF449" s="93">
        <f t="shared" ref="AF449" si="6512">LN(N449/C449)</f>
        <v>4.7707179866014349E-3</v>
      </c>
      <c r="AG449" s="93">
        <f t="shared" ref="AG449" si="6513">LN(N449/N448)</f>
        <v>5.6886735028648531E-3</v>
      </c>
      <c r="AH449" s="93">
        <f t="shared" ref="AH449" si="6514">LN(D449/C449)</f>
        <v>1.4278488266540227E-4</v>
      </c>
      <c r="AI449" s="93">
        <f t="shared" ref="AI449" si="6515">LN(E449/C449)</f>
        <v>1.9031349791108515E-3</v>
      </c>
      <c r="AJ449" s="93">
        <f t="shared" ref="AJ449" si="6516">LN(F449/C449)</f>
        <v>7.0764855599684498E-4</v>
      </c>
      <c r="AK449" s="93">
        <f t="shared" ref="AK449" si="6517">+LN(G449/C449)</f>
        <v>4.6473554195226987E-4</v>
      </c>
      <c r="AL449" s="93">
        <f t="shared" ref="AL449" si="6518">LN(H449/I449)</f>
        <v>4.4364971017085524E-3</v>
      </c>
      <c r="AM449" s="93">
        <f t="shared" ref="AM449" si="6519">LN(O449/P449)</f>
        <v>5.4846129333881331E-3</v>
      </c>
      <c r="AN449" s="93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3">
        <f t="shared" ref="AQ449" si="6523">LN(M449/L449)</f>
        <v>6.0729912822356052E-6</v>
      </c>
      <c r="AR449" s="93">
        <f t="shared" ref="AR449" si="6524">LN(N449/L449)</f>
        <v>4.2148831493910863E-3</v>
      </c>
      <c r="AS449" s="93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3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3">
        <f t="shared" ref="AY449" si="6531">LN(G449/I449)</f>
        <v>2.8495202926103174E-3</v>
      </c>
      <c r="AZ449" s="93">
        <f t="shared" ref="AZ449" si="6532">LN(N449/P449)</f>
        <v>4.8709833861595251E-3</v>
      </c>
      <c r="BA449" s="93">
        <f t="shared" ref="BA449" si="6533">AV448</f>
        <v>0.9610017889087602</v>
      </c>
      <c r="BB449" s="93">
        <f t="shared" ref="BB449" si="6534">AR448</f>
        <v>2.5302555476106291E-3</v>
      </c>
      <c r="BC449" s="93">
        <f t="shared" ref="BC449" si="6535">AS448</f>
        <v>6.1188948775380125E-3</v>
      </c>
      <c r="BD449" s="39">
        <f t="shared" si="6499"/>
        <v>0</v>
      </c>
      <c r="BE449" t="s">
        <v>747</v>
      </c>
    </row>
    <row r="450" spans="1:57" x14ac:dyDescent="0.25">
      <c r="A450" s="90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2">
        <f t="shared" si="5618"/>
        <v>3273.9144999999999</v>
      </c>
      <c r="T450" s="92" t="str">
        <f t="shared" ref="T450" si="6536">IF(AVERAGE(N449)&lt;S449,"熊",IF(AVERAGE(N449)&gt;S449,"牛",""))</f>
        <v>牛</v>
      </c>
      <c r="U450" s="92">
        <f t="shared" ref="U450" si="6537">MAX(H450,O450)</f>
        <v>3333.43</v>
      </c>
      <c r="V450" s="92">
        <f t="shared" ref="V450" si="6538">MIN(I450,P450)</f>
        <v>3313.69</v>
      </c>
      <c r="W450" s="40">
        <f t="shared" ref="W450" si="6539">LN(U450/V450)</f>
        <v>5.9394318232209881E-3</v>
      </c>
      <c r="X450" s="92">
        <f t="shared" ref="X450" si="6540">IF(U450=H450,J450,Q450)</f>
        <v>1057</v>
      </c>
      <c r="Y450" s="92">
        <f t="shared" ref="Y450" si="6541">IF(V450=I450,K450,R450)</f>
        <v>939</v>
      </c>
      <c r="Z450" s="93">
        <f t="shared" ref="Z450" si="6542">(U450-V450)/(C450)</f>
        <v>5.9471982791085174E-3</v>
      </c>
      <c r="AA450" s="93">
        <f t="shared" ref="AA450" si="6543">LN(C450/N449)</f>
        <v>3.633964019482959E-3</v>
      </c>
      <c r="AB450" s="93">
        <f t="shared" ref="AB450" si="6544">LN(N450/U450)</f>
        <v>-2.0209822603013028E-3</v>
      </c>
      <c r="AC450" s="93">
        <f t="shared" ref="AC450" si="6545">LN(N450/V450)</f>
        <v>3.9184495629196302E-3</v>
      </c>
      <c r="AD450" s="93">
        <f t="shared" ref="AD450" si="6546">LN(U450/C450)</f>
        <v>4.275001099298863E-3</v>
      </c>
      <c r="AE450" s="93">
        <f t="shared" ref="AE450" si="6547">LN(V450/C450)</f>
        <v>-1.6644307239221683E-3</v>
      </c>
      <c r="AF450" s="93">
        <f t="shared" ref="AF450" si="6548">LN(N450/C450)</f>
        <v>2.2540188389975112E-3</v>
      </c>
      <c r="AG450" s="93">
        <f t="shared" ref="AG450" si="6549">LN(N450/N449)</f>
        <v>5.8879828584805106E-3</v>
      </c>
      <c r="AH450" s="93">
        <f t="shared" ref="AH450" si="6550">LN(D450/C450)</f>
        <v>4.6385822433048902E-4</v>
      </c>
      <c r="AI450" s="93">
        <f t="shared" ref="AI450" si="6551">LN(E450/C450)</f>
        <v>-2.6214491943022316E-4</v>
      </c>
      <c r="AJ450" s="93">
        <f t="shared" ref="AJ450" si="6552">LN(F450/C450)</f>
        <v>-9.3439358630741315E-4</v>
      </c>
      <c r="AK450" s="93">
        <f t="shared" ref="AK450" si="6553">+LN(G450/C450)</f>
        <v>1.4932160802504171E-3</v>
      </c>
      <c r="AL450" s="93">
        <f t="shared" ref="AL450" si="6554">LN(H450/I450)</f>
        <v>5.9394318232209881E-3</v>
      </c>
      <c r="AM450" s="93">
        <f t="shared" ref="AM450" si="6555">LN(O450/P450)</f>
        <v>2.5040933797157868E-3</v>
      </c>
      <c r="AN450" s="93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3">
        <f t="shared" ref="AQ450" si="6559">LN(M450/L450)</f>
        <v>8.8388095609614396E-4</v>
      </c>
      <c r="AR450" s="93">
        <f t="shared" ref="AR450" si="6560">LN(N450/L450)</f>
        <v>5.8032286221375751E-4</v>
      </c>
      <c r="AS450" s="93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3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3">
        <f t="shared" ref="AY450" si="6567">LN(G450/I450)</f>
        <v>3.1576468041724362E-3</v>
      </c>
      <c r="AZ450" s="93">
        <f t="shared" ref="AZ450" si="6568">LN(N450/P450)</f>
        <v>1.2964181876471497E-3</v>
      </c>
      <c r="BA450" s="93">
        <f t="shared" ref="BA450" si="6569">AV449</f>
        <v>0.92073408824678749</v>
      </c>
      <c r="BB450" s="93">
        <f t="shared" ref="BB450" si="6570">AR449</f>
        <v>4.2148831493910863E-3</v>
      </c>
      <c r="BC450" s="93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90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2">
        <f t="shared" si="5618"/>
        <v>3265.8744999999994</v>
      </c>
      <c r="T451" s="92" t="str">
        <f t="shared" ref="T451" si="6573">IF(AVERAGE(N450)&lt;S450,"熊",IF(AVERAGE(N450)&gt;S450,"牛",""))</f>
        <v>牛</v>
      </c>
      <c r="U451" s="92">
        <f t="shared" ref="U451" si="6574">MAX(H451,O451)</f>
        <v>3333.87</v>
      </c>
      <c r="V451" s="92">
        <f t="shared" ref="V451" si="6575">MIN(I451,P451)</f>
        <v>3307.38</v>
      </c>
      <c r="W451" s="40">
        <f t="shared" ref="W451" si="6576">LN(U451/V451)</f>
        <v>7.977456197169483E-3</v>
      </c>
      <c r="X451" s="92">
        <f t="shared" ref="X451" si="6577">IF(U451=H451,J451,Q451)</f>
        <v>953</v>
      </c>
      <c r="Y451" s="92">
        <f t="shared" ref="Y451" si="6578">IF(V451=I451,K451,R451)</f>
        <v>1456</v>
      </c>
      <c r="Z451" s="93">
        <f t="shared" ref="Z451" si="6579">(U451-V451)/(C451)</f>
        <v>7.9690263889389615E-3</v>
      </c>
      <c r="AA451" s="93">
        <f t="shared" ref="AA451" si="6580">LN(C451/N450)</f>
        <v>-7.7584422053691873E-4</v>
      </c>
      <c r="AB451" s="93">
        <f t="shared" ref="AB451" si="6581">LN(N451/U451)</f>
        <v>-7.1130970535308634E-3</v>
      </c>
      <c r="AC451" s="93">
        <f t="shared" ref="AC451" si="6582">LN(N451/V451)</f>
        <v>8.6435914363843479E-4</v>
      </c>
      <c r="AD451" s="93">
        <f t="shared" ref="AD451" si="6583">LN(U451/C451)</f>
        <v>2.9288139422211719E-3</v>
      </c>
      <c r="AE451" s="93">
        <f t="shared" ref="AE451" si="6584">LN(V451/C451)</f>
        <v>-5.0486422549482803E-3</v>
      </c>
      <c r="AF451" s="93">
        <f t="shared" ref="AF451" si="6585">LN(N451/C451)</f>
        <v>-4.1842831113097761E-3</v>
      </c>
      <c r="AG451" s="93">
        <f t="shared" ref="AG451" si="6586">LN(N451/N450)</f>
        <v>-4.9601273318467696E-3</v>
      </c>
      <c r="AH451" s="93">
        <f t="shared" ref="AH451" si="6587">LN(D451/C451)</f>
        <v>-9.6914689557916697E-4</v>
      </c>
      <c r="AI451" s="93">
        <f t="shared" ref="AI451" si="6588">LN(E451/C451)</f>
        <v>-1.5685616558159391E-3</v>
      </c>
      <c r="AJ451" s="93">
        <f t="shared" ref="AJ451" si="6589">LN(F451/C451)</f>
        <v>1.6411924870519048E-3</v>
      </c>
      <c r="AK451" s="93">
        <f t="shared" ref="AK451" si="6590">+LN(G451/C451)</f>
        <v>-1.5052898718468355E-3</v>
      </c>
      <c r="AL451" s="93">
        <f t="shared" ref="AL451" si="6591">LN(H451/I451)</f>
        <v>5.6339363432322282E-3</v>
      </c>
      <c r="AM451" s="93">
        <f t="shared" ref="AM451" si="6592">LN(O451/P451)</f>
        <v>4.7929027828749219E-3</v>
      </c>
      <c r="AN451" s="93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3">
        <f t="shared" ref="AQ451" si="6596">LN(M451/L451)</f>
        <v>-6.629361684618323E-4</v>
      </c>
      <c r="AR451" s="93">
        <f t="shared" ref="AR451" si="6597">LN(N451/L451)</f>
        <v>-2.8446860844718786E-3</v>
      </c>
      <c r="AS451" s="93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3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3">
        <f t="shared" ref="AY451" si="6604">LN(G451/I451)</f>
        <v>1.1998325291642984E-3</v>
      </c>
      <c r="AZ451" s="93">
        <f t="shared" ref="AZ451" si="6605">LN(N451/P451)</f>
        <v>8.6435914363843479E-4</v>
      </c>
      <c r="BA451" s="93">
        <f t="shared" ref="BA451" si="6606">AV450</f>
        <v>0.6590678824721331</v>
      </c>
      <c r="BB451" s="93">
        <f t="shared" ref="BB451" si="6607">AR450</f>
        <v>5.8032286221375751E-4</v>
      </c>
      <c r="BC451" s="93">
        <f t="shared" ref="BC451" si="6608">AS450</f>
        <v>2.2540188389975112E-3</v>
      </c>
      <c r="BD451" s="39">
        <f t="shared" ref="BD451" si="6609">IF(AR450&lt;0,1,0)</f>
        <v>0</v>
      </c>
      <c r="BE451" t="s">
        <v>749</v>
      </c>
    </row>
    <row r="452" spans="1:57" x14ac:dyDescent="0.25">
      <c r="A452" s="90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2">
        <f t="shared" si="5618"/>
        <v>3262.8539999999998</v>
      </c>
      <c r="T452" s="92" t="str">
        <f t="shared" ref="T452" si="6610">IF(AVERAGE(N451)&lt;S451,"熊",IF(AVERAGE(N451)&gt;S451,"牛",""))</f>
        <v>牛</v>
      </c>
      <c r="U452" s="92">
        <f t="shared" ref="U452" si="6611">MAX(H452,O452)</f>
        <v>3304.96</v>
      </c>
      <c r="V452" s="92">
        <f t="shared" ref="V452" si="6612">MIN(I452,P452)</f>
        <v>3287.36</v>
      </c>
      <c r="W452" s="40">
        <f t="shared" ref="W452" si="6613">LN(U452/V452)</f>
        <v>5.3395593102146194E-3</v>
      </c>
      <c r="X452" s="92">
        <f t="shared" ref="X452" si="6614">IF(U452=H452,J452,Q452)</f>
        <v>1422</v>
      </c>
      <c r="Y452" s="92">
        <f t="shared" ref="Y452" si="6615">IF(V452=I452,K452,R452)</f>
        <v>1326</v>
      </c>
      <c r="Z452" s="93">
        <f t="shared" ref="Z452" si="6616">(U452-V452)/(C452)</f>
        <v>5.3354836949436922E-3</v>
      </c>
      <c r="AA452" s="93">
        <f t="shared" ref="AA452" si="6617">LN(C452/N451)</f>
        <v>-3.5013373824328152E-3</v>
      </c>
      <c r="AB452" s="93">
        <f t="shared" ref="AB452" si="6618">LN(N452/U452)</f>
        <v>-4.1174406369285134E-3</v>
      </c>
      <c r="AC452" s="93">
        <f t="shared" ref="AC452" si="6619">LN(N452/V452)</f>
        <v>1.2221186732860442E-3</v>
      </c>
      <c r="AD452" s="93">
        <f t="shared" ref="AD452" si="6620">LN(U452/C452)</f>
        <v>1.9050134251132533E-3</v>
      </c>
      <c r="AE452" s="93">
        <f t="shared" ref="AE452" si="6621">LN(V452/C452)</f>
        <v>-3.4345458851014095E-3</v>
      </c>
      <c r="AF452" s="93">
        <f t="shared" ref="AF452" si="6622">LN(N452/C452)</f>
        <v>-2.2124272118152115E-3</v>
      </c>
      <c r="AG452" s="93">
        <f t="shared" ref="AG452" si="6623">LN(N452/N451)</f>
        <v>-5.7137645942480029E-3</v>
      </c>
      <c r="AH452" s="93">
        <f t="shared" ref="AH452" si="6624">LN(D452/C452)</f>
        <v>4.2432343780974342E-4</v>
      </c>
      <c r="AI452" s="93">
        <f t="shared" ref="AI452" si="6625">LN(E452/C452)</f>
        <v>-4.730297338869147E-4</v>
      </c>
      <c r="AJ452" s="93">
        <f t="shared" ref="AJ452" si="6626">LN(F452/C452)</f>
        <v>1.1089230041090197E-3</v>
      </c>
      <c r="AK452" s="93">
        <f t="shared" ref="AK452" si="6627">+LN(G452/C452)</f>
        <v>-2.4129711118508414E-3</v>
      </c>
      <c r="AL452" s="93">
        <f t="shared" ref="AL452" si="6628">LN(H452/I452)</f>
        <v>4.2389980926134992E-3</v>
      </c>
      <c r="AM452" s="93">
        <f t="shared" ref="AM452" si="6629">LN(O452/P452)</f>
        <v>5.3395593102146194E-3</v>
      </c>
      <c r="AN452" s="93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3">
        <f t="shared" ref="AQ452" si="6633">LN(M452/L452)</f>
        <v>4.1620148397913102E-4</v>
      </c>
      <c r="AR452" s="93">
        <f t="shared" ref="AR452" si="6634">LN(N452/L452)</f>
        <v>1.1849835255579019E-4</v>
      </c>
      <c r="AS452" s="93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3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3">
        <f t="shared" ref="AY452" si="6641">LN(G452/I452)</f>
        <v>6.4140271800829736E-4</v>
      </c>
      <c r="AZ452" s="93">
        <f t="shared" ref="AZ452" si="6642">LN(N452/P452)</f>
        <v>1.2221186732860442E-3</v>
      </c>
      <c r="BA452" s="93">
        <f t="shared" ref="BA452" si="6643">AV451</f>
        <v>0.10796526991316331</v>
      </c>
      <c r="BB452" s="93">
        <f t="shared" ref="BB452" si="6644">AR451</f>
        <v>-2.8446860844718786E-3</v>
      </c>
      <c r="BC452" s="93">
        <f t="shared" ref="BC452" si="6645">AS451</f>
        <v>-4.1842831113097761E-3</v>
      </c>
      <c r="BD452" s="39">
        <f t="shared" ref="BD452" si="6646">IF(AR451&lt;0,1,0)</f>
        <v>1</v>
      </c>
      <c r="BE452" t="s">
        <v>752</v>
      </c>
    </row>
    <row r="453" spans="1:57" x14ac:dyDescent="0.25">
      <c r="A453" s="90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2">
        <f t="shared" si="5618"/>
        <v>3261.9599999999991</v>
      </c>
      <c r="T453" s="92" t="str">
        <f t="shared" ref="T453" si="6647">IF(AVERAGE(N452)&lt;S452,"熊",IF(AVERAGE(N452)&gt;S452,"牛",""))</f>
        <v>牛</v>
      </c>
      <c r="U453" s="92">
        <f t="shared" ref="U453" si="6648">MAX(H453,O453)</f>
        <v>3296.82</v>
      </c>
      <c r="V453" s="92">
        <f t="shared" ref="V453" si="6649">MIN(I453,P453)</f>
        <v>3273.25</v>
      </c>
      <c r="W453" s="40">
        <f t="shared" ref="W453" si="6650">LN(U453/V453)</f>
        <v>7.1749923870601685E-3</v>
      </c>
      <c r="X453" s="92">
        <f t="shared" ref="X453" si="6651">IF(U453=H453,J453,Q453)</f>
        <v>1101</v>
      </c>
      <c r="Y453" s="92">
        <f t="shared" ref="Y453" si="6652">IF(V453=I453,K453,R453)</f>
        <v>1338</v>
      </c>
      <c r="Z453" s="93">
        <f t="shared" ref="Z453" si="6653">(U453-V453)/(C453)</f>
        <v>7.1914349612968876E-3</v>
      </c>
      <c r="AA453" s="93">
        <f t="shared" ref="AA453" si="6654">LN(C453/N452)</f>
        <v>-4.2229419619588034E-3</v>
      </c>
      <c r="AB453" s="93">
        <f t="shared" ref="AB453" si="6655">LN(N453/U453)</f>
        <v>-1.7334736191325962E-3</v>
      </c>
      <c r="AC453" s="93">
        <f t="shared" ref="AC453" si="6656">LN(N453/V453)</f>
        <v>5.4415187679276176E-3</v>
      </c>
      <c r="AD453" s="93">
        <f t="shared" ref="AD453" si="6657">LN(U453/C453)</f>
        <v>5.8743797556965998E-3</v>
      </c>
      <c r="AE453" s="93">
        <f t="shared" ref="AE453" si="6658">LN(V453/C453)</f>
        <v>-1.3006126313636788E-3</v>
      </c>
      <c r="AF453" s="93">
        <f t="shared" ref="AF453" si="6659">LN(N453/C453)</f>
        <v>4.1409061365640645E-3</v>
      </c>
      <c r="AG453" s="93">
        <f t="shared" ref="AG453" si="6660">LN(N453/N452)</f>
        <v>-8.2035825394808718E-5</v>
      </c>
      <c r="AH453" s="93">
        <f t="shared" ref="AH453" si="6661">LN(D453/C453)</f>
        <v>1.1343643440363319E-3</v>
      </c>
      <c r="AI453" s="93">
        <f t="shared" ref="AI453" si="6662">LN(E453/C453)</f>
        <v>1.7041102436436684E-3</v>
      </c>
      <c r="AJ453" s="93">
        <f t="shared" ref="AJ453" si="6663">LN(F453/C453)</f>
        <v>2.5596425602013285E-3</v>
      </c>
      <c r="AK453" s="93">
        <f t="shared" ref="AK453" si="6664">+LN(G453/C453)</f>
        <v>3.827892833981922E-3</v>
      </c>
      <c r="AL453" s="93">
        <f t="shared" ref="AL453" si="6665">LN(H453/I453)</f>
        <v>6.103238195545202E-3</v>
      </c>
      <c r="AM453" s="93">
        <f t="shared" ref="AM453" si="6666">LN(O453/P453)</f>
        <v>5.5995076908021846E-3</v>
      </c>
      <c r="AN453" s="93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3">
        <f t="shared" ref="AQ453" si="6670">LN(M453/L453)</f>
        <v>-1.1981439327514588E-3</v>
      </c>
      <c r="AR453" s="93">
        <f t="shared" ref="AR453" si="6671">LN(N453/L453)</f>
        <v>2.1879510837110721E-4</v>
      </c>
      <c r="AS453" s="93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3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3">
        <f t="shared" ref="AY453" si="6678">LN(G453/I453)</f>
        <v>4.0567512738306187E-3</v>
      </c>
      <c r="AZ453" s="93">
        <f t="shared" ref="AZ453" si="6679">LN(N453/P453)</f>
        <v>5.4415187679276176E-3</v>
      </c>
      <c r="BA453" s="93">
        <f t="shared" ref="BA453" si="6680">AV452</f>
        <v>0.22840909090909106</v>
      </c>
      <c r="BB453" s="93">
        <f t="shared" ref="BB453" si="6681">AR452</f>
        <v>1.1849835255579019E-4</v>
      </c>
      <c r="BC453" s="93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90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2">
        <f t="shared" si="5618"/>
        <v>3263.4129999999991</v>
      </c>
      <c r="T454" s="92" t="str">
        <f t="shared" ref="T454" si="6684">IF(AVERAGE(N453)&lt;S453,"熊",IF(AVERAGE(N453)&gt;S453,"牛",""))</f>
        <v>牛</v>
      </c>
      <c r="U454" s="92">
        <f t="shared" ref="U454" si="6685">MAX(H454,O454)</f>
        <v>3300.54</v>
      </c>
      <c r="V454" s="92">
        <f t="shared" ref="V454" si="6686">MIN(I454,P454)</f>
        <v>3269.44</v>
      </c>
      <c r="W454" s="40">
        <f t="shared" ref="W454" si="6687">LN(U454/V454)</f>
        <v>9.4673750281796774E-3</v>
      </c>
      <c r="X454" s="92">
        <f t="shared" ref="X454" si="6688">IF(U454=H454,J454,Q454)</f>
        <v>954</v>
      </c>
      <c r="Y454" s="92">
        <f t="shared" ref="Y454" si="6689">IF(V454=I454,K454,R454)</f>
        <v>1459</v>
      </c>
      <c r="Z454" s="93">
        <f t="shared" ref="Z454" si="6690">(U454-V454)/(C454)</f>
        <v>9.4522842007044861E-3</v>
      </c>
      <c r="AA454" s="93">
        <f t="shared" ref="AA454" si="6691">LN(C454/N453)</f>
        <v>-2.7350136617279342E-4</v>
      </c>
      <c r="AB454" s="93">
        <f t="shared" ref="AB454" si="6692">LN(N454/U454)</f>
        <v>-9.3328044610063322E-3</v>
      </c>
      <c r="AC454" s="93">
        <f t="shared" ref="AC454" si="6693">LN(N454/V454)</f>
        <v>1.3457056717336636E-4</v>
      </c>
      <c r="AD454" s="93">
        <f t="shared" ref="AD454" si="6694">LN(U454/C454)</f>
        <v>3.134698921621033E-3</v>
      </c>
      <c r="AE454" s="93">
        <f t="shared" ref="AE454" si="6695">LN(V454/C454)</f>
        <v>-6.3326761065586367E-3</v>
      </c>
      <c r="AF454" s="93">
        <f t="shared" ref="AF454" si="6696">LN(N454/C454)</f>
        <v>-6.1981055393851995E-3</v>
      </c>
      <c r="AG454" s="93">
        <f t="shared" ref="AG454" si="6697">LN(N454/N453)</f>
        <v>-6.4716069055580864E-3</v>
      </c>
      <c r="AH454" s="93">
        <f t="shared" ref="AH454" si="6698">LN(D454/C454)</f>
        <v>3.4642243218957594E-4</v>
      </c>
      <c r="AI454" s="93">
        <f t="shared" ref="AI454" si="6699">LN(E454/C454)</f>
        <v>5.7730406688510515E-4</v>
      </c>
      <c r="AJ454" s="93">
        <f t="shared" ref="AJ454" si="6700">LN(F454/C454)</f>
        <v>-2.8269668506025427E-4</v>
      </c>
      <c r="AK454" s="93">
        <f t="shared" ref="AK454" si="6701">+LN(G454/C454)</f>
        <v>-8.9700149078602621E-4</v>
      </c>
      <c r="AL454" s="93">
        <f t="shared" ref="AL454" si="6702">LN(H454/I454)</f>
        <v>4.1290506604229459E-3</v>
      </c>
      <c r="AM454" s="93">
        <f t="shared" ref="AM454" si="6703">LN(O454/P454)</f>
        <v>7.7935213178590302E-3</v>
      </c>
      <c r="AN454" s="93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3">
        <f t="shared" ref="AQ454" si="6707">LN(M454/L454)</f>
        <v>3.7100109901287584E-4</v>
      </c>
      <c r="AR454" s="93">
        <f t="shared" ref="AR454" si="6708">LN(N454/L454)</f>
        <v>-5.4623195530128692E-3</v>
      </c>
      <c r="AS454" s="93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3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3">
        <f t="shared" ref="AY454" si="6715">LN(G454/I454)</f>
        <v>9.7350248015769944E-5</v>
      </c>
      <c r="AZ454" s="93">
        <f t="shared" ref="AZ454" si="6716">LN(N454/P454)</f>
        <v>1.3457056717336636E-4</v>
      </c>
      <c r="BA454" s="93">
        <f t="shared" ref="BA454" si="6717">AV453</f>
        <v>0.75774289350869761</v>
      </c>
      <c r="BB454" s="93">
        <f t="shared" ref="BB454" si="6718">AR453</f>
        <v>2.1879510837110721E-4</v>
      </c>
      <c r="BC454" s="93">
        <f t="shared" ref="BC454" si="6719">AS453</f>
        <v>4.1409061365640645E-3</v>
      </c>
      <c r="BD454" s="39">
        <f t="shared" si="6683"/>
        <v>0</v>
      </c>
      <c r="BE454" t="s">
        <v>759</v>
      </c>
    </row>
    <row r="455" spans="1:57" x14ac:dyDescent="0.25">
      <c r="A455" s="90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2">
        <f t="shared" si="5618"/>
        <v>3270.4144999999994</v>
      </c>
      <c r="T455" s="92" t="str">
        <f t="shared" ref="T455" si="6720">IF(AVERAGE(N454)&lt;S454,"熊",IF(AVERAGE(N454)&gt;S454,"牛",""))</f>
        <v>牛</v>
      </c>
      <c r="U455" s="92">
        <f t="shared" ref="U455" si="6721">MAX(H455,O455)</f>
        <v>3280.5</v>
      </c>
      <c r="V455" s="92">
        <f t="shared" ref="V455" si="6722">MIN(I455,P455)</f>
        <v>3251.18</v>
      </c>
      <c r="W455" s="40">
        <f t="shared" ref="W455" si="6723">LN(U455/V455)</f>
        <v>8.9778424345482687E-3</v>
      </c>
      <c r="X455" s="92">
        <f t="shared" ref="X455" si="6724">IF(U455=H455,J455,Q455)</f>
        <v>1427</v>
      </c>
      <c r="Y455" s="92">
        <f t="shared" ref="Y455" si="6725">IF(V455=I455,K455,R455)</f>
        <v>952</v>
      </c>
      <c r="Z455" s="93">
        <f t="shared" ref="Z455" si="6726">(U455-V455)/(C455)</f>
        <v>8.9802844165112767E-3</v>
      </c>
      <c r="AA455" s="93">
        <f t="shared" ref="AA455" si="6727">LN(C455/N454)</f>
        <v>-1.5149639994845002E-3</v>
      </c>
      <c r="AB455" s="93">
        <f t="shared" ref="AB455" si="6728">LN(N455/U455)</f>
        <v>-3.8111208967714838E-4</v>
      </c>
      <c r="AC455" s="93">
        <f t="shared" ref="AC455" si="6729">LN(N455/V455)</f>
        <v>8.5967303448711459E-3</v>
      </c>
      <c r="AD455" s="93">
        <f t="shared" ref="AD455" si="6730">LN(U455/C455)</f>
        <v>4.7575268141844922E-3</v>
      </c>
      <c r="AE455" s="93">
        <f t="shared" ref="AE455" si="6731">LN(V455/C455)</f>
        <v>-4.2203156203639318E-3</v>
      </c>
      <c r="AF455" s="93">
        <f t="shared" ref="AF455" si="6732">LN(N455/C455)</f>
        <v>4.3764147245074119E-3</v>
      </c>
      <c r="AG455" s="93">
        <f t="shared" ref="AG455" si="6733">LN(N455/N454)</f>
        <v>2.8614507250228961E-3</v>
      </c>
      <c r="AH455" s="93">
        <f t="shared" ref="AH455" si="6734">LN(D455/C455)</f>
        <v>-1.8991490644042065E-4</v>
      </c>
      <c r="AI455" s="93">
        <f t="shared" ref="AI455" si="6735">LN(E455/C455)</f>
        <v>-2.2414555842509747E-3</v>
      </c>
      <c r="AJ455" s="93">
        <f t="shared" ref="AJ455" si="6736">LN(F455/C455)</f>
        <v>-2.8648041530002265E-3</v>
      </c>
      <c r="AK455" s="93">
        <f t="shared" ref="AK455" si="6737">+LN(G455/C455)</f>
        <v>3.1925168164094156E-3</v>
      </c>
      <c r="AL455" s="93">
        <f t="shared" ref="AL455" si="6738">LN(H455/I455)</f>
        <v>7.8310183402348493E-3</v>
      </c>
      <c r="AM455" s="93">
        <f t="shared" ref="AM455" si="6739">LN(O455/P455)</f>
        <v>3.0652020042467266E-3</v>
      </c>
      <c r="AN455" s="93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3">
        <f t="shared" ref="AQ455" si="6743">LN(M455/L455)</f>
        <v>-8.3353565900848412E-4</v>
      </c>
      <c r="AR455" s="93">
        <f t="shared" ref="AR455" si="6744">LN(N455/L455)</f>
        <v>8.1759418327204591E-4</v>
      </c>
      <c r="AS455" s="93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3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3">
        <f t="shared" ref="AY455" si="6751">LN(G455/I455)</f>
        <v>7.4128324367732038E-3</v>
      </c>
      <c r="AZ455" s="93">
        <f t="shared" ref="AZ455" si="6752">LN(N455/P455)</f>
        <v>2.6840899145694646E-3</v>
      </c>
      <c r="BA455" s="93">
        <f t="shared" ref="BA455" si="6753">AV454</f>
        <v>1.4147909967847455E-2</v>
      </c>
      <c r="BB455" s="93">
        <f t="shared" ref="BB455" si="6754">AR454</f>
        <v>-5.4623195530128692E-3</v>
      </c>
      <c r="BC455" s="93">
        <f t="shared" ref="BC455" si="6755">AS454</f>
        <v>-6.1981055393851995E-3</v>
      </c>
      <c r="BD455" s="39">
        <f t="shared" ref="BD455" si="6756">IF(AR454&lt;0,1,0)</f>
        <v>1</v>
      </c>
      <c r="BE455" t="s">
        <v>760</v>
      </c>
    </row>
    <row r="456" spans="1:57" x14ac:dyDescent="0.25">
      <c r="A456" s="90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2">
        <f t="shared" si="5618"/>
        <v>3276.6704999999993</v>
      </c>
      <c r="T456" s="92" t="str">
        <f t="shared" ref="T456" si="6757">IF(AVERAGE(N455)&lt;S455,"熊",IF(AVERAGE(N455)&gt;S455,"牛",""))</f>
        <v>牛</v>
      </c>
      <c r="U456" s="92">
        <f t="shared" ref="U456" si="6758">MAX(H456,O456)</f>
        <v>3292.49</v>
      </c>
      <c r="V456" s="92">
        <f t="shared" ref="V456" si="6759">MIN(I456,P456)</f>
        <v>3252.54</v>
      </c>
      <c r="W456" s="40">
        <f t="shared" ref="W456" si="6760">LN(U456/V456)</f>
        <v>1.2207887863886185E-2</v>
      </c>
      <c r="X456" s="92">
        <f t="shared" ref="X456" si="6761">IF(U456=H456,J456,Q456)</f>
        <v>1411</v>
      </c>
      <c r="Y456" s="92">
        <f t="shared" ref="Y456" si="6762">IF(V456=I456,K456,R456)</f>
        <v>930</v>
      </c>
      <c r="Z456" s="93">
        <f t="shared" ref="Z456" si="6763">(U456-V456)/(C456)</f>
        <v>1.2265060388920558E-2</v>
      </c>
      <c r="AA456" s="93">
        <f t="shared" ref="AA456" si="6764">LN(C456/N455)</f>
        <v>-6.7406668779764227E-3</v>
      </c>
      <c r="AB456" s="93">
        <f t="shared" ref="AB456" si="6765">LN(N456/U456)</f>
        <v>-5.6204269054379056E-4</v>
      </c>
      <c r="AC456" s="93">
        <f t="shared" ref="AC456" si="6766">LN(N456/V456)</f>
        <v>1.1645845173342476E-2</v>
      </c>
      <c r="AD456" s="93">
        <f t="shared" ref="AD456" si="6767">LN(U456/C456)</f>
        <v>1.0770046589774327E-2</v>
      </c>
      <c r="AE456" s="93">
        <f t="shared" ref="AE456" si="6768">LN(V456/C456)</f>
        <v>-1.4378412741118251E-3</v>
      </c>
      <c r="AF456" s="93">
        <f t="shared" ref="AF456" si="6769">LN(N456/C456)</f>
        <v>1.0208003899230513E-2</v>
      </c>
      <c r="AG456" s="93">
        <f t="shared" ref="AG456" si="6770">LN(N456/N455)</f>
        <v>3.4673370212541122E-3</v>
      </c>
      <c r="AH456" s="93">
        <f t="shared" ref="AH456" si="6771">LN(D456/C456)</f>
        <v>2.7013255077305587E-4</v>
      </c>
      <c r="AI456" s="93">
        <f t="shared" ref="AI456" si="6772">LN(E456/C456)</f>
        <v>1.6350273667316065E-3</v>
      </c>
      <c r="AJ456" s="93">
        <f t="shared" ref="AJ456" si="6773">LN(F456/C456)</f>
        <v>2.7041710355610641E-3</v>
      </c>
      <c r="AK456" s="93">
        <f t="shared" ref="AK456" si="6774">+LN(G456/C456)</f>
        <v>4.1666471638459063E-3</v>
      </c>
      <c r="AL456" s="93">
        <f t="shared" ref="AL456" si="6775">LN(H456/I456)</f>
        <v>7.4005888181713237E-3</v>
      </c>
      <c r="AM456" s="93">
        <f t="shared" ref="AM456" si="6776">LN(O456/P456)</f>
        <v>7.0101079820469852E-3</v>
      </c>
      <c r="AN456" s="93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3">
        <f t="shared" ref="AQ456" si="6780">LN(M456/L456)</f>
        <v>-6.8792721080169366E-4</v>
      </c>
      <c r="AR456" s="93">
        <f t="shared" ref="AR456" si="6781">LN(N456/L456)</f>
        <v>5.7356697320381953E-3</v>
      </c>
      <c r="AS456" s="93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3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3">
        <f t="shared" ref="AY456" si="6788">LN(G456/I456)</f>
        <v>5.6044884379576046E-3</v>
      </c>
      <c r="AZ456" s="93">
        <f t="shared" ref="AZ456" si="6789">LN(N456/P456)</f>
        <v>6.4480652915031742E-3</v>
      </c>
      <c r="BA456" s="93">
        <f t="shared" ref="BA456" si="6790">AV455</f>
        <v>0.95736698499317896</v>
      </c>
      <c r="BB456" s="93">
        <f t="shared" ref="BB456" si="6791">AR455</f>
        <v>8.1759418327204591E-4</v>
      </c>
      <c r="BC456" s="93">
        <f t="shared" ref="BC456" si="6792">AS455</f>
        <v>4.3764147245074119E-3</v>
      </c>
      <c r="BD456" s="39">
        <f t="shared" ref="BD456" si="6793">IF(AR455&lt;0,1,0)</f>
        <v>0</v>
      </c>
      <c r="BE456" t="s">
        <v>761</v>
      </c>
    </row>
    <row r="457" spans="1:57" x14ac:dyDescent="0.25">
      <c r="A457" s="90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2">
        <f t="shared" si="5618"/>
        <v>3281.9544999999998</v>
      </c>
      <c r="T457" s="92" t="str">
        <f t="shared" ref="T457" si="6794">IF(AVERAGE(N456)&lt;S456,"熊",IF(AVERAGE(N456)&gt;S456,"牛",""))</f>
        <v>牛</v>
      </c>
      <c r="U457" s="92">
        <f t="shared" ref="U457" si="6795">MAX(H457,O457)</f>
        <v>3314.21</v>
      </c>
      <c r="V457" s="92">
        <f t="shared" ref="V457" si="6796">MIN(I457,P457)</f>
        <v>3268.9</v>
      </c>
      <c r="W457" s="40">
        <f t="shared" ref="W457" si="6797">LN(U457/V457)</f>
        <v>1.3765747648855893E-2</v>
      </c>
      <c r="X457" s="92">
        <f t="shared" ref="X457" si="6798">IF(U457=H457,J457,Q457)</f>
        <v>1011</v>
      </c>
      <c r="Y457" s="92">
        <f t="shared" ref="Y457" si="6799">IF(V457=I457,K457,R457)</f>
        <v>1446</v>
      </c>
      <c r="Z457" s="93">
        <f t="shared" ref="Z457" si="6800">(U457-V457)/(C457)</f>
        <v>1.3731426510653885E-2</v>
      </c>
      <c r="AA457" s="93">
        <f t="shared" ref="AA457" si="6801">LN(C457/N456)</f>
        <v>2.7585722089541386E-3</v>
      </c>
      <c r="AB457" s="93">
        <f t="shared" ref="AB457" si="6802">LN(N457/U457)</f>
        <v>-1.0086269921896132E-2</v>
      </c>
      <c r="AC457" s="93">
        <f t="shared" ref="AC457" si="6803">LN(N457/V457)</f>
        <v>3.6794777269596422E-3</v>
      </c>
      <c r="AD457" s="93">
        <f t="shared" ref="AD457" si="6804">LN(U457/C457)</f>
        <v>4.3786375850914175E-3</v>
      </c>
      <c r="AE457" s="93">
        <f t="shared" ref="AE457" si="6805">LN(V457/C457)</f>
        <v>-9.3871100637645359E-3</v>
      </c>
      <c r="AF457" s="93">
        <f t="shared" ref="AF457" si="6806">LN(N457/C457)</f>
        <v>-5.7076323368048026E-3</v>
      </c>
      <c r="AG457" s="93">
        <f t="shared" ref="AG457" si="6807">LN(N457/N456)</f>
        <v>-2.9490601278505738E-3</v>
      </c>
      <c r="AH457" s="93">
        <f t="shared" ref="AH457" si="6808">LN(D457/C457)</f>
        <v>1.0303342534649908E-4</v>
      </c>
      <c r="AI457" s="93">
        <f t="shared" ref="AI457" si="6809">LN(E457/C457)</f>
        <v>3.6360000764185693E-4</v>
      </c>
      <c r="AJ457" s="93">
        <f t="shared" ref="AJ457" si="6810">LN(F457/C457)</f>
        <v>1.6986955017894313E-3</v>
      </c>
      <c r="AK457" s="93">
        <f t="shared" ref="AK457" si="6811">+LN(G457/C457)</f>
        <v>1.9830433639878371E-3</v>
      </c>
      <c r="AL457" s="93">
        <f t="shared" ref="AL457" si="6812">LN(H457/I457)</f>
        <v>4.8121003072644957E-3</v>
      </c>
      <c r="AM457" s="93">
        <f t="shared" ref="AM457" si="6813">LN(O457/P457)</f>
        <v>1.3131911652313118E-2</v>
      </c>
      <c r="AN457" s="93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3">
        <f t="shared" ref="AQ457" si="6817">LN(M457/L457)</f>
        <v>2.8416133299627016E-4</v>
      </c>
      <c r="AR457" s="93">
        <f t="shared" ref="AR457" si="6818">LN(N457/L457)</f>
        <v>-8.0626258274764748E-3</v>
      </c>
      <c r="AS457" s="93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3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3">
        <f t="shared" ref="AY457" si="6825">LN(G457/I457)</f>
        <v>2.4165060861608923E-3</v>
      </c>
      <c r="AZ457" s="93">
        <f t="shared" ref="AZ457" si="6826">LN(N457/P457)</f>
        <v>3.6794777269596422E-3</v>
      </c>
      <c r="BA457" s="93">
        <f t="shared" ref="BA457" si="6827">AV456</f>
        <v>0.95369211514393193</v>
      </c>
      <c r="BB457" s="93">
        <f t="shared" ref="BB457" si="6828">AR456</f>
        <v>5.7356697320381953E-3</v>
      </c>
      <c r="BC457" s="93">
        <f t="shared" ref="BC457" si="6829">AS456</f>
        <v>1.0208003899230513E-2</v>
      </c>
      <c r="BD457" s="39">
        <f t="shared" ref="BD457" si="6830">IF(AR456&lt;0,1,0)</f>
        <v>0</v>
      </c>
      <c r="BE457" t="s">
        <v>763</v>
      </c>
    </row>
    <row r="458" spans="1:57" x14ac:dyDescent="0.25">
      <c r="A458" s="90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2">
        <f t="shared" si="5618"/>
        <v>3286.0439999999994</v>
      </c>
      <c r="T458" s="92" t="str">
        <f t="shared" ref="T458" si="6831">IF(AVERAGE(N457)&lt;S457,"熊",IF(AVERAGE(N457)&gt;S457,"牛",""))</f>
        <v>熊</v>
      </c>
      <c r="U458" s="92">
        <f t="shared" ref="U458" si="6832">MAX(H458,O458)</f>
        <v>3288.76</v>
      </c>
      <c r="V458" s="92">
        <f t="shared" ref="V458" si="6833">MIN(I458,P458)</f>
        <v>3242.83</v>
      </c>
      <c r="W458" s="40">
        <f t="shared" ref="W458" si="6834">LN(U458/V458)</f>
        <v>1.4064188683728022E-2</v>
      </c>
      <c r="X458" s="92">
        <f t="shared" ref="X458" si="6835">IF(U458=H458,J458,Q458)</f>
        <v>939</v>
      </c>
      <c r="Y458" s="92">
        <f t="shared" ref="Y458" si="6836">IF(V458=I458,K458,R458)</f>
        <v>1048</v>
      </c>
      <c r="Z458" s="93">
        <f t="shared" ref="Z458" si="6837">(U458-V458)/(C458)</f>
        <v>1.3997671626143703E-2</v>
      </c>
      <c r="AA458" s="93">
        <f t="shared" ref="AA458" si="6838">LN(C458/N457)</f>
        <v>9.4480365679041982E-5</v>
      </c>
      <c r="AB458" s="93">
        <f t="shared" ref="AB458" si="6839">LN(N458/U458)</f>
        <v>-7.7164833520989868E-3</v>
      </c>
      <c r="AC458" s="93">
        <f t="shared" ref="AC458" si="6840">LN(N458/V458)</f>
        <v>6.3477053316290562E-3</v>
      </c>
      <c r="AD458" s="93">
        <f t="shared" ref="AD458" si="6841">LN(U458/C458)</f>
        <v>2.2830990644892831E-3</v>
      </c>
      <c r="AE458" s="93">
        <f t="shared" ref="AE458" si="6842">LN(V458/C458)</f>
        <v>-1.1781089619238698E-2</v>
      </c>
      <c r="AF458" s="93">
        <f t="shared" ref="AF458" si="6843">LN(N458/C458)</f>
        <v>-5.4333842876096768E-3</v>
      </c>
      <c r="AG458" s="93">
        <f t="shared" ref="AG458" si="6844">LN(N458/N457)</f>
        <v>-5.3389039219307165E-3</v>
      </c>
      <c r="AH458" s="93">
        <f t="shared" ref="AH458" si="6845">LN(D458/C458)</f>
        <v>1.1848180223480015E-3</v>
      </c>
      <c r="AI458" s="93">
        <f t="shared" ref="AI458" si="6846">LN(E458/C458)</f>
        <v>1.4952579364570951E-3</v>
      </c>
      <c r="AJ458" s="93">
        <f t="shared" ref="AJ458" si="6847">LN(F458/C458)</f>
        <v>1.9668204447202157E-3</v>
      </c>
      <c r="AK458" s="93">
        <f t="shared" ref="AK458" si="6848">+LN(G458/C458)</f>
        <v>-8.247223349756326E-3</v>
      </c>
      <c r="AL458" s="93">
        <f t="shared" ref="AL458" si="6849">LN(H458/I458)</f>
        <v>1.4064188683728022E-2</v>
      </c>
      <c r="AM458" s="93">
        <f t="shared" ref="AM458" si="6850">LN(O458/P458)</f>
        <v>5.1017623192644674E-3</v>
      </c>
      <c r="AN458" s="93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3">
        <f t="shared" ref="AQ458" si="6854">LN(M458/L458)</f>
        <v>2.4579536308495114E-5</v>
      </c>
      <c r="AR458" s="93">
        <f t="shared" ref="AR458" si="6855">LN(N458/L458)</f>
        <v>2.6940051702131445E-3</v>
      </c>
      <c r="AS458" s="93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3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3">
        <f t="shared" ref="AY458" si="6862">LN(G458/I458)</f>
        <v>3.533866269482436E-3</v>
      </c>
      <c r="AZ458" s="93">
        <f t="shared" ref="AZ458" si="6863">LN(N458/P458)</f>
        <v>3.7238159758662087E-3</v>
      </c>
      <c r="BA458" s="93">
        <f t="shared" ref="BA458" si="6864">AV457</f>
        <v>0.26594570734936529</v>
      </c>
      <c r="BB458" s="93">
        <f t="shared" ref="BB458" si="6865">AR457</f>
        <v>-8.0626258274764748E-3</v>
      </c>
      <c r="BC458" s="93">
        <f t="shared" ref="BC458" si="6866">AS457</f>
        <v>-5.7076323368048026E-3</v>
      </c>
      <c r="BD458" s="39">
        <f t="shared" ref="BD458" si="6867">IF(AR457&lt;0,1,0)</f>
        <v>1</v>
      </c>
      <c r="BE458" t="s">
        <v>766</v>
      </c>
    </row>
    <row r="459" spans="1:57" x14ac:dyDescent="0.25">
      <c r="A459" s="90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2">
        <f t="shared" si="5618"/>
        <v>3285.7899999999995</v>
      </c>
      <c r="T459" s="92" t="str">
        <f t="shared" ref="T459" si="6868">IF(AVERAGE(N458)&lt;S458,"熊",IF(AVERAGE(N458)&gt;S458,"牛",""))</f>
        <v>熊</v>
      </c>
      <c r="U459" s="92">
        <f t="shared" ref="U459" si="6869">MAX(H459,O459)</f>
        <v>3188.15</v>
      </c>
      <c r="V459" s="92">
        <f t="shared" ref="V459" si="6870">MIN(I459,P459)</f>
        <v>3111.09</v>
      </c>
      <c r="W459" s="40">
        <f t="shared" ref="W459" si="6871">LN(U459/V459)</f>
        <v>2.4467664162319283E-2</v>
      </c>
      <c r="X459" s="92">
        <f t="shared" ref="X459" si="6872">IF(U459=H459,J459,Q459)</f>
        <v>1005</v>
      </c>
      <c r="Y459" s="92">
        <f t="shared" ref="Y459" si="6873">IF(V459=I459,K459,R459)</f>
        <v>1417</v>
      </c>
      <c r="Z459" s="93">
        <f t="shared" ref="Z459" si="6874">(U459-V459)/(C459)</f>
        <v>2.4287925062327225E-2</v>
      </c>
      <c r="AA459" s="93">
        <f t="shared" ref="AA459" si="6875">LN(C459/N458)</f>
        <v>-2.8189087316549122E-2</v>
      </c>
      <c r="AB459" s="93">
        <f t="shared" ref="AB459" si="6876">LN(N459/U459)</f>
        <v>-1.11625515810654E-2</v>
      </c>
      <c r="AC459" s="93">
        <f t="shared" ref="AC459" si="6877">LN(N459/V459)</f>
        <v>1.3305112581253874E-2</v>
      </c>
      <c r="AD459" s="93">
        <f t="shared" ref="AD459" si="6878">LN(U459/C459)</f>
        <v>4.8357878959535408E-3</v>
      </c>
      <c r="AE459" s="93">
        <f t="shared" ref="AE459" si="6879">LN(V459/C459)</f>
        <v>-1.9631876266365797E-2</v>
      </c>
      <c r="AF459" s="93">
        <f t="shared" ref="AF459" si="6880">LN(N459/C459)</f>
        <v>-6.3267636851119186E-3</v>
      </c>
      <c r="AG459" s="93">
        <f t="shared" ref="AG459" si="6881">LN(N459/N458)</f>
        <v>-3.4515851001661095E-2</v>
      </c>
      <c r="AH459" s="93">
        <f t="shared" ref="AH459" si="6882">LN(D459/C459)</f>
        <v>-6.1047606459300463E-3</v>
      </c>
      <c r="AI459" s="93">
        <f t="shared" ref="AI459" si="6883">LN(E459/C459)</f>
        <v>-1.8739358124359379E-3</v>
      </c>
      <c r="AJ459" s="93">
        <f t="shared" ref="AJ459" si="6884">LN(F459/C459)</f>
        <v>1.8987437158457462E-3</v>
      </c>
      <c r="AK459" s="93">
        <f t="shared" ref="AK459" si="6885">+LN(G459/C459)</f>
        <v>-5.0176576048005413E-3</v>
      </c>
      <c r="AL459" s="93">
        <f t="shared" ref="AL459" si="6886">LN(H459/I459)</f>
        <v>1.1168895249291827E-2</v>
      </c>
      <c r="AM459" s="93">
        <f t="shared" ref="AM459" si="6887">LN(O459/P459)</f>
        <v>1.4649062474178881E-2</v>
      </c>
      <c r="AN459" s="93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3">
        <f t="shared" ref="AQ459" si="6891">LN(M459/L459)</f>
        <v>-5.9254207966443666E-3</v>
      </c>
      <c r="AR459" s="93">
        <f t="shared" ref="AR459" si="6892">LN(N459/L459)</f>
        <v>-1.2774288334415867E-3</v>
      </c>
      <c r="AS459" s="93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3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3">
        <f t="shared" ref="AY459" si="6899">LN(G459/I459)</f>
        <v>1.315449748537606E-3</v>
      </c>
      <c r="AZ459" s="93">
        <f t="shared" ref="AZ459" si="6900">LN(N459/P459)</f>
        <v>1.3305112581253874E-2</v>
      </c>
      <c r="BA459" s="93">
        <f t="shared" ref="BA459" si="6901">AV458</f>
        <v>0.44959721315044548</v>
      </c>
      <c r="BB459" s="93">
        <f t="shared" ref="BB459" si="6902">AR458</f>
        <v>2.6940051702131445E-3</v>
      </c>
      <c r="BC459" s="93">
        <f t="shared" ref="BC459" si="6903">AS458</f>
        <v>-5.4333842876096768E-3</v>
      </c>
      <c r="BD459" s="39">
        <f t="shared" ref="BD459" si="6904">IF(AR458&lt;0,1,0)</f>
        <v>0</v>
      </c>
    </row>
    <row r="460" spans="1:57" x14ac:dyDescent="0.25">
      <c r="A460" s="90">
        <v>43185</v>
      </c>
      <c r="B460" s="41">
        <f t="shared" si="5028"/>
        <v>1</v>
      </c>
    </row>
    <row r="461" spans="1:57" x14ac:dyDescent="0.25">
      <c r="A461" s="90">
        <v>43186</v>
      </c>
      <c r="B461" s="41">
        <f t="shared" si="5028"/>
        <v>2</v>
      </c>
    </row>
    <row r="462" spans="1:57" x14ac:dyDescent="0.25">
      <c r="A462" s="90">
        <v>43187</v>
      </c>
      <c r="B462" s="41">
        <f t="shared" si="5028"/>
        <v>3</v>
      </c>
    </row>
    <row r="463" spans="1:57" x14ac:dyDescent="0.25">
      <c r="A463" s="90">
        <v>43188</v>
      </c>
      <c r="B463" s="41">
        <f t="shared" si="5028"/>
        <v>4</v>
      </c>
    </row>
    <row r="464" spans="1:57" x14ac:dyDescent="0.25">
      <c r="A464" s="90">
        <v>43189</v>
      </c>
      <c r="B464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20"/>
  <sheetViews>
    <sheetView zoomScale="115" zoomScaleNormal="115" workbookViewId="0">
      <pane xSplit="1" ySplit="1" topLeftCell="B403" activePane="bottomRight" state="frozen"/>
      <selection pane="topRight" activeCell="B1" sqref="B1"/>
      <selection pane="bottomLeft" activeCell="A2" sqref="A2"/>
      <selection pane="bottomRight" activeCell="A416" sqref="A416:A42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15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16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15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15" si="22">LN(H344/H343)</f>
        <v>5.9509246834607457E-4</v>
      </c>
      <c r="J344">
        <v>6.6237849999999998</v>
      </c>
      <c r="K344" s="93">
        <f t="shared" ref="K344:K415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14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4" x14ac:dyDescent="0.25">
      <c r="A402" s="90">
        <v>43165</v>
      </c>
      <c r="B402" s="41">
        <f t="shared" si="20"/>
        <v>2</v>
      </c>
      <c r="C402">
        <v>6.3385999999999996</v>
      </c>
      <c r="D402" s="93">
        <f t="shared" si="15"/>
        <v>-7.0968406268395918E-4</v>
      </c>
      <c r="H402">
        <v>6.3369999999999997</v>
      </c>
      <c r="I402" s="93">
        <f t="shared" si="22"/>
        <v>5.3746490704907916E-4</v>
      </c>
      <c r="J402">
        <v>6.3408300000000004</v>
      </c>
      <c r="K402" s="93">
        <f t="shared" si="23"/>
        <v>4.3063571487349017E-4</v>
      </c>
      <c r="L402">
        <v>6.3101399999999996</v>
      </c>
      <c r="M402" s="93">
        <f t="shared" si="21"/>
        <v>-3.7125104429816319E-3</v>
      </c>
      <c r="N402" t="s">
        <v>744</v>
      </c>
    </row>
    <row r="403" spans="1:14" x14ac:dyDescent="0.25">
      <c r="A403" s="90">
        <v>43166</v>
      </c>
      <c r="B403" s="41">
        <f t="shared" si="20"/>
        <v>3</v>
      </c>
      <c r="C403">
        <v>6.3293999999999997</v>
      </c>
      <c r="D403" s="93">
        <f t="shared" si="15"/>
        <v>-1.4524789418112855E-3</v>
      </c>
      <c r="H403">
        <v>6.3222300000000002</v>
      </c>
      <c r="I403" s="93">
        <f t="shared" si="22"/>
        <v>-2.3334763175996594E-3</v>
      </c>
      <c r="J403">
        <v>6.3189450000000003</v>
      </c>
      <c r="K403" s="93">
        <f t="shared" si="23"/>
        <v>-3.4574108624422892E-3</v>
      </c>
      <c r="L403">
        <v>6.3214050000000004</v>
      </c>
      <c r="M403" s="93">
        <f t="shared" si="21"/>
        <v>1.7836302663657572E-3</v>
      </c>
    </row>
    <row r="404" spans="1:14" x14ac:dyDescent="0.25">
      <c r="A404" s="90">
        <v>43167</v>
      </c>
      <c r="B404" s="41">
        <f t="shared" si="20"/>
        <v>4</v>
      </c>
      <c r="C404">
        <v>6.3239000000000001</v>
      </c>
      <c r="D404" s="93">
        <f t="shared" si="15"/>
        <v>-8.693384882022527E-4</v>
      </c>
      <c r="H404">
        <v>6.3258349999999997</v>
      </c>
      <c r="I404" s="93">
        <f t="shared" si="22"/>
        <v>5.7004768676015955E-4</v>
      </c>
      <c r="J404">
        <v>6.3327799999999996</v>
      </c>
      <c r="K404" s="93">
        <f t="shared" si="23"/>
        <v>2.1870544158425894E-3</v>
      </c>
      <c r="L404">
        <v>6.3429200000000003</v>
      </c>
      <c r="M404" s="93">
        <f t="shared" si="21"/>
        <v>3.3977366655589688E-3</v>
      </c>
    </row>
    <row r="405" spans="1:14" x14ac:dyDescent="0.25">
      <c r="A405" s="90">
        <v>43168</v>
      </c>
      <c r="B405" s="41">
        <f t="shared" si="20"/>
        <v>5</v>
      </c>
      <c r="C405">
        <v>6.3450999999999897</v>
      </c>
      <c r="D405" s="93">
        <f t="shared" si="15"/>
        <v>3.3467550379685032E-3</v>
      </c>
      <c r="H405">
        <v>6.343235</v>
      </c>
      <c r="I405" s="93">
        <f t="shared" si="22"/>
        <v>2.7468489700521368E-3</v>
      </c>
      <c r="J405">
        <v>6.3375750000000002</v>
      </c>
      <c r="K405" s="93">
        <f t="shared" si="23"/>
        <v>7.5688490636791517E-4</v>
      </c>
      <c r="L405">
        <v>6.3257599999999998</v>
      </c>
      <c r="M405" s="93">
        <f t="shared" si="21"/>
        <v>-2.7090447457288249E-3</v>
      </c>
      <c r="N405" t="s">
        <v>746</v>
      </c>
    </row>
    <row r="406" spans="1:14" x14ac:dyDescent="0.25">
      <c r="A406" s="90">
        <v>43171</v>
      </c>
      <c r="B406" s="41">
        <f t="shared" si="20"/>
        <v>1</v>
      </c>
      <c r="C406">
        <v>6.3333000000000004</v>
      </c>
      <c r="D406" s="93">
        <f t="shared" si="15"/>
        <v>-1.8614341568616542E-3</v>
      </c>
      <c r="H406">
        <v>6.33005</v>
      </c>
      <c r="I406" s="93">
        <f t="shared" si="22"/>
        <v>-2.0807556615488462E-3</v>
      </c>
      <c r="J406">
        <v>6.3221749999999997</v>
      </c>
      <c r="K406" s="93">
        <f t="shared" si="23"/>
        <v>-2.4329086429205463E-3</v>
      </c>
      <c r="L406">
        <v>6.3224</v>
      </c>
      <c r="M406" s="93">
        <f t="shared" si="21"/>
        <v>-5.3130258931553234E-4</v>
      </c>
    </row>
    <row r="407" spans="1:14" x14ac:dyDescent="0.25">
      <c r="A407" s="90">
        <v>43172</v>
      </c>
      <c r="B407" s="41">
        <f t="shared" si="20"/>
        <v>2</v>
      </c>
      <c r="C407">
        <v>6.3217999999999996</v>
      </c>
      <c r="D407" s="93">
        <f t="shared" si="15"/>
        <v>-1.8174495919421199E-3</v>
      </c>
      <c r="H407">
        <v>6.3272950000000003</v>
      </c>
      <c r="I407" s="93">
        <f t="shared" si="22"/>
        <v>-4.3532036829308602E-4</v>
      </c>
      <c r="J407">
        <v>6.3273999999999999</v>
      </c>
      <c r="K407" s="93">
        <f t="shared" si="23"/>
        <v>8.2611475834678486E-4</v>
      </c>
      <c r="L407">
        <v>6.3230599999999999</v>
      </c>
      <c r="M407" s="93">
        <f t="shared" si="21"/>
        <v>1.0438528936063524E-4</v>
      </c>
    </row>
    <row r="408" spans="1:14" x14ac:dyDescent="0.25">
      <c r="A408" s="90">
        <v>43173</v>
      </c>
      <c r="B408" s="41">
        <f t="shared" si="20"/>
        <v>3</v>
      </c>
      <c r="C408">
        <v>6.3204999999999902</v>
      </c>
      <c r="D408" s="93">
        <f t="shared" si="15"/>
        <v>-2.0565878116984295E-4</v>
      </c>
      <c r="H408">
        <v>6.3122800000000003</v>
      </c>
      <c r="I408" s="93">
        <f t="shared" si="22"/>
        <v>-2.3758721417477674E-3</v>
      </c>
      <c r="J408">
        <v>6.3132999999999999</v>
      </c>
      <c r="K408" s="93">
        <f t="shared" si="23"/>
        <v>-2.2308900373907313E-3</v>
      </c>
      <c r="L408">
        <v>6.3033400000000004</v>
      </c>
      <c r="M408" s="93">
        <f t="shared" si="21"/>
        <v>-3.1236165548323785E-3</v>
      </c>
    </row>
    <row r="409" spans="1:14" x14ac:dyDescent="0.25">
      <c r="A409" s="90">
        <v>43174</v>
      </c>
      <c r="B409" s="41">
        <f t="shared" si="20"/>
        <v>4</v>
      </c>
      <c r="C409">
        <v>6.3140999999999998</v>
      </c>
      <c r="D409" s="93">
        <f t="shared" si="15"/>
        <v>-1.0130911223748735E-3</v>
      </c>
      <c r="H409">
        <v>6.3098749999999999</v>
      </c>
      <c r="I409" s="93">
        <f t="shared" si="22"/>
        <v>-3.8107597777159967E-4</v>
      </c>
      <c r="J409">
        <v>6.3149150000000001</v>
      </c>
      <c r="K409" s="93">
        <f t="shared" si="23"/>
        <v>2.5577645119352025E-4</v>
      </c>
      <c r="L409">
        <v>6.328945</v>
      </c>
      <c r="M409" s="93">
        <f t="shared" si="21"/>
        <v>4.053903955829199E-3</v>
      </c>
      <c r="N409" t="s">
        <v>754</v>
      </c>
    </row>
    <row r="410" spans="1:14" x14ac:dyDescent="0.25">
      <c r="A410" s="90">
        <v>43175</v>
      </c>
      <c r="B410" s="41">
        <f t="shared" si="20"/>
        <v>5</v>
      </c>
      <c r="C410">
        <v>6.3339999999999996</v>
      </c>
      <c r="D410" s="93">
        <f t="shared" si="15"/>
        <v>3.1467202853491397E-3</v>
      </c>
      <c r="H410">
        <v>6.3252800000000002</v>
      </c>
      <c r="I410" s="93">
        <f t="shared" si="22"/>
        <v>2.4384358772231839E-3</v>
      </c>
      <c r="J410">
        <v>6.3224650000000002</v>
      </c>
      <c r="K410" s="93">
        <f t="shared" si="23"/>
        <v>1.1948680657330635E-3</v>
      </c>
      <c r="L410">
        <v>6.3249649999999997</v>
      </c>
      <c r="M410" s="93">
        <f t="shared" si="21"/>
        <v>-6.2905459755037711E-4</v>
      </c>
      <c r="N410" t="s">
        <v>755</v>
      </c>
    </row>
    <row r="411" spans="1:14" x14ac:dyDescent="0.25">
      <c r="A411" s="90">
        <v>43178</v>
      </c>
      <c r="B411" s="41">
        <f t="shared" si="20"/>
        <v>1</v>
      </c>
      <c r="C411">
        <v>6.3319999999999999</v>
      </c>
      <c r="D411" s="93">
        <f t="shared" si="15"/>
        <v>-3.1580609768230063E-4</v>
      </c>
      <c r="H411">
        <v>6.3323</v>
      </c>
      <c r="I411" s="93">
        <f t="shared" si="22"/>
        <v>1.1092168834423697E-3</v>
      </c>
      <c r="J411">
        <v>6.3312200000000001</v>
      </c>
      <c r="K411" s="93">
        <f t="shared" si="23"/>
        <v>1.3837868410750374E-3</v>
      </c>
      <c r="L411">
        <v>6.3187100000000003</v>
      </c>
      <c r="M411" s="93">
        <f t="shared" si="21"/>
        <v>-9.8942760080209771E-4</v>
      </c>
    </row>
    <row r="412" spans="1:14" x14ac:dyDescent="0.25">
      <c r="A412" s="90">
        <v>43179</v>
      </c>
      <c r="B412" s="41">
        <f t="shared" si="20"/>
        <v>2</v>
      </c>
      <c r="C412">
        <v>6.3246000000000002</v>
      </c>
      <c r="D412" s="93">
        <f t="shared" si="15"/>
        <v>-1.1693505117042339E-3</v>
      </c>
      <c r="H412">
        <v>6.3250599999999997</v>
      </c>
      <c r="I412" s="93">
        <f t="shared" si="22"/>
        <v>-1.1439985572982688E-3</v>
      </c>
      <c r="J412">
        <v>6.3230649999999997</v>
      </c>
      <c r="K412" s="93">
        <f t="shared" si="23"/>
        <v>-1.2888916487897586E-3</v>
      </c>
      <c r="L412">
        <v>6.3324800000000003</v>
      </c>
      <c r="M412" s="93">
        <f t="shared" si="21"/>
        <v>2.1768711777684709E-3</v>
      </c>
    </row>
    <row r="413" spans="1:14" x14ac:dyDescent="0.25">
      <c r="A413" s="90">
        <v>43180</v>
      </c>
      <c r="B413" s="41">
        <f t="shared" si="20"/>
        <v>3</v>
      </c>
      <c r="C413">
        <v>6.3395999999999999</v>
      </c>
      <c r="D413" s="93">
        <f t="shared" si="15"/>
        <v>2.3688834690718755E-3</v>
      </c>
      <c r="H413">
        <v>6.3313750000000004</v>
      </c>
      <c r="I413" s="93">
        <f t="shared" si="22"/>
        <v>9.9791142198490056E-4</v>
      </c>
      <c r="J413">
        <v>6.3272950000000003</v>
      </c>
      <c r="K413" s="93">
        <f t="shared" si="23"/>
        <v>6.6875569669973343E-4</v>
      </c>
      <c r="L413">
        <v>6.3049400000000002</v>
      </c>
      <c r="M413" s="93">
        <f t="shared" si="21"/>
        <v>-4.3584914637377365E-3</v>
      </c>
      <c r="N413" t="s">
        <v>767</v>
      </c>
    </row>
    <row r="414" spans="1:14" x14ac:dyDescent="0.25">
      <c r="A414" s="90">
        <v>43181</v>
      </c>
      <c r="B414" s="41">
        <f t="shared" si="20"/>
        <v>4</v>
      </c>
      <c r="C414">
        <v>6.3167</v>
      </c>
      <c r="D414" s="93">
        <f t="shared" si="15"/>
        <v>-3.6187550848764561E-3</v>
      </c>
      <c r="H414">
        <v>6.3171400000000002</v>
      </c>
      <c r="I414" s="93">
        <f t="shared" si="22"/>
        <v>-2.2508580667329925E-3</v>
      </c>
      <c r="J414">
        <v>6.3221350000000003</v>
      </c>
      <c r="K414" s="93">
        <f t="shared" si="23"/>
        <v>-8.1584708341965592E-4</v>
      </c>
      <c r="L414">
        <v>6.338565</v>
      </c>
      <c r="M414" s="93">
        <f t="shared" si="21"/>
        <v>5.3189490215434804E-3</v>
      </c>
    </row>
    <row r="415" spans="1:14" x14ac:dyDescent="0.25">
      <c r="A415" s="90">
        <v>43182</v>
      </c>
      <c r="B415" s="41">
        <f t="shared" si="20"/>
        <v>5</v>
      </c>
      <c r="C415">
        <v>6.3272000000000004</v>
      </c>
      <c r="D415" s="93">
        <f t="shared" si="15"/>
        <v>1.6608803318134955E-3</v>
      </c>
      <c r="H415">
        <v>6.3321800000000001</v>
      </c>
      <c r="I415" s="93">
        <f t="shared" si="22"/>
        <v>2.3779945621458256E-3</v>
      </c>
      <c r="J415">
        <v>6.3205</v>
      </c>
      <c r="K415" s="93">
        <f t="shared" si="23"/>
        <v>-2.586486138554111E-4</v>
      </c>
      <c r="L415">
        <v>6.3133150000000002</v>
      </c>
      <c r="M415" s="93">
        <f t="shared" si="21"/>
        <v>-3.9915069576763208E-3</v>
      </c>
    </row>
    <row r="416" spans="1:14" x14ac:dyDescent="0.25">
      <c r="A416" s="90">
        <v>43185</v>
      </c>
      <c r="B416" s="41">
        <f t="shared" si="20"/>
        <v>1</v>
      </c>
    </row>
    <row r="417" spans="1:2" x14ac:dyDescent="0.25">
      <c r="A417" s="90">
        <v>43186</v>
      </c>
      <c r="B417" s="41">
        <f t="shared" ref="B417:B420" si="24">WEEKDAY(A417,2)</f>
        <v>2</v>
      </c>
    </row>
    <row r="418" spans="1:2" x14ac:dyDescent="0.25">
      <c r="A418" s="90">
        <v>43187</v>
      </c>
      <c r="B418" s="41">
        <f t="shared" si="24"/>
        <v>3</v>
      </c>
    </row>
    <row r="419" spans="1:2" x14ac:dyDescent="0.25">
      <c r="A419" s="90">
        <v>43188</v>
      </c>
      <c r="B419" s="41">
        <f t="shared" si="24"/>
        <v>4</v>
      </c>
    </row>
    <row r="420" spans="1:2" x14ac:dyDescent="0.25">
      <c r="A420" s="90">
        <v>43189</v>
      </c>
      <c r="B42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57"/>
  <sheetViews>
    <sheetView zoomScale="115" zoomScaleNormal="115" workbookViewId="0">
      <pane xSplit="1" ySplit="2" topLeftCell="B536" activePane="bottomRight" state="frozen"/>
      <selection pane="topRight" activeCell="B1" sqref="B1"/>
      <selection pane="bottomLeft" activeCell="A3" sqref="A3"/>
      <selection pane="bottomRight" activeCell="A553" sqref="A553:A55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51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I538" s="93">
        <f t="shared" si="590"/>
        <v>-6.2032359148175287E-3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  <c r="B539">
        <v>15.8</v>
      </c>
      <c r="C539" s="93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3">
        <f t="shared" ref="G539" si="645">+B539/D539-1</f>
        <v>-4.814310244728448E-4</v>
      </c>
      <c r="H539" s="93">
        <f>(+B539/(D539*(1-VLOOKUP(A539,FX!A:K,9,0)))-1)</f>
        <v>5.6064015016898949E-5</v>
      </c>
      <c r="I539" s="93">
        <f t="shared" si="590"/>
        <v>-4.0970690198549597E-3</v>
      </c>
      <c r="J539">
        <v>13287.9</v>
      </c>
      <c r="K539">
        <v>13432.88</v>
      </c>
      <c r="L539" s="93">
        <f t="shared" ref="L539" si="646">+K539/J539-1</f>
        <v>1.0910678135747531E-2</v>
      </c>
      <c r="M539" s="92">
        <f t="shared" ref="M539" si="647">WEEKDAY(A539,2)</f>
        <v>2</v>
      </c>
    </row>
    <row r="540" spans="1:13" x14ac:dyDescent="0.25">
      <c r="A540" s="90">
        <v>43166</v>
      </c>
      <c r="B540">
        <v>15.72</v>
      </c>
      <c r="C540" s="93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3">
        <f t="shared" ref="G540" si="650">+B540/D540-1</f>
        <v>-3.5039060932476884E-3</v>
      </c>
      <c r="H540" s="93">
        <f>(+B540/(D540*(1-VLOOKUP(A540,FX!A:K,9,0)))-1)</f>
        <v>-5.8237927284369162E-3</v>
      </c>
      <c r="I540" s="93">
        <f t="shared" si="590"/>
        <v>-3.1073625467689103E-3</v>
      </c>
      <c r="J540">
        <v>13432.88</v>
      </c>
      <c r="K540">
        <v>13356.91</v>
      </c>
      <c r="L540" s="93">
        <f t="shared" ref="L540" si="651">+K540/J540-1</f>
        <v>-5.6555258440482703E-3</v>
      </c>
      <c r="M540" s="92">
        <f t="shared" ref="M540" si="652">WEEKDAY(A540,2)</f>
        <v>3</v>
      </c>
    </row>
    <row r="541" spans="1:13" x14ac:dyDescent="0.25">
      <c r="A541" s="90">
        <v>43167</v>
      </c>
      <c r="B541">
        <v>15.94</v>
      </c>
      <c r="C541" s="93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3">
        <f t="shared" ref="G541" si="655">+B541/D541-1</f>
        <v>-7.5539384495937334E-4</v>
      </c>
      <c r="H541" s="93">
        <f>(+B541/(D541*(1-VLOOKUP(A541,FX!A:K,9,0)))-1)</f>
        <v>-1.8545187461138646E-4</v>
      </c>
      <c r="I541" s="93">
        <f t="shared" si="590"/>
        <v>2.2005658597925581E-3</v>
      </c>
      <c r="J541">
        <v>13356.91</v>
      </c>
      <c r="K541">
        <v>13511.96</v>
      </c>
      <c r="L541" s="93">
        <f t="shared" ref="L541" si="656">+K541/J541-1</f>
        <v>1.1608223758339253E-2</v>
      </c>
      <c r="M541" s="92">
        <f t="shared" ref="M541" si="657">WEEKDAY(A541,2)</f>
        <v>4</v>
      </c>
    </row>
    <row r="542" spans="1:13" x14ac:dyDescent="0.25">
      <c r="A542" s="90">
        <v>43168</v>
      </c>
      <c r="B542">
        <v>16</v>
      </c>
      <c r="C542" s="93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3">
        <f t="shared" ref="G542" si="660">+B542/D542-1</f>
        <v>1.2505041798218652E-3</v>
      </c>
      <c r="H542" s="93">
        <f>(+B542/(D542*(1-VLOOKUP(A542,FX!A:K,9,0)))-1)</f>
        <v>4.0083635190779621E-3</v>
      </c>
      <c r="I542" s="93">
        <f t="shared" si="590"/>
        <v>-1.5600624024960652E-3</v>
      </c>
      <c r="J542">
        <v>13511.96</v>
      </c>
      <c r="K542">
        <v>13575.69</v>
      </c>
      <c r="L542" s="93">
        <f t="shared" ref="L542" si="661">+K542/J542-1</f>
        <v>4.7165622159923704E-3</v>
      </c>
      <c r="M542" s="92">
        <f t="shared" ref="M542" si="662">WEEKDAY(A542,2)</f>
        <v>5</v>
      </c>
    </row>
    <row r="543" spans="1:13" x14ac:dyDescent="0.25">
      <c r="A543" s="90">
        <v>43171</v>
      </c>
      <c r="B543">
        <v>16.059999999999999</v>
      </c>
      <c r="C543" s="93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3">
        <f t="shared" ref="G543" si="665">+B543/D543-1</f>
        <v>2.5821457874712905E-3</v>
      </c>
      <c r="H543" s="93">
        <f>(+B543/(D543*(1-VLOOKUP(A543,FX!A:K,9,0)))-1)</f>
        <v>5.0034902186246732E-4</v>
      </c>
      <c r="I543" s="93">
        <f t="shared" si="590"/>
        <v>2.1215524772244532E-3</v>
      </c>
      <c r="J543">
        <v>13575.69</v>
      </c>
      <c r="K543">
        <v>13570.3</v>
      </c>
      <c r="L543" s="93">
        <f t="shared" ref="L543" si="666">+K543/J543-1</f>
        <v>-3.9703322630391114E-4</v>
      </c>
      <c r="M543" s="92">
        <f t="shared" ref="M543" si="667">WEEKDAY(A543,2)</f>
        <v>1</v>
      </c>
    </row>
    <row r="544" spans="1:13" x14ac:dyDescent="0.25">
      <c r="A544" s="90">
        <v>43172</v>
      </c>
      <c r="B544">
        <v>15.88</v>
      </c>
      <c r="C544" s="93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3">
        <f t="shared" ref="G544" si="670">+B544/D544-1</f>
        <v>-4.629553368227235E-4</v>
      </c>
      <c r="H544" s="93">
        <f>(+B544/(D544*(1-VLOOKUP(A544,FX!A:K,9,0)))-1)</f>
        <v>-8.9788483755781634E-4</v>
      </c>
      <c r="I544" s="93">
        <f t="shared" si="590"/>
        <v>-1.6973659395234098E-3</v>
      </c>
      <c r="J544">
        <v>13570.3</v>
      </c>
      <c r="K544">
        <v>13452.9</v>
      </c>
      <c r="L544" s="93">
        <f t="shared" ref="L544" si="671">+K544/J544-1</f>
        <v>-8.6512457351716199E-3</v>
      </c>
      <c r="M544" s="92">
        <f t="shared" ref="M544" si="672">WEEKDAY(A544,2)</f>
        <v>2</v>
      </c>
    </row>
    <row r="545" spans="1:13" x14ac:dyDescent="0.25">
      <c r="A545" s="90">
        <v>43173</v>
      </c>
      <c r="B545">
        <v>15.86</v>
      </c>
      <c r="C545" s="93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3">
        <f t="shared" ref="G545" si="675">+B545/D545-1</f>
        <v>1.008315564344775E-3</v>
      </c>
      <c r="H545" s="93">
        <f>(+B545/(D545*(1-VLOOKUP(A545,FX!A:K,9,0)))-1)</f>
        <v>-1.3643151390714259E-3</v>
      </c>
      <c r="I545" s="93">
        <f t="shared" si="590"/>
        <v>-1.2608750472831165E-4</v>
      </c>
      <c r="J545">
        <v>13452.9</v>
      </c>
      <c r="K545">
        <v>13399.64</v>
      </c>
      <c r="L545" s="93">
        <f t="shared" ref="L545" si="676">+K545/J545-1</f>
        <v>-3.9589976882308253E-3</v>
      </c>
      <c r="M545" s="92">
        <f t="shared" ref="M545" si="677">WEEKDAY(A545,2)</f>
        <v>3</v>
      </c>
    </row>
    <row r="546" spans="1:13" x14ac:dyDescent="0.25">
      <c r="A546" s="90">
        <v>43174</v>
      </c>
      <c r="B546">
        <v>16</v>
      </c>
      <c r="C546" s="93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3">
        <f t="shared" ref="G546" si="680">+B546/D546-1</f>
        <v>1.0561576303813602E-4</v>
      </c>
      <c r="H546" s="93">
        <f>(+B546/(D546*(1-VLOOKUP(A546,FX!A:K,9,0)))-1)</f>
        <v>-2.753552834496853E-4</v>
      </c>
      <c r="I546" s="93">
        <f t="shared" si="590"/>
        <v>2.8832894571892975E-3</v>
      </c>
      <c r="J546">
        <v>13399.64</v>
      </c>
      <c r="K546">
        <v>13514.79</v>
      </c>
      <c r="L546" s="93">
        <f t="shared" ref="L546" si="681">+K546/J546-1</f>
        <v>8.5935144526272378E-3</v>
      </c>
      <c r="M546" s="92">
        <f t="shared" ref="M546" si="682">WEEKDAY(A546,2)</f>
        <v>4</v>
      </c>
    </row>
    <row r="547" spans="1:13" x14ac:dyDescent="0.25">
      <c r="A547" s="90">
        <v>43175</v>
      </c>
      <c r="B547">
        <v>15.76</v>
      </c>
      <c r="C547" s="93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3">
        <f t="shared" ref="G547" si="685">+B547/D547-1</f>
        <v>-1.4860754454431024E-3</v>
      </c>
      <c r="H547" s="93">
        <f>(+B547/(D547*(1-VLOOKUP(A547,FX!A:K,9,0)))-1)</f>
        <v>9.5468837817302976E-4</v>
      </c>
      <c r="I547" s="93">
        <f t="shared" si="590"/>
        <v>-1.1408290024084167E-3</v>
      </c>
      <c r="J547">
        <v>13514.79</v>
      </c>
      <c r="K547">
        <v>13370.32</v>
      </c>
      <c r="L547" s="93">
        <f t="shared" ref="L547" si="686">+K547/J547-1</f>
        <v>-1.0689770244302843E-2</v>
      </c>
      <c r="M547" s="92">
        <f t="shared" ref="M547" si="687">WEEKDAY(A547,2)</f>
        <v>5</v>
      </c>
    </row>
    <row r="548" spans="1:13" x14ac:dyDescent="0.25">
      <c r="A548" s="90">
        <v>43178</v>
      </c>
      <c r="B548">
        <v>15.82</v>
      </c>
      <c r="C548" s="93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3">
        <f t="shared" ref="G548" si="690">+B548/D548-1</f>
        <v>-4.6101192507580491E-3</v>
      </c>
      <c r="H548" s="93">
        <f>(+B548/(D548*(1-VLOOKUP(A548,FX!A:K,9,0)))-1)</f>
        <v>-3.5047899394895499E-3</v>
      </c>
      <c r="I548" s="93">
        <f t="shared" si="590"/>
        <v>-5.8442782630553358E-3</v>
      </c>
      <c r="J548">
        <v>13370.32</v>
      </c>
      <c r="K548">
        <v>13468</v>
      </c>
      <c r="L548" s="93">
        <f t="shared" ref="L548" si="691">+K548/J548-1</f>
        <v>7.3057338941775463E-3</v>
      </c>
      <c r="M548" s="92">
        <f t="shared" ref="M548" si="692">WEEKDAY(A548,2)</f>
        <v>1</v>
      </c>
    </row>
    <row r="549" spans="1:13" x14ac:dyDescent="0.25">
      <c r="A549" s="90">
        <v>43179</v>
      </c>
      <c r="B549">
        <v>15.82</v>
      </c>
      <c r="C549" s="93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3">
        <f t="shared" ref="G549" si="695">+B549/D549-1</f>
        <v>-6.5863143246750466E-3</v>
      </c>
      <c r="H549" s="93">
        <f>(+B549/(D549*(1-VLOOKUP(A549,FX!A:K,9,0)))-1)</f>
        <v>-7.7214795205415854E-3</v>
      </c>
      <c r="I549" s="93">
        <f t="shared" si="590"/>
        <v>-5.5318078953985328E-3</v>
      </c>
      <c r="J549">
        <v>13468</v>
      </c>
      <c r="K549">
        <v>13478.06</v>
      </c>
      <c r="L549" s="93">
        <f t="shared" ref="L549" si="696">+K549/J549-1</f>
        <v>7.469557469557131E-4</v>
      </c>
      <c r="M549" s="92">
        <f t="shared" ref="M549" si="697">WEEKDAY(A549,2)</f>
        <v>2</v>
      </c>
    </row>
    <row r="550" spans="1:13" x14ac:dyDescent="0.25">
      <c r="A550" s="90">
        <v>43180</v>
      </c>
      <c r="B550">
        <v>15.72</v>
      </c>
      <c r="C550" s="93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3">
        <f t="shared" ref="G550" si="700">+B550/D550-1</f>
        <v>-8.006914999960757E-3</v>
      </c>
      <c r="H550" s="93">
        <f>(+B550/(D550*(1-VLOOKUP(A550,FX!A:K,9,0)))-1)</f>
        <v>-7.0160049294315519E-3</v>
      </c>
      <c r="I550" s="93">
        <f t="shared" si="590"/>
        <v>-9.8885179819865332E-3</v>
      </c>
      <c r="J550">
        <v>13478.06</v>
      </c>
      <c r="K550">
        <v>13426.28</v>
      </c>
      <c r="L550" s="93">
        <f t="shared" ref="L550" si="701">+K550/J550-1</f>
        <v>-3.8417991906846138E-3</v>
      </c>
      <c r="M550" s="92">
        <f t="shared" ref="M550" si="702">WEEKDAY(A550,2)</f>
        <v>3</v>
      </c>
    </row>
    <row r="551" spans="1:13" x14ac:dyDescent="0.25">
      <c r="A551" s="90">
        <v>43181</v>
      </c>
      <c r="B551">
        <v>15.62</v>
      </c>
      <c r="C551" s="93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3">
        <f t="shared" ref="G551" si="705">+B551/D551-1</f>
        <v>-4.722882536829287E-3</v>
      </c>
      <c r="H551" s="93">
        <f>(+B551/(D551*(1-VLOOKUP(A551,FX!A:K,9,0)))-1)</f>
        <v>-6.9580789554166689E-3</v>
      </c>
      <c r="I551" s="93">
        <f t="shared" si="590"/>
        <v>-1.8531535561377988E-3</v>
      </c>
      <c r="J551">
        <v>13426.28</v>
      </c>
      <c r="K551">
        <v>13271.63</v>
      </c>
      <c r="L551" s="93">
        <f t="shared" ref="L551" si="706">+K551/J551-1</f>
        <v>-1.1518454851232152E-2</v>
      </c>
      <c r="M551" s="92">
        <f t="shared" ref="M551" si="707">WEEKDAY(A551,2)</f>
        <v>4</v>
      </c>
    </row>
    <row r="552" spans="1:13" x14ac:dyDescent="0.25">
      <c r="A552" s="90">
        <v>43182</v>
      </c>
      <c r="B552">
        <v>15.24</v>
      </c>
      <c r="C552" s="93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G552" s="93">
        <f t="shared" ref="G552" si="710">+B552/D552-1</f>
        <v>-2.6756867289873254E-3</v>
      </c>
      <c r="H552" s="93">
        <f>(+B552/(D552*(1-VLOOKUP(A552,FX!A:K,9,0)))-1)</f>
        <v>-2.9840176461504164E-4</v>
      </c>
      <c r="J552">
        <v>13271.63</v>
      </c>
      <c r="K552">
        <v>12959.44</v>
      </c>
      <c r="L552" s="93">
        <f t="shared" ref="L552" si="711">+K552/J552-1</f>
        <v>-2.3523109067989267E-2</v>
      </c>
      <c r="M552" s="92">
        <f t="shared" ref="M552" si="712">WEEKDAY(A552,2)</f>
        <v>5</v>
      </c>
    </row>
    <row r="553" spans="1:13" x14ac:dyDescent="0.25">
      <c r="A553" s="90">
        <v>43185</v>
      </c>
    </row>
    <row r="554" spans="1:13" x14ac:dyDescent="0.25">
      <c r="A554" s="90">
        <v>43186</v>
      </c>
    </row>
    <row r="555" spans="1:13" x14ac:dyDescent="0.25">
      <c r="A555" s="90">
        <v>43187</v>
      </c>
    </row>
    <row r="556" spans="1:13" x14ac:dyDescent="0.25">
      <c r="A556" s="90">
        <v>43188</v>
      </c>
    </row>
    <row r="557" spans="1:13" x14ac:dyDescent="0.25">
      <c r="A557" s="90">
        <v>43189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56"/>
  <sheetViews>
    <sheetView zoomScale="115" zoomScaleNormal="115" workbookViewId="0">
      <pane xSplit="1" ySplit="2" topLeftCell="B535" activePane="bottomRight" state="frozen"/>
      <selection pane="topRight" activeCell="B1" sqref="B1"/>
      <selection pane="bottomLeft" activeCell="A3" sqref="A3"/>
      <selection pane="bottomRight" activeCell="A552" sqref="A552:A55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51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  <c r="B538">
        <v>16.18</v>
      </c>
      <c r="C538" s="93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3">
        <f t="shared" ref="G538" si="852">+B538/D538-1</f>
        <v>-3.2836665951789801E-3</v>
      </c>
      <c r="H538" s="93">
        <f>(+B538/(D538*(1-VLOOKUP(A538,FX!A:K,9,0)))-1)</f>
        <v>-2.7476784688827971E-3</v>
      </c>
      <c r="I538" s="93">
        <f t="shared" si="792"/>
        <v>-2.183109883197365E-3</v>
      </c>
      <c r="J538">
        <v>13287.9</v>
      </c>
      <c r="K538">
        <v>13432.88</v>
      </c>
      <c r="L538" s="93">
        <f t="shared" ref="L538" si="853">+K538/J538-1</f>
        <v>1.0910678135747531E-2</v>
      </c>
      <c r="M538" s="92">
        <f t="shared" ref="M538" si="854">WEEKDAY(A538,2)</f>
        <v>2</v>
      </c>
    </row>
    <row r="539" spans="1:14" x14ac:dyDescent="0.25">
      <c r="A539" s="90">
        <v>43166</v>
      </c>
      <c r="B539">
        <v>16.12</v>
      </c>
      <c r="C539" s="93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3">
        <f t="shared" ref="G539" si="857">+B539/D539-1</f>
        <v>-2.2906576923442667E-4</v>
      </c>
      <c r="H539" s="93">
        <f>(+B539/(D539*(1-VLOOKUP(A539,FX!A:K,9,0)))-1)</f>
        <v>-2.556576376405606E-3</v>
      </c>
      <c r="I539" s="93">
        <f t="shared" si="792"/>
        <v>-4.4466403162054524E-3</v>
      </c>
      <c r="J539">
        <v>13432.88</v>
      </c>
      <c r="K539">
        <v>13356.91</v>
      </c>
      <c r="L539" s="93">
        <f t="shared" ref="L539" si="858">+K539/J539-1</f>
        <v>-5.6555258440482703E-3</v>
      </c>
      <c r="M539" s="92">
        <f t="shared" ref="M539" si="859">WEEKDAY(A539,2)</f>
        <v>3</v>
      </c>
    </row>
    <row r="540" spans="1:14" x14ac:dyDescent="0.25">
      <c r="A540" s="90">
        <v>43167</v>
      </c>
      <c r="B540">
        <v>16.36</v>
      </c>
      <c r="C540" s="93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3">
        <f t="shared" ref="G540" si="862">+B540/D540-1</f>
        <v>-1.2185840904033185E-3</v>
      </c>
      <c r="H540" s="93">
        <f>(+B540/(D540*(1-VLOOKUP(A540,FX!A:K,9,0)))-1)</f>
        <v>-6.4890631118486031E-4</v>
      </c>
      <c r="I540" s="93">
        <f t="shared" si="792"/>
        <v>5.1371119645771124E-4</v>
      </c>
      <c r="J540">
        <v>13356.91</v>
      </c>
      <c r="K540">
        <v>13511.96</v>
      </c>
      <c r="L540" s="93">
        <f t="shared" ref="L540" si="863">+K540/J540-1</f>
        <v>1.1608223758339253E-2</v>
      </c>
      <c r="M540" s="92">
        <f t="shared" ref="M540" si="864">WEEKDAY(A540,2)</f>
        <v>4</v>
      </c>
    </row>
    <row r="541" spans="1:14" x14ac:dyDescent="0.25">
      <c r="A541" s="90">
        <v>43168</v>
      </c>
      <c r="B541">
        <v>16.38</v>
      </c>
      <c r="C541" s="93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3">
        <f t="shared" ref="G541" si="867">+B541/D541-1</f>
        <v>-2.9657410211636481E-3</v>
      </c>
      <c r="H541" s="93">
        <f>(+B541/(D541*(1-VLOOKUP(A541,FX!A:K,9,0)))-1)</f>
        <v>-2.1949497064543966E-4</v>
      </c>
      <c r="I541" s="93">
        <f t="shared" si="792"/>
        <v>-2.2416061595438297E-3</v>
      </c>
      <c r="J541">
        <v>13511.96</v>
      </c>
      <c r="K541">
        <v>13575.69</v>
      </c>
      <c r="L541" s="93">
        <f t="shared" ref="L541" si="868">+K541/J541-1</f>
        <v>4.7165622159923704E-3</v>
      </c>
      <c r="M541" s="92">
        <f t="shared" ref="M541" si="869">WEEKDAY(A541,2)</f>
        <v>5</v>
      </c>
    </row>
    <row r="542" spans="1:14" x14ac:dyDescent="0.25">
      <c r="A542" s="90">
        <v>43171</v>
      </c>
      <c r="B542">
        <v>16.48</v>
      </c>
      <c r="C542" s="93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3">
        <f t="shared" ref="G542" si="872">+B542/D542-1</f>
        <v>4.248434922301092E-3</v>
      </c>
      <c r="H542" s="93">
        <f>(+B542/(D542*(1-VLOOKUP(A542,FX!A:K,9,0)))-1)</f>
        <v>2.1631782154336587E-3</v>
      </c>
      <c r="I542" s="93">
        <f t="shared" si="792"/>
        <v>2.5794519881248146E-3</v>
      </c>
      <c r="J542">
        <v>13575.69</v>
      </c>
      <c r="K542">
        <v>13570.3</v>
      </c>
      <c r="L542" s="93">
        <f t="shared" ref="L542" si="873">+K542/J542-1</f>
        <v>-3.9703322630391114E-4</v>
      </c>
      <c r="M542" s="92">
        <f t="shared" ref="M542" si="874">WEEKDAY(A542,2)</f>
        <v>1</v>
      </c>
    </row>
    <row r="543" spans="1:14" x14ac:dyDescent="0.25">
      <c r="A543" s="90">
        <v>43172</v>
      </c>
      <c r="B543">
        <v>16.28</v>
      </c>
      <c r="C543" s="93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3">
        <f t="shared" ref="G543" si="877">+B543/D543-1</f>
        <v>-9.4470148043646063E-4</v>
      </c>
      <c r="H543" s="93">
        <f>(+B543/(D543*(1-VLOOKUP(A543,FX!A:K,9,0)))-1)</f>
        <v>-1.3794213585157644E-3</v>
      </c>
      <c r="I543" s="93">
        <f t="shared" si="792"/>
        <v>-2.2722108611672454E-4</v>
      </c>
      <c r="J543">
        <v>13570.3</v>
      </c>
      <c r="K543">
        <v>13452.9</v>
      </c>
      <c r="L543" s="93">
        <f t="shared" ref="L543" si="878">+K543/J543-1</f>
        <v>-8.6512457351716199E-3</v>
      </c>
      <c r="M543" s="92">
        <f t="shared" ref="M543" si="879">WEEKDAY(A543,2)</f>
        <v>2</v>
      </c>
    </row>
    <row r="544" spans="1:14" x14ac:dyDescent="0.25">
      <c r="A544" s="90">
        <v>43173</v>
      </c>
      <c r="B544">
        <v>16.260000000000002</v>
      </c>
      <c r="C544" s="93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3">
        <f t="shared" ref="G544" si="882">+B544/D544-1</f>
        <v>2.5135054773706145E-3</v>
      </c>
      <c r="H544" s="93">
        <f>(+B544/(D544*(1-VLOOKUP(A544,FX!A:K,9,0)))-1)</f>
        <v>1.3730711148207675E-4</v>
      </c>
      <c r="I544" s="93">
        <f t="shared" si="792"/>
        <v>-5.1633842295484289E-4</v>
      </c>
      <c r="J544">
        <v>13452.9</v>
      </c>
      <c r="K544">
        <v>13399.64</v>
      </c>
      <c r="L544" s="93">
        <f t="shared" ref="L544" si="883">+K544/J544-1</f>
        <v>-3.9589976882308253E-3</v>
      </c>
      <c r="M544" s="92">
        <f t="shared" ref="M544" si="884">WEEKDAY(A544,2)</f>
        <v>3</v>
      </c>
    </row>
    <row r="545" spans="1:13" x14ac:dyDescent="0.25">
      <c r="A545" s="90">
        <v>43174</v>
      </c>
      <c r="B545">
        <v>16.399999999999999</v>
      </c>
      <c r="C545" s="93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3">
        <f t="shared" ref="G545" si="887">+B545/D545-1</f>
        <v>-4.9991645372993165E-4</v>
      </c>
      <c r="H545" s="93">
        <f>(+B545/(D545*(1-VLOOKUP(A545,FX!A:K,9,0)))-1)</f>
        <v>-8.8065683433724562E-4</v>
      </c>
      <c r="I545" s="93">
        <f t="shared" si="792"/>
        <v>-8.0423074111091175E-4</v>
      </c>
      <c r="J545">
        <v>13399.64</v>
      </c>
      <c r="K545">
        <v>13514.79</v>
      </c>
      <c r="L545" s="93">
        <f t="shared" ref="L545" si="888">+K545/J545-1</f>
        <v>8.5935144526272378E-3</v>
      </c>
      <c r="M545" s="92">
        <f t="shared" ref="M545" si="889">WEEKDAY(A545,2)</f>
        <v>4</v>
      </c>
    </row>
    <row r="546" spans="1:13" x14ac:dyDescent="0.25">
      <c r="A546" s="90">
        <v>43175</v>
      </c>
      <c r="B546">
        <v>16.18</v>
      </c>
      <c r="C546" s="93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3">
        <f t="shared" ref="G546" si="892">+B546/D546-1</f>
        <v>-3.5563224519137293E-3</v>
      </c>
      <c r="H546" s="93">
        <f>(+B546/(D546*(1-VLOOKUP(A546,FX!A:K,9,0)))-1)</f>
        <v>-1.1206191325880965E-3</v>
      </c>
      <c r="I546" s="93">
        <f t="shared" si="792"/>
        <v>-2.1769563313660534E-3</v>
      </c>
      <c r="J546">
        <v>13514.79</v>
      </c>
      <c r="K546">
        <v>13370.32</v>
      </c>
      <c r="L546" s="93">
        <f t="shared" ref="L546" si="893">+K546/J546-1</f>
        <v>-1.0689770244302843E-2</v>
      </c>
      <c r="M546" s="92">
        <f t="shared" ref="M546" si="894">WEEKDAY(A546,2)</f>
        <v>5</v>
      </c>
    </row>
    <row r="547" spans="1:13" x14ac:dyDescent="0.25">
      <c r="A547" s="90">
        <v>43178</v>
      </c>
      <c r="B547">
        <v>16.260000000000002</v>
      </c>
      <c r="C547" s="93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3">
        <f t="shared" ref="G547" si="897">+B547/D547-1</f>
        <v>-4.5160848291224687E-3</v>
      </c>
      <c r="H547" s="93">
        <f>(+B547/(D547*(1-VLOOKUP(A547,FX!A:K,9,0)))-1)</f>
        <v>-3.4106510974608595E-3</v>
      </c>
      <c r="I547" s="93">
        <f t="shared" si="792"/>
        <v>-2.9677957371659902E-3</v>
      </c>
      <c r="J547">
        <v>13370.32</v>
      </c>
      <c r="K547">
        <v>13468</v>
      </c>
      <c r="L547" s="93">
        <f t="shared" ref="L547" si="898">+K547/J547-1</f>
        <v>7.3057338941775463E-3</v>
      </c>
      <c r="M547" s="92">
        <f t="shared" ref="M547" si="899">WEEKDAY(A547,2)</f>
        <v>1</v>
      </c>
    </row>
    <row r="548" spans="1:13" x14ac:dyDescent="0.25">
      <c r="A548" s="90">
        <v>43179</v>
      </c>
      <c r="B548">
        <v>16.239999999999998</v>
      </c>
      <c r="C548" s="93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3">
        <f t="shared" ref="G548" si="902">+B548/D548-1</f>
        <v>-4.937425320765465E-3</v>
      </c>
      <c r="H548" s="93">
        <f>(+B548/(D548*(1-VLOOKUP(A548,FX!A:K,9,0)))-1)</f>
        <v>-6.0744746877845479E-3</v>
      </c>
      <c r="I548" s="93">
        <f t="shared" si="792"/>
        <v>-5.7913876066754133E-3</v>
      </c>
      <c r="J548">
        <v>13468</v>
      </c>
      <c r="K548">
        <v>13478.06</v>
      </c>
      <c r="L548" s="93">
        <f t="shared" ref="L548" si="903">+K548/J548-1</f>
        <v>7.469557469557131E-4</v>
      </c>
      <c r="M548" s="92">
        <f t="shared" ref="M548" si="904">WEEKDAY(A548,2)</f>
        <v>2</v>
      </c>
    </row>
    <row r="549" spans="1:13" x14ac:dyDescent="0.25">
      <c r="A549" s="90">
        <v>43180</v>
      </c>
      <c r="B549">
        <v>16.14</v>
      </c>
      <c r="C549" s="93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3">
        <f t="shared" ref="G549" si="907">+B549/D549-1</f>
        <v>-8.1026915440516323E-3</v>
      </c>
      <c r="H549" s="93">
        <f>(+B549/(D549*(1-VLOOKUP(A549,FX!A:K,9,0)))-1)</f>
        <v>-7.111877145501877E-3</v>
      </c>
      <c r="I549" s="93">
        <f t="shared" si="792"/>
        <v>-7.514358450886105E-3</v>
      </c>
      <c r="J549">
        <v>13478.06</v>
      </c>
      <c r="K549">
        <v>13426.28</v>
      </c>
      <c r="L549" s="93">
        <f t="shared" ref="L549" si="908">+K549/J549-1</f>
        <v>-3.8417991906846138E-3</v>
      </c>
      <c r="M549" s="92">
        <f t="shared" ref="M549" si="909">WEEKDAY(A549,2)</f>
        <v>3</v>
      </c>
    </row>
    <row r="550" spans="1:13" x14ac:dyDescent="0.25">
      <c r="A550" s="90">
        <v>43181</v>
      </c>
      <c r="B550">
        <v>16.02</v>
      </c>
      <c r="C550" s="93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3">
        <f t="shared" ref="G550" si="912">+B550/D550-1</f>
        <v>-3.4143065372033155E-3</v>
      </c>
      <c r="H550" s="93">
        <f>(+B550/(D550*(1-VLOOKUP(A550,FX!A:K,9,0)))-1)</f>
        <v>-5.6524417598046162E-3</v>
      </c>
      <c r="I550" s="93">
        <f t="shared" si="792"/>
        <v>-5.9198034178488124E-3</v>
      </c>
      <c r="J550">
        <v>13426.28</v>
      </c>
      <c r="K550">
        <v>13271.63</v>
      </c>
      <c r="L550" s="93">
        <f t="shared" ref="L550" si="913">+K550/J550-1</f>
        <v>-1.1518454851232152E-2</v>
      </c>
      <c r="M550" s="92">
        <f t="shared" ref="M550" si="914">WEEKDAY(A550,2)</f>
        <v>4</v>
      </c>
    </row>
    <row r="551" spans="1:13" x14ac:dyDescent="0.25">
      <c r="A551" s="90">
        <v>43182</v>
      </c>
      <c r="B551">
        <v>15.6</v>
      </c>
      <c r="C551" s="93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3">
        <f t="shared" ref="G551" si="917">+B551/D551-1</f>
        <v>-8.662490688883917E-3</v>
      </c>
      <c r="H551" s="93">
        <f>(+B551/(D551*(1-VLOOKUP(A551,FX!A:K,9,0)))-1)</f>
        <v>-6.2994762469977816E-3</v>
      </c>
      <c r="I551" s="93">
        <f t="shared" si="792"/>
        <v>-7.4946875516930245E-3</v>
      </c>
      <c r="J551">
        <v>13271.63</v>
      </c>
      <c r="K551">
        <v>12959.44</v>
      </c>
      <c r="L551" s="93">
        <f t="shared" ref="L551" si="918">+K551/J551-1</f>
        <v>-2.3523109067989267E-2</v>
      </c>
      <c r="M551" s="92">
        <f t="shared" ref="M551" si="919">WEEKDAY(A551,2)</f>
        <v>5</v>
      </c>
    </row>
    <row r="552" spans="1:13" x14ac:dyDescent="0.25">
      <c r="A552" s="90">
        <v>43185</v>
      </c>
    </row>
    <row r="553" spans="1:13" x14ac:dyDescent="0.25">
      <c r="A553" s="90">
        <v>43186</v>
      </c>
    </row>
    <row r="554" spans="1:13" x14ac:dyDescent="0.25">
      <c r="A554" s="90">
        <v>43187</v>
      </c>
    </row>
    <row r="555" spans="1:13" x14ac:dyDescent="0.25">
      <c r="A555" s="90">
        <v>43188</v>
      </c>
    </row>
    <row r="556" spans="1:13" x14ac:dyDescent="0.25">
      <c r="A556" s="90">
        <v>43189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57"/>
  <sheetViews>
    <sheetView zoomScale="115" zoomScaleNormal="115" workbookViewId="0">
      <pane xSplit="1" ySplit="2" topLeftCell="B536" activePane="bottomRight" state="frozen"/>
      <selection pane="topRight" activeCell="B1" sqref="B1"/>
      <selection pane="bottomLeft" activeCell="A3" sqref="A3"/>
      <selection pane="bottomRight" activeCell="A553" sqref="A553:A55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52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  <c r="B539">
        <v>7.99</v>
      </c>
      <c r="C539" s="93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3">
        <f t="shared" si="1132"/>
        <v>-3.2435129740518986E-3</v>
      </c>
      <c r="J539">
        <v>1795.69</v>
      </c>
      <c r="K539">
        <v>1797.61</v>
      </c>
      <c r="L539" s="93">
        <f t="shared" ref="L539" si="1193">+K539/J539-1</f>
        <v>1.0692268710077446E-3</v>
      </c>
      <c r="M539" s="92">
        <f t="shared" ref="M539" si="1194">WEEKDAY(A539,2)</f>
        <v>2</v>
      </c>
    </row>
    <row r="540" spans="1:13" x14ac:dyDescent="0.25">
      <c r="A540" s="90">
        <v>43166</v>
      </c>
      <c r="B540">
        <v>7.96</v>
      </c>
      <c r="C540" s="93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3">
        <f t="shared" si="1132"/>
        <v>-4.3777360850532077E-3</v>
      </c>
      <c r="J540">
        <v>1797.61</v>
      </c>
      <c r="K540">
        <v>1785.27</v>
      </c>
      <c r="L540" s="93">
        <f t="shared" ref="L540" si="1198">+K540/J540-1</f>
        <v>-6.8646703122479114E-3</v>
      </c>
      <c r="M540" s="92">
        <f t="shared" ref="M540" si="1199">WEEKDAY(A540,2)</f>
        <v>3</v>
      </c>
    </row>
    <row r="541" spans="1:13" x14ac:dyDescent="0.25">
      <c r="A541" s="90">
        <v>43167</v>
      </c>
      <c r="B541">
        <v>7.96</v>
      </c>
      <c r="C541" s="93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3">
        <f t="shared" si="1132"/>
        <v>-7.1098914806037028E-3</v>
      </c>
      <c r="J541">
        <v>1785.27</v>
      </c>
      <c r="K541">
        <v>1793.22</v>
      </c>
      <c r="L541" s="93">
        <f t="shared" ref="L541" si="1203">+K541/J541-1</f>
        <v>4.4531079332537082E-3</v>
      </c>
      <c r="M541" s="92">
        <f t="shared" ref="M541" si="1204">WEEKDAY(A541,2)</f>
        <v>4</v>
      </c>
    </row>
    <row r="542" spans="1:13" x14ac:dyDescent="0.25">
      <c r="A542" s="90">
        <v>43168</v>
      </c>
      <c r="B542">
        <v>8.25</v>
      </c>
      <c r="C542" s="93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3">
        <f t="shared" si="1132"/>
        <v>-5.1850958639816369E-3</v>
      </c>
      <c r="J542">
        <v>1793.22</v>
      </c>
      <c r="K542">
        <v>1856.46</v>
      </c>
      <c r="L542" s="93">
        <f t="shared" ref="L542" si="1208">+K542/J542-1</f>
        <v>3.5266169237461176E-2</v>
      </c>
      <c r="M542" s="92">
        <f t="shared" ref="M542" si="1209">WEEKDAY(A542,2)</f>
        <v>5</v>
      </c>
    </row>
    <row r="543" spans="1:13" x14ac:dyDescent="0.25">
      <c r="A543" s="90">
        <v>43171</v>
      </c>
      <c r="B543">
        <v>8.41</v>
      </c>
      <c r="C543" s="93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3">
        <f t="shared" si="1132"/>
        <v>-1.5433930903478998E-3</v>
      </c>
      <c r="J543">
        <v>1856.46</v>
      </c>
      <c r="K543">
        <v>1882.41</v>
      </c>
      <c r="L543" s="93">
        <f t="shared" ref="L543" si="1213">+K543/J543-1</f>
        <v>1.3978216605798233E-2</v>
      </c>
      <c r="M543" s="92">
        <f t="shared" ref="M543" si="1214">WEEKDAY(A543,2)</f>
        <v>1</v>
      </c>
    </row>
    <row r="544" spans="1:13" x14ac:dyDescent="0.25">
      <c r="A544" s="90">
        <v>43172</v>
      </c>
      <c r="B544">
        <v>8.32</v>
      </c>
      <c r="C544" s="93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3">
        <f t="shared" si="1132"/>
        <v>-6.3298698196583292E-3</v>
      </c>
      <c r="J544">
        <v>1882.41</v>
      </c>
      <c r="K544">
        <v>1872.68</v>
      </c>
      <c r="L544" s="93">
        <f t="shared" ref="L544" si="1218">+K544/J544-1</f>
        <v>-5.1689058175423686E-3</v>
      </c>
      <c r="M544" s="92">
        <f t="shared" ref="M544" si="1219">WEEKDAY(A544,2)</f>
        <v>2</v>
      </c>
    </row>
    <row r="545" spans="1:13" x14ac:dyDescent="0.25">
      <c r="A545" s="90">
        <v>43173</v>
      </c>
      <c r="B545">
        <v>8.1999999999999993</v>
      </c>
      <c r="C545" s="93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3">
        <f t="shared" si="1132"/>
        <v>-7.0234923710341679E-3</v>
      </c>
      <c r="J545">
        <v>1872.68</v>
      </c>
      <c r="K545">
        <v>1841.29</v>
      </c>
      <c r="L545" s="93">
        <f t="shared" ref="L545" si="1223">+K545/J545-1</f>
        <v>-1.6762073605741556E-2</v>
      </c>
      <c r="M545" s="92">
        <f t="shared" ref="M545" si="1224">WEEKDAY(A545,2)</f>
        <v>3</v>
      </c>
    </row>
    <row r="546" spans="1:13" x14ac:dyDescent="0.25">
      <c r="A546" s="90">
        <v>43174</v>
      </c>
      <c r="B546">
        <v>8.26</v>
      </c>
      <c r="C546" s="93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3">
        <f t="shared" si="1132"/>
        <v>-4.0993489269351979E-3</v>
      </c>
      <c r="J546">
        <v>1841.29</v>
      </c>
      <c r="K546">
        <v>1848.71</v>
      </c>
      <c r="L546" s="93">
        <f t="shared" ref="L546" si="1228">+K546/J546-1</f>
        <v>4.0297834670259824E-3</v>
      </c>
      <c r="M546" s="92">
        <f t="shared" ref="M546" si="1229">WEEKDAY(A546,2)</f>
        <v>4</v>
      </c>
    </row>
    <row r="547" spans="1:13" x14ac:dyDescent="0.25">
      <c r="A547" s="90">
        <v>43175</v>
      </c>
      <c r="B547">
        <v>8.1199999999999992</v>
      </c>
      <c r="C547" s="93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3">
        <f t="shared" si="1132"/>
        <v>-4.9019607843138191E-3</v>
      </c>
      <c r="J547">
        <v>1848.71</v>
      </c>
      <c r="K547">
        <v>1821.32</v>
      </c>
      <c r="L547" s="93">
        <f t="shared" ref="L547" si="1233">+K547/J547-1</f>
        <v>-1.481573637833955E-2</v>
      </c>
      <c r="M547" s="92">
        <f t="shared" ref="M547" si="1234">WEEKDAY(A547,2)</f>
        <v>5</v>
      </c>
    </row>
    <row r="548" spans="1:13" x14ac:dyDescent="0.25">
      <c r="A548" s="90">
        <v>43178</v>
      </c>
      <c r="B548">
        <v>8.2100000000000009</v>
      </c>
      <c r="C548" s="93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3">
        <f t="shared" si="1132"/>
        <v>-4.2449969678590715E-3</v>
      </c>
      <c r="J548">
        <v>1821.32</v>
      </c>
      <c r="K548">
        <v>1842.92</v>
      </c>
      <c r="L548" s="93">
        <f t="shared" ref="L548" si="1238">+K548/J548-1</f>
        <v>1.1859530450442524E-2</v>
      </c>
      <c r="M548" s="92">
        <f t="shared" ref="M548" si="1239">WEEKDAY(A548,2)</f>
        <v>1</v>
      </c>
    </row>
    <row r="549" spans="1:13" x14ac:dyDescent="0.25">
      <c r="A549" s="90">
        <v>43179</v>
      </c>
      <c r="B549">
        <v>8.3000000000000007</v>
      </c>
      <c r="C549" s="93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3">
        <f t="shared" si="1132"/>
        <v>-5.8689663432746064E-3</v>
      </c>
      <c r="J549">
        <v>1842.92</v>
      </c>
      <c r="K549">
        <v>1864.62</v>
      </c>
      <c r="L549" s="93">
        <f t="shared" ref="L549" si="1243">+K549/J549-1</f>
        <v>1.1774792177630999E-2</v>
      </c>
      <c r="M549" s="92">
        <f t="shared" ref="M549" si="1244">WEEKDAY(A549,2)</f>
        <v>2</v>
      </c>
    </row>
    <row r="550" spans="1:13" x14ac:dyDescent="0.25">
      <c r="A550" s="90">
        <v>43180</v>
      </c>
      <c r="B550">
        <v>8.1199999999999992</v>
      </c>
      <c r="C550" s="93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3">
        <f t="shared" si="1132"/>
        <v>-8.5470085470086277E-3</v>
      </c>
      <c r="J550">
        <v>1864.62</v>
      </c>
      <c r="K550">
        <v>1829.91</v>
      </c>
      <c r="L550" s="93">
        <f t="shared" ref="L550" si="1248">+K550/J550-1</f>
        <v>-1.8615052933037224E-2</v>
      </c>
      <c r="M550" s="92">
        <f t="shared" ref="M550" si="1249">WEEKDAY(A550,2)</f>
        <v>3</v>
      </c>
    </row>
    <row r="551" spans="1:13" x14ac:dyDescent="0.25">
      <c r="A551" s="90">
        <v>43181</v>
      </c>
      <c r="B551">
        <v>8.1</v>
      </c>
      <c r="C551" s="93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3">
        <f t="shared" si="1132"/>
        <v>-6.3788027477919007E-3</v>
      </c>
      <c r="J551">
        <v>1829.91</v>
      </c>
      <c r="K551">
        <v>1817.23</v>
      </c>
      <c r="L551" s="93">
        <f t="shared" ref="L551" si="1253">+K551/J551-1</f>
        <v>-6.9293025340044778E-3</v>
      </c>
      <c r="M551" s="92">
        <f t="shared" ref="M551" si="1254">WEEKDAY(A551,2)</f>
        <v>4</v>
      </c>
    </row>
    <row r="552" spans="1:13" x14ac:dyDescent="0.25">
      <c r="A552" s="90">
        <v>43182</v>
      </c>
      <c r="B552">
        <v>7.7</v>
      </c>
      <c r="C552" s="93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3">
        <f t="shared" si="1132"/>
        <v>-4.3961727437289433E-3</v>
      </c>
      <c r="J552">
        <v>1817.23</v>
      </c>
      <c r="K552">
        <v>1726.02</v>
      </c>
      <c r="L552" s="93">
        <f t="shared" ref="L552" si="1258">+K552/J552-1</f>
        <v>-5.0191775394418991E-2</v>
      </c>
      <c r="M552" s="92">
        <f t="shared" ref="M552" si="1259">WEEKDAY(A552,2)</f>
        <v>5</v>
      </c>
    </row>
    <row r="553" spans="1:13" x14ac:dyDescent="0.25">
      <c r="A553" s="90">
        <v>43185</v>
      </c>
    </row>
    <row r="554" spans="1:13" x14ac:dyDescent="0.25">
      <c r="A554" s="90">
        <v>43186</v>
      </c>
    </row>
    <row r="555" spans="1:13" x14ac:dyDescent="0.25">
      <c r="A555" s="90">
        <v>43187</v>
      </c>
    </row>
    <row r="556" spans="1:13" x14ac:dyDescent="0.25">
      <c r="A556" s="90">
        <v>43188</v>
      </c>
    </row>
    <row r="557" spans="1:13" x14ac:dyDescent="0.25">
      <c r="A557" s="90">
        <v>43189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57"/>
  <sheetViews>
    <sheetView tabSelected="1" zoomScale="115" zoomScaleNormal="115" workbookViewId="0">
      <pane xSplit="1" ySplit="2" topLeftCell="B536" activePane="bottomRight" state="frozen"/>
      <selection pane="topRight" activeCell="B1" sqref="B1"/>
      <selection pane="bottomLeft" activeCell="A3" sqref="A3"/>
      <selection pane="bottomRight" activeCell="C548" sqref="C54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52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  <c r="B539">
        <v>51.05</v>
      </c>
      <c r="C539" s="93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3">
        <f t="shared" ref="G539" si="1357">+B539/D539-1</f>
        <v>-3.4445203475305108E-3</v>
      </c>
      <c r="H539" s="42">
        <f t="shared" ref="H539" si="1358">(+B539/(E539)-1)</f>
        <v>-2.9086187209719228E-3</v>
      </c>
      <c r="I539" s="93">
        <f t="shared" si="1298"/>
        <v>-2.9102130900994228E-3</v>
      </c>
      <c r="J539">
        <v>4018.1</v>
      </c>
      <c r="K539">
        <v>4066.56</v>
      </c>
      <c r="L539" s="93">
        <f t="shared" ref="L539" si="1359">+K539/J539-1</f>
        <v>1.2060426569771687E-2</v>
      </c>
      <c r="M539" s="92">
        <f t="shared" ref="M539" si="1360">WEEKDAY(A539,2)</f>
        <v>2</v>
      </c>
    </row>
    <row r="540" spans="1:13" x14ac:dyDescent="0.25">
      <c r="A540" s="90">
        <v>43166</v>
      </c>
      <c r="B540">
        <v>50.8</v>
      </c>
      <c r="C540" s="93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3">
        <f t="shared" ref="G540" si="1363">+B540/D540-1</f>
        <v>-4.4125548874252019E-4</v>
      </c>
      <c r="H540" s="42">
        <f t="shared" ref="H540" si="1364">(+B540/(E540)-1)</f>
        <v>-2.7682721089353768E-3</v>
      </c>
      <c r="I540" s="93">
        <f t="shared" si="1298"/>
        <v>-3.5112497302811629E-3</v>
      </c>
      <c r="J540">
        <v>4066.56</v>
      </c>
      <c r="K540">
        <v>4036.65</v>
      </c>
      <c r="L540" s="93">
        <f t="shared" ref="L540" si="1365">+K540/J540-1</f>
        <v>-7.3551109537298709E-3</v>
      </c>
      <c r="M540" s="92">
        <f t="shared" ref="M540" si="1366">WEEKDAY(A540,2)</f>
        <v>3</v>
      </c>
    </row>
    <row r="541" spans="1:13" x14ac:dyDescent="0.25">
      <c r="A541" s="90">
        <v>43167</v>
      </c>
      <c r="B541">
        <v>51.35</v>
      </c>
      <c r="C541" s="93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3">
        <f t="shared" ref="G541" si="1369">+B541/D541-1</f>
        <v>-2.8382513470416315E-3</v>
      </c>
      <c r="H541" s="42">
        <f t="shared" ref="H541" si="1370">(+B541/(E541)-1)</f>
        <v>-2.2694973820142073E-3</v>
      </c>
      <c r="I541" s="93">
        <f t="shared" si="1298"/>
        <v>-1.6719807138968479E-3</v>
      </c>
      <c r="J541">
        <v>4036.65</v>
      </c>
      <c r="K541">
        <v>4077.6</v>
      </c>
      <c r="L541" s="93">
        <f t="shared" ref="L541" si="1371">+K541/J541-1</f>
        <v>1.014455055553487E-2</v>
      </c>
      <c r="M541" s="92">
        <f t="shared" ref="M541" si="1372">WEEKDAY(A541,2)</f>
        <v>4</v>
      </c>
    </row>
    <row r="542" spans="1:13" x14ac:dyDescent="0.25">
      <c r="A542" s="90">
        <v>43168</v>
      </c>
      <c r="B542">
        <v>51.6</v>
      </c>
      <c r="C542" s="93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3">
        <f t="shared" ref="G542" si="1375">+B542/D542-1</f>
        <v>-4.4462016584717601E-3</v>
      </c>
      <c r="H542" s="42">
        <f t="shared" ref="H542" si="1376">(+B542/(E542)-1)</f>
        <v>-1.7040334108390232E-3</v>
      </c>
      <c r="I542" s="93">
        <f t="shared" si="1298"/>
        <v>-2.7636588524051486E-3</v>
      </c>
      <c r="J542">
        <v>4077.6</v>
      </c>
      <c r="K542">
        <v>4108.87</v>
      </c>
      <c r="L542" s="93">
        <f t="shared" ref="L542" si="1377">+K542/J542-1</f>
        <v>7.6687267019814875E-3</v>
      </c>
      <c r="M542" s="92">
        <f t="shared" ref="M542" si="1378">WEEKDAY(A542,2)</f>
        <v>5</v>
      </c>
    </row>
    <row r="543" spans="1:13" x14ac:dyDescent="0.25">
      <c r="A543" s="90">
        <v>43171</v>
      </c>
      <c r="B543">
        <v>52.3</v>
      </c>
      <c r="C543" s="93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3">
        <f t="shared" ref="G543" si="1381">+B543/D543-1</f>
        <v>6.1610840653021359E-3</v>
      </c>
      <c r="H543" s="42">
        <f t="shared" ref="H543" si="1382">(+B543/(E543)-1)</f>
        <v>4.0718558666059668E-3</v>
      </c>
      <c r="I543" s="93">
        <f t="shared" si="1298"/>
        <v>3.9929355755201623E-3</v>
      </c>
      <c r="J543">
        <v>4108.87</v>
      </c>
      <c r="K543">
        <v>4127.67</v>
      </c>
      <c r="L543" s="93">
        <f t="shared" ref="L543" si="1383">+K543/J543-1</f>
        <v>4.5754672209148417E-3</v>
      </c>
      <c r="M543" s="92">
        <f t="shared" ref="M543" si="1384">WEEKDAY(A543,2)</f>
        <v>1</v>
      </c>
    </row>
    <row r="544" spans="1:13" x14ac:dyDescent="0.25">
      <c r="A544" s="90">
        <v>43172</v>
      </c>
      <c r="B544">
        <v>51.7</v>
      </c>
      <c r="C544" s="93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3">
        <f t="shared" ref="G544" si="1387">+B544/D544-1</f>
        <v>1.3097887239337247E-3</v>
      </c>
      <c r="H544" s="42">
        <f t="shared" ref="H544" si="1388">(+B544/(E544)-1)</f>
        <v>8.7408784739695378E-4</v>
      </c>
      <c r="I544" s="93">
        <f t="shared" si="1298"/>
        <v>3.2892827428754323E-4</v>
      </c>
      <c r="J544">
        <v>4127.67</v>
      </c>
      <c r="K544">
        <v>4091.25</v>
      </c>
      <c r="L544" s="93">
        <f t="shared" ref="L544" si="1389">+K544/J544-1</f>
        <v>-8.8233797759995625E-3</v>
      </c>
      <c r="M544" s="92">
        <f t="shared" ref="M544" si="1390">WEEKDAY(A544,2)</f>
        <v>2</v>
      </c>
    </row>
    <row r="545" spans="1:13" x14ac:dyDescent="0.25">
      <c r="A545" s="90">
        <v>43173</v>
      </c>
      <c r="B545">
        <v>51.5</v>
      </c>
      <c r="C545" s="93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3">
        <f t="shared" ref="G545" si="1393">+B545/D545-1</f>
        <v>8.4049846362965752E-4</v>
      </c>
      <c r="H545" s="42">
        <f t="shared" ref="H545" si="1394">(+B545/(E545)-1)</f>
        <v>-1.5317344728554838E-3</v>
      </c>
      <c r="I545" s="93">
        <f t="shared" si="1298"/>
        <v>-1.5316310901724028E-3</v>
      </c>
      <c r="J545">
        <v>4091.25</v>
      </c>
      <c r="K545">
        <v>4073.34</v>
      </c>
      <c r="L545" s="93">
        <f t="shared" ref="L545" si="1395">+K545/J545-1</f>
        <v>-4.3776351970669092E-3</v>
      </c>
      <c r="M545" s="92">
        <f t="shared" ref="M545" si="1396">WEEKDAY(A545,2)</f>
        <v>3</v>
      </c>
    </row>
    <row r="546" spans="1:13" x14ac:dyDescent="0.25">
      <c r="A546" s="90">
        <v>43174</v>
      </c>
      <c r="B546">
        <v>51.85</v>
      </c>
      <c r="C546" s="93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3">
        <f t="shared" ref="G546" si="1399">+B546/D546-1</f>
        <v>-3.4626600544318542E-4</v>
      </c>
      <c r="H546" s="42">
        <f t="shared" ref="H546" si="1400">(+B546/(E546)-1)</f>
        <v>-7.2706491624097147E-4</v>
      </c>
      <c r="I546" s="93">
        <f t="shared" si="1298"/>
        <v>-2.121054356837293E-4</v>
      </c>
      <c r="J546">
        <v>4073.34</v>
      </c>
      <c r="K546">
        <v>4096.16</v>
      </c>
      <c r="L546" s="93">
        <f t="shared" ref="L546" si="1401">+K546/J546-1</f>
        <v>5.6022821566577008E-3</v>
      </c>
      <c r="M546" s="92">
        <f t="shared" ref="M546" si="1402">WEEKDAY(A546,2)</f>
        <v>4</v>
      </c>
    </row>
    <row r="547" spans="1:13" x14ac:dyDescent="0.25">
      <c r="A547" s="90">
        <v>43175</v>
      </c>
      <c r="B547">
        <v>51.25</v>
      </c>
      <c r="C547" s="93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3">
        <f t="shared" ref="G547" si="1405">+B547/D547-1</f>
        <v>-2.1000980415374348E-3</v>
      </c>
      <c r="H547" s="42">
        <f t="shared" ref="H547" si="1406">(+B547/(E547)-1)</f>
        <v>3.3916486746687902E-4</v>
      </c>
      <c r="I547" s="93">
        <f t="shared" si="1298"/>
        <v>7.8054872575394896E-5</v>
      </c>
      <c r="J547">
        <v>4096.16</v>
      </c>
      <c r="K547">
        <v>4056.42</v>
      </c>
      <c r="L547" s="93">
        <f t="shared" ref="L547" si="1407">+K547/J547-1</f>
        <v>-9.7017694621303052E-3</v>
      </c>
      <c r="M547" s="92">
        <f t="shared" ref="M547" si="1408">WEEKDAY(A547,2)</f>
        <v>5</v>
      </c>
    </row>
    <row r="548" spans="1:13" x14ac:dyDescent="0.25">
      <c r="A548" s="90">
        <v>43178</v>
      </c>
      <c r="B548">
        <v>51.35</v>
      </c>
      <c r="C548" s="93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3">
        <f t="shared" ref="G548" si="1411">+B548/D548-1</f>
        <v>-2.3557201935270333E-3</v>
      </c>
      <c r="H548" s="42">
        <f t="shared" ref="H548" si="1412">(+B548/(E548)-1)</f>
        <v>-1.2478874879550128E-3</v>
      </c>
      <c r="I548" s="93">
        <f t="shared" si="1298"/>
        <v>-1.0505019064664944E-3</v>
      </c>
      <c r="J548">
        <v>4056.42</v>
      </c>
      <c r="K548">
        <v>4074.25</v>
      </c>
      <c r="L548" s="93">
        <f t="shared" ref="L548" si="1413">+K548/J548-1</f>
        <v>4.3955014520191682E-3</v>
      </c>
      <c r="M548" s="92">
        <f t="shared" ref="M548" si="1414">WEEKDAY(A548,2)</f>
        <v>1</v>
      </c>
    </row>
    <row r="549" spans="1:13" x14ac:dyDescent="0.25">
      <c r="A549" s="90">
        <v>43179</v>
      </c>
      <c r="B549">
        <v>51.4</v>
      </c>
      <c r="C549" s="93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3">
        <f t="shared" ref="G549" si="1417">+B549/D549-1</f>
        <v>-9.2381430331411885E-4</v>
      </c>
      <c r="H549" s="42">
        <f t="shared" ref="H549" si="1418">(+B549/(E549)-1)</f>
        <v>-2.0654499888049793E-3</v>
      </c>
      <c r="I549" s="93">
        <f t="shared" si="1298"/>
        <v>-2.1742506600403999E-3</v>
      </c>
      <c r="J549">
        <v>4074.25</v>
      </c>
      <c r="K549">
        <v>4077.7</v>
      </c>
      <c r="L549" s="93">
        <f t="shared" ref="L549" si="1419">+K549/J549-1</f>
        <v>8.4678161624829329E-4</v>
      </c>
      <c r="M549" s="92">
        <f t="shared" ref="M549" si="1420">WEEKDAY(A549,2)</f>
        <v>2</v>
      </c>
    </row>
    <row r="550" spans="1:13" x14ac:dyDescent="0.25">
      <c r="A550" s="90">
        <v>43180</v>
      </c>
      <c r="B550">
        <v>51</v>
      </c>
      <c r="C550" s="93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3">
        <f t="shared" ref="G550" si="1423">+B550/D550-1</f>
        <v>-5.8802576155110309E-3</v>
      </c>
      <c r="H550" s="42">
        <f t="shared" ref="H550" si="1424">(+B550/(E550)-1)</f>
        <v>-4.8872232093886137E-3</v>
      </c>
      <c r="I550" s="93">
        <f t="shared" si="1298"/>
        <v>-5.2274323164547276E-3</v>
      </c>
      <c r="J550">
        <v>4077.7</v>
      </c>
      <c r="K550">
        <v>4061.05</v>
      </c>
      <c r="L550" s="93">
        <f t="shared" ref="L550" si="1425">+K550/J550-1</f>
        <v>-4.0831841479264108E-3</v>
      </c>
      <c r="M550" s="92">
        <f t="shared" ref="M550" si="1426">WEEKDAY(A550,2)</f>
        <v>3</v>
      </c>
    </row>
    <row r="551" spans="1:13" x14ac:dyDescent="0.25">
      <c r="A551" s="90">
        <v>43181</v>
      </c>
      <c r="B551">
        <v>50.55</v>
      </c>
      <c r="C551" s="93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3">
        <f t="shared" ref="G551" si="1429">+B551/D551-1</f>
        <v>-4.0231185395366298E-3</v>
      </c>
      <c r="H551" s="42">
        <f t="shared" ref="H551" si="1430">(+B551/(E551)-1)</f>
        <v>-6.2598864902663198E-3</v>
      </c>
      <c r="I551" s="93">
        <f t="shared" si="1298"/>
        <v>-6.0951631930791228E-3</v>
      </c>
      <c r="J551">
        <v>4061.05</v>
      </c>
      <c r="K551">
        <v>4020.35</v>
      </c>
      <c r="L551" s="93">
        <f t="shared" ref="L551" si="1431">+K551/J551-1</f>
        <v>-1.0022038635328356E-2</v>
      </c>
      <c r="M551" s="92">
        <f t="shared" ref="M551" si="1432">WEEKDAY(A551,2)</f>
        <v>4</v>
      </c>
    </row>
    <row r="552" spans="1:13" x14ac:dyDescent="0.25">
      <c r="A552" s="90">
        <v>43182</v>
      </c>
      <c r="B552">
        <v>49.2</v>
      </c>
      <c r="C552" s="93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3">
        <f t="shared" ref="G552" si="1435">+B552/D552-1</f>
        <v>-4.048374383242126E-3</v>
      </c>
      <c r="H552" s="42">
        <f t="shared" ref="H552" si="1436">(+B552/(E552)-1)</f>
        <v>-1.6743614435039689E-3</v>
      </c>
      <c r="I552" s="93">
        <f t="shared" si="1298"/>
        <v>-1.8664286293921251E-3</v>
      </c>
      <c r="J552">
        <v>4020.35</v>
      </c>
      <c r="K552">
        <v>3904.94</v>
      </c>
      <c r="L552" s="93">
        <f t="shared" ref="L552" si="1437">+K552/J552-1</f>
        <v>-2.8706455905580297E-2</v>
      </c>
      <c r="M552" s="92">
        <f t="shared" ref="M552" si="1438">WEEKDAY(A552,2)</f>
        <v>5</v>
      </c>
    </row>
    <row r="553" spans="1:13" x14ac:dyDescent="0.25">
      <c r="A553" s="90">
        <v>43185</v>
      </c>
    </row>
    <row r="554" spans="1:13" x14ac:dyDescent="0.25">
      <c r="A554" s="90">
        <v>43186</v>
      </c>
    </row>
    <row r="555" spans="1:13" x14ac:dyDescent="0.25">
      <c r="A555" s="90">
        <v>43187</v>
      </c>
    </row>
    <row r="556" spans="1:13" x14ac:dyDescent="0.25">
      <c r="A556" s="90">
        <v>43188</v>
      </c>
    </row>
    <row r="557" spans="1:13" x14ac:dyDescent="0.25">
      <c r="A557" s="90">
        <v>43189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63"/>
  <sheetViews>
    <sheetView zoomScale="115" zoomScaleNormal="115" workbookViewId="0">
      <pane xSplit="1" ySplit="2" topLeftCell="B552" activePane="bottomRight" state="frozen"/>
      <selection pane="topRight" activeCell="B1" sqref="B1"/>
      <selection pane="bottomLeft" activeCell="A3" sqref="A3"/>
      <selection pane="bottomRight" activeCell="B559" sqref="B55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57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F544">
        <v>46.36</v>
      </c>
      <c r="G544" s="42">
        <f t="shared" ref="G544" si="991">+B544/D544-1</f>
        <v>1.9162445623655655E-2</v>
      </c>
      <c r="H544" s="92"/>
      <c r="I544" s="93">
        <f t="shared" si="316"/>
        <v>1.9197584124245104E-2</v>
      </c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742</v>
      </c>
    </row>
    <row r="545" spans="1:14" x14ac:dyDescent="0.25">
      <c r="A545" s="90">
        <v>43165</v>
      </c>
      <c r="B545">
        <v>47.62</v>
      </c>
      <c r="C545" s="93">
        <f t="shared" ref="C545" si="994">B545/B544-1</f>
        <v>7.8306878306877437E-3</v>
      </c>
      <c r="D545" s="38">
        <f t="shared" ref="D545" si="995">+(F544-O545)*(1+L545)</f>
        <v>47.571341735015714</v>
      </c>
      <c r="E545" s="92"/>
      <c r="F545">
        <v>47.57</v>
      </c>
      <c r="G545" s="42">
        <f t="shared" ref="G545" si="996">+B545/D545-1</f>
        <v>1.0228482781780013E-3</v>
      </c>
      <c r="H545" s="92"/>
      <c r="I545" s="93">
        <f t="shared" si="316"/>
        <v>1.0510826150935682E-3</v>
      </c>
      <c r="J545">
        <v>20887.88</v>
      </c>
      <c r="K545">
        <v>21433.66</v>
      </c>
      <c r="L545" s="93">
        <f t="shared" ref="L545" si="997">+K545/J545-1</f>
        <v>2.6129027933902371E-2</v>
      </c>
      <c r="M545" s="92">
        <f t="shared" ref="M545" si="998">WEEKDAY(A545,2)</f>
        <v>2</v>
      </c>
    </row>
    <row r="546" spans="1:14" x14ac:dyDescent="0.25">
      <c r="A546" s="90">
        <v>43166</v>
      </c>
      <c r="B546">
        <v>47.5</v>
      </c>
      <c r="C546" s="93">
        <f t="shared" ref="C546" si="999">B546/B545-1</f>
        <v>-2.5199496010078759E-3</v>
      </c>
      <c r="D546" s="38">
        <f t="shared" ref="D546" si="1000">+(F545-O546)*(1+L546)</f>
        <v>47.070744553193435</v>
      </c>
      <c r="E546" s="92"/>
      <c r="F546">
        <v>47.07</v>
      </c>
      <c r="G546" s="42">
        <f t="shared" ref="G546" si="1001">+B546/D546-1</f>
        <v>9.1193681103021174E-3</v>
      </c>
      <c r="H546" s="92"/>
      <c r="I546" s="93">
        <f t="shared" si="316"/>
        <v>9.135330359039795E-3</v>
      </c>
      <c r="J546">
        <v>21433.66</v>
      </c>
      <c r="K546">
        <v>21208.71</v>
      </c>
      <c r="L546" s="93">
        <f t="shared" ref="L546" si="1002">+K546/J546-1</f>
        <v>-1.0495174412582853E-2</v>
      </c>
      <c r="M546" s="92">
        <f t="shared" ref="M546" si="1003">WEEKDAY(A546,2)</f>
        <v>3</v>
      </c>
    </row>
    <row r="547" spans="1:14" x14ac:dyDescent="0.25">
      <c r="A547" s="90">
        <v>43167</v>
      </c>
      <c r="B547" s="92">
        <v>47.68</v>
      </c>
      <c r="C547" s="93">
        <f t="shared" ref="C547" si="1004">B547/B546-1</f>
        <v>3.7894736842105647E-3</v>
      </c>
      <c r="D547" s="38">
        <f t="shared" ref="D547" si="1005">+(F546-O547)*(1+L547)</f>
        <v>47.664702704690662</v>
      </c>
      <c r="E547" s="92"/>
      <c r="F547">
        <v>47.66</v>
      </c>
      <c r="G547" s="42">
        <f t="shared" ref="G547" si="1006">+B547/D547-1</f>
        <v>3.2093550240119839E-4</v>
      </c>
      <c r="H547" s="92"/>
      <c r="I547" s="93">
        <f t="shared" si="316"/>
        <v>4.1963911036524415E-4</v>
      </c>
      <c r="J547">
        <v>21208.71</v>
      </c>
      <c r="K547">
        <v>21476.67</v>
      </c>
      <c r="L547" s="93">
        <f t="shared" ref="L547" si="1007">+K547/J547-1</f>
        <v>1.2634431797124757E-2</v>
      </c>
      <c r="M547" s="92">
        <f t="shared" ref="M547" si="1008">WEEKDAY(A547,2)</f>
        <v>4</v>
      </c>
    </row>
    <row r="548" spans="1:14" x14ac:dyDescent="0.25">
      <c r="A548" s="90">
        <v>43168</v>
      </c>
      <c r="B548">
        <v>49.01</v>
      </c>
      <c r="C548" s="93">
        <f t="shared" ref="C548" si="1009">B548/B547-1</f>
        <v>2.7894295302013372E-2</v>
      </c>
      <c r="D548" s="38">
        <f t="shared" ref="D548" si="1010">+(F547-O548)*(1+L548)</f>
        <v>48.218449657232711</v>
      </c>
      <c r="E548" s="92"/>
      <c r="F548">
        <v>48.22</v>
      </c>
      <c r="G548" s="42">
        <f t="shared" ref="G548" si="1011">+B548/D548-1</f>
        <v>1.6415922709961173E-2</v>
      </c>
      <c r="H548" s="92"/>
      <c r="I548" s="93">
        <f t="shared" si="316"/>
        <v>1.6383243467440911E-2</v>
      </c>
      <c r="J548">
        <v>21476.67</v>
      </c>
      <c r="K548">
        <v>21728.32</v>
      </c>
      <c r="L548" s="93">
        <f t="shared" ref="L548" si="1012">+K548/J548-1</f>
        <v>1.1717365867241147E-2</v>
      </c>
      <c r="M548" s="92">
        <f t="shared" ref="M548" si="1013">WEEKDAY(A548,2)</f>
        <v>5</v>
      </c>
    </row>
    <row r="549" spans="1:14" x14ac:dyDescent="0.25">
      <c r="A549" s="90">
        <v>43171</v>
      </c>
      <c r="B549">
        <v>49.12</v>
      </c>
      <c r="C549" s="93">
        <f t="shared" ref="C549" si="1014">B549/B548-1</f>
        <v>2.2444399102223844E-3</v>
      </c>
      <c r="D549" s="38">
        <f t="shared" ref="D549" si="1015">+(F548-O549)*(1+L549)</f>
        <v>49.212902819914284</v>
      </c>
      <c r="E549" s="92"/>
      <c r="F549">
        <v>49.21</v>
      </c>
      <c r="G549" s="42">
        <f t="shared" ref="G549" si="1016">+B549/D549-1</f>
        <v>-1.8877736242108867E-3</v>
      </c>
      <c r="H549" s="92"/>
      <c r="I549" s="93">
        <f t="shared" si="316"/>
        <v>-1.8288965657387024E-3</v>
      </c>
      <c r="J549">
        <v>21728.32</v>
      </c>
      <c r="K549">
        <v>22175.73</v>
      </c>
      <c r="L549" s="93">
        <f t="shared" ref="L549" si="1017">+K549/J549-1</f>
        <v>2.059109954198024E-2</v>
      </c>
      <c r="M549" s="92">
        <f t="shared" ref="M549" si="1018">WEEKDAY(A549,2)</f>
        <v>1</v>
      </c>
    </row>
    <row r="550" spans="1:14" x14ac:dyDescent="0.25">
      <c r="A550" s="90">
        <v>43172</v>
      </c>
      <c r="B550">
        <v>48.43</v>
      </c>
      <c r="C550" s="93">
        <f t="shared" ref="C550" si="1019">B550/B549-1</f>
        <v>-1.4047231270358229E-2</v>
      </c>
      <c r="D550" s="38">
        <f t="shared" ref="D550" si="1020">+(F549-O550)*(1+L550)</f>
        <v>49.26316946048675</v>
      </c>
      <c r="E550" s="92"/>
      <c r="F550">
        <v>49.26</v>
      </c>
      <c r="G550" s="42">
        <f t="shared" ref="G550" si="1021">+B550/D550-1</f>
        <v>-1.6912623966572449E-2</v>
      </c>
      <c r="H550" s="92"/>
      <c r="I550" s="93">
        <f t="shared" si="316"/>
        <v>-1.6849370686155107E-2</v>
      </c>
      <c r="J550">
        <v>22175.73</v>
      </c>
      <c r="K550">
        <v>22199.69</v>
      </c>
      <c r="L550" s="93">
        <f t="shared" ref="L550" si="1022">+K550/J550-1</f>
        <v>1.0804604854044442E-3</v>
      </c>
      <c r="M550" s="92">
        <f t="shared" ref="M550" si="1023">WEEKDAY(A550,2)</f>
        <v>2</v>
      </c>
    </row>
    <row r="551" spans="1:14" ht="28" x14ac:dyDescent="0.25">
      <c r="A551" s="90">
        <v>43173</v>
      </c>
      <c r="B551">
        <v>48.71</v>
      </c>
      <c r="C551" s="93">
        <f t="shared" ref="C551" si="1024">B551/B550-1</f>
        <v>5.7815403675407495E-3</v>
      </c>
      <c r="D551" s="38">
        <f t="shared" ref="D551" si="1025">+(F550-O551)*(1+L551)</f>
        <v>49.062557837519357</v>
      </c>
      <c r="E551" s="92"/>
      <c r="F551">
        <v>49.06</v>
      </c>
      <c r="G551" s="42">
        <f t="shared" ref="G551" si="1026">+B551/D551-1</f>
        <v>-7.185883758586753E-3</v>
      </c>
      <c r="H551" s="92"/>
      <c r="I551" s="93">
        <f t="shared" si="316"/>
        <v>-7.1341214838972489E-3</v>
      </c>
      <c r="J551">
        <v>22199.69</v>
      </c>
      <c r="K551">
        <v>22110.71</v>
      </c>
      <c r="L551" s="93">
        <f t="shared" ref="L551" si="1027">+K551/J551-1</f>
        <v>-4.0081640779667804E-3</v>
      </c>
      <c r="M551" s="92">
        <f t="shared" ref="M551" si="1028">WEEKDAY(A551,2)</f>
        <v>3</v>
      </c>
      <c r="N551" s="50" t="s">
        <v>750</v>
      </c>
    </row>
    <row r="552" spans="1:14" x14ac:dyDescent="0.25">
      <c r="A552" s="90">
        <v>43174</v>
      </c>
      <c r="B552">
        <v>49.01</v>
      </c>
      <c r="C552" s="93">
        <f t="shared" ref="C552" si="1029">B552/B551-1</f>
        <v>6.1588996099362081E-3</v>
      </c>
      <c r="D552" s="38">
        <f t="shared" ref="D552" si="1030">+(F551-O552)*(1+L552)</f>
        <v>49.28902806829813</v>
      </c>
      <c r="E552" s="92"/>
      <c r="F552">
        <v>49.29</v>
      </c>
      <c r="G552" s="42">
        <f t="shared" ref="G552" si="1031">+B552/D552-1</f>
        <v>-5.6610584390403007E-3</v>
      </c>
      <c r="H552" s="92"/>
      <c r="I552" s="93">
        <f t="shared" si="316"/>
        <v>-5.6806654493812836E-3</v>
      </c>
      <c r="J552">
        <v>22110.71</v>
      </c>
      <c r="K552">
        <v>22213.93</v>
      </c>
      <c r="L552" s="93">
        <f t="shared" ref="L552" si="1032">+K552/J552-1</f>
        <v>4.668325892746239E-3</v>
      </c>
      <c r="M552" s="92">
        <f t="shared" ref="M552" si="1033">WEEKDAY(A552,2)</f>
        <v>4</v>
      </c>
      <c r="N552" s="50" t="s">
        <v>753</v>
      </c>
    </row>
    <row r="553" spans="1:14" x14ac:dyDescent="0.25">
      <c r="A553" s="90">
        <v>43175</v>
      </c>
      <c r="B553">
        <v>49.19</v>
      </c>
      <c r="C553" s="93">
        <f t="shared" ref="C553" si="1034">B553/B552-1</f>
        <v>3.6727198530912553E-3</v>
      </c>
      <c r="D553" s="38">
        <f t="shared" ref="D553" si="1035">+(F552-O553)*(1+L553)</f>
        <v>49.181940642650801</v>
      </c>
      <c r="E553" s="92"/>
      <c r="F553">
        <v>49.18</v>
      </c>
      <c r="G553" s="42">
        <f t="shared" ref="G553" si="1036">+B553/D553-1</f>
        <v>1.6386822569192105E-4</v>
      </c>
      <c r="H553" s="92"/>
      <c r="I553" s="93">
        <f t="shared" si="316"/>
        <v>2.0333468889788264E-4</v>
      </c>
      <c r="J553">
        <v>22213.93</v>
      </c>
      <c r="K553">
        <v>22165.23</v>
      </c>
      <c r="L553" s="93">
        <f t="shared" ref="L553" si="1037">+K553/J553-1</f>
        <v>-2.19231806348541E-3</v>
      </c>
      <c r="M553" s="92">
        <f t="shared" ref="M553" si="1038">WEEKDAY(A553,2)</f>
        <v>5</v>
      </c>
    </row>
    <row r="554" spans="1:14" x14ac:dyDescent="0.25">
      <c r="A554" s="90">
        <v>43178</v>
      </c>
      <c r="B554">
        <v>48.57</v>
      </c>
      <c r="C554" s="93">
        <f t="shared" ref="C554" si="1039">B554/B553-1</f>
        <v>-1.2604187843057502E-2</v>
      </c>
      <c r="D554" s="38">
        <f t="shared" ref="D554" si="1040">+(F553-O554)*(1+L554)</f>
        <v>49.098415076225244</v>
      </c>
      <c r="E554" s="92"/>
      <c r="F554">
        <v>49.09</v>
      </c>
      <c r="G554" s="42">
        <f t="shared" ref="G554" si="1041">+B554/D554-1</f>
        <v>-1.0762365249568195E-2</v>
      </c>
      <c r="H554" s="92"/>
      <c r="I554" s="93">
        <f t="shared" si="316"/>
        <v>-1.0592788755347415E-2</v>
      </c>
      <c r="J554">
        <v>22165.23</v>
      </c>
      <c r="K554">
        <v>22128.46</v>
      </c>
      <c r="L554" s="93">
        <f t="shared" ref="L554" si="1042">+K554/J554-1</f>
        <v>-1.6589045094501653E-3</v>
      </c>
      <c r="M554" s="92">
        <f t="shared" ref="M554" si="1043">WEEKDAY(A554,2)</f>
        <v>1</v>
      </c>
    </row>
    <row r="555" spans="1:14" ht="28" x14ac:dyDescent="0.25">
      <c r="A555" s="90">
        <v>43179</v>
      </c>
      <c r="B555">
        <v>49.23</v>
      </c>
      <c r="C555" s="93">
        <f t="shared" ref="C555" si="1044">B555/B554-1</f>
        <v>1.3588634959851742E-2</v>
      </c>
      <c r="D555" s="38">
        <f t="shared" ref="D555" si="1045">+(F554-O555)*(1+L555)</f>
        <v>49.074981363366454</v>
      </c>
      <c r="E555" s="92"/>
      <c r="F555">
        <v>49.07</v>
      </c>
      <c r="G555" s="42">
        <f t="shared" ref="G555" si="1046">+B555/D555-1</f>
        <v>3.1588119307828233E-3</v>
      </c>
      <c r="H555" s="92"/>
      <c r="I555" s="93">
        <f t="shared" si="316"/>
        <v>3.2606480538006632E-3</v>
      </c>
      <c r="J555">
        <v>22128.46</v>
      </c>
      <c r="K555">
        <v>22121.69</v>
      </c>
      <c r="L555" s="93">
        <f t="shared" ref="L555" si="1047">+K555/J555-1</f>
        <v>-3.0594085625479384E-4</v>
      </c>
      <c r="M555" s="92">
        <f t="shared" ref="M555" si="1048">WEEKDAY(A555,2)</f>
        <v>2</v>
      </c>
      <c r="N555" s="50" t="s">
        <v>762</v>
      </c>
    </row>
    <row r="556" spans="1:14" ht="28" x14ac:dyDescent="0.25">
      <c r="A556" s="90">
        <v>43180</v>
      </c>
      <c r="B556">
        <v>49</v>
      </c>
      <c r="C556" s="93">
        <f t="shared" ref="C556" si="1049">B556/B555-1</f>
        <v>-4.6719479991874646E-3</v>
      </c>
      <c r="D556" s="38">
        <f t="shared" ref="D556" si="1050">+(F555-O556)*(1+L556)</f>
        <v>48.835338213310109</v>
      </c>
      <c r="E556" s="92"/>
      <c r="F556">
        <v>48.84</v>
      </c>
      <c r="G556" s="42">
        <f t="shared" ref="G556" si="1051">+B556/D556-1</f>
        <v>3.3717752904802722E-3</v>
      </c>
      <c r="H556" s="92"/>
      <c r="I556" s="93">
        <f t="shared" si="316"/>
        <v>3.2760032760033031E-3</v>
      </c>
      <c r="J556">
        <v>22121.69</v>
      </c>
      <c r="K556">
        <v>22015.9</v>
      </c>
      <c r="L556" s="93">
        <f t="shared" ref="L556" si="1052">+K556/J556-1</f>
        <v>-4.7821843629486382E-3</v>
      </c>
      <c r="M556" s="92">
        <f t="shared" ref="M556" si="1053">WEEKDAY(A556,2)</f>
        <v>3</v>
      </c>
      <c r="N556" s="50" t="s">
        <v>765</v>
      </c>
    </row>
    <row r="557" spans="1:14" x14ac:dyDescent="0.25">
      <c r="A557" s="90">
        <v>43181</v>
      </c>
      <c r="B557">
        <v>47.12</v>
      </c>
      <c r="C557" s="93">
        <f t="shared" ref="C557:C558" si="1054">B557/B556-1</f>
        <v>-3.8367346938775526E-2</v>
      </c>
      <c r="D557" s="38">
        <f t="shared" ref="D557" si="1055">+(F556-O557)*(1+L557)</f>
        <v>48.373160597568116</v>
      </c>
      <c r="E557" s="92"/>
      <c r="F557">
        <v>48.37</v>
      </c>
      <c r="G557" s="42">
        <f t="shared" ref="G557:G558" si="1056">+B557/D557-1</f>
        <v>-2.5906113681377296E-2</v>
      </c>
      <c r="H557" s="92"/>
      <c r="I557" s="93">
        <f t="shared" si="316"/>
        <v>-2.5842464337399229E-2</v>
      </c>
      <c r="J557">
        <v>22015.9</v>
      </c>
      <c r="K557">
        <v>21805.46</v>
      </c>
      <c r="L557" s="93">
        <f t="shared" ref="L557" si="1057">+K557/J557-1</f>
        <v>-9.5585463233391899E-3</v>
      </c>
      <c r="M557" s="92">
        <f t="shared" ref="M557" si="1058">WEEKDAY(A557,2)</f>
        <v>4</v>
      </c>
    </row>
    <row r="558" spans="1:14" x14ac:dyDescent="0.25">
      <c r="A558" s="90">
        <v>43182</v>
      </c>
      <c r="B558">
        <v>45.97</v>
      </c>
      <c r="C558" s="93">
        <f t="shared" ref="C558:C559" si="1059">B558/B557-1</f>
        <v>-2.4405772495755484E-2</v>
      </c>
      <c r="D558" s="38">
        <f t="shared" ref="D558" si="1060">+(F557-O558)*(1+L558)</f>
        <v>46.973388692556824</v>
      </c>
      <c r="E558" s="92"/>
      <c r="G558" s="42">
        <f t="shared" ref="G558:G559" si="1061">+B558/D558-1</f>
        <v>-2.136079002356106E-2</v>
      </c>
      <c r="H558" s="92"/>
      <c r="J558">
        <v>21805.46</v>
      </c>
      <c r="K558">
        <v>21175.86</v>
      </c>
      <c r="L558" s="93">
        <f t="shared" ref="L558" si="1062">+K558/J558-1</f>
        <v>-2.8873502324647027E-2</v>
      </c>
      <c r="M558" s="92">
        <f t="shared" ref="M558" si="1063">WEEKDAY(A558,2)</f>
        <v>5</v>
      </c>
    </row>
    <row r="559" spans="1:14" x14ac:dyDescent="0.25">
      <c r="A559" s="90">
        <v>43185</v>
      </c>
      <c r="B559">
        <v>45.99</v>
      </c>
      <c r="C559" s="93">
        <f t="shared" si="1059"/>
        <v>4.3506634761802943E-4</v>
      </c>
      <c r="D559">
        <v>46.973388692556824</v>
      </c>
      <c r="G559" s="42">
        <f t="shared" si="1061"/>
        <v>-2.0935017036840753E-2</v>
      </c>
      <c r="N559" s="50" t="s">
        <v>769</v>
      </c>
    </row>
    <row r="560" spans="1:14" x14ac:dyDescent="0.25">
      <c r="A560" s="90">
        <v>43186</v>
      </c>
    </row>
    <row r="561" spans="1:1" x14ac:dyDescent="0.25">
      <c r="A561" s="90">
        <v>43187</v>
      </c>
    </row>
    <row r="562" spans="1:1" x14ac:dyDescent="0.25">
      <c r="A562" s="90">
        <v>43188</v>
      </c>
    </row>
    <row r="563" spans="1:1" x14ac:dyDescent="0.25">
      <c r="A563" s="90">
        <v>43189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63"/>
  <sheetViews>
    <sheetView zoomScale="115" zoomScaleNormal="115" workbookViewId="0">
      <pane xSplit="1" ySplit="2" topLeftCell="B547" activePane="bottomRight" state="frozen"/>
      <selection pane="topRight" activeCell="B1" sqref="B1"/>
      <selection pane="bottomLeft" activeCell="A3" sqref="A3"/>
      <selection pane="bottomRight" activeCell="H558" sqref="H55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5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3" x14ac:dyDescent="0.25">
      <c r="A545" s="90">
        <v>43165</v>
      </c>
      <c r="B545">
        <v>35.727200000000003</v>
      </c>
      <c r="C545" s="93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3">
        <f>(B545/(D545*(1-VLOOKUP(A545,FX!A:M,13,0))))-1</f>
        <v>6.2751542323400411E-3</v>
      </c>
      <c r="I545" s="93">
        <f t="shared" si="272"/>
        <v>6.3461392207178058E-3</v>
      </c>
      <c r="J545">
        <v>1795.69</v>
      </c>
      <c r="K545">
        <v>1797.61</v>
      </c>
      <c r="L545" s="93">
        <f t="shared" ref="L545" si="1183">+K545/J545-1</f>
        <v>1.0692268710077446E-3</v>
      </c>
      <c r="M545" s="92">
        <f t="shared" ref="M545" si="1184">WEEKDAY(A545,2)</f>
        <v>2</v>
      </c>
    </row>
    <row r="546" spans="1:13" x14ac:dyDescent="0.25">
      <c r="A546" s="90">
        <v>43166</v>
      </c>
      <c r="B546">
        <v>35.57</v>
      </c>
      <c r="C546" s="93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3">
        <f>(B546/(D546*(1-VLOOKUP(A546,FX!A:M,13,0))))-1</f>
        <v>1.0646204967508455E-2</v>
      </c>
      <c r="I546" s="93">
        <f t="shared" si="272"/>
        <v>1.1215192392432183E-2</v>
      </c>
      <c r="J546">
        <v>1797.61</v>
      </c>
      <c r="K546">
        <v>1785.27</v>
      </c>
      <c r="L546" s="93">
        <f t="shared" ref="L546" si="1188">+K546/J546-1</f>
        <v>-6.8646703122479114E-3</v>
      </c>
      <c r="M546" s="92">
        <f t="shared" ref="M546" si="1189">WEEKDAY(A546,2)</f>
        <v>3</v>
      </c>
    </row>
    <row r="547" spans="1:13" x14ac:dyDescent="0.25">
      <c r="A547" s="90">
        <v>43167</v>
      </c>
      <c r="B547">
        <v>35.413200000000003</v>
      </c>
      <c r="C547" s="93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3">
        <f>(B547/(D547*(1-VLOOKUP(A547,FX!A:M,13,0))))-1</f>
        <v>5.7113623419045023E-3</v>
      </c>
      <c r="I547" s="93">
        <f t="shared" si="272"/>
        <v>5.8082235356602396E-3</v>
      </c>
      <c r="J547">
        <v>1785.27</v>
      </c>
      <c r="K547">
        <v>1793.22</v>
      </c>
      <c r="L547" s="93">
        <f t="shared" ref="L547" si="1193">+K547/J547-1</f>
        <v>4.4531079332537082E-3</v>
      </c>
      <c r="M547" s="92">
        <f t="shared" ref="M547" si="1194">WEEKDAY(A547,2)</f>
        <v>4</v>
      </c>
    </row>
    <row r="548" spans="1:13" x14ac:dyDescent="0.25">
      <c r="A548" s="90">
        <v>43168</v>
      </c>
      <c r="B548">
        <v>36.65</v>
      </c>
      <c r="C548" s="93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3">
        <f>(B548/(D548*(1-VLOOKUP(A548,FX!A:M,13,0))))-1</f>
        <v>2.7600752916672189E-3</v>
      </c>
      <c r="I548" s="93">
        <f t="shared" si="272"/>
        <v>7.1724971832145545E-3</v>
      </c>
      <c r="J548">
        <v>1793.22</v>
      </c>
      <c r="K548">
        <v>1856.46</v>
      </c>
      <c r="L548" s="93">
        <f t="shared" ref="L548" si="1198">+K548/J548-1</f>
        <v>3.5266169237461176E-2</v>
      </c>
      <c r="M548" s="92">
        <f t="shared" ref="M548" si="1199">WEEKDAY(A548,2)</f>
        <v>5</v>
      </c>
    </row>
    <row r="549" spans="1:13" x14ac:dyDescent="0.25">
      <c r="A549" s="90">
        <v>43171</v>
      </c>
      <c r="B549">
        <v>36.770000000000003</v>
      </c>
      <c r="C549" s="93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3">
        <f>(B549/(D549*(1-VLOOKUP(A549,FX!A:M,13,0))))-1</f>
        <v>-3.9888430023239385E-3</v>
      </c>
      <c r="I549" s="93">
        <f t="shared" si="272"/>
        <v>4.1783870879648077E-3</v>
      </c>
      <c r="J549">
        <v>1856.46</v>
      </c>
      <c r="K549">
        <v>1882.41</v>
      </c>
      <c r="L549" s="93">
        <f t="shared" ref="L549" si="1203">+K549/J549-1</f>
        <v>1.3978216605798233E-2</v>
      </c>
      <c r="M549" s="92">
        <f t="shared" ref="M549" si="1204">WEEKDAY(A549,2)</f>
        <v>1</v>
      </c>
    </row>
    <row r="550" spans="1:13" x14ac:dyDescent="0.25">
      <c r="A550" s="90">
        <v>43172</v>
      </c>
      <c r="B550">
        <v>36.21</v>
      </c>
      <c r="C550" s="93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3">
        <f>(B550/(D550*(1-VLOOKUP(A550,FX!A:M,13,0))))-1</f>
        <v>-5.8732726064371077E-3</v>
      </c>
      <c r="I550" s="93">
        <f t="shared" si="272"/>
        <v>3.5361851192905469E-4</v>
      </c>
      <c r="J550">
        <v>1882.41</v>
      </c>
      <c r="K550">
        <v>1872.68</v>
      </c>
      <c r="L550" s="93">
        <f t="shared" ref="L550" si="1208">+K550/J550-1</f>
        <v>-5.1689058175423686E-3</v>
      </c>
      <c r="M550" s="92">
        <f t="shared" ref="M550" si="1209">WEEKDAY(A550,2)</f>
        <v>2</v>
      </c>
    </row>
    <row r="551" spans="1:13" x14ac:dyDescent="0.25">
      <c r="A551" s="90">
        <v>43173</v>
      </c>
      <c r="B551">
        <v>36.22</v>
      </c>
      <c r="C551" s="93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3">
        <f>(B551/(D551*(1-VLOOKUP(A551,FX!A:M,13,0))))-1</f>
        <v>1.4519481860903127E-2</v>
      </c>
      <c r="I551" s="93">
        <f t="shared" si="272"/>
        <v>6.2312998497042749E-3</v>
      </c>
      <c r="J551">
        <v>1872.68</v>
      </c>
      <c r="K551">
        <v>1841.29</v>
      </c>
      <c r="L551" s="93">
        <f t="shared" ref="L551" si="1213">+K551/J551-1</f>
        <v>-1.6762073605741556E-2</v>
      </c>
      <c r="M551" s="92">
        <f t="shared" ref="M551" si="1214">WEEKDAY(A551,2)</f>
        <v>3</v>
      </c>
    </row>
    <row r="552" spans="1:13" x14ac:dyDescent="0.25">
      <c r="A552" s="90">
        <v>43174</v>
      </c>
      <c r="B552">
        <v>36.279200000000003</v>
      </c>
      <c r="C552" s="93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3">
        <f>(B552/(D552*(1-VLOOKUP(A552,FX!A:M,13,0))))-1</f>
        <v>7.9167178667265414E-3</v>
      </c>
      <c r="I552" s="93">
        <f t="shared" si="272"/>
        <v>5.5935294672011526E-3</v>
      </c>
      <c r="J552">
        <v>1841.29</v>
      </c>
      <c r="K552">
        <v>1848.71</v>
      </c>
      <c r="L552" s="93">
        <f t="shared" ref="L552" si="1218">+K552/J552-1</f>
        <v>4.0297834670259824E-3</v>
      </c>
      <c r="M552" s="92">
        <f t="shared" ref="M552" si="1219">WEEKDAY(A552,2)</f>
        <v>4</v>
      </c>
    </row>
    <row r="553" spans="1:13" x14ac:dyDescent="0.25">
      <c r="A553" s="90">
        <v>43175</v>
      </c>
      <c r="B553">
        <v>35.874000000000002</v>
      </c>
      <c r="C553" s="93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3">
        <f>(B553/(D553*(1-VLOOKUP(A553,FX!A:M,13,0))))-1</f>
        <v>8.6813637816782752E-3</v>
      </c>
      <c r="I553" s="93">
        <f t="shared" si="272"/>
        <v>9.9349400778694363E-3</v>
      </c>
      <c r="J553">
        <v>1848.71</v>
      </c>
      <c r="K553">
        <v>1821.32</v>
      </c>
      <c r="L553" s="93">
        <f t="shared" ref="L553" si="1223">+K553/J553-1</f>
        <v>-1.481573637833955E-2</v>
      </c>
      <c r="M553" s="92">
        <f t="shared" ref="M553" si="1224">WEEKDAY(A553,2)</f>
        <v>5</v>
      </c>
    </row>
    <row r="554" spans="1:13" x14ac:dyDescent="0.25">
      <c r="A554" s="90">
        <v>43178</v>
      </c>
      <c r="B554">
        <v>35.65</v>
      </c>
      <c r="C554" s="93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3">
        <f>(B554/(D554*(1-VLOOKUP(A554,FX!A:M,13,0))))-1</f>
        <v>-9.1146425238476381E-3</v>
      </c>
      <c r="I554" s="93">
        <f t="shared" si="272"/>
        <v>-9.1717620900499952E-3</v>
      </c>
      <c r="J554">
        <v>1821.32</v>
      </c>
      <c r="K554">
        <v>1842.92</v>
      </c>
      <c r="L554" s="93">
        <f t="shared" ref="L554" si="1228">+K554/J554-1</f>
        <v>1.1859530450442524E-2</v>
      </c>
      <c r="M554" s="92">
        <f t="shared" ref="M554" si="1229">WEEKDAY(A554,2)</f>
        <v>1</v>
      </c>
    </row>
    <row r="555" spans="1:13" x14ac:dyDescent="0.25">
      <c r="A555" s="90">
        <v>43179</v>
      </c>
      <c r="B555">
        <v>35.951099999999997</v>
      </c>
      <c r="C555" s="93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3">
        <f>(B555/(D555*(1-VLOOKUP(A555,FX!A:M,13,0))))-1</f>
        <v>-1.0277137083348764E-2</v>
      </c>
      <c r="I555" s="93">
        <f t="shared" si="272"/>
        <v>5.0629018730778963E-3</v>
      </c>
      <c r="J555">
        <v>1842.92</v>
      </c>
      <c r="K555">
        <v>1864.62</v>
      </c>
      <c r="L555" s="93">
        <f t="shared" ref="L555" si="1233">+K555/J555-1</f>
        <v>1.1774792177630999E-2</v>
      </c>
      <c r="M555" s="92">
        <f t="shared" ref="M555" si="1234">WEEKDAY(A555,2)</f>
        <v>2</v>
      </c>
    </row>
    <row r="556" spans="1:13" x14ac:dyDescent="0.25">
      <c r="A556" s="90">
        <v>43180</v>
      </c>
      <c r="B556">
        <v>35.65</v>
      </c>
      <c r="C556" s="93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3">
        <f>(B556/(D556*(1-VLOOKUP(A556,FX!A:M,13,0))))-1</f>
        <v>1.1142688930010802E-2</v>
      </c>
      <c r="I556" s="93">
        <f t="shared" si="272"/>
        <v>3.5977501393495981E-3</v>
      </c>
      <c r="J556">
        <v>1864.62</v>
      </c>
      <c r="K556">
        <v>1829.91</v>
      </c>
      <c r="L556" s="93">
        <f t="shared" ref="L556" si="1238">+K556/J556-1</f>
        <v>-1.8615052933037224E-2</v>
      </c>
      <c r="M556" s="92">
        <f t="shared" ref="M556" si="1239">WEEKDAY(A556,2)</f>
        <v>3</v>
      </c>
    </row>
    <row r="557" spans="1:13" x14ac:dyDescent="0.25">
      <c r="A557" s="90">
        <v>43181</v>
      </c>
      <c r="B557">
        <v>34.880000000000003</v>
      </c>
      <c r="C557" s="93">
        <f t="shared" ref="C557:C558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:G558" si="1242">+B557/D557-1</f>
        <v>-1.1227330241164402E-2</v>
      </c>
      <c r="H557" s="93">
        <f>(B557/(D557*(1-VLOOKUP(A557,FX!A:M,13,0))))-1</f>
        <v>-5.9399756472779952E-3</v>
      </c>
      <c r="I557" s="93">
        <f t="shared" si="272"/>
        <v>-5.9846110002850228E-3</v>
      </c>
      <c r="J557">
        <v>1829.91</v>
      </c>
      <c r="K557">
        <v>1817.23</v>
      </c>
      <c r="L557" s="93">
        <f t="shared" ref="L557" si="1243">+K557/J557-1</f>
        <v>-6.9293025340044778E-3</v>
      </c>
      <c r="M557" s="92">
        <f t="shared" ref="M557" si="1244">WEEKDAY(A557,2)</f>
        <v>4</v>
      </c>
    </row>
    <row r="558" spans="1:13" x14ac:dyDescent="0.25">
      <c r="A558" s="90">
        <v>43182</v>
      </c>
      <c r="B558">
        <v>33.43</v>
      </c>
      <c r="C558" s="93">
        <f t="shared" ref="C558:C559" si="1245">B558/B557-1</f>
        <v>-4.1571100917431325E-2</v>
      </c>
      <c r="D558" s="26">
        <f t="shared" ref="D558:D559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:G559" si="1247">+B558/D558-1</f>
        <v>3.0372977089612174E-3</v>
      </c>
      <c r="H558" s="93">
        <f>(B558/(D558*(1-VLOOKUP(A558,FX!A:M,13,0))))-1</f>
        <v>-9.5041565800346728E-4</v>
      </c>
      <c r="I558" s="93">
        <f t="shared" si="272"/>
        <v>1.6779528974650848E-3</v>
      </c>
      <c r="J558">
        <v>1817.23</v>
      </c>
      <c r="K558">
        <v>1726.02</v>
      </c>
      <c r="L558" s="93">
        <f t="shared" ref="L558" si="1248">+K558/J558-1</f>
        <v>-5.0191775394418991E-2</v>
      </c>
      <c r="M558" s="92">
        <f t="shared" ref="M558" si="1249">WEEKDAY(A558,2)</f>
        <v>5</v>
      </c>
    </row>
    <row r="559" spans="1:13" x14ac:dyDescent="0.25">
      <c r="A559" s="90">
        <v>43185</v>
      </c>
      <c r="B559">
        <v>33.43</v>
      </c>
      <c r="C559" s="93">
        <f t="shared" si="1245"/>
        <v>0</v>
      </c>
      <c r="D559" s="26">
        <f t="shared" si="1246"/>
        <v>33.374000000000002</v>
      </c>
      <c r="G559" s="42">
        <f t="shared" si="1247"/>
        <v>1.6779528974650848E-3</v>
      </c>
    </row>
    <row r="560" spans="1:13" x14ac:dyDescent="0.25">
      <c r="A560" s="90">
        <v>43186</v>
      </c>
    </row>
    <row r="561" spans="1:1" x14ac:dyDescent="0.25">
      <c r="A561" s="90">
        <v>43187</v>
      </c>
    </row>
    <row r="562" spans="1:1" x14ac:dyDescent="0.25">
      <c r="A562" s="90">
        <v>43188</v>
      </c>
    </row>
    <row r="563" spans="1:1" x14ac:dyDescent="0.25">
      <c r="A563" s="90">
        <v>43189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63"/>
  <sheetViews>
    <sheetView zoomScale="115" zoomScaleNormal="115" workbookViewId="0">
      <pane xSplit="1" ySplit="2" topLeftCell="B544" activePane="bottomRight" state="frozen"/>
      <selection pane="topRight" activeCell="B1" sqref="B1"/>
      <selection pane="bottomLeft" activeCell="A3" sqref="A3"/>
      <selection pane="bottomRight" activeCell="B558" sqref="B55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57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I544" s="93">
        <f t="shared" si="767"/>
        <v>9.8265658522089794E-4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4" x14ac:dyDescent="0.25">
      <c r="A545" s="90">
        <v>43165</v>
      </c>
      <c r="B545">
        <v>32.11</v>
      </c>
      <c r="C545" s="93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3">
        <f t="shared" ref="G545" si="1171">+B545/D545-1</f>
        <v>2.4789035307999363E-3</v>
      </c>
      <c r="H545" s="93">
        <f>(B545/(D545*(1-VLOOKUP(A545,FX!A:M,13,0))))-1</f>
        <v>-1.2290440732249941E-3</v>
      </c>
      <c r="I545" s="93">
        <f t="shared" si="767"/>
        <v>-1.2690197444541473E-3</v>
      </c>
      <c r="J545">
        <v>4018.1</v>
      </c>
      <c r="K545">
        <v>4066.56</v>
      </c>
      <c r="L545" s="93">
        <f t="shared" ref="L545" si="1172">+K545/J545-1</f>
        <v>1.2060426569771687E-2</v>
      </c>
      <c r="M545" s="92">
        <f t="shared" ref="M545" si="1173">WEEKDAY(A545,2)</f>
        <v>2</v>
      </c>
      <c r="N545" s="50" t="s">
        <v>743</v>
      </c>
    </row>
    <row r="546" spans="1:14" x14ac:dyDescent="0.25">
      <c r="A546" s="90">
        <v>43166</v>
      </c>
      <c r="B546">
        <v>31.92</v>
      </c>
      <c r="C546" s="93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3">
        <f t="shared" ref="G546" si="1176">+B546/D546-1</f>
        <v>1.7774779327406343E-4</v>
      </c>
      <c r="H546" s="93">
        <f>(B546/(D546*(1-VLOOKUP(A546,FX!A:M,13,0))))-1</f>
        <v>1.9648826838647437E-3</v>
      </c>
      <c r="I546" s="93">
        <f t="shared" si="767"/>
        <v>1.8926731890132054E-3</v>
      </c>
      <c r="J546">
        <v>4066.56</v>
      </c>
      <c r="K546">
        <v>4036.65</v>
      </c>
      <c r="L546" s="93">
        <f t="shared" ref="L546" si="1177">+K546/J546-1</f>
        <v>-7.3551109537298709E-3</v>
      </c>
      <c r="M546" s="92">
        <f t="shared" ref="M546" si="1178">WEEKDAY(A546,2)</f>
        <v>3</v>
      </c>
    </row>
    <row r="547" spans="1:14" x14ac:dyDescent="0.25">
      <c r="A547" s="90">
        <v>43167</v>
      </c>
      <c r="B547">
        <v>32.049999999999997</v>
      </c>
      <c r="C547" s="93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3">
        <f t="shared" ref="G547" si="1181">+B547/D547-1</f>
        <v>-4.12959452634587E-3</v>
      </c>
      <c r="H547" s="93">
        <f>(B547/(D547*(1-VLOOKUP(A547,FX!A:M,13,0))))-1</f>
        <v>-7.3435299889679229E-4</v>
      </c>
      <c r="I547" s="93">
        <f t="shared" si="767"/>
        <v>-7.6384666947271196E-4</v>
      </c>
      <c r="J547">
        <v>4036.65</v>
      </c>
      <c r="K547">
        <v>4077.6</v>
      </c>
      <c r="L547" s="93">
        <f t="shared" ref="L547" si="1182">+K547/J547-1</f>
        <v>1.014455055553487E-2</v>
      </c>
      <c r="M547" s="92">
        <f t="shared" ref="M547" si="1183">WEEKDAY(A547,2)</f>
        <v>4</v>
      </c>
    </row>
    <row r="548" spans="1:14" ht="28" x14ac:dyDescent="0.25">
      <c r="A548" s="90">
        <v>43168</v>
      </c>
      <c r="B548">
        <v>32.64</v>
      </c>
      <c r="C548" s="93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3">
        <f t="shared" ref="G548" si="1186">+B548/D548-1</f>
        <v>9.8862862983306599E-3</v>
      </c>
      <c r="H548" s="93">
        <f>(B548/(D548*(1-VLOOKUP(A548,FX!A:M,13,0))))-1</f>
        <v>7.1578506150027366E-3</v>
      </c>
      <c r="I548" s="93">
        <f t="shared" si="767"/>
        <v>7.0872531263210803E-3</v>
      </c>
      <c r="J548">
        <v>4077.6</v>
      </c>
      <c r="K548">
        <v>4108.87</v>
      </c>
      <c r="L548" s="93">
        <f t="shared" ref="L548" si="1187">+K548/J548-1</f>
        <v>7.6687267019814875E-3</v>
      </c>
      <c r="M548" s="92">
        <f t="shared" ref="M548" si="1188">WEEKDAY(A548,2)</f>
        <v>5</v>
      </c>
      <c r="N548" s="50" t="s">
        <v>745</v>
      </c>
    </row>
    <row r="549" spans="1:14" x14ac:dyDescent="0.25">
      <c r="A549" s="90">
        <v>43171</v>
      </c>
      <c r="B549">
        <v>32.57</v>
      </c>
      <c r="C549" s="93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3">
        <f t="shared" ref="G549" si="1191">+B549/D549-1</f>
        <v>3.5037555177575008E-4</v>
      </c>
      <c r="H549" s="93">
        <f>(B549/(D549*(1-VLOOKUP(A549,FX!A:M,13,0))))-1</f>
        <v>-1.808309615815018E-4</v>
      </c>
      <c r="I549" s="93">
        <f t="shared" si="767"/>
        <v>-4.6646944011397018E-4</v>
      </c>
      <c r="J549">
        <v>4108.87</v>
      </c>
      <c r="K549">
        <v>4127.67</v>
      </c>
      <c r="L549" s="93">
        <f t="shared" ref="L549" si="1192">+K549/J549-1</f>
        <v>4.5754672209148417E-3</v>
      </c>
      <c r="M549" s="92">
        <f t="shared" ref="M549" si="1193">WEEKDAY(A549,2)</f>
        <v>1</v>
      </c>
      <c r="N549" s="50" t="s">
        <v>748</v>
      </c>
    </row>
    <row r="550" spans="1:14" x14ac:dyDescent="0.25">
      <c r="A550" s="90">
        <v>43172</v>
      </c>
      <c r="B550">
        <v>31.93</v>
      </c>
      <c r="C550" s="93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3">
        <f t="shared" ref="G550" si="1196">+B550/D550-1</f>
        <v>-1.1384356697877518E-2</v>
      </c>
      <c r="H550" s="93">
        <f>(B550/(D550*(1-VLOOKUP(A550,FX!A:M,13,0))))-1</f>
        <v>-1.128114899451893E-2</v>
      </c>
      <c r="I550" s="93">
        <f t="shared" si="767"/>
        <v>-1.0922292504321307E-2</v>
      </c>
      <c r="J550">
        <v>4127.67</v>
      </c>
      <c r="K550">
        <v>4091.25</v>
      </c>
      <c r="L550" s="93">
        <f t="shared" ref="L550" si="1197">+K550/J550-1</f>
        <v>-8.8233797759995625E-3</v>
      </c>
      <c r="M550" s="92">
        <f t="shared" ref="M550" si="1198">WEEKDAY(A550,2)</f>
        <v>2</v>
      </c>
      <c r="N550" s="50" t="s">
        <v>751</v>
      </c>
    </row>
    <row r="551" spans="1:14" x14ac:dyDescent="0.25">
      <c r="A551" s="90">
        <v>43173</v>
      </c>
      <c r="B551">
        <v>32.08</v>
      </c>
      <c r="C551" s="93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3">
        <f t="shared" ref="G551" si="1201">+B551/D551-1</f>
        <v>-1.9065375350343361E-3</v>
      </c>
      <c r="H551" s="93">
        <f>(B551/(D551*(1-VLOOKUP(A551,FX!A:M,13,0))))-1</f>
        <v>-5.0144907435659691E-3</v>
      </c>
      <c r="I551" s="93">
        <f t="shared" si="767"/>
        <v>-5.0769607706311337E-3</v>
      </c>
      <c r="J551">
        <v>4091.25</v>
      </c>
      <c r="K551">
        <v>4073.34</v>
      </c>
      <c r="L551" s="93">
        <f t="shared" ref="L551" si="1202">+K551/J551-1</f>
        <v>-4.3776351970669092E-3</v>
      </c>
      <c r="M551" s="92">
        <f t="shared" ref="M551" si="1203">WEEKDAY(A551,2)</f>
        <v>3</v>
      </c>
    </row>
    <row r="552" spans="1:14" x14ac:dyDescent="0.25">
      <c r="A552" s="90">
        <v>43174</v>
      </c>
      <c r="B552">
        <v>32.18</v>
      </c>
      <c r="C552" s="93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3">
        <f t="shared" ref="G552" si="1206">+B552/D552-1</f>
        <v>-7.5356450723815804E-3</v>
      </c>
      <c r="H552" s="93">
        <f>(B552/(D552*(1-VLOOKUP(A552,FX!A:M,13,0))))-1</f>
        <v>-3.4959132129556147E-3</v>
      </c>
      <c r="I552" s="93">
        <f t="shared" si="767"/>
        <v>-3.5701789424467112E-3</v>
      </c>
      <c r="J552">
        <v>4073.34</v>
      </c>
      <c r="K552">
        <v>4096.16</v>
      </c>
      <c r="L552" s="93">
        <f t="shared" ref="L552" si="1207">+K552/J552-1</f>
        <v>5.6022821566577008E-3</v>
      </c>
      <c r="M552" s="92">
        <f t="shared" ref="M552" si="1208">WEEKDAY(A552,2)</f>
        <v>4</v>
      </c>
    </row>
    <row r="553" spans="1:14" x14ac:dyDescent="0.25">
      <c r="A553" s="90">
        <v>43175</v>
      </c>
      <c r="B553">
        <v>31.95</v>
      </c>
      <c r="C553" s="93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3">
        <f t="shared" ref="G553" si="1211">+B553/D553-1</f>
        <v>-9.9988950792906373E-4</v>
      </c>
      <c r="H553" s="93">
        <f>(B553/(D553*(1-VLOOKUP(A553,FX!A:M,13,0))))-1</f>
        <v>-1.6279200548846573E-3</v>
      </c>
      <c r="I553" s="93">
        <f t="shared" si="767"/>
        <v>-1.2972195739493486E-3</v>
      </c>
      <c r="J553">
        <v>4096.16</v>
      </c>
      <c r="K553">
        <v>4056.42</v>
      </c>
      <c r="L553" s="93">
        <f t="shared" ref="L553" si="1212">+K553/J553-1</f>
        <v>-9.7017694621303052E-3</v>
      </c>
      <c r="M553" s="92">
        <f t="shared" ref="M553" si="1213">WEEKDAY(A553,2)</f>
        <v>5</v>
      </c>
      <c r="N553" s="50" t="s">
        <v>757</v>
      </c>
    </row>
    <row r="554" spans="1:14" x14ac:dyDescent="0.25">
      <c r="A554" s="90">
        <v>43178</v>
      </c>
      <c r="B554">
        <v>31.92</v>
      </c>
      <c r="C554" s="93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3">
        <f t="shared" ref="G554" si="1216">+B554/D554-1</f>
        <v>-6.6014534174883011E-3</v>
      </c>
      <c r="H554" s="93">
        <f>(B554/(D554*(1-VLOOKUP(A554,FX!A:M,13,0))))-1</f>
        <v>-7.5833778149728692E-3</v>
      </c>
      <c r="I554" s="93">
        <f t="shared" si="767"/>
        <v>-7.4225637230360686E-3</v>
      </c>
      <c r="J554">
        <v>4056.42</v>
      </c>
      <c r="K554">
        <v>4074.25</v>
      </c>
      <c r="L554" s="93">
        <f t="shared" ref="L554" si="1217">+K554/J554-1</f>
        <v>4.3955014520191682E-3</v>
      </c>
      <c r="M554" s="92">
        <f t="shared" ref="M554" si="1218">WEEKDAY(A554,2)</f>
        <v>1</v>
      </c>
      <c r="N554" s="50" t="s">
        <v>758</v>
      </c>
    </row>
    <row r="555" spans="1:14" x14ac:dyDescent="0.25">
      <c r="A555" s="90">
        <v>43179</v>
      </c>
      <c r="B555">
        <v>32.18</v>
      </c>
      <c r="C555" s="93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3">
        <f t="shared" ref="G555" si="1221">+B555/D555-1</f>
        <v>-1.8428536025505426E-4</v>
      </c>
      <c r="H555" s="93">
        <f>(B555/(D555*(1-VLOOKUP(A555,FX!A:M,13,0))))-1</f>
        <v>1.996932883150615E-3</v>
      </c>
      <c r="I555" s="93">
        <f t="shared" si="767"/>
        <v>1.8336856458838202E-3</v>
      </c>
      <c r="J555">
        <v>4074.25</v>
      </c>
      <c r="K555">
        <v>4077.7</v>
      </c>
      <c r="L555" s="93">
        <f t="shared" ref="L555" si="1222">+K555/J555-1</f>
        <v>8.4678161624829329E-4</v>
      </c>
      <c r="M555" s="92">
        <f t="shared" ref="M555" si="1223">WEEKDAY(A555,2)</f>
        <v>2</v>
      </c>
      <c r="N555" s="50" t="s">
        <v>764</v>
      </c>
    </row>
    <row r="556" spans="1:14" x14ac:dyDescent="0.25">
      <c r="A556" s="90">
        <v>43180</v>
      </c>
      <c r="B556">
        <v>31.91</v>
      </c>
      <c r="C556" s="93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3">
        <f t="shared" ref="G556" si="1226">+B556/D556-1</f>
        <v>-2.4990238989326397E-3</v>
      </c>
      <c r="H556" s="93">
        <f>(B556/(D556*(1-VLOOKUP(A556,FX!A:M,13,0))))-1</f>
        <v>-6.8277566436227843E-3</v>
      </c>
      <c r="I556" s="93">
        <f t="shared" si="767"/>
        <v>-6.5194243977160227E-3</v>
      </c>
      <c r="J556">
        <v>4077.7</v>
      </c>
      <c r="K556">
        <v>4061.05</v>
      </c>
      <c r="L556" s="93">
        <f t="shared" ref="L556" si="1227">+K556/J556-1</f>
        <v>-4.0831841479264108E-3</v>
      </c>
      <c r="M556" s="92">
        <f t="shared" ref="M556" si="1228">WEEKDAY(A556,2)</f>
        <v>3</v>
      </c>
    </row>
    <row r="557" spans="1:14" x14ac:dyDescent="0.25">
      <c r="A557" s="90">
        <v>43181</v>
      </c>
      <c r="B557">
        <v>31.07</v>
      </c>
      <c r="C557" s="93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3">
        <f t="shared" ref="G557" si="1231">+B557/D557-1</f>
        <v>-2.2879099771640043E-2</v>
      </c>
      <c r="H557" s="93">
        <f>(B557/(D557*(1-VLOOKUP(A557,FX!A:M,13,0))))-1</f>
        <v>-1.7654051751385791E-2</v>
      </c>
      <c r="I557" s="93">
        <f t="shared" si="767"/>
        <v>-1.7512126942366146E-2</v>
      </c>
      <c r="J557">
        <v>4061.05</v>
      </c>
      <c r="K557">
        <v>4020.35</v>
      </c>
      <c r="L557" s="93">
        <f t="shared" ref="L557" si="1232">+K557/J557-1</f>
        <v>-1.0022038635328356E-2</v>
      </c>
      <c r="M557" s="92">
        <f t="shared" ref="M557" si="1233">WEEKDAY(A557,2)</f>
        <v>4</v>
      </c>
    </row>
    <row r="558" spans="1:14" x14ac:dyDescent="0.25">
      <c r="A558" s="90">
        <v>43182</v>
      </c>
      <c r="B558">
        <v>30.2</v>
      </c>
      <c r="C558" s="93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G558" s="93">
        <f t="shared" ref="G558" si="1236">+B558/D558-1</f>
        <v>-1.6798831261399805E-2</v>
      </c>
      <c r="H558" s="93">
        <f>(B558/(D558*(1-VLOOKUP(A558,FX!A:M,13,0))))-1</f>
        <v>-2.070768335687978E-2</v>
      </c>
      <c r="J558">
        <v>4020.35</v>
      </c>
      <c r="K558">
        <v>3904.94</v>
      </c>
      <c r="L558" s="93">
        <f t="shared" ref="L558" si="1237">+K558/J558-1</f>
        <v>-2.8706455905580297E-2</v>
      </c>
      <c r="M558" s="92">
        <f t="shared" ref="M558" si="1238">WEEKDAY(A558,2)</f>
        <v>5</v>
      </c>
    </row>
    <row r="559" spans="1:14" x14ac:dyDescent="0.25">
      <c r="A559" s="90">
        <v>43185</v>
      </c>
    </row>
    <row r="560" spans="1:14" x14ac:dyDescent="0.25">
      <c r="A560" s="90">
        <v>43186</v>
      </c>
    </row>
    <row r="561" spans="1:1" x14ac:dyDescent="0.25">
      <c r="A561" s="90">
        <v>43187</v>
      </c>
    </row>
    <row r="562" spans="1:1" x14ac:dyDescent="0.25">
      <c r="A562" s="90">
        <v>43188</v>
      </c>
    </row>
    <row r="563" spans="1:1" x14ac:dyDescent="0.25">
      <c r="A563" s="90">
        <v>43189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64"/>
  <sheetViews>
    <sheetView zoomScale="115" zoomScaleNormal="115" workbookViewId="0">
      <pane xSplit="1" ySplit="2" topLeftCell="G546" activePane="bottomRight" state="frozen"/>
      <selection pane="topRight" activeCell="B1" sqref="B1"/>
      <selection pane="bottomLeft" activeCell="A3" sqref="A3"/>
      <selection pane="bottomRight" activeCell="G559" sqref="G55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58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741</v>
      </c>
    </row>
    <row r="546" spans="1:14" x14ac:dyDescent="0.25">
      <c r="A546" s="90">
        <v>43165</v>
      </c>
      <c r="B546">
        <v>35.429900000000004</v>
      </c>
      <c r="C546" s="93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3">
        <f t="shared" ref="G546" si="1180">+B546/D546-1</f>
        <v>8.9570338076812028E-3</v>
      </c>
      <c r="H546" s="93">
        <f>(B546/(D546*(1-VLOOKUP(A546,FX!A:M,13,0))))-1</f>
        <v>5.2251250334469646E-3</v>
      </c>
      <c r="I546" s="93">
        <f t="shared" si="820"/>
        <v>4.827040502329849E-3</v>
      </c>
      <c r="J546">
        <v>6064.1</v>
      </c>
      <c r="K546">
        <v>6145.58</v>
      </c>
      <c r="L546" s="93">
        <f t="shared" ref="L546" si="1181">+K546/J546-1</f>
        <v>1.3436453884335675E-2</v>
      </c>
      <c r="M546" s="92">
        <f t="shared" ref="M546" si="1182">WEEKDAY(A546,2)</f>
        <v>2</v>
      </c>
    </row>
    <row r="547" spans="1:14" x14ac:dyDescent="0.25">
      <c r="A547" s="90">
        <v>43166</v>
      </c>
      <c r="B547">
        <v>35.159999999999997</v>
      </c>
      <c r="C547" s="93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3">
        <f t="shared" ref="G547" si="1185">+B547/D547-1</f>
        <v>6.8533448854544154E-3</v>
      </c>
      <c r="H547" s="93">
        <f>(B547/(D547*(1-VLOOKUP(A547,FX!A:M,13,0))))-1</f>
        <v>8.6524078483352085E-3</v>
      </c>
      <c r="I547" s="93">
        <f t="shared" si="820"/>
        <v>8.7129155991887419E-3</v>
      </c>
      <c r="J547">
        <v>6145.58</v>
      </c>
      <c r="K547">
        <v>6086.49</v>
      </c>
      <c r="L547" s="93">
        <f t="shared" ref="L547" si="1186">+K547/J547-1</f>
        <v>-9.6150404030214132E-3</v>
      </c>
      <c r="M547" s="92">
        <f t="shared" ref="M547" si="1187">WEEKDAY(A547,2)</f>
        <v>3</v>
      </c>
    </row>
    <row r="548" spans="1:14" x14ac:dyDescent="0.25">
      <c r="A548" s="90">
        <v>43167</v>
      </c>
      <c r="B548">
        <v>35.229999999999997</v>
      </c>
      <c r="C548" s="93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3">
        <f t="shared" ref="G548" si="1190">+B548/D548-1</f>
        <v>3.3000416679958011E-3</v>
      </c>
      <c r="H548" s="93">
        <f>(B548/(D548*(1-VLOOKUP(A548,FX!A:M,13,0))))-1</f>
        <v>6.720613207464865E-3</v>
      </c>
      <c r="I548" s="93">
        <f t="shared" si="820"/>
        <v>5.9104017360018801E-3</v>
      </c>
      <c r="J548">
        <v>6086.49</v>
      </c>
      <c r="K548">
        <v>6131.51</v>
      </c>
      <c r="L548" s="93">
        <f t="shared" ref="L548" si="1191">+K548/J548-1</f>
        <v>7.3967097621125966E-3</v>
      </c>
      <c r="M548" s="92">
        <f t="shared" ref="M548" si="1192">WEEKDAY(A548,2)</f>
        <v>4</v>
      </c>
    </row>
    <row r="549" spans="1:14" x14ac:dyDescent="0.25">
      <c r="A549" s="90">
        <v>43168</v>
      </c>
      <c r="B549">
        <v>35.880000000000003</v>
      </c>
      <c r="C549" s="93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3">
        <f t="shared" ref="G549" si="1195">+B549/D549-1</f>
        <v>1.2013218512237467E-2</v>
      </c>
      <c r="H549" s="93">
        <f>(B549/(D549*(1-VLOOKUP(A549,FX!A:M,13,0))))-1</f>
        <v>9.2790364415911153E-3</v>
      </c>
      <c r="I549" s="93">
        <f t="shared" si="820"/>
        <v>8.7549130412778453E-3</v>
      </c>
      <c r="J549">
        <v>6131.51</v>
      </c>
      <c r="K549">
        <v>6206.98</v>
      </c>
      <c r="L549" s="93">
        <f t="shared" ref="L549" si="1196">+K549/J549-1</f>
        <v>1.2308550422326592E-2</v>
      </c>
      <c r="M549" s="92">
        <f t="shared" ref="M549" si="1197">WEEKDAY(A549,2)</f>
        <v>5</v>
      </c>
    </row>
    <row r="550" spans="1:14" x14ac:dyDescent="0.25">
      <c r="A550" s="90">
        <v>43171</v>
      </c>
      <c r="B550">
        <v>36.124499999999998</v>
      </c>
      <c r="C550" s="93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3">
        <f t="shared" ref="G550" si="1200">+B550/D550-1</f>
        <v>1.3038261482569702E-3</v>
      </c>
      <c r="H550" s="93">
        <f>(B550/(D550*(1-VLOOKUP(A550,FX!A:M,13,0))))-1</f>
        <v>7.7211333312843244E-4</v>
      </c>
      <c r="I550" s="93">
        <f t="shared" si="820"/>
        <v>1.1072940225398398E-5</v>
      </c>
      <c r="J550">
        <v>6206.98</v>
      </c>
      <c r="K550">
        <v>6295.78</v>
      </c>
      <c r="L550" s="93">
        <f t="shared" ref="L550" si="1201">+K550/J550-1</f>
        <v>1.4306474324067509E-2</v>
      </c>
      <c r="M550" s="92">
        <f t="shared" ref="M550" si="1202">WEEKDAY(A550,2)</f>
        <v>1</v>
      </c>
    </row>
    <row r="551" spans="1:14" x14ac:dyDescent="0.25">
      <c r="A551" s="90">
        <v>43172</v>
      </c>
      <c r="B551">
        <v>35.71</v>
      </c>
      <c r="C551" s="93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3">
        <f t="shared" ref="G551" si="1205">+B551/D551-1</f>
        <v>-4.8831850304605906E-3</v>
      </c>
      <c r="H551" s="93">
        <f>(B551/(D551*(1-VLOOKUP(A551,FX!A:M,13,0))))-1</f>
        <v>-4.7792986295702722E-3</v>
      </c>
      <c r="I551" s="93">
        <f t="shared" si="820"/>
        <v>-4.0273997054753874E-3</v>
      </c>
      <c r="J551">
        <v>6295.78</v>
      </c>
      <c r="K551">
        <v>6254.15</v>
      </c>
      <c r="L551" s="93">
        <f t="shared" ref="L551" si="1206">+K551/J551-1</f>
        <v>-6.6123657434027372E-3</v>
      </c>
      <c r="M551" s="92">
        <f t="shared" ref="M551" si="1207">WEEKDAY(A551,2)</f>
        <v>2</v>
      </c>
    </row>
    <row r="552" spans="1:14" x14ac:dyDescent="0.25">
      <c r="A552" s="90">
        <v>43173</v>
      </c>
      <c r="B552">
        <v>35.630000000000003</v>
      </c>
      <c r="C552" s="93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3">
        <f t="shared" ref="G552" si="1210">+B552/D552-1</f>
        <v>4.1502925395107138E-3</v>
      </c>
      <c r="H552" s="93">
        <f>(B552/(D552*(1-VLOOKUP(A552,FX!A:M,13,0))))-1</f>
        <v>1.0234790286409723E-3</v>
      </c>
      <c r="I552" s="93">
        <f t="shared" si="820"/>
        <v>1.3968403863935386E-3</v>
      </c>
      <c r="J552">
        <v>6254.15</v>
      </c>
      <c r="K552">
        <v>6189.32</v>
      </c>
      <c r="L552" s="93">
        <f t="shared" ref="L552" si="1211">+K552/J552-1</f>
        <v>-1.0365917031091354E-2</v>
      </c>
      <c r="M552" s="92">
        <f t="shared" ref="M552" si="1212">WEEKDAY(A552,2)</f>
        <v>3</v>
      </c>
    </row>
    <row r="553" spans="1:14" x14ac:dyDescent="0.25">
      <c r="A553" s="90">
        <v>43174</v>
      </c>
      <c r="B553">
        <v>35.39</v>
      </c>
      <c r="C553" s="93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3">
        <f t="shared" ref="G553" si="1215">+B553/D553-1</f>
        <v>-3.8661711952744371E-3</v>
      </c>
      <c r="H553" s="93">
        <f>(B553/(D553*(1-VLOOKUP(A553,FX!A:M,13,0))))-1</f>
        <v>1.8849690891964421E-4</v>
      </c>
      <c r="I553" s="93">
        <f t="shared" si="820"/>
        <v>-8.4762523662851308E-5</v>
      </c>
      <c r="J553">
        <v>6189.32</v>
      </c>
      <c r="K553">
        <v>6180.11</v>
      </c>
      <c r="L553" s="93">
        <f t="shared" ref="L553" si="1216">+K553/J553-1</f>
        <v>-1.4880471521911964E-3</v>
      </c>
      <c r="M553" s="92">
        <f t="shared" ref="M553" si="1217">WEEKDAY(A553,2)</f>
        <v>4</v>
      </c>
    </row>
    <row r="554" spans="1:14" x14ac:dyDescent="0.25">
      <c r="A554" s="90">
        <v>43175</v>
      </c>
      <c r="B554">
        <v>35.4786</v>
      </c>
      <c r="C554" s="93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3">
        <f t="shared" ref="G554" si="1220">+B554/D554-1</f>
        <v>7.9310920558712805E-3</v>
      </c>
      <c r="H554" s="93">
        <f>(B554/(D554*(1-VLOOKUP(A554,FX!A:M,13,0))))-1</f>
        <v>7.2974469657567376E-3</v>
      </c>
      <c r="I554" s="93">
        <f t="shared" si="820"/>
        <v>8.0293215138085294E-3</v>
      </c>
      <c r="J554">
        <v>6180.11</v>
      </c>
      <c r="K554">
        <v>6146.31</v>
      </c>
      <c r="L554" s="93">
        <f t="shared" ref="L554" si="1221">+K554/J554-1</f>
        <v>-5.4691583159521828E-3</v>
      </c>
      <c r="M554" s="92">
        <f t="shared" ref="M554" si="1222">WEEKDAY(A554,2)</f>
        <v>5</v>
      </c>
      <c r="N554" s="50" t="s">
        <v>756</v>
      </c>
    </row>
    <row r="555" spans="1:14" x14ac:dyDescent="0.25">
      <c r="A555" s="90">
        <v>43178</v>
      </c>
      <c r="B555">
        <v>35.17</v>
      </c>
      <c r="C555" s="93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3">
        <f t="shared" ref="G555" si="1225">+B555/D555-1</f>
        <v>-1.9598207982969296E-3</v>
      </c>
      <c r="H555" s="93">
        <f>(B555/(D555*(1-VLOOKUP(A555,FX!A:M,13,0))))-1</f>
        <v>-2.9463332156941524E-3</v>
      </c>
      <c r="I555" s="93">
        <f t="shared" si="820"/>
        <v>-3.1292162220382114E-3</v>
      </c>
      <c r="J555">
        <v>6146.31</v>
      </c>
      <c r="K555">
        <v>6153.83</v>
      </c>
      <c r="L555" s="93">
        <f t="shared" ref="L555" si="1226">+K555/J555-1</f>
        <v>1.2234983266381505E-3</v>
      </c>
      <c r="M555" s="92">
        <f t="shared" ref="M555" si="1227">WEEKDAY(A555,2)</f>
        <v>1</v>
      </c>
    </row>
    <row r="556" spans="1:14" x14ac:dyDescent="0.25">
      <c r="A556" s="90">
        <v>43179</v>
      </c>
      <c r="B556">
        <v>35.549999999999997</v>
      </c>
      <c r="C556" s="93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3">
        <f t="shared" ref="G556" si="1230">+B556/D556-1</f>
        <v>4.3985508322179623E-3</v>
      </c>
      <c r="H556" s="93">
        <f>(B556/(D556*(1-VLOOKUP(A556,FX!A:M,13,0))))-1</f>
        <v>6.5897670840198153E-3</v>
      </c>
      <c r="I556" s="93">
        <f t="shared" si="820"/>
        <v>6.5118912797281769E-3</v>
      </c>
      <c r="J556">
        <v>6153.83</v>
      </c>
      <c r="K556">
        <v>6173.7</v>
      </c>
      <c r="L556" s="93">
        <f t="shared" ref="L556" si="1231">+K556/J556-1</f>
        <v>3.2288834758191776E-3</v>
      </c>
      <c r="M556" s="92">
        <f t="shared" ref="M556" si="1232">WEEKDAY(A556,2)</f>
        <v>2</v>
      </c>
    </row>
    <row r="557" spans="1:14" x14ac:dyDescent="0.25">
      <c r="A557" s="90">
        <v>43180</v>
      </c>
      <c r="B557">
        <v>35.14</v>
      </c>
      <c r="C557" s="93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3">
        <f t="shared" ref="G557" si="1235">+B557/D557-1</f>
        <v>2.1270643343349604E-3</v>
      </c>
      <c r="H557" s="93">
        <f>(B557/(D557*(1-VLOOKUP(A557,FX!A:M,13,0))))-1</f>
        <v>-2.2217436785453293E-3</v>
      </c>
      <c r="I557" s="93">
        <f t="shared" si="820"/>
        <v>-1.8179752300875318E-3</v>
      </c>
      <c r="J557">
        <v>6173.7</v>
      </c>
      <c r="K557">
        <v>6129.2</v>
      </c>
      <c r="L557" s="93">
        <f t="shared" ref="L557" si="1236">+K557/J557-1</f>
        <v>-7.2079952054683316E-3</v>
      </c>
      <c r="M557" s="92">
        <f t="shared" ref="M557" si="1237">WEEKDAY(A557,2)</f>
        <v>3</v>
      </c>
    </row>
    <row r="558" spans="1:14" x14ac:dyDescent="0.25">
      <c r="A558" s="90">
        <v>43181</v>
      </c>
      <c r="B558">
        <v>34.450000000000003</v>
      </c>
      <c r="C558" s="93">
        <f t="shared" ref="C558:C559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3">
        <f t="shared" ref="G558:G559" si="1240">+B558/D558-1</f>
        <v>-1.6931886250575068E-2</v>
      </c>
      <c r="H558" s="93">
        <f>(B558/(D558*(1-VLOOKUP(A558,FX!A:M,13,0))))-1</f>
        <v>-1.167503615114418E-2</v>
      </c>
      <c r="I558" s="93">
        <f t="shared" si="820"/>
        <v>-1.1761331038439349E-2</v>
      </c>
      <c r="J558">
        <v>6129.2</v>
      </c>
      <c r="K558">
        <v>6101.23</v>
      </c>
      <c r="L558" s="93">
        <f t="shared" ref="L558" si="1241">+K558/J558-1</f>
        <v>-4.5634014226979547E-3</v>
      </c>
      <c r="M558" s="92">
        <f t="shared" ref="M558" si="1242">WEEKDAY(A558,2)</f>
        <v>4</v>
      </c>
    </row>
    <row r="559" spans="1:14" x14ac:dyDescent="0.25">
      <c r="A559" s="90">
        <v>43182</v>
      </c>
      <c r="B559">
        <v>32.96</v>
      </c>
      <c r="C559" s="93">
        <f t="shared" ref="C559:C560" si="1243">B559/B558-1</f>
        <v>-4.3251088534107418E-2</v>
      </c>
      <c r="D559" s="26">
        <f t="shared" ref="D559:D560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3">
        <f t="shared" ref="G559:G560" si="1245">+B559/D559-1</f>
        <v>-3.1897890537340157E-3</v>
      </c>
      <c r="H559" s="93">
        <f>(B559/(D559*(1-VLOOKUP(A559,FX!A:M,13,0))))-1</f>
        <v>-7.1527457768755243E-3</v>
      </c>
      <c r="I559" s="92"/>
      <c r="J559">
        <v>6101.23</v>
      </c>
      <c r="K559">
        <v>5787.15</v>
      </c>
      <c r="L559" s="93">
        <f t="shared" ref="L559" si="1246">+K559/J559-1</f>
        <v>-5.1478144570848872E-2</v>
      </c>
      <c r="M559" s="92">
        <f t="shared" ref="M559" si="1247">WEEKDAY(A559,2)</f>
        <v>5</v>
      </c>
    </row>
    <row r="560" spans="1:14" x14ac:dyDescent="0.25">
      <c r="A560" s="90">
        <v>43185</v>
      </c>
      <c r="B560">
        <v>32.96</v>
      </c>
      <c r="C560" s="93">
        <f t="shared" si="1243"/>
        <v>0</v>
      </c>
      <c r="D560" s="26">
        <f t="shared" si="1244"/>
        <v>33.113300000000002</v>
      </c>
      <c r="G560" s="93">
        <f t="shared" si="1245"/>
        <v>-4.629559723736465E-3</v>
      </c>
    </row>
    <row r="561" spans="1:1" x14ac:dyDescent="0.25">
      <c r="A561" s="90">
        <v>43186</v>
      </c>
    </row>
    <row r="562" spans="1:1" x14ac:dyDescent="0.25">
      <c r="A562" s="90">
        <v>43187</v>
      </c>
    </row>
    <row r="563" spans="1:1" x14ac:dyDescent="0.25">
      <c r="A563" s="90">
        <v>43188</v>
      </c>
    </row>
    <row r="564" spans="1:1" x14ac:dyDescent="0.25">
      <c r="A564" s="90">
        <v>43189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2018-03-23T23:23:57Z</dcterms:modified>
</cp:coreProperties>
</file>