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60" windowWidth="14370" windowHeight="3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7" i="1" s="1"/>
  <c r="B8" i="1" s="1"/>
  <c r="E5" i="1" l="1"/>
  <c r="F6" i="1"/>
  <c r="H5" i="1"/>
  <c r="H9" i="1" s="1"/>
  <c r="H10" i="1" s="1"/>
  <c r="H7" i="1" l="1"/>
  <c r="H8" i="1" s="1"/>
  <c r="H11" i="1" s="1"/>
  <c r="E9" i="1"/>
  <c r="E10" i="1" s="1"/>
  <c r="E7" i="1"/>
  <c r="E8" i="1" s="1"/>
  <c r="B14" i="1" l="1"/>
  <c r="E11" i="1"/>
  <c r="B13" i="1"/>
  <c r="B9" i="1"/>
  <c r="B10" i="1" s="1"/>
  <c r="B11" i="1" s="1"/>
  <c r="B12" i="1" s="1"/>
</calcChain>
</file>

<file path=xl/sharedStrings.xml><?xml version="1.0" encoding="utf-8"?>
<sst xmlns="http://schemas.openxmlformats.org/spreadsheetml/2006/main" count="33" uniqueCount="14">
  <si>
    <t>s</t>
    <phoneticPr fontId="1" type="noConversion"/>
  </si>
  <si>
    <t>k</t>
    <phoneticPr fontId="1" type="noConversion"/>
  </si>
  <si>
    <t>v</t>
    <phoneticPr fontId="1" type="noConversion"/>
  </si>
  <si>
    <t>r</t>
    <phoneticPr fontId="1" type="noConversion"/>
  </si>
  <si>
    <t>t</t>
    <phoneticPr fontId="1" type="noConversion"/>
  </si>
  <si>
    <t>d1</t>
    <phoneticPr fontId="1" type="noConversion"/>
  </si>
  <si>
    <t>n(d1)</t>
    <phoneticPr fontId="1" type="noConversion"/>
  </si>
  <si>
    <t>d2</t>
    <phoneticPr fontId="1" type="noConversion"/>
  </si>
  <si>
    <t>n(d2)</t>
    <phoneticPr fontId="1" type="noConversion"/>
  </si>
  <si>
    <t>call</t>
    <phoneticPr fontId="1" type="noConversion"/>
  </si>
  <si>
    <t>vega</t>
    <phoneticPr fontId="1" type="noConversion"/>
  </si>
  <si>
    <t>gamma</t>
    <phoneticPr fontId="1" type="noConversion"/>
  </si>
  <si>
    <t>put</t>
    <phoneticPr fontId="1" type="noConversion"/>
  </si>
  <si>
    <t>call%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</si>
</sst>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21" sqref="C21"/>
    </sheetView>
  </sheetViews>
  <sheetFormatPr defaultRowHeight="14" x14ac:dyDescent="0.25"/>
  <cols>
    <col min="3" max="3" width="10.26953125" bestFit="1" customWidth="1"/>
    <col min="6" max="6" width="10.26953125" bestFit="1" customWidth="1"/>
  </cols>
  <sheetData>
    <row r="1" spans="1:8" x14ac:dyDescent="0.25">
      <c r="A1" t="s">
        <v>0</v>
      </c>
      <c r="B1">
        <v>5175</v>
      </c>
      <c r="D1" t="s">
        <v>0</v>
      </c>
      <c r="E1">
        <v>2.9649999999999999</v>
      </c>
      <c r="G1" t="s">
        <v>0</v>
      </c>
      <c r="H1">
        <v>2.9649999999999999</v>
      </c>
    </row>
    <row r="2" spans="1:8" x14ac:dyDescent="0.25">
      <c r="A2" t="s">
        <v>1</v>
      </c>
      <c r="B2">
        <f>+B1*1.1</f>
        <v>5692.5000000000009</v>
      </c>
      <c r="D2" t="s">
        <v>1</v>
      </c>
      <c r="E2">
        <v>2.4550000000000001</v>
      </c>
      <c r="G2" t="s">
        <v>1</v>
      </c>
      <c r="H2">
        <v>2.95</v>
      </c>
    </row>
    <row r="3" spans="1:8" x14ac:dyDescent="0.25">
      <c r="A3" t="s">
        <v>2</v>
      </c>
      <c r="B3">
        <v>0.28589999999999999</v>
      </c>
      <c r="D3" t="s">
        <v>2</v>
      </c>
      <c r="E3">
        <v>0.35820000000000002</v>
      </c>
      <c r="G3" t="s">
        <v>2</v>
      </c>
      <c r="H3">
        <v>0.30990000000000001</v>
      </c>
    </row>
    <row r="4" spans="1:8" x14ac:dyDescent="0.25">
      <c r="A4" t="s">
        <v>3</v>
      </c>
      <c r="B4">
        <v>0.04</v>
      </c>
      <c r="D4" t="s">
        <v>3</v>
      </c>
      <c r="E4">
        <v>0.04</v>
      </c>
      <c r="G4" t="s">
        <v>3</v>
      </c>
      <c r="H4">
        <v>0.04</v>
      </c>
    </row>
    <row r="5" spans="1:8" x14ac:dyDescent="0.25">
      <c r="A5" t="s">
        <v>4</v>
      </c>
      <c r="B5">
        <v>0.5</v>
      </c>
      <c r="C5" s="1"/>
      <c r="D5" t="s">
        <v>4</v>
      </c>
      <c r="E5">
        <f>30/365</f>
        <v>8.2191780821917804E-2</v>
      </c>
      <c r="F5" s="1">
        <v>43187</v>
      </c>
      <c r="G5" t="s">
        <v>4</v>
      </c>
      <c r="H5">
        <f>2/365</f>
        <v>5.4794520547945206E-3</v>
      </c>
    </row>
    <row r="6" spans="1:8" x14ac:dyDescent="0.25">
      <c r="C6" s="2"/>
      <c r="F6" s="2">
        <f ca="1">F5-TODAY()</f>
        <v>-117</v>
      </c>
    </row>
    <row r="7" spans="1:8" x14ac:dyDescent="0.25">
      <c r="A7" t="s">
        <v>5</v>
      </c>
      <c r="B7">
        <f>(LN(B1/B2)+(B4+0.5*(B3^2))*B5)/(B3*SQRT(B5))</f>
        <v>-0.27144331670329974</v>
      </c>
      <c r="D7" t="s">
        <v>5</v>
      </c>
      <c r="E7">
        <f>(LN(E1/E2)+(E4+0.5*(E3^2))*E5)/(E3*SQRT(E5))</f>
        <v>1.9213707494198049</v>
      </c>
      <c r="G7" t="s">
        <v>5</v>
      </c>
      <c r="H7">
        <f>(LN(H1/H2)+(H4+0.5*(H3^2))*H5)/(H3*SQRT(H5))</f>
        <v>0.24211856398100873</v>
      </c>
    </row>
    <row r="8" spans="1:8" x14ac:dyDescent="0.25">
      <c r="A8" t="s">
        <v>6</v>
      </c>
      <c r="B8">
        <f>NORMSDIST(B7)</f>
        <v>0.39302504511395736</v>
      </c>
      <c r="D8" t="s">
        <v>6</v>
      </c>
      <c r="E8">
        <f>NORMSDIST(E7)</f>
        <v>0.97265750826738429</v>
      </c>
      <c r="G8" t="s">
        <v>6</v>
      </c>
      <c r="H8">
        <f>NORMSDIST(H7)</f>
        <v>0.59565585294898127</v>
      </c>
    </row>
    <row r="9" spans="1:8" x14ac:dyDescent="0.25">
      <c r="A9" t="s">
        <v>7</v>
      </c>
      <c r="B9">
        <f>(LN(B1/B2)+(B4-0.5*(B3^2))*B5)/(B3*SQRT(B5))</f>
        <v>-0.47360514544453369</v>
      </c>
      <c r="D9" t="s">
        <v>7</v>
      </c>
      <c r="E9">
        <f>(LN(E1/E2)+(E4-0.5*(E3^2))*E5)/(E3*SQRT(E5))</f>
        <v>1.8186780011463985</v>
      </c>
      <c r="G9" t="s">
        <v>7</v>
      </c>
      <c r="H9">
        <f>(LN(H1/H2)+(H4-0.5*(H3^2))*H5)/(H3*SQRT(H5))</f>
        <v>0.21917873679698494</v>
      </c>
    </row>
    <row r="10" spans="1:8" x14ac:dyDescent="0.25">
      <c r="A10" t="s">
        <v>8</v>
      </c>
      <c r="B10">
        <f>NORMSDIST(B9)</f>
        <v>0.31789075277653284</v>
      </c>
      <c r="D10" t="s">
        <v>8</v>
      </c>
      <c r="E10">
        <f>NORMSDIST(E9)</f>
        <v>0.96551971506829082</v>
      </c>
      <c r="G10" t="s">
        <v>8</v>
      </c>
      <c r="H10">
        <f>NORMSDIST(H9)</f>
        <v>0.58674459081351726</v>
      </c>
    </row>
    <row r="11" spans="1:8" x14ac:dyDescent="0.25">
      <c r="A11" t="s">
        <v>9</v>
      </c>
      <c r="B11">
        <f>B1*B8-B2*B10*EXP(-B4*B5)</f>
        <v>260.1438426408431</v>
      </c>
      <c r="D11" t="s">
        <v>12</v>
      </c>
      <c r="E11">
        <f>E2*(1-E10)*EXP(-E4*E5)-E1*(1-E8)</f>
        <v>3.3007700867058176E-3</v>
      </c>
      <c r="G11" t="s">
        <v>9</v>
      </c>
      <c r="H11">
        <f>H1*H8-H2*H10*EXP(-H4*H5)</f>
        <v>3.560239410633903E-2</v>
      </c>
    </row>
    <row r="12" spans="1:8" x14ac:dyDescent="0.25">
      <c r="A12" t="s">
        <v>13</v>
      </c>
      <c r="B12">
        <f>+B11/B1</f>
        <v>5.0269341573109777E-2</v>
      </c>
    </row>
    <row r="13" spans="1:8" x14ac:dyDescent="0.25">
      <c r="A13" t="s">
        <v>10</v>
      </c>
      <c r="B13">
        <f>1/SQRT(2*PI())*EXP(-0.5*B7^2)*SQRT(B5)*B1</f>
        <v>1407.037568024969</v>
      </c>
    </row>
    <row r="14" spans="1:8" x14ac:dyDescent="0.25">
      <c r="A14" t="s">
        <v>11</v>
      </c>
      <c r="B14">
        <f>0.4*EXP(-0.5*B7^2)/(B1*B3*SQRT(B5))</f>
        <v>3.6851125017071023E-4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2018-02-26T09:29:46Z</dcterms:created>
  <dcterms:modified xsi:type="dcterms:W3CDTF">2018-07-23T07:02:53Z</dcterms:modified>
</cp:coreProperties>
</file>