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42" i="20" l="1"/>
  <c r="T442" i="20"/>
  <c r="U442" i="20"/>
  <c r="AB442" i="20" s="1"/>
  <c r="V442" i="20"/>
  <c r="AE442" i="20" s="1"/>
  <c r="Y442" i="20"/>
  <c r="AA442" i="20"/>
  <c r="AC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AT442" i="20"/>
  <c r="AU442" i="20"/>
  <c r="AW442" i="20"/>
  <c r="AY442" i="20"/>
  <c r="AZ442" i="20"/>
  <c r="BA442" i="20"/>
  <c r="BB442" i="20"/>
  <c r="BC442" i="20"/>
  <c r="BD442" i="20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I535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AX442" i="20" l="1"/>
  <c r="Z442" i="20"/>
  <c r="X442" i="20"/>
  <c r="AV442" i="20"/>
  <c r="W442" i="20"/>
  <c r="AD442" i="20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S441" i="20"/>
  <c r="T441" i="20"/>
  <c r="U441" i="20"/>
  <c r="W441" i="20" s="1"/>
  <c r="V441" i="20"/>
  <c r="AC441" i="20" s="1"/>
  <c r="X441" i="20"/>
  <c r="AA441" i="20"/>
  <c r="AB441" i="20"/>
  <c r="AD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AT441" i="20"/>
  <c r="AU441" i="20"/>
  <c r="AV441" i="20"/>
  <c r="AW441" i="20"/>
  <c r="AX441" i="20"/>
  <c r="AY441" i="20"/>
  <c r="AZ441" i="20"/>
  <c r="BA441" i="20"/>
  <c r="BB441" i="20"/>
  <c r="BC441" i="20"/>
  <c r="BD441" i="2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Z441" i="20" l="1"/>
  <c r="Y441" i="20"/>
  <c r="AE441" i="20"/>
  <c r="H536" i="10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S440" i="20"/>
  <c r="T440" i="20"/>
  <c r="U440" i="20"/>
  <c r="AD440" i="20" s="1"/>
  <c r="V440" i="20"/>
  <c r="X440" i="20"/>
  <c r="Y440" i="20"/>
  <c r="Z440" i="20"/>
  <c r="AA440" i="20"/>
  <c r="AB440" i="20"/>
  <c r="AC440" i="20"/>
  <c r="AE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AT440" i="20"/>
  <c r="AU440" i="20"/>
  <c r="AV440" i="20"/>
  <c r="AW440" i="20"/>
  <c r="AX440" i="20"/>
  <c r="AY440" i="20"/>
  <c r="AZ440" i="20"/>
  <c r="BA440" i="20"/>
  <c r="BB440" i="20"/>
  <c r="BC440" i="20"/>
  <c r="BD440" i="20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W440" i="20" l="1"/>
  <c r="H535" i="10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40" i="20"/>
  <c r="B441" i="20"/>
  <c r="B442" i="20"/>
  <c r="B443" i="20"/>
  <c r="B444" i="20"/>
  <c r="B394" i="25"/>
  <c r="B395" i="25"/>
  <c r="M538" i="9"/>
  <c r="M537" i="9"/>
  <c r="BD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S439" i="20"/>
  <c r="T439" i="20"/>
  <c r="U439" i="20"/>
  <c r="AB439" i="20" s="1"/>
  <c r="V439" i="20"/>
  <c r="AE439" i="20" s="1"/>
  <c r="AA439" i="20"/>
  <c r="AD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AS439" i="20"/>
  <c r="AT439" i="20"/>
  <c r="AU439" i="20"/>
  <c r="AW439" i="20"/>
  <c r="AX439" i="20"/>
  <c r="AY439" i="20"/>
  <c r="AZ439" i="20"/>
  <c r="BA439" i="20"/>
  <c r="BB439" i="20"/>
  <c r="BC439" i="20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B438" i="20"/>
  <c r="B439" i="20"/>
  <c r="AC439" i="20" l="1"/>
  <c r="Z439" i="20"/>
  <c r="Y439" i="20"/>
  <c r="W439" i="20"/>
  <c r="X439" i="20"/>
  <c r="AV439" i="20"/>
  <c r="E534" i="10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A1" i="27"/>
  <c r="S438" i="20"/>
  <c r="T438" i="20"/>
  <c r="U438" i="20"/>
  <c r="AB438" i="20" s="1"/>
  <c r="V438" i="20"/>
  <c r="AE438" i="20" s="1"/>
  <c r="Y438" i="20"/>
  <c r="AA438" i="20"/>
  <c r="AC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AS438" i="20"/>
  <c r="AT438" i="20"/>
  <c r="AU438" i="20"/>
  <c r="AW438" i="20"/>
  <c r="AY438" i="20"/>
  <c r="AZ438" i="20"/>
  <c r="BA438" i="20"/>
  <c r="BB438" i="20"/>
  <c r="BC438" i="20"/>
  <c r="BD438" i="20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AX438" i="20" l="1"/>
  <c r="Z438" i="20"/>
  <c r="AV438" i="20"/>
  <c r="X438" i="20"/>
  <c r="W438" i="20"/>
  <c r="AD438" i="20"/>
  <c r="G533" i="10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7" i="20"/>
  <c r="U437" i="20"/>
  <c r="V437" i="20"/>
  <c r="AC437" i="20" s="1"/>
  <c r="W437" i="20"/>
  <c r="X437" i="20"/>
  <c r="AA437" i="20"/>
  <c r="AB437" i="20"/>
  <c r="AD437" i="20"/>
  <c r="AE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AT437" i="20"/>
  <c r="AU437" i="20"/>
  <c r="AV437" i="20"/>
  <c r="AW437" i="20"/>
  <c r="AX437" i="20"/>
  <c r="AY437" i="20"/>
  <c r="AZ437" i="20"/>
  <c r="BA437" i="20"/>
  <c r="BB437" i="20"/>
  <c r="BC437" i="20"/>
  <c r="BD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Z437" i="20" l="1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6" i="20"/>
  <c r="U436" i="20"/>
  <c r="AB436" i="20" s="1"/>
  <c r="V436" i="20"/>
  <c r="AE436" i="20" s="1"/>
  <c r="Y436" i="20"/>
  <c r="AA436" i="20"/>
  <c r="AC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AT436" i="20"/>
  <c r="AU436" i="20"/>
  <c r="AW436" i="20"/>
  <c r="AY436" i="20"/>
  <c r="AZ436" i="20"/>
  <c r="BA436" i="20"/>
  <c r="BB436" i="20"/>
  <c r="BC436" i="20"/>
  <c r="BD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X436" i="20" l="1"/>
  <c r="Z436" i="20"/>
  <c r="AV436" i="20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5" i="20"/>
  <c r="U435" i="20"/>
  <c r="V435" i="20"/>
  <c r="W435" i="20"/>
  <c r="X435" i="20"/>
  <c r="Y435" i="20"/>
  <c r="Z435" i="20"/>
  <c r="AA435" i="20"/>
  <c r="AB435" i="20"/>
  <c r="AC435" i="20"/>
  <c r="AD435" i="20"/>
  <c r="AE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AT435" i="20"/>
  <c r="AU435" i="20"/>
  <c r="AV435" i="20"/>
  <c r="AW435" i="20"/>
  <c r="AX435" i="20"/>
  <c r="AY435" i="20"/>
  <c r="AZ435" i="20"/>
  <c r="BA435" i="20"/>
  <c r="BB435" i="20"/>
  <c r="BC435" i="20"/>
  <c r="BD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H530" i="10" l="1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D434" i="20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4" i="20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AT434" i="20"/>
  <c r="AU434" i="20"/>
  <c r="AW434" i="20"/>
  <c r="AY434" i="20"/>
  <c r="AZ434" i="20"/>
  <c r="BA434" i="20"/>
  <c r="BB434" i="20"/>
  <c r="BC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Y434" i="20" l="1"/>
  <c r="AV434" i="20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3" i="20"/>
  <c r="U433" i="20"/>
  <c r="AB433" i="20" s="1"/>
  <c r="V433" i="20"/>
  <c r="AE433" i="20" s="1"/>
  <c r="Y433" i="20"/>
  <c r="AA433" i="20"/>
  <c r="AC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AT433" i="20"/>
  <c r="AU433" i="20"/>
  <c r="AW433" i="20"/>
  <c r="AY433" i="20"/>
  <c r="AZ433" i="20"/>
  <c r="BA433" i="20"/>
  <c r="BB433" i="20"/>
  <c r="BC433" i="20"/>
  <c r="BD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Z433" i="20" l="1"/>
  <c r="AV433" i="20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2" i="20"/>
  <c r="U432" i="20"/>
  <c r="AB432" i="20" s="1"/>
  <c r="V432" i="20"/>
  <c r="AE432" i="20" s="1"/>
  <c r="Y432" i="20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AT432" i="20"/>
  <c r="AU432" i="20"/>
  <c r="AW432" i="20"/>
  <c r="AY432" i="20"/>
  <c r="AZ432" i="20"/>
  <c r="BA432" i="20"/>
  <c r="BB432" i="20"/>
  <c r="BC432" i="20"/>
  <c r="BD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AX432" i="20" l="1"/>
  <c r="Z432" i="20"/>
  <c r="AV432" i="20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1" i="20"/>
  <c r="U431" i="20"/>
  <c r="AB431" i="20" s="1"/>
  <c r="V431" i="20"/>
  <c r="AC431" i="20" s="1"/>
  <c r="AA431" i="20"/>
  <c r="AD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AT431" i="20"/>
  <c r="AU431" i="20"/>
  <c r="AW431" i="20"/>
  <c r="AY431" i="20"/>
  <c r="AZ431" i="20"/>
  <c r="BA431" i="20"/>
  <c r="BB431" i="20"/>
  <c r="BC431" i="20"/>
  <c r="BD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AX431" i="20" l="1"/>
  <c r="Z431" i="20"/>
  <c r="X431" i="20"/>
  <c r="Y431" i="20"/>
  <c r="AV431" i="20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0" i="20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AT430" i="20"/>
  <c r="AU430" i="20"/>
  <c r="AW430" i="20"/>
  <c r="AY430" i="20"/>
  <c r="AZ430" i="20"/>
  <c r="BA430" i="20"/>
  <c r="BB430" i="20"/>
  <c r="BC430" i="20"/>
  <c r="BD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AX430" i="20" l="1"/>
  <c r="Z430" i="20"/>
  <c r="AV430" i="20"/>
  <c r="W430" i="20"/>
  <c r="X430" i="20"/>
  <c r="AD430" i="20"/>
  <c r="H525" i="10"/>
  <c r="G525" i="10"/>
  <c r="H524" i="9"/>
  <c r="G524" i="9"/>
  <c r="H524" i="11"/>
  <c r="G524" i="11"/>
  <c r="H518" i="7"/>
  <c r="G518" i="7"/>
  <c r="H517" i="6"/>
  <c r="G517" i="6"/>
  <c r="G518" i="5"/>
  <c r="H518" i="5"/>
  <c r="BD429" i="20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H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29" i="20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AT429" i="20"/>
  <c r="AU429" i="20"/>
  <c r="AW429" i="20"/>
  <c r="AY429" i="20"/>
  <c r="AZ429" i="20"/>
  <c r="BA429" i="20"/>
  <c r="BB429" i="20"/>
  <c r="BC429" i="20"/>
  <c r="I523" i="10"/>
  <c r="I522" i="9"/>
  <c r="I522" i="11"/>
  <c r="I522" i="12"/>
  <c r="AC429" i="20" l="1"/>
  <c r="X429" i="20"/>
  <c r="Y429" i="20"/>
  <c r="Z429" i="20"/>
  <c r="AX429" i="20"/>
  <c r="AV429" i="20"/>
  <c r="W429" i="20"/>
  <c r="AB429" i="20"/>
  <c r="S428" i="20"/>
  <c r="T428" i="20"/>
  <c r="U428" i="20"/>
  <c r="AD428" i="20" s="1"/>
  <c r="V428" i="20"/>
  <c r="AE428" i="20" s="1"/>
  <c r="Y428" i="20"/>
  <c r="AA428" i="20"/>
  <c r="AC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AT428" i="20"/>
  <c r="AU428" i="20"/>
  <c r="AW428" i="20"/>
  <c r="AY428" i="20"/>
  <c r="AZ428" i="20"/>
  <c r="BA428" i="20"/>
  <c r="BB428" i="20"/>
  <c r="BC428" i="20"/>
  <c r="BD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AB428" i="20" l="1"/>
  <c r="AX428" i="20"/>
  <c r="Z428" i="20"/>
  <c r="AV428" i="20"/>
  <c r="X428" i="20"/>
  <c r="W428" i="20"/>
  <c r="E523" i="10"/>
  <c r="G523" i="10"/>
  <c r="H523" i="10"/>
  <c r="E522" i="9"/>
  <c r="H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7" i="20"/>
  <c r="U427" i="20"/>
  <c r="AD427" i="20" s="1"/>
  <c r="V427" i="20"/>
  <c r="W427" i="20"/>
  <c r="Y427" i="20"/>
  <c r="Z427" i="20"/>
  <c r="AA427" i="20"/>
  <c r="AB427" i="20"/>
  <c r="AC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AT427" i="20"/>
  <c r="AU427" i="20"/>
  <c r="AW427" i="20"/>
  <c r="AX427" i="20"/>
  <c r="AY427" i="20"/>
  <c r="AZ427" i="20"/>
  <c r="BA427" i="20"/>
  <c r="BB427" i="20"/>
  <c r="BC427" i="20"/>
  <c r="BD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V427" i="20" l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6" i="20"/>
  <c r="U426" i="20"/>
  <c r="V426" i="20"/>
  <c r="AC426" i="20" s="1"/>
  <c r="X426" i="20"/>
  <c r="Y426" i="20"/>
  <c r="Z426" i="20"/>
  <c r="AA426" i="20"/>
  <c r="AB426" i="20"/>
  <c r="AD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AT426" i="20"/>
  <c r="AU426" i="20"/>
  <c r="AV426" i="20"/>
  <c r="AW426" i="20"/>
  <c r="AX426" i="20"/>
  <c r="AY426" i="20"/>
  <c r="AZ426" i="20"/>
  <c r="BA426" i="20"/>
  <c r="BB426" i="20"/>
  <c r="BC426" i="20"/>
  <c r="BD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E426" i="20" l="1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<sst xmlns="http://schemas.openxmlformats.org/spreadsheetml/2006/main" count="819" uniqueCount="723">
  <si>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</si>
  <si>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</si>
  <si>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</si>
  <si>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</si>
  <si>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</si>
  <si>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</si>
  <si>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</si>
  <si>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</si>
  <si>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</si>
  <si>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</si>
  <si>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</si>
  <si>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</si>
  <si>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</si>
  <si>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</si>
  <si>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</si>
  <si>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</si>
  <si>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</si>
  <si>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</si>
  <si>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</si>
  <si>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</si>
  <si>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</si>
  <si>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</si>
  <si>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</si>
  <si>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</si>
  <si>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</si>
  <si>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</si>
  <si>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</si>
  <si>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</si>
  <si>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</si>
  <si>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</si>
  <si>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</si>
  <si>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</si>
  <si>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</si>
  <si>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</si>
  <si>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</si>
  <si>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</si>
  <si>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</si>
  <si>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</si>
  <si>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</si>
  <si>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</si>
  <si>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</si>
  <si>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</si>
  <si>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</si>
  <si>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</si>
  <si>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</si>
  <si>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</si>
  <si>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</si>
  <si>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</si>
  <si>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</si>
  <si>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</si>
  <si>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</si>
  <si>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</si>
  <si>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</si>
  <si>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</si>
  <si>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</si>
  <si>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</si>
  <si>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</si>
  <si>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</si>
  <si>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</si>
  <si>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</si>
  <si>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</si>
  <si>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</si>
  <si>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</si>
  <si>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</si>
  <si>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</si>
  <si>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</si>
  <si>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</si>
  <si>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</si>
  <si>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</si>
  <si>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</si>
  <si>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</si>
  <si>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</si>
  <si>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</si>
  <si>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</si>
  <si>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</si>
  <si>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</si>
  <si>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</si>
  <si>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</si>
  <si>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</si>
  <si>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</si>
  <si>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</si>
  <si>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</si>
  <si>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</si>
  <si>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</si>
  <si>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</si>
  <si>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</si>
  <si>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</si>
  <si>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</si>
  <si>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</si>
  <si>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</si>
  <si>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</si>
  <si>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</si>
  <si>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</si>
  <si>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</si>
  <si>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</si>
  <si>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</si>
  <si>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</si>
  <si>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</si>
  <si>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</si>
  <si>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</si>
  <si>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</si>
  <si>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</si>
  <si>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</si>
  <si>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</si>
  <si>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</si>
  <si>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</si>
  <si>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</si>
  <si>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</si>
  <si>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</si>
  <si>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</si>
  <si>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</si>
  <si>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</si>
  <si>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</si>
  <si>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</si>
  <si>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</si>
  <si>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</si>
  <si>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</si>
  <si>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</si>
  <si>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</si>
  <si>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</si>
  <si>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</si>
  <si>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</si>
  <si>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</si>
  <si>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</si>
  <si>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</si>
  <si>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</si>
  <si>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</si>
  <si>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</si>
  <si>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</si>
  <si>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</si>
  <si>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</si>
  <si>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</si>
  <si>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</si>
  <si>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</si>
  <si>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</si>
  <si>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</si>
  <si>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</si>
  <si>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</si>
  <si>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</si>
  <si>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</si>
  <si>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</si>
  <si>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</si>
  <si>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</si>
  <si>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</si>
  <si>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</si>
  <si>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</si>
  <si>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</si>
  <si>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</si>
  <si>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</si>
  <si>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</si>
  <si>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</si>
  <si>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</si>
  <si>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</si>
  <si>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</si>
  <si>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</si>
  <si>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</si>
  <si>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</si>
  <si>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</si>
  <si>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</si>
  <si>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</si>
  <si>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</si>
  <si>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</si>
  <si>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</si>
  <si>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</si>
  <si>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</si>
  <si>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</si>
  <si>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</si>
  <si>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</si>
  <si>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</si>
  <si>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</si>
  <si>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</si>
  <si>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</si>
  <si>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</si>
  <si>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</si>
  <si>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</si>
  <si>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</si>
  <si>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</si>
  <si>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</si>
  <si>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</si>
  <si>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</si>
  <si>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</si>
  <si>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</si>
  <si>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</si>
  <si>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</si>
  <si>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</si>
  <si>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</si>
  <si>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</si>
  <si>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</si>
  <si>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</si>
  <si>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</si>
  <si>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</si>
  <si>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</si>
  <si>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</si>
  <si>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</si>
  <si>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</si>
  <si>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</si>
  <si>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</si>
  <si>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</si>
  <si>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</si>
  <si>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</si>
  <si>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</si>
  <si>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</si>
  <si>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</si>
  <si>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</si>
  <si>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</si>
  <si>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</si>
  <si>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</si>
  <si>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</si>
  <si>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</si>
  <si>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</si>
  <si>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</si>
  <si>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</si>
  <si>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</si>
  <si>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</si>
  <si>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</si>
  <si>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</si>
  <si>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</si>
  <si>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</si>
  <si>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</si>
  <si>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</si>
  <si>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</si>
  <si>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</si>
  <si>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</si>
  <si>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</si>
  <si>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</si>
  <si>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</si>
  <si>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</si>
  <si>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</si>
  <si>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</si>
  <si>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</si>
  <si>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</si>
  <si>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</si>
  <si>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</si>
  <si>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</si>
  <si>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</si>
  <si>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</si>
  <si>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</si>
  <si>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</si>
  <si>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</si>
  <si>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</si>
  <si>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</si>
  <si>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</si>
  <si>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</si>
  <si>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</si>
  <si>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</si>
  <si>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</si>
  <si>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</si>
  <si>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</si>
  <si>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</si>
  <si>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</si>
  <si>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</si>
  <si>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</si>
  <si>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</si>
  <si>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</si>
  <si>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</si>
  <si>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</si>
  <si>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</si>
  <si>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</si>
  <si>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</si>
  <si>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</si>
  <si>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</si>
  <si>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</si>
  <si>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</si>
  <si>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</si>
  <si>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</si>
  <si>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</si>
  <si>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</si>
  <si>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</si>
  <si>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</si>
  <si>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</si>
  <si>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</si>
  <si>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</si>
  <si>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</si>
  <si>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</si>
  <si>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</si>
  <si>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</si>
  <si>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</si>
  <si>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</si>
  <si>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</si>
  <si>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</si>
  <si>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</si>
  <si>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</si>
  <si>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</si>
  <si>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</si>
  <si>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</si>
  <si>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</si>
  <si>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</si>
  <si>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</si>
  <si>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</si>
  <si>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</si>
  <si>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</si>
  <si>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</si>
  <si>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</si>
  <si>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</si>
  <si>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</si>
  <si>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</si>
  <si>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</si>
  <si>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</si>
  <si>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</si>
  <si>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</si>
  <si>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</si>
  <si>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</si>
  <si>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</si>
  <si>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</si>
  <si>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</si>
  <si>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</si>
  <si>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</si>
  <si>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</si>
  <si>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</si>
  <si>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</si>
  <si>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</si>
  <si>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</si>
  <si>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</si>
  <si>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</si>
  <si>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</si>
  <si>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</si>
  <si>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</si>
  <si>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</si>
  <si>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</si>
  <si>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</si>
  <si>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</si>
  <si>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</si>
  <si>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</si>
  <si>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</si>
  <si>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</si>
  <si>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</si>
  <si>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</si>
  <si>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</si>
  <si>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</si>
  <si>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</si>
  <si>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</si>
  <si>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</si>
  <si>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</si>
  <si>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</si>
  <si>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</si>
  <si>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</si>
  <si>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</si>
  <si>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</si>
  <si>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</si>
  <si>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</si>
  <si>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</si>
  <si>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</si>
  <si>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</si>
  <si>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</si>
  <si>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</si>
  <si>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</si>
  <si>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</si>
  <si>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</si>
  <si>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</si>
  <si>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</si>
  <si>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</si>
  <si>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</si>
  <si>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</si>
  <si>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</si>
  <si>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</si>
  <si>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</si>
  <si>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</si>
  <si>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</si>
  <si>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</si>
  <si>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</si>
  <si>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</si>
  <si>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</si>
  <si>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</si>
  <si>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</si>
  <si>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</si>
  <si>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</si>
  <si>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</si>
  <si>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</si>
  <si>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</si>
  <si>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</si>
  <si>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</si>
  <si>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</si>
  <si>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</si>
  <si>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</si>
  <si>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</si>
  <si>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</si>
  <si>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</si>
  <si>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</si>
  <si>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</si>
  <si>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</si>
  <si>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</si>
  <si>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</si>
  <si>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</si>
  <si>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</si>
  <si>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</si>
  <si>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</si>
  <si>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</si>
  <si>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</si>
  <si>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</si>
  <si>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</si>
  <si>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</si>
  <si>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</si>
  <si>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</si>
  <si>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</si>
  <si>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</si>
  <si>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</si>
  <si>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</si>
  <si>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</si>
  <si>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</si>
  <si>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</si>
  <si>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</si>
  <si>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</si>
  <si>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</si>
  <si>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</si>
  <si>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</si>
  <si>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</si>
  <si>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</si>
  <si>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</si>
  <si>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</si>
  <si>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</si>
  <si>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</si>
  <si>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</si>
  <si>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</si>
  <si>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</si>
  <si>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</si>
  <si>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</si>
  <si>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</si>
  <si>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</si>
  <si>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</si>
  <si>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</si>
  <si>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</si>
  <si>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</si>
  <si>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</si>
  <si>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</si>
  <si>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</si>
  <si>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</si>
  <si>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</si>
  <si>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</si>
  <si>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</si>
  <si>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</si>
  <si>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</si>
  <si>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</si>
  <si>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</si>
  <si>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</si>
  <si>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</si>
  <si>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</si>
  <si>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</si>
  <si>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</si>
  <si>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</si>
  <si>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</si>
  <si>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</si>
  <si>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</si>
  <si>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</si>
  <si>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</si>
  <si>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</si>
  <si>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</si>
  <si>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</si>
  <si>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</si>
  <si>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</si>
  <si>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</si>
  <si>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</si>
  <si>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</si>
  <si>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</si>
  <si>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</si>
  <si>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</si>
  <si>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</si>
  <si>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</si>
  <si>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</si>
  <si>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</si>
  <si>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</si>
  <si>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</si>
  <si>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</si>
  <si>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</si>
  <si>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</si>
  <si>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</si>
  <si>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</si>
  <si>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</si>
  <si>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</si>
  <si>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</si>
  <si>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</si>
  <si>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</si>
  <si>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</si>
  <si>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</si>
  <si>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</si>
  <si>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</si>
  <si>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</si>
  <si>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</si>
  <si>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</si>
  <si>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</si>
  <si>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</si>
  <si>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</si>
  <si>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</si>
  <si>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</si>
  <si>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</si>
  <si>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</si>
  <si>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</si>
  <si>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</si>
  <si>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</si>
  <si>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</si>
  <si>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</si>
  <si>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</si>
  <si>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</si>
  <si>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</si>
  <si>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</si>
  <si>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</si>
  <si>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</si>
  <si>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</si>
  <si>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</si>
  <si>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</si>
  <si>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</si>
  <si>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</si>
  <si>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</si>
  <si>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</si>
  <si>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</si>
  <si>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</si>
  <si>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</si>
  <si>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</si>
  <si>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</si>
  <si>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</si>
  <si>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</si>
  <si>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</si>
  <si>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</si>
  <si>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</si>
  <si>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</si>
  <si>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</si>
  <si>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</si>
  <si>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</si>
  <si>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</si>
  <si>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</si>
  <si>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</si>
  <si>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</si>
  <si>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</si>
  <si>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</si>
  <si>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</si>
  <si>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</si>
  <si>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</si>
  <si>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</si>
  <si>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</si>
  <si>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</si>
  <si>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</si>
  <si>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</si>
  <si>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</si>
  <si>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</si>
  <si>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</si>
  <si>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</si>
  <si>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</si>
  <si>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</si>
  <si>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</si>
  <si>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</si>
  <si>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</si>
  <si>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</si>
  <si>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</si>
  <si>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</si>
  <si>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</si>
  <si>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</si>
  <si>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</si>
  <si>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</si>
  <si>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</si>
  <si>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</si>
  <si>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</si>
  <si>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</si>
  <si>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</si>
  <si>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</si>
  <si>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</si>
  <si>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</si>
  <si>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</si>
  <si>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</si>
  <si>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</si>
  <si>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</si>
  <si>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</si>
  <si>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</si>
  <si>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</si>
  <si>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</si>
  <si>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</si>
  <si>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</si>
  <si>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</si>
  <si>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</si>
  <si>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</si>
  <si>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</si>
  <si>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</si>
  <si>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</si>
  <si>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</si>
  <si>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</si>
  <si>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</si>
  <si>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</si>
  <si>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</si>
  <si>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</si>
  <si>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</si>
  <si>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</si>
  <si>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</si>
  <si>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</si>
  <si>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</si>
  <si>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</si>
  <si>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</si>
  <si>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</si>
  <si>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</si>
  <si>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</si>
  <si>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</si>
  <si>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</si>
  <si>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</si>
  <si>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</si>
  <si>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</si>
  <si>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</si>
  <si>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</si>
  <si>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</si>
  <si>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</si>
  <si>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</si>
  <si>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</si>
  <si>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</si>
  <si>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</si>
  <si>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</si>
  <si>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</si>
  <si>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</si>
  <si>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</si>
  <si>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</si>
  <si>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</si>
  <si>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</si>
  <si>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</si>
  <si>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</si>
  <si>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</si>
  <si>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</si>
  <si>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</si>
  <si>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</si>
  <si>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</si>
  <si>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</si>
  <si>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</si>
  <si>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</si>
  <si>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</si>
  <si>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</si>
  <si>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</si>
  <si>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</si>
  <si>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</si>
  <si>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</si>
  <si>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</si>
  <si>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</si>
  <si>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</si>
  <si>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</si>
  <si>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</si>
  <si>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</si>
  <si>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</si>
  <si>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</si>
  <si>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</si>
  <si>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</si>
  <si>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</si>
  <si>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</si>
  <si>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</si>
  <si>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</si>
  <si>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</si>
  <si>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</si>
  <si>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</si>
  <si>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</si>
  <si>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</si>
  <si>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</si>
  <si>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</si>
  <si>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</si>
  <si>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</si>
  <si>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</si>
  <si>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</si>
  <si>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</si>
  <si>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</si>
  <si>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</si>
  <si>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</si>
  <si>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</si>
  <si>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</si>
  <si>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</si>
  <si>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</si>
  <si>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</si>
  <si>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</si>
  <si>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</si>
  <si>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</si>
  <si>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</si>
  <si>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</si>
  <si>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</si>
  <si>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</si>
  <si>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</si>
  <si>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</si>
  <si>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</si>
  <si>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</si>
  <si>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</si>
  <si>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</si>
  <si>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</si>
  <si>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</si>
  <si>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</si>
  <si>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</si>
  <si>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</si>
  <si>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</si>
  <si>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</si>
  <si>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</si>
  <si>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</si>
  <si>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</si>
  <si>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</si>
  <si>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</si>
  <si>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</si>
  <si>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</si>
  <si>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</si>
  <si>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</si>
  <si>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</si>
  <si>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</si>
  <si>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</si>
  <si>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</si>
  <si>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</si>
  <si>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</si>
  <si>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</si>
  <si>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</si>
  <si>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</si>
  <si>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</si>
  <si>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</si>
  <si>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</si>
  <si>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</si>
  <si>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</si>
  <si>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</si>
  <si>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</si>
  <si>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</si>
  <si>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</si>
  <si>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</si>
  <si>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</si>
  <si>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</si>
  <si>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</si>
  <si>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</si>
  <si>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</si>
  <si>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</si>
  <si>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</si>
  <si>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</si>
  <si>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</si>
  <si>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</si>
  <si>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down 13%. Strong trend continuation.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</si>
  <si>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</si>
  <si>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</si>
  <si>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</si>
  <si>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</si>
  <si>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</si>
  <si>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</si>
  <si>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china opens on 2/22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</si>
</sst>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5" zoomScale="115" zoomScaleNormal="115" workbookViewId="0">
      <selection activeCell="A22" sqref="A2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 ca="1">WORKDAY(TODAY(),-1)</f>
        <v>43152</v>
      </c>
    </row>
    <row r="2" spans="1:16" x14ac:dyDescent="0.25">
      <c r="A2" s="39" t="s">
        <v>642</v>
      </c>
      <c r="B2" s="39">
        <v>6.3436700000000004</v>
      </c>
      <c r="C2" s="90">
        <v>43152</v>
      </c>
      <c r="D2" s="39">
        <v>13</v>
      </c>
    </row>
    <row r="3" spans="1:16" x14ac:dyDescent="0.25">
      <c r="A3" s="39" t="s">
        <v>643</v>
      </c>
      <c r="B3" s="39">
        <v>6.3369450000000001</v>
      </c>
      <c r="C3" s="90">
        <v>43152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6.3389699999999998</v>
      </c>
      <c r="C4" s="90">
        <v>43153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3966.96</v>
      </c>
      <c r="C5" s="39">
        <v>3935.63</v>
      </c>
      <c r="D5" s="93">
        <v>8.0000000000000002E-3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3199.16</v>
      </c>
      <c r="C6" s="39">
        <v>3184.96</v>
      </c>
      <c r="D6" s="93">
        <v>4.4999999999999997E-3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1646.77</v>
      </c>
      <c r="C7" s="39">
        <v>1648.58</v>
      </c>
      <c r="D7" s="93">
        <v>-1.1000000000000001E-3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10431.91</v>
      </c>
      <c r="C8" s="39">
        <v>10362.43</v>
      </c>
      <c r="D8" s="93">
        <v>6.7000000000000002E-3</v>
      </c>
      <c r="J8" s="75"/>
      <c r="K8" s="76"/>
      <c r="L8" s="77"/>
      <c r="M8" s="78"/>
    </row>
    <row r="9" spans="1:16" x14ac:dyDescent="0.25">
      <c r="A9" s="39" t="s">
        <v>525</v>
      </c>
      <c r="B9" s="39">
        <v>5754.83</v>
      </c>
      <c r="C9" s="39">
        <v>5736.95</v>
      </c>
      <c r="D9" s="93">
        <v>3.0999999999999999E-3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2871.79</v>
      </c>
      <c r="C10" s="39">
        <v>2852.72</v>
      </c>
      <c r="D10" s="93">
        <v>6.7000000000000002E-3</v>
      </c>
    </row>
    <row r="11" spans="1:16" x14ac:dyDescent="0.25">
      <c r="A11" s="39" t="s">
        <v>527</v>
      </c>
      <c r="B11" s="39">
        <v>16.100000000000001</v>
      </c>
      <c r="C11" s="39">
        <v>15.702999999999999</v>
      </c>
      <c r="D11" s="90">
        <v>43151</v>
      </c>
    </row>
    <row r="12" spans="1:16" x14ac:dyDescent="0.25">
      <c r="A12" s="39" t="s">
        <v>528</v>
      </c>
      <c r="B12" s="39">
        <v>16.5</v>
      </c>
      <c r="C12" s="39">
        <v>16.135899999999999</v>
      </c>
      <c r="D12" s="90">
        <v>43145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</v>
      </c>
      <c r="C13" s="39">
        <v>7.3520000000000003</v>
      </c>
      <c r="D13" s="90">
        <v>43145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50.9</v>
      </c>
      <c r="C14" s="39">
        <v>49.811</v>
      </c>
      <c r="D14" s="90">
        <v>43145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49.08</v>
      </c>
      <c r="C15" s="39">
        <v>48.19</v>
      </c>
      <c r="D15" s="90">
        <v>43151</v>
      </c>
    </row>
    <row r="16" spans="1:16" x14ac:dyDescent="0.25">
      <c r="A16" s="39" t="s">
        <v>532</v>
      </c>
      <c r="B16" s="39">
        <v>33.79</v>
      </c>
      <c r="C16" s="39">
        <v>33.229399999999998</v>
      </c>
      <c r="D16" s="90">
        <v>43151</v>
      </c>
    </row>
    <row r="17" spans="1:16" x14ac:dyDescent="0.25">
      <c r="A17" s="39" t="s">
        <v>533</v>
      </c>
      <c r="B17" s="39">
        <v>31.79</v>
      </c>
      <c r="C17" s="39">
        <v>31.181999999999999</v>
      </c>
      <c r="D17" s="90">
        <v>43151</v>
      </c>
    </row>
    <row r="18" spans="1:16" x14ac:dyDescent="0.25">
      <c r="A18" s="39" t="s">
        <v>534</v>
      </c>
      <c r="B18" s="39">
        <v>33.630000000000003</v>
      </c>
      <c r="C18" s="39">
        <v>32.730800000000002</v>
      </c>
      <c r="D18" s="90">
        <v>43151</v>
      </c>
    </row>
    <row r="19" spans="1:16" x14ac:dyDescent="0.25">
      <c r="A19" s="39" t="s">
        <v>535</v>
      </c>
      <c r="B19" s="39">
        <v>13353.5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22226.23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6.3427999999999898</v>
      </c>
      <c r="C21" s="90">
        <v>43145</v>
      </c>
      <c r="D21" s="91">
        <v>0.63093750000000004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3188.25</v>
      </c>
      <c r="B23" s="39">
        <v>3185.44</v>
      </c>
      <c r="C23" s="39">
        <v>3186.02</v>
      </c>
      <c r="D23" s="39">
        <v>3194.81</v>
      </c>
      <c r="E23" s="39">
        <v>3175.32</v>
      </c>
      <c r="F23" s="39">
        <v>3195.77</v>
      </c>
      <c r="G23" s="39">
        <v>3171.38</v>
      </c>
      <c r="H23" s="39">
        <v>940</v>
      </c>
      <c r="I23" s="39">
        <v>1002</v>
      </c>
      <c r="J23" s="39">
        <v>3176.08</v>
      </c>
      <c r="K23" s="39">
        <v>3179.15</v>
      </c>
      <c r="L23" s="39">
        <v>3199.16</v>
      </c>
      <c r="M23" s="39">
        <v>3203.49</v>
      </c>
      <c r="N23" s="39">
        <v>3175.39</v>
      </c>
      <c r="O23" s="39">
        <v>1441</v>
      </c>
      <c r="P23" s="39">
        <v>1304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44"/>
  <sheetViews>
    <sheetView tabSelected="1" zoomScale="115" zoomScaleNormal="115" workbookViewId="0">
      <pane xSplit="2" ySplit="6" topLeftCell="AU431" activePane="bottomRight" state="frozen"/>
      <selection pane="topRight" activeCell="C1" sqref="C1"/>
      <selection pane="bottomLeft" activeCell="A3" sqref="A3"/>
      <selection pane="bottomRight" activeCell="BE442" sqref="BE442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4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42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43146</v>
      </c>
      <c r="B438" s="41">
        <f t="shared" si="5028"/>
        <v>4</v>
      </c>
      <c r="C438" s="39">
        <v>3188.25</v>
      </c>
      <c r="D438" s="39">
        <v>3185.44</v>
      </c>
      <c r="E438" s="39">
        <v>3186.02</v>
      </c>
      <c r="F438" s="39">
        <v>3194.81</v>
      </c>
      <c r="G438" s="39">
        <v>3175.32</v>
      </c>
      <c r="H438" s="39">
        <v>3195.77</v>
      </c>
      <c r="I438" s="39">
        <v>3171.38</v>
      </c>
      <c r="J438" s="39">
        <v>940</v>
      </c>
      <c r="K438" s="39">
        <v>1002</v>
      </c>
      <c r="L438" s="39">
        <v>3176.08</v>
      </c>
      <c r="M438" s="39">
        <v>3179.15</v>
      </c>
      <c r="N438" s="39">
        <v>3199.16</v>
      </c>
      <c r="O438" s="39">
        <v>3203.49</v>
      </c>
      <c r="P438" s="39">
        <v>3175.39</v>
      </c>
      <c r="Q438" s="39">
        <v>1441</v>
      </c>
      <c r="R438" s="39">
        <v>1304</v>
      </c>
      <c r="S438" s="92">
        <f t="shared" si="5618"/>
        <v>3408.7420000000006</v>
      </c>
      <c r="T438" s="92" t="str">
        <f t="shared" ref="T438" si="6171">IF(AVERAGE(N437)&lt;S437,"熊",IF(AVERAGE(N437)&gt;S437,"牛",""))</f>
        <v>熊</v>
      </c>
      <c r="U438" s="92">
        <f t="shared" ref="U438" si="6172">MAX(H438,O438)</f>
        <v>3203.49</v>
      </c>
      <c r="V438" s="92">
        <f t="shared" ref="V438" si="6173">MIN(I438,P438)</f>
        <v>3171.38</v>
      </c>
      <c r="W438" s="40">
        <f t="shared" ref="W438" si="6174">LN(U438/V438)</f>
        <v>1.0074016115976917E-2</v>
      </c>
      <c r="X438" s="92">
        <f t="shared" ref="X438" si="6175">IF(U438=H438,J438,Q438)</f>
        <v>1441</v>
      </c>
      <c r="Y438" s="92">
        <f t="shared" ref="Y438" si="6176">IF(V438=I438,K438,R438)</f>
        <v>1002</v>
      </c>
      <c r="Z438" s="93">
        <f t="shared" ref="Z438" si="6177">(U438-V438)/(C438)</f>
        <v>1.0071355759429051E-2</v>
      </c>
      <c r="AA438" s="93">
        <f t="shared" ref="AA438" si="6178">LN(C438/N437)</f>
        <v>-3.4160984216532347E-3</v>
      </c>
      <c r="AB438" s="93">
        <f t="shared" ref="AB438" si="6179">LN(N438/U438)</f>
        <v>-1.3525651597760561E-3</v>
      </c>
      <c r="AC438" s="93">
        <f t="shared" ref="AC438" si="6180">LN(N438/V438)</f>
        <v>8.7214509562008515E-3</v>
      </c>
      <c r="AD438" s="93">
        <f t="shared" ref="AD438" si="6181">LN(U438/C438)</f>
        <v>4.7686635814292236E-3</v>
      </c>
      <c r="AE438" s="93">
        <f t="shared" ref="AE438" si="6182">LN(V438/C438)</f>
        <v>-5.3053525345475635E-3</v>
      </c>
      <c r="AF438" s="93">
        <f t="shared" ref="AF438" si="6183">LN(N438/C438)</f>
        <v>3.4160984216532173E-3</v>
      </c>
      <c r="AG438" s="93">
        <f t="shared" ref="AG438" si="6184">LN(N438/N437)</f>
        <v>0</v>
      </c>
      <c r="AH438" s="93">
        <f t="shared" ref="AH438" si="6185">LN(D438/C438)</f>
        <v>-8.8174987552281964E-4</v>
      </c>
      <c r="AI438" s="93">
        <f t="shared" ref="AI438" si="6186">LN(E438/C438)</f>
        <v>-6.9968799281403579E-4</v>
      </c>
      <c r="AJ438" s="93">
        <f t="shared" ref="AJ438" si="6187">LN(F438/C438)</f>
        <v>2.055441217716432E-3</v>
      </c>
      <c r="AK438" s="93">
        <f t="shared" ref="AK438" si="6188">+LN(G438/C438)</f>
        <v>-4.0637622573512491E-3</v>
      </c>
      <c r="AL438" s="93">
        <f t="shared" ref="AL438" si="6189">LN(H438/I438)</f>
        <v>7.6612359679067363E-3</v>
      </c>
      <c r="AM438" s="93">
        <f t="shared" ref="AM438" si="6190">LN(O438/P438)</f>
        <v>8.8103810595344789E-3</v>
      </c>
      <c r="AN438" s="93">
        <f t="shared" ref="AN438" si="6191">LN(L438/G438)</f>
        <v>2.3931731700944854E-4</v>
      </c>
      <c r="AO438" s="40">
        <f t="shared" ref="AO438" si="6192">(C438-I438)/(H438-I438)</f>
        <v>0.69167691676916687</v>
      </c>
      <c r="AP438" s="40">
        <f t="shared" ref="AP438" si="6193">(N437-I438)/(H438-I438)</f>
        <v>1.1389913899138946</v>
      </c>
      <c r="AQ438" s="93">
        <f t="shared" ref="AQ438" si="6194">LN(M438/L438)</f>
        <v>9.6613348023552007E-4</v>
      </c>
      <c r="AR438" s="93">
        <f t="shared" ref="AR438" si="6195">LN(N438/L438)</f>
        <v>7.2405433619948285E-3</v>
      </c>
      <c r="AS438" s="93">
        <f t="shared" ref="AS438" si="6196">LN(N438/C438)</f>
        <v>3.4160984216532173E-3</v>
      </c>
      <c r="AT438" s="28">
        <f t="shared" ref="AT438" si="6197">+(G438-I438)/(H438-I438)</f>
        <v>0.16154161541615725</v>
      </c>
      <c r="AU438" s="28">
        <f t="shared" ref="AU438" si="6198">+(N438-P438)/(O438-P438)</f>
        <v>0.84590747330961058</v>
      </c>
      <c r="AV438" s="40">
        <f t="shared" ref="AV438" si="6199">+(N438-V438)/(U438-V438)</f>
        <v>0.86515104328869596</v>
      </c>
      <c r="AW438" s="93">
        <f t="shared" ref="AW438" si="6200">LN(N438/C438)</f>
        <v>3.4160984216532173E-3</v>
      </c>
      <c r="AX438" s="28">
        <f t="shared" ref="AX438" si="6201">(N438-L438)/(U438-V438)</f>
        <v>0.71877919651199507</v>
      </c>
      <c r="AY438" s="93">
        <f t="shared" ref="AY438" si="6202">LN(G438/I438)</f>
        <v>1.2415902771964178E-3</v>
      </c>
      <c r="AZ438" s="93">
        <f t="shared" ref="AZ438" si="6203">LN(N438/P438)</f>
        <v>7.4578158997584895E-3</v>
      </c>
      <c r="BA438" s="93">
        <f t="shared" ref="BA438" si="6204">AV437</f>
        <v>0.86515104328869596</v>
      </c>
      <c r="BB438" s="93">
        <f t="shared" ref="BB438" si="6205">AR437</f>
        <v>7.2405433619948285E-3</v>
      </c>
      <c r="BC438" s="93">
        <f t="shared" ref="BC438" si="6206">AS437</f>
        <v>3.4160984216532173E-3</v>
      </c>
      <c r="BD438" s="39">
        <f t="shared" ref="BD438:BD439" si="6207">IF(AR437&lt;0,1,0)</f>
        <v>0</v>
      </c>
    </row>
    <row r="439" spans="1:57" x14ac:dyDescent="0.25">
      <c r="A439" s="90">
        <v>43147</v>
      </c>
      <c r="B439" s="41">
        <f t="shared" si="5028"/>
        <v>5</v>
      </c>
      <c r="C439" s="39">
        <v>3188.25</v>
      </c>
      <c r="D439" s="39">
        <v>3185.44</v>
      </c>
      <c r="E439" s="39">
        <v>3186.02</v>
      </c>
      <c r="F439" s="39">
        <v>3194.81</v>
      </c>
      <c r="G439" s="39">
        <v>3175.32</v>
      </c>
      <c r="H439" s="39">
        <v>3195.77</v>
      </c>
      <c r="I439" s="39">
        <v>3171.38</v>
      </c>
      <c r="J439" s="39">
        <v>940</v>
      </c>
      <c r="K439" s="39">
        <v>1002</v>
      </c>
      <c r="L439" s="39">
        <v>3176.08</v>
      </c>
      <c r="M439" s="39">
        <v>3179.15</v>
      </c>
      <c r="N439" s="39">
        <v>3199.16</v>
      </c>
      <c r="O439" s="39">
        <v>3203.49</v>
      </c>
      <c r="P439" s="39">
        <v>3175.39</v>
      </c>
      <c r="Q439" s="39">
        <v>1441</v>
      </c>
      <c r="R439" s="39">
        <v>1304</v>
      </c>
      <c r="S439" s="92">
        <f t="shared" si="5618"/>
        <v>3394.9625000000005</v>
      </c>
      <c r="T439" s="92" t="str">
        <f t="shared" ref="T439" si="6208">IF(AVERAGE(N438)&lt;S438,"熊",IF(AVERAGE(N438)&gt;S438,"牛",""))</f>
        <v>熊</v>
      </c>
      <c r="U439" s="92">
        <f t="shared" ref="U439" si="6209">MAX(H439,O439)</f>
        <v>3203.49</v>
      </c>
      <c r="V439" s="92">
        <f t="shared" ref="V439" si="6210">MIN(I439,P439)</f>
        <v>3171.38</v>
      </c>
      <c r="W439" s="40">
        <f t="shared" ref="W439" si="6211">LN(U439/V439)</f>
        <v>1.0074016115976917E-2</v>
      </c>
      <c r="X439" s="92">
        <f t="shared" ref="X439" si="6212">IF(U439=H439,J439,Q439)</f>
        <v>1441</v>
      </c>
      <c r="Y439" s="92">
        <f t="shared" ref="Y439" si="6213">IF(V439=I439,K439,R439)</f>
        <v>1002</v>
      </c>
      <c r="Z439" s="93">
        <f t="shared" ref="Z439" si="6214">(U439-V439)/(C439)</f>
        <v>1.0071355759429051E-2</v>
      </c>
      <c r="AA439" s="93">
        <f t="shared" ref="AA439" si="6215">LN(C439/N438)</f>
        <v>-3.4160984216532347E-3</v>
      </c>
      <c r="AB439" s="93">
        <f t="shared" ref="AB439" si="6216">LN(N439/U439)</f>
        <v>-1.3525651597760561E-3</v>
      </c>
      <c r="AC439" s="93">
        <f t="shared" ref="AC439" si="6217">LN(N439/V439)</f>
        <v>8.7214509562008515E-3</v>
      </c>
      <c r="AD439" s="93">
        <f t="shared" ref="AD439" si="6218">LN(U439/C439)</f>
        <v>4.7686635814292236E-3</v>
      </c>
      <c r="AE439" s="93">
        <f t="shared" ref="AE439" si="6219">LN(V439/C439)</f>
        <v>-5.3053525345475635E-3</v>
      </c>
      <c r="AF439" s="93">
        <f t="shared" ref="AF439" si="6220">LN(N439/C439)</f>
        <v>3.4160984216532173E-3</v>
      </c>
      <c r="AG439" s="93">
        <f t="shared" ref="AG439" si="6221">LN(N439/N438)</f>
        <v>0</v>
      </c>
      <c r="AH439" s="93">
        <f t="shared" ref="AH439" si="6222">LN(D439/C439)</f>
        <v>-8.8174987552281964E-4</v>
      </c>
      <c r="AI439" s="93">
        <f t="shared" ref="AI439" si="6223">LN(E439/C439)</f>
        <v>-6.9968799281403579E-4</v>
      </c>
      <c r="AJ439" s="93">
        <f t="shared" ref="AJ439" si="6224">LN(F439/C439)</f>
        <v>2.055441217716432E-3</v>
      </c>
      <c r="AK439" s="93">
        <f t="shared" ref="AK439" si="6225">+LN(G439/C439)</f>
        <v>-4.0637622573512491E-3</v>
      </c>
      <c r="AL439" s="93">
        <f t="shared" ref="AL439" si="6226">LN(H439/I439)</f>
        <v>7.6612359679067363E-3</v>
      </c>
      <c r="AM439" s="93">
        <f t="shared" ref="AM439" si="6227">LN(O439/P439)</f>
        <v>8.8103810595344789E-3</v>
      </c>
      <c r="AN439" s="93">
        <f t="shared" ref="AN439" si="6228">LN(L439/G439)</f>
        <v>2.3931731700944854E-4</v>
      </c>
      <c r="AO439" s="40">
        <f t="shared" ref="AO439" si="6229">(C439-I439)/(H439-I439)</f>
        <v>0.69167691676916687</v>
      </c>
      <c r="AP439" s="40">
        <f t="shared" ref="AP439" si="6230">(N438-I439)/(H439-I439)</f>
        <v>1.1389913899138946</v>
      </c>
      <c r="AQ439" s="93">
        <f t="shared" ref="AQ439" si="6231">LN(M439/L439)</f>
        <v>9.6613348023552007E-4</v>
      </c>
      <c r="AR439" s="93">
        <f t="shared" ref="AR439" si="6232">LN(N439/L439)</f>
        <v>7.2405433619948285E-3</v>
      </c>
      <c r="AS439" s="93">
        <f t="shared" ref="AS439" si="6233">LN(N439/C439)</f>
        <v>3.4160984216532173E-3</v>
      </c>
      <c r="AT439" s="28">
        <f t="shared" ref="AT439" si="6234">+(G439-I439)/(H439-I439)</f>
        <v>0.16154161541615725</v>
      </c>
      <c r="AU439" s="28">
        <f t="shared" ref="AU439" si="6235">+(N439-P439)/(O439-P439)</f>
        <v>0.84590747330961058</v>
      </c>
      <c r="AV439" s="40">
        <f t="shared" ref="AV439" si="6236">+(N439-V439)/(U439-V439)</f>
        <v>0.86515104328869596</v>
      </c>
      <c r="AW439" s="93">
        <f t="shared" ref="AW439" si="6237">LN(N439/C439)</f>
        <v>3.4160984216532173E-3</v>
      </c>
      <c r="AX439" s="28">
        <f t="shared" ref="AX439" si="6238">(N439-L439)/(U439-V439)</f>
        <v>0.71877919651199507</v>
      </c>
      <c r="AY439" s="93">
        <f t="shared" ref="AY439" si="6239">LN(G439/I439)</f>
        <v>1.2415902771964178E-3</v>
      </c>
      <c r="AZ439" s="93">
        <f t="shared" ref="AZ439" si="6240">LN(N439/P439)</f>
        <v>7.4578158997584895E-3</v>
      </c>
      <c r="BA439" s="93">
        <f t="shared" ref="BA439" si="6241">AV438</f>
        <v>0.86515104328869596</v>
      </c>
      <c r="BB439" s="93">
        <f t="shared" ref="BB439" si="6242">AR438</f>
        <v>7.2405433619948285E-3</v>
      </c>
      <c r="BC439" s="93">
        <f t="shared" ref="BC439" si="6243">AS438</f>
        <v>3.4160984216532173E-3</v>
      </c>
      <c r="BD439" s="39">
        <f t="shared" si="6207"/>
        <v>0</v>
      </c>
    </row>
    <row r="440" spans="1:57" x14ac:dyDescent="0.25">
      <c r="A440" s="90">
        <v>43150</v>
      </c>
      <c r="B440" s="41">
        <f t="shared" si="5028"/>
        <v>1</v>
      </c>
      <c r="C440" s="39">
        <v>3188.25</v>
      </c>
      <c r="D440" s="39">
        <v>3185.44</v>
      </c>
      <c r="E440" s="39">
        <v>3186.02</v>
      </c>
      <c r="F440" s="39">
        <v>3194.81</v>
      </c>
      <c r="G440" s="39">
        <v>3175.32</v>
      </c>
      <c r="H440" s="39">
        <v>3195.77</v>
      </c>
      <c r="I440" s="39">
        <v>3171.38</v>
      </c>
      <c r="J440" s="39">
        <v>940</v>
      </c>
      <c r="K440" s="39">
        <v>1002</v>
      </c>
      <c r="L440" s="39">
        <v>3176.08</v>
      </c>
      <c r="M440" s="39">
        <v>3179.15</v>
      </c>
      <c r="N440" s="39">
        <v>3199.16</v>
      </c>
      <c r="O440" s="39">
        <v>3203.49</v>
      </c>
      <c r="P440" s="39">
        <v>3175.39</v>
      </c>
      <c r="Q440" s="39">
        <v>1441</v>
      </c>
      <c r="R440" s="39">
        <v>1304</v>
      </c>
      <c r="S440" s="92">
        <f t="shared" si="5618"/>
        <v>3380.5275000000001</v>
      </c>
      <c r="T440" s="92" t="str">
        <f t="shared" ref="T440" si="6244">IF(AVERAGE(N439)&lt;S439,"熊",IF(AVERAGE(N439)&gt;S439,"牛",""))</f>
        <v>熊</v>
      </c>
      <c r="U440" s="92">
        <f t="shared" ref="U440" si="6245">MAX(H440,O440)</f>
        <v>3203.49</v>
      </c>
      <c r="V440" s="92">
        <f t="shared" ref="V440" si="6246">MIN(I440,P440)</f>
        <v>3171.38</v>
      </c>
      <c r="W440" s="40">
        <f t="shared" ref="W440" si="6247">LN(U440/V440)</f>
        <v>1.0074016115976917E-2</v>
      </c>
      <c r="X440" s="92">
        <f t="shared" ref="X440" si="6248">IF(U440=H440,J440,Q440)</f>
        <v>1441</v>
      </c>
      <c r="Y440" s="92">
        <f t="shared" ref="Y440" si="6249">IF(V440=I440,K440,R440)</f>
        <v>1002</v>
      </c>
      <c r="Z440" s="93">
        <f t="shared" ref="Z440" si="6250">(U440-V440)/(C440)</f>
        <v>1.0071355759429051E-2</v>
      </c>
      <c r="AA440" s="93">
        <f t="shared" ref="AA440" si="6251">LN(C440/N439)</f>
        <v>-3.4160984216532347E-3</v>
      </c>
      <c r="AB440" s="93">
        <f t="shared" ref="AB440" si="6252">LN(N440/U440)</f>
        <v>-1.3525651597760561E-3</v>
      </c>
      <c r="AC440" s="93">
        <f t="shared" ref="AC440" si="6253">LN(N440/V440)</f>
        <v>8.7214509562008515E-3</v>
      </c>
      <c r="AD440" s="93">
        <f t="shared" ref="AD440" si="6254">LN(U440/C440)</f>
        <v>4.7686635814292236E-3</v>
      </c>
      <c r="AE440" s="93">
        <f t="shared" ref="AE440" si="6255">LN(V440/C440)</f>
        <v>-5.3053525345475635E-3</v>
      </c>
      <c r="AF440" s="93">
        <f t="shared" ref="AF440" si="6256">LN(N440/C440)</f>
        <v>3.4160984216532173E-3</v>
      </c>
      <c r="AG440" s="93">
        <f t="shared" ref="AG440" si="6257">LN(N440/N439)</f>
        <v>0</v>
      </c>
      <c r="AH440" s="93">
        <f t="shared" ref="AH440" si="6258">LN(D440/C440)</f>
        <v>-8.8174987552281964E-4</v>
      </c>
      <c r="AI440" s="93">
        <f t="shared" ref="AI440" si="6259">LN(E440/C440)</f>
        <v>-6.9968799281403579E-4</v>
      </c>
      <c r="AJ440" s="93">
        <f t="shared" ref="AJ440" si="6260">LN(F440/C440)</f>
        <v>2.055441217716432E-3</v>
      </c>
      <c r="AK440" s="93">
        <f t="shared" ref="AK440" si="6261">+LN(G440/C440)</f>
        <v>-4.0637622573512491E-3</v>
      </c>
      <c r="AL440" s="93">
        <f t="shared" ref="AL440" si="6262">LN(H440/I440)</f>
        <v>7.6612359679067363E-3</v>
      </c>
      <c r="AM440" s="93">
        <f t="shared" ref="AM440" si="6263">LN(O440/P440)</f>
        <v>8.8103810595344789E-3</v>
      </c>
      <c r="AN440" s="93">
        <f t="shared" ref="AN440" si="6264">LN(L440/G440)</f>
        <v>2.3931731700944854E-4</v>
      </c>
      <c r="AO440" s="40">
        <f t="shared" ref="AO440" si="6265">(C440-I440)/(H440-I440)</f>
        <v>0.69167691676916687</v>
      </c>
      <c r="AP440" s="40">
        <f t="shared" ref="AP440" si="6266">(N439-I440)/(H440-I440)</f>
        <v>1.1389913899138946</v>
      </c>
      <c r="AQ440" s="93">
        <f t="shared" ref="AQ440" si="6267">LN(M440/L440)</f>
        <v>9.6613348023552007E-4</v>
      </c>
      <c r="AR440" s="93">
        <f t="shared" ref="AR440" si="6268">LN(N440/L440)</f>
        <v>7.2405433619948285E-3</v>
      </c>
      <c r="AS440" s="93">
        <f t="shared" ref="AS440" si="6269">LN(N440/C440)</f>
        <v>3.4160984216532173E-3</v>
      </c>
      <c r="AT440" s="28">
        <f t="shared" ref="AT440" si="6270">+(G440-I440)/(H440-I440)</f>
        <v>0.16154161541615725</v>
      </c>
      <c r="AU440" s="28">
        <f t="shared" ref="AU440" si="6271">+(N440-P440)/(O440-P440)</f>
        <v>0.84590747330961058</v>
      </c>
      <c r="AV440" s="40">
        <f t="shared" ref="AV440" si="6272">+(N440-V440)/(U440-V440)</f>
        <v>0.86515104328869596</v>
      </c>
      <c r="AW440" s="93">
        <f t="shared" ref="AW440" si="6273">LN(N440/C440)</f>
        <v>3.4160984216532173E-3</v>
      </c>
      <c r="AX440" s="28">
        <f t="shared" ref="AX440" si="6274">(N440-L440)/(U440-V440)</f>
        <v>0.71877919651199507</v>
      </c>
      <c r="AY440" s="93">
        <f t="shared" ref="AY440" si="6275">LN(G440/I440)</f>
        <v>1.2415902771964178E-3</v>
      </c>
      <c r="AZ440" s="93">
        <f t="shared" ref="AZ440" si="6276">LN(N440/P440)</f>
        <v>7.4578158997584895E-3</v>
      </c>
      <c r="BA440" s="93">
        <f t="shared" ref="BA440" si="6277">AV439</f>
        <v>0.86515104328869596</v>
      </c>
      <c r="BB440" s="93">
        <f t="shared" ref="BB440" si="6278">AR439</f>
        <v>7.2405433619948285E-3</v>
      </c>
      <c r="BC440" s="93">
        <f t="shared" ref="BC440" si="6279">AS439</f>
        <v>3.4160984216532173E-3</v>
      </c>
      <c r="BD440" s="39">
        <f t="shared" ref="BD440" si="6280">IF(AR439&lt;0,1,0)</f>
        <v>0</v>
      </c>
    </row>
    <row r="441" spans="1:57" x14ac:dyDescent="0.25">
      <c r="A441" s="90">
        <v>43151</v>
      </c>
      <c r="B441" s="41">
        <f t="shared" si="5028"/>
        <v>2</v>
      </c>
      <c r="C441" s="39">
        <v>3188.25</v>
      </c>
      <c r="D441" s="39">
        <v>3185.44</v>
      </c>
      <c r="E441" s="39">
        <v>3186.02</v>
      </c>
      <c r="F441" s="39">
        <v>3194.81</v>
      </c>
      <c r="G441" s="39">
        <v>3175.32</v>
      </c>
      <c r="H441" s="39">
        <v>3195.77</v>
      </c>
      <c r="I441" s="39">
        <v>3171.38</v>
      </c>
      <c r="J441" s="39">
        <v>940</v>
      </c>
      <c r="K441" s="39">
        <v>1002</v>
      </c>
      <c r="L441" s="39">
        <v>3176.08</v>
      </c>
      <c r="M441" s="39">
        <v>3179.15</v>
      </c>
      <c r="N441" s="39">
        <v>3199.16</v>
      </c>
      <c r="O441" s="39">
        <v>3203.49</v>
      </c>
      <c r="P441" s="39">
        <v>3175.39</v>
      </c>
      <c r="Q441" s="39">
        <v>1441</v>
      </c>
      <c r="R441" s="39">
        <v>1304</v>
      </c>
      <c r="S441" s="92">
        <f t="shared" si="5618"/>
        <v>3365.4175000000005</v>
      </c>
      <c r="T441" s="92" t="str">
        <f t="shared" ref="T441" si="6281">IF(AVERAGE(N440)&lt;S440,"熊",IF(AVERAGE(N440)&gt;S440,"牛",""))</f>
        <v>熊</v>
      </c>
      <c r="U441" s="92">
        <f t="shared" ref="U441" si="6282">MAX(H441,O441)</f>
        <v>3203.49</v>
      </c>
      <c r="V441" s="92">
        <f t="shared" ref="V441" si="6283">MIN(I441,P441)</f>
        <v>3171.38</v>
      </c>
      <c r="W441" s="40">
        <f t="shared" ref="W441" si="6284">LN(U441/V441)</f>
        <v>1.0074016115976917E-2</v>
      </c>
      <c r="X441" s="92">
        <f t="shared" ref="X441" si="6285">IF(U441=H441,J441,Q441)</f>
        <v>1441</v>
      </c>
      <c r="Y441" s="92">
        <f t="shared" ref="Y441" si="6286">IF(V441=I441,K441,R441)</f>
        <v>1002</v>
      </c>
      <c r="Z441" s="93">
        <f t="shared" ref="Z441" si="6287">(U441-V441)/(C441)</f>
        <v>1.0071355759429051E-2</v>
      </c>
      <c r="AA441" s="93">
        <f t="shared" ref="AA441" si="6288">LN(C441/N440)</f>
        <v>-3.4160984216532347E-3</v>
      </c>
      <c r="AB441" s="93">
        <f t="shared" ref="AB441" si="6289">LN(N441/U441)</f>
        <v>-1.3525651597760561E-3</v>
      </c>
      <c r="AC441" s="93">
        <f t="shared" ref="AC441" si="6290">LN(N441/V441)</f>
        <v>8.7214509562008515E-3</v>
      </c>
      <c r="AD441" s="93">
        <f t="shared" ref="AD441" si="6291">LN(U441/C441)</f>
        <v>4.7686635814292236E-3</v>
      </c>
      <c r="AE441" s="93">
        <f t="shared" ref="AE441" si="6292">LN(V441/C441)</f>
        <v>-5.3053525345475635E-3</v>
      </c>
      <c r="AF441" s="93">
        <f t="shared" ref="AF441" si="6293">LN(N441/C441)</f>
        <v>3.4160984216532173E-3</v>
      </c>
      <c r="AG441" s="93">
        <f t="shared" ref="AG441" si="6294">LN(N441/N440)</f>
        <v>0</v>
      </c>
      <c r="AH441" s="93">
        <f t="shared" ref="AH441" si="6295">LN(D441/C441)</f>
        <v>-8.8174987552281964E-4</v>
      </c>
      <c r="AI441" s="93">
        <f t="shared" ref="AI441" si="6296">LN(E441/C441)</f>
        <v>-6.9968799281403579E-4</v>
      </c>
      <c r="AJ441" s="93">
        <f t="shared" ref="AJ441" si="6297">LN(F441/C441)</f>
        <v>2.055441217716432E-3</v>
      </c>
      <c r="AK441" s="93">
        <f t="shared" ref="AK441" si="6298">+LN(G441/C441)</f>
        <v>-4.0637622573512491E-3</v>
      </c>
      <c r="AL441" s="93">
        <f t="shared" ref="AL441" si="6299">LN(H441/I441)</f>
        <v>7.6612359679067363E-3</v>
      </c>
      <c r="AM441" s="93">
        <f t="shared" ref="AM441" si="6300">LN(O441/P441)</f>
        <v>8.8103810595344789E-3</v>
      </c>
      <c r="AN441" s="93">
        <f t="shared" ref="AN441" si="6301">LN(L441/G441)</f>
        <v>2.3931731700944854E-4</v>
      </c>
      <c r="AO441" s="40">
        <f t="shared" ref="AO441" si="6302">(C441-I441)/(H441-I441)</f>
        <v>0.69167691676916687</v>
      </c>
      <c r="AP441" s="40">
        <f t="shared" ref="AP441" si="6303">(N440-I441)/(H441-I441)</f>
        <v>1.1389913899138946</v>
      </c>
      <c r="AQ441" s="93">
        <f t="shared" ref="AQ441" si="6304">LN(M441/L441)</f>
        <v>9.6613348023552007E-4</v>
      </c>
      <c r="AR441" s="93">
        <f t="shared" ref="AR441" si="6305">LN(N441/L441)</f>
        <v>7.2405433619948285E-3</v>
      </c>
      <c r="AS441" s="93">
        <f t="shared" ref="AS441" si="6306">LN(N441/C441)</f>
        <v>3.4160984216532173E-3</v>
      </c>
      <c r="AT441" s="28">
        <f t="shared" ref="AT441" si="6307">+(G441-I441)/(H441-I441)</f>
        <v>0.16154161541615725</v>
      </c>
      <c r="AU441" s="28">
        <f t="shared" ref="AU441" si="6308">+(N441-P441)/(O441-P441)</f>
        <v>0.84590747330961058</v>
      </c>
      <c r="AV441" s="40">
        <f t="shared" ref="AV441" si="6309">+(N441-V441)/(U441-V441)</f>
        <v>0.86515104328869596</v>
      </c>
      <c r="AW441" s="93">
        <f t="shared" ref="AW441" si="6310">LN(N441/C441)</f>
        <v>3.4160984216532173E-3</v>
      </c>
      <c r="AX441" s="28">
        <f t="shared" ref="AX441" si="6311">(N441-L441)/(U441-V441)</f>
        <v>0.71877919651199507</v>
      </c>
      <c r="AY441" s="93">
        <f t="shared" ref="AY441" si="6312">LN(G441/I441)</f>
        <v>1.2415902771964178E-3</v>
      </c>
      <c r="AZ441" s="93">
        <f t="shared" ref="AZ441" si="6313">LN(N441/P441)</f>
        <v>7.4578158997584895E-3</v>
      </c>
      <c r="BA441" s="93">
        <f t="shared" ref="BA441" si="6314">AV440</f>
        <v>0.86515104328869596</v>
      </c>
      <c r="BB441" s="93">
        <f t="shared" ref="BB441" si="6315">AR440</f>
        <v>7.2405433619948285E-3</v>
      </c>
      <c r="BC441" s="93">
        <f t="shared" ref="BC441" si="6316">AS440</f>
        <v>3.4160984216532173E-3</v>
      </c>
      <c r="BD441" s="39">
        <f t="shared" ref="BD441" si="6317">IF(AR440&lt;0,1,0)</f>
        <v>0</v>
      </c>
    </row>
    <row r="442" spans="1:57" x14ac:dyDescent="0.25">
      <c r="A442" s="90">
        <v>43152</v>
      </c>
      <c r="B442" s="41">
        <f t="shared" si="5028"/>
        <v>3</v>
      </c>
      <c r="C442" s="39">
        <v>3188.25</v>
      </c>
      <c r="D442" s="39">
        <v>3185.44</v>
      </c>
      <c r="E442" s="39">
        <v>3186.02</v>
      </c>
      <c r="F442" s="39">
        <v>3194.81</v>
      </c>
      <c r="G442" s="39">
        <v>3175.32</v>
      </c>
      <c r="H442" s="39">
        <v>3195.77</v>
      </c>
      <c r="I442" s="39">
        <v>3171.38</v>
      </c>
      <c r="J442" s="39">
        <v>940</v>
      </c>
      <c r="K442" s="39">
        <v>1002</v>
      </c>
      <c r="L442" s="39">
        <v>3176.08</v>
      </c>
      <c r="M442" s="39">
        <v>3179.15</v>
      </c>
      <c r="N442" s="39">
        <v>3199.16</v>
      </c>
      <c r="O442" s="39">
        <v>3203.49</v>
      </c>
      <c r="P442" s="39">
        <v>3175.39</v>
      </c>
      <c r="Q442" s="39">
        <v>1441</v>
      </c>
      <c r="R442" s="39">
        <v>1304</v>
      </c>
      <c r="S442" s="92">
        <f t="shared" si="5618"/>
        <v>3348.0505000000003</v>
      </c>
      <c r="T442" s="92" t="str">
        <f t="shared" ref="T442" si="6318">IF(AVERAGE(N441)&lt;S441,"熊",IF(AVERAGE(N441)&gt;S441,"牛",""))</f>
        <v>熊</v>
      </c>
      <c r="U442" s="92">
        <f t="shared" ref="U442" si="6319">MAX(H442,O442)</f>
        <v>3203.49</v>
      </c>
      <c r="V442" s="92">
        <f t="shared" ref="V442" si="6320">MIN(I442,P442)</f>
        <v>3171.38</v>
      </c>
      <c r="W442" s="40">
        <f t="shared" ref="W442" si="6321">LN(U442/V442)</f>
        <v>1.0074016115976917E-2</v>
      </c>
      <c r="X442" s="92">
        <f t="shared" ref="X442" si="6322">IF(U442=H442,J442,Q442)</f>
        <v>1441</v>
      </c>
      <c r="Y442" s="92">
        <f t="shared" ref="Y442" si="6323">IF(V442=I442,K442,R442)</f>
        <v>1002</v>
      </c>
      <c r="Z442" s="93">
        <f t="shared" ref="Z442" si="6324">(U442-V442)/(C442)</f>
        <v>1.0071355759429051E-2</v>
      </c>
      <c r="AA442" s="93">
        <f t="shared" ref="AA442" si="6325">LN(C442/N441)</f>
        <v>-3.4160984216532347E-3</v>
      </c>
      <c r="AB442" s="93">
        <f t="shared" ref="AB442" si="6326">LN(N442/U442)</f>
        <v>-1.3525651597760561E-3</v>
      </c>
      <c r="AC442" s="93">
        <f t="shared" ref="AC442" si="6327">LN(N442/V442)</f>
        <v>8.7214509562008515E-3</v>
      </c>
      <c r="AD442" s="93">
        <f t="shared" ref="AD442" si="6328">LN(U442/C442)</f>
        <v>4.7686635814292236E-3</v>
      </c>
      <c r="AE442" s="93">
        <f t="shared" ref="AE442" si="6329">LN(V442/C442)</f>
        <v>-5.3053525345475635E-3</v>
      </c>
      <c r="AF442" s="93">
        <f t="shared" ref="AF442" si="6330">LN(N442/C442)</f>
        <v>3.4160984216532173E-3</v>
      </c>
      <c r="AG442" s="93">
        <f t="shared" ref="AG442" si="6331">LN(N442/N441)</f>
        <v>0</v>
      </c>
      <c r="AH442" s="93">
        <f t="shared" ref="AH442" si="6332">LN(D442/C442)</f>
        <v>-8.8174987552281964E-4</v>
      </c>
      <c r="AI442" s="93">
        <f t="shared" ref="AI442" si="6333">LN(E442/C442)</f>
        <v>-6.9968799281403579E-4</v>
      </c>
      <c r="AJ442" s="93">
        <f t="shared" ref="AJ442" si="6334">LN(F442/C442)</f>
        <v>2.055441217716432E-3</v>
      </c>
      <c r="AK442" s="93">
        <f t="shared" ref="AK442" si="6335">+LN(G442/C442)</f>
        <v>-4.0637622573512491E-3</v>
      </c>
      <c r="AL442" s="93">
        <f t="shared" ref="AL442" si="6336">LN(H442/I442)</f>
        <v>7.6612359679067363E-3</v>
      </c>
      <c r="AM442" s="93">
        <f t="shared" ref="AM442" si="6337">LN(O442/P442)</f>
        <v>8.8103810595344789E-3</v>
      </c>
      <c r="AN442" s="93">
        <f t="shared" ref="AN442" si="6338">LN(L442/G442)</f>
        <v>2.3931731700944854E-4</v>
      </c>
      <c r="AO442" s="40">
        <f t="shared" ref="AO442" si="6339">(C442-I442)/(H442-I442)</f>
        <v>0.69167691676916687</v>
      </c>
      <c r="AP442" s="40">
        <f t="shared" ref="AP442" si="6340">(N441-I442)/(H442-I442)</f>
        <v>1.1389913899138946</v>
      </c>
      <c r="AQ442" s="93">
        <f t="shared" ref="AQ442" si="6341">LN(M442/L442)</f>
        <v>9.6613348023552007E-4</v>
      </c>
      <c r="AR442" s="93">
        <f t="shared" ref="AR442" si="6342">LN(N442/L442)</f>
        <v>7.2405433619948285E-3</v>
      </c>
      <c r="AS442" s="93">
        <f t="shared" ref="AS442" si="6343">LN(N442/C442)</f>
        <v>3.4160984216532173E-3</v>
      </c>
      <c r="AT442" s="28">
        <f t="shared" ref="AT442" si="6344">+(G442-I442)/(H442-I442)</f>
        <v>0.16154161541615725</v>
      </c>
      <c r="AU442" s="28">
        <f t="shared" ref="AU442" si="6345">+(N442-P442)/(O442-P442)</f>
        <v>0.84590747330961058</v>
      </c>
      <c r="AV442" s="40">
        <f t="shared" ref="AV442" si="6346">+(N442-V442)/(U442-V442)</f>
        <v>0.86515104328869596</v>
      </c>
      <c r="AW442" s="93">
        <f t="shared" ref="AW442" si="6347">LN(N442/C442)</f>
        <v>3.4160984216532173E-3</v>
      </c>
      <c r="AX442" s="28">
        <f t="shared" ref="AX442" si="6348">(N442-L442)/(U442-V442)</f>
        <v>0.71877919651199507</v>
      </c>
      <c r="AY442" s="93">
        <f t="shared" ref="AY442" si="6349">LN(G442/I442)</f>
        <v>1.2415902771964178E-3</v>
      </c>
      <c r="AZ442" s="93">
        <f t="shared" ref="AZ442" si="6350">LN(N442/P442)</f>
        <v>7.4578158997584895E-3</v>
      </c>
      <c r="BA442" s="93">
        <f t="shared" ref="BA442" si="6351">AV441</f>
        <v>0.86515104328869596</v>
      </c>
      <c r="BB442" s="93">
        <f t="shared" ref="BB442" si="6352">AR441</f>
        <v>7.2405433619948285E-3</v>
      </c>
      <c r="BC442" s="93">
        <f t="shared" ref="BC442" si="6353">AS441</f>
        <v>3.4160984216532173E-3</v>
      </c>
      <c r="BD442" s="39">
        <f t="shared" ref="BD442" si="6354">IF(AR441&lt;0,1,0)</f>
        <v>0</v>
      </c>
      <c r="BE442" t="s">
        <v>722</v>
      </c>
    </row>
    <row r="443" spans="1:57" x14ac:dyDescent="0.25">
      <c r="A443" s="90">
        <v>43153</v>
      </c>
      <c r="B443" s="41">
        <f t="shared" si="5028"/>
        <v>4</v>
      </c>
    </row>
    <row r="444" spans="1:57" x14ac:dyDescent="0.25">
      <c r="A444" s="90">
        <v>43154</v>
      </c>
      <c r="B44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95"/>
  <sheetViews>
    <sheetView zoomScale="115" zoomScaleNormal="115" workbookViewId="0">
      <pane xSplit="1" ySplit="1" topLeftCell="B377" activePane="bottomRight" state="frozen"/>
      <selection pane="topRight" activeCell="B1" sqref="B1"/>
      <selection pane="bottomLeft" activeCell="A2" sqref="A2"/>
      <selection pane="bottomRight" activeCell="G393" sqref="G393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93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93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93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93" si="22">LN(H344/H343)</f>
        <v>5.9509246834607457E-4</v>
      </c>
      <c r="J344">
        <v>6.6237849999999998</v>
      </c>
      <c r="K344" s="93">
        <f t="shared" ref="K344:K393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718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ref="B393:B395" si="24">WEEKDAY(A394,2)</f>
        <v>4</v>
      </c>
    </row>
    <row r="395" spans="1:14" x14ac:dyDescent="0.25">
      <c r="A395" s="90">
        <v>43154</v>
      </c>
      <c r="B39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32"/>
  <sheetViews>
    <sheetView zoomScale="115" zoomScaleNormal="115" workbookViewId="0">
      <pane xSplit="1" ySplit="2" topLeftCell="B515" activePane="bottomRight" state="frozen"/>
      <selection pane="topRight" activeCell="B1" sqref="B1"/>
      <selection pane="bottomLeft" activeCell="A3" sqref="A3"/>
      <selection pane="bottomRight" activeCell="B528" sqref="B528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28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715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29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</row>
    <row r="532" spans="1:13" x14ac:dyDescent="0.25">
      <c r="A532" s="90">
        <v>43154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31"/>
  <sheetViews>
    <sheetView zoomScale="115" zoomScaleNormal="115" workbookViewId="0">
      <pane xSplit="1" ySplit="2" topLeftCell="G517" activePane="bottomRight" state="frozen"/>
      <selection pane="topRight" activeCell="B1" sqref="B1"/>
      <selection pane="bottomLeft" activeCell="A3" sqref="A3"/>
      <selection pane="bottomRight" activeCell="N529" sqref="N52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28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717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721</v>
      </c>
    </row>
    <row r="530" spans="1:14" x14ac:dyDescent="0.25">
      <c r="A530" s="90">
        <v>43153</v>
      </c>
    </row>
    <row r="531" spans="1:14" x14ac:dyDescent="0.25">
      <c r="A531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32"/>
  <sheetViews>
    <sheetView zoomScale="115" zoomScaleNormal="115" workbookViewId="0">
      <pane xSplit="1" ySplit="2" topLeftCell="D514" activePane="bottomRight" state="frozen"/>
      <selection pane="topRight" activeCell="B1" sqref="B1"/>
      <selection pane="bottomLeft" activeCell="A3" sqref="A3"/>
      <selection pane="bottomRight" activeCell="K531" sqref="K53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29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</row>
    <row r="532" spans="1:13" x14ac:dyDescent="0.25">
      <c r="A532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32"/>
  <sheetViews>
    <sheetView zoomScale="115" zoomScaleNormal="115" workbookViewId="0">
      <pane xSplit="1" ySplit="2" topLeftCell="E519" activePane="bottomRight" state="frozen"/>
      <selection pane="topRight" activeCell="B1" sqref="B1"/>
      <selection pane="bottomLeft" activeCell="A3" sqref="A3"/>
      <selection pane="bottomRight" activeCell="K530" sqref="K530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</row>
    <row r="532" spans="1:13" x14ac:dyDescent="0.25">
      <c r="A532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38"/>
  <sheetViews>
    <sheetView zoomScale="115" zoomScaleNormal="115" workbookViewId="0">
      <pane xSplit="1" ySplit="2" topLeftCell="G525" activePane="bottomRight" state="frozen"/>
      <selection pane="topRight" activeCell="B1" sqref="B1"/>
      <selection pane="bottomLeft" activeCell="A3" sqref="A3"/>
      <selection pane="bottomRight" activeCell="M536" sqref="M536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35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G536" s="42">
        <f t="shared" ref="G536" si="951">+B536/D536-1</f>
        <v>-5.253912562700469E-3</v>
      </c>
      <c r="H536" s="92"/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</row>
    <row r="538" spans="1:14" x14ac:dyDescent="0.25">
      <c r="A538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38"/>
  <sheetViews>
    <sheetView zoomScale="115" zoomScaleNormal="115" workbookViewId="0">
      <pane xSplit="1" ySplit="2" topLeftCell="E521" activePane="bottomRight" state="frozen"/>
      <selection pane="topRight" activeCell="B1" sqref="B1"/>
      <selection pane="bottomLeft" activeCell="A3" sqref="A3"/>
      <selection pane="bottomRight" activeCell="M535" sqref="M53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3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3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3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3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3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3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3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3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3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3" x14ac:dyDescent="0.25">
      <c r="A537" s="90">
        <v>43153</v>
      </c>
    </row>
    <row r="538" spans="1:13" x14ac:dyDescent="0.25">
      <c r="A538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38"/>
  <sheetViews>
    <sheetView zoomScale="115" zoomScaleNormal="115" workbookViewId="0">
      <pane xSplit="1" ySplit="2" topLeftCell="E522" activePane="bottomRight" state="frozen"/>
      <selection pane="topRight" activeCell="B1" sqref="B1"/>
      <selection pane="bottomLeft" activeCell="A3" sqref="A3"/>
      <selection pane="bottomRight" activeCell="E536" sqref="E53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35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:M538" si="1113">WEEKDAY(A533,2)</f>
        <v>5</v>
      </c>
      <c r="N533" s="50" t="s">
        <v>716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719</v>
      </c>
    </row>
    <row r="537" spans="1:14" x14ac:dyDescent="0.25">
      <c r="A537" s="90">
        <v>43153</v>
      </c>
      <c r="M537">
        <f t="shared" si="1113"/>
        <v>4</v>
      </c>
    </row>
    <row r="538" spans="1:14" x14ac:dyDescent="0.25">
      <c r="A538" s="90">
        <v>43154</v>
      </c>
      <c r="M538">
        <f t="shared" si="111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39"/>
  <sheetViews>
    <sheetView zoomScale="115" zoomScaleNormal="115" workbookViewId="0">
      <pane xSplit="1" ySplit="2" topLeftCell="H523" activePane="bottomRight" state="frozen"/>
      <selection pane="topRight" activeCell="B1" sqref="B1"/>
      <selection pane="bottomLeft" activeCell="A3" sqref="A3"/>
      <selection pane="bottomRight" activeCell="N537" sqref="N53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36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720</v>
      </c>
    </row>
    <row r="538" spans="1:14" x14ac:dyDescent="0.25">
      <c r="A538" s="90">
        <v>43153</v>
      </c>
    </row>
    <row r="539" spans="1:14" x14ac:dyDescent="0.25">
      <c r="A539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9" sqref="C59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2018-02-21T23:37:16Z</dcterms:modified>
</cp:coreProperties>
</file>