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06" i="20" l="1"/>
  <c r="U406" i="20"/>
  <c r="W406" i="20" s="1"/>
  <c r="V406" i="20"/>
  <c r="Y406" i="20"/>
  <c r="AA406" i="20"/>
  <c r="AC406" i="20"/>
  <c r="AE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M500" i="12"/>
  <c r="I499" i="12"/>
  <c r="C500" i="12"/>
  <c r="D500" i="12"/>
  <c r="G500" i="12" s="1"/>
  <c r="L494" i="8"/>
  <c r="D494" i="8" s="1"/>
  <c r="M494" i="8"/>
  <c r="I494" i="8"/>
  <c r="C494" i="8"/>
  <c r="L494" i="7"/>
  <c r="M494" i="7"/>
  <c r="I494" i="7"/>
  <c r="C494" i="7"/>
  <c r="D494" i="7"/>
  <c r="E494" i="7" s="1"/>
  <c r="L493" i="6"/>
  <c r="M493" i="6"/>
  <c r="I493" i="6"/>
  <c r="C493" i="6"/>
  <c r="D493" i="6"/>
  <c r="E493" i="6" s="1"/>
  <c r="L494" i="5"/>
  <c r="M494" i="5"/>
  <c r="I493" i="5"/>
  <c r="C494" i="5"/>
  <c r="D494" i="5"/>
  <c r="E494" i="5" s="1"/>
  <c r="AV406" i="20" l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358" i="25"/>
  <c r="B359" i="25"/>
  <c r="B360" i="2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V404" i="20"/>
  <c r="W404" i="20" s="1"/>
  <c r="X404" i="20"/>
  <c r="Z404" i="20"/>
  <c r="AA404" i="20"/>
  <c r="AB404" i="20"/>
  <c r="AD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M498" i="12"/>
  <c r="I497" i="12"/>
  <c r="C498" i="12"/>
  <c r="D498" i="12"/>
  <c r="G498" i="12" s="1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AX404" i="20" l="1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M491" i="5"/>
  <c r="I488" i="5"/>
  <c r="C491" i="5"/>
  <c r="A1" i="27"/>
  <c r="I490" i="5"/>
  <c r="I489" i="6"/>
  <c r="I490" i="7"/>
  <c r="G496" i="12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7" i="12"/>
  <c r="G497" i="12" s="1"/>
  <c r="D491" i="8"/>
  <c r="D490" i="6"/>
  <c r="G490" i="6" s="1"/>
  <c r="D491" i="5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H490" i="7"/>
  <c r="I489" i="7"/>
  <c r="I489" i="8"/>
  <c r="I495" i="12"/>
  <c r="I495" i="9"/>
  <c r="H497" i="10"/>
  <c r="E497" i="10"/>
  <c r="I496" i="10"/>
  <c r="S402" i="20"/>
  <c r="T403" i="20" s="1"/>
  <c r="U402" i="20"/>
  <c r="W402" i="20" s="1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L490" i="8"/>
  <c r="D490" i="8" s="1"/>
  <c r="M490" i="8"/>
  <c r="I488" i="8"/>
  <c r="C490" i="8"/>
  <c r="L490" i="7"/>
  <c r="D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BD403" i="20" l="1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M489" i="8"/>
  <c r="C489" i="8"/>
  <c r="D489" i="8"/>
  <c r="G489" i="8" s="1"/>
  <c r="L489" i="7"/>
  <c r="M489" i="7"/>
  <c r="C489" i="7"/>
  <c r="D489" i="7"/>
  <c r="E489" i="7" s="1"/>
  <c r="L488" i="6"/>
  <c r="M488" i="6"/>
  <c r="C488" i="6"/>
  <c r="D488" i="6"/>
  <c r="E488" i="6" s="1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V400" i="20"/>
  <c r="BA401" i="20" s="1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M487" i="6"/>
  <c r="C487" i="6"/>
  <c r="D487" i="6"/>
  <c r="H487" i="6" s="1"/>
  <c r="L488" i="5"/>
  <c r="M488" i="5"/>
  <c r="C488" i="5"/>
  <c r="D488" i="5"/>
  <c r="E488" i="5" s="1"/>
  <c r="BB401" i="20" l="1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V399" i="20"/>
  <c r="Y399" i="20" s="1"/>
  <c r="W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BB400" i="20" l="1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V397" i="20"/>
  <c r="BA398" i="20" s="1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BD398" i="20" l="1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BB394" i="20" l="1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V392" i="20"/>
  <c r="Y392" i="20" s="1"/>
  <c r="X392" i="20"/>
  <c r="AA392" i="20"/>
  <c r="AB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V392" i="20"/>
  <c r="BA393" i="20" s="1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AC392" i="20" l="1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Y387" i="20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BD388" i="20" l="1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BB387" i="20" l="1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A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Y381" i="20"/>
  <c r="AA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X381" i="20" l="1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W364" i="20" s="1"/>
  <c r="V364" i="20"/>
  <c r="Y364" i="20"/>
  <c r="AA364" i="20"/>
  <c r="AC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AV364" i="20" l="1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 s="1"/>
  <c r="X363" i="20"/>
  <c r="AA363" i="20"/>
  <c r="AB363" i="20"/>
  <c r="AD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AC363" i="20" l="1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V356" i="20"/>
  <c r="AC356" i="20" s="1"/>
  <c r="W356" i="20"/>
  <c r="X356" i="20"/>
  <c r="AA356" i="20"/>
  <c r="AB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E356" i="20" l="1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AB349" i="20" l="1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AX346" i="20" l="1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AV335" i="20" l="1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AV330" i="20" l="1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W322" i="20" s="1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AX322" i="20" l="1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V316" i="20"/>
  <c r="AV316" i="20" s="1"/>
  <c r="BA317" i="20" s="1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AX316" i="20" l="1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W314" i="20" l="1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Y301" i="20" l="1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AB295" i="20" l="1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AV293" i="20" s="1"/>
  <c r="BA294" i="20" s="1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AD293" i="20" l="1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AV291" i="20" l="1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V290" i="20" l="1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X282" i="20" l="1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V275" i="20" l="1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AB273" i="20" l="1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W265" i="20" s="1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BJ269" i="20" l="1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 s="1"/>
  <c r="AA258" i="20"/>
  <c r="AB258" i="20"/>
  <c r="AC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AE258" i="20" l="1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D253" i="20" l="1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Z251" i="20" l="1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AV247" i="20" s="1"/>
  <c r="BA248" i="20" s="1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W241" i="20" l="1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J204" i="20" s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<sst xmlns="http://schemas.openxmlformats.org/spreadsheetml/2006/main" count="744" uniqueCount="648">
  <si>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</si>
  <si>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</si>
  <si>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</si>
  <si>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</si>
  <si>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</si>
  <si>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</si>
  <si>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</si>
  <si>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</si>
  <si>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</si>
  <si>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</si>
  <si>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</si>
  <si>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</si>
  <si>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</si>
  <si>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</si>
  <si>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</si>
  <si>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</si>
  <si>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</si>
  <si>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</si>
  <si>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</si>
  <si>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</si>
  <si>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</si>
  <si>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</si>
  <si>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</si>
  <si>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</si>
  <si>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</si>
  <si>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</si>
  <si>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</si>
  <si>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</si>
  <si>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</si>
  <si>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</si>
  <si>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</si>
  <si>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</si>
  <si>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</si>
  <si>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</si>
  <si>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</si>
  <si>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</si>
  <si>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</si>
  <si>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</si>
  <si>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</si>
  <si>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</si>
  <si>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</si>
  <si>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</si>
  <si>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</si>
  <si>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</si>
  <si>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</si>
  <si>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</si>
  <si>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</si>
  <si>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</si>
  <si>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</si>
  <si>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</si>
  <si>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</si>
  <si>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</si>
  <si>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</si>
  <si>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</si>
  <si>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</si>
  <si>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</si>
  <si>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</si>
  <si>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</si>
  <si>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</si>
  <si>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</si>
  <si>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</si>
  <si>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</si>
  <si>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</si>
  <si>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</si>
  <si>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</si>
  <si>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</si>
  <si>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</si>
  <si>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</si>
  <si>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</si>
  <si>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</si>
  <si>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</si>
  <si>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</si>
  <si>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</si>
  <si>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</si>
  <si>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</si>
  <si>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</si>
  <si>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</si>
  <si>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</si>
  <si>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</si>
  <si>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</si>
  <si>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</si>
  <si>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</si>
  <si>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</si>
  <si>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</si>
  <si>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</si>
  <si>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</si>
  <si>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</si>
  <si>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</si>
  <si>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</si>
  <si>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</si>
  <si>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</si>
  <si>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</si>
  <si>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</si>
  <si>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</si>
  <si>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</si>
  <si>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</si>
  <si>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</si>
  <si>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</si>
  <si>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</si>
  <si>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</si>
  <si>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</si>
  <si>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</si>
  <si>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</si>
  <si>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</si>
  <si>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</si>
  <si>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</si>
  <si>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</si>
  <si>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</si>
  <si>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</si>
  <si>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</si>
  <si>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</si>
  <si>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</si>
  <si>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</si>
  <si>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</si>
  <si>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</si>
  <si>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</si>
  <si>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</si>
  <si>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</si>
  <si>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</si>
  <si>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</si>
  <si>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</si>
  <si>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</si>
  <si>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</si>
  <si>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</si>
  <si>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</si>
  <si>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</si>
  <si>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</si>
  <si>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</si>
  <si>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</si>
  <si>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</si>
  <si>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</si>
  <si>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</si>
  <si>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</si>
  <si>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</si>
  <si>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</si>
  <si>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</si>
  <si>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</si>
  <si>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</si>
  <si>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</si>
  <si>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</si>
  <si>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</si>
  <si>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</si>
  <si>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</si>
  <si>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</si>
  <si>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</si>
  <si>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</si>
  <si>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</si>
  <si>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</si>
  <si>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</si>
  <si>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</si>
  <si>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</si>
  <si>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</si>
  <si>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</si>
  <si>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</si>
  <si>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</si>
  <si>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</si>
  <si>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</si>
  <si>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</si>
  <si>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</si>
  <si>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</si>
  <si>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</si>
  <si>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</si>
  <si>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</si>
  <si>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</si>
  <si>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</si>
  <si>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</si>
  <si>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</si>
  <si>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</si>
  <si>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</si>
  <si>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</si>
  <si>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</si>
  <si>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</si>
  <si>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</si>
  <si>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</si>
  <si>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</si>
  <si>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</si>
  <si>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</si>
  <si>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</si>
  <si>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</si>
  <si>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</si>
  <si>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</si>
  <si>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</si>
  <si>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</si>
  <si>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</si>
  <si>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</si>
  <si>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</si>
  <si>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</si>
  <si>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</si>
  <si>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</si>
  <si>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</si>
  <si>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</si>
  <si>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</si>
  <si>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</si>
  <si>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</si>
  <si>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</si>
  <si>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</si>
  <si>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</si>
  <si>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</si>
  <si>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</si>
  <si>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</si>
  <si>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</si>
  <si>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</si>
  <si>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</si>
  <si>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</si>
  <si>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</si>
  <si>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</si>
  <si>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</si>
  <si>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</si>
  <si>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</si>
  <si>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</si>
  <si>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</si>
  <si>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</si>
  <si>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</si>
  <si>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</si>
  <si>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</si>
  <si>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</si>
  <si>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</si>
  <si>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</si>
  <si>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</si>
  <si>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</si>
  <si>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</si>
  <si>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</si>
  <si>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</si>
  <si>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</si>
  <si>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</si>
  <si>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</si>
  <si>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</si>
  <si>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</si>
  <si>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</si>
  <si>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</si>
  <si>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</si>
  <si>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</si>
  <si>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</si>
  <si>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</si>
  <si>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</si>
  <si>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</si>
  <si>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</si>
  <si>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</si>
  <si>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</si>
  <si>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</si>
  <si>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</si>
  <si>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</si>
  <si>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</si>
  <si>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</si>
  <si>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</si>
  <si>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</si>
  <si>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</si>
  <si>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</si>
  <si>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</si>
  <si>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</si>
  <si>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</si>
  <si>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</si>
  <si>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</si>
  <si>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</si>
  <si>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</si>
  <si>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</si>
  <si>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</si>
  <si>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</si>
  <si>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</si>
  <si>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</si>
  <si>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</si>
  <si>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</si>
  <si>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</si>
  <si>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</si>
  <si>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</si>
  <si>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</si>
  <si>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</si>
  <si>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</si>
  <si>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</si>
  <si>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</si>
  <si>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</si>
  <si>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</si>
  <si>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</si>
  <si>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</si>
  <si>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</si>
  <si>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</si>
  <si>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</si>
  <si>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</si>
  <si>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</si>
  <si>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</si>
  <si>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</si>
  <si>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</si>
  <si>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</si>
  <si>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</si>
  <si>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</si>
  <si>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</si>
  <si>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</si>
  <si>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</si>
  <si>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</si>
  <si>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</si>
  <si>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</si>
  <si>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</si>
  <si>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</si>
  <si>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</si>
  <si>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</si>
  <si>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</si>
  <si>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</si>
  <si>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</si>
  <si>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</si>
  <si>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</si>
  <si>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</si>
  <si>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</si>
  <si>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</si>
  <si>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</si>
  <si>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</si>
  <si>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</si>
  <si>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</si>
  <si>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</si>
  <si>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</si>
  <si>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</si>
  <si>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</si>
  <si>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</si>
  <si>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</si>
  <si>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</si>
  <si>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</si>
  <si>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</si>
  <si>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</si>
  <si>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</si>
  <si>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</si>
  <si>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</si>
  <si>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</si>
  <si>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</si>
  <si>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</si>
  <si>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</si>
  <si>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</si>
  <si>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</si>
  <si>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</si>
  <si>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</si>
  <si>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</si>
  <si>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</si>
  <si>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</si>
  <si>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</si>
  <si>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</si>
  <si>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</si>
  <si>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</si>
  <si>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</si>
  <si>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</si>
  <si>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</si>
  <si>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</si>
  <si>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</si>
  <si>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</si>
  <si>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</si>
  <si>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</si>
  <si>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</si>
  <si>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</si>
  <si>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</si>
  <si>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</si>
  <si>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</si>
  <si>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</si>
  <si>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</si>
  <si>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</si>
  <si>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</si>
  <si>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</si>
  <si>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</si>
  <si>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</si>
  <si>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</si>
  <si>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</si>
  <si>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</si>
  <si>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</si>
  <si>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</si>
  <si>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</si>
  <si>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</si>
  <si>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</si>
  <si>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</si>
  <si>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</si>
  <si>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</si>
  <si>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</si>
  <si>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</si>
  <si>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</si>
  <si>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</si>
  <si>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</si>
  <si>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</si>
  <si>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</si>
  <si>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</si>
  <si>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</si>
  <si>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</si>
  <si>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</si>
  <si>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</si>
  <si>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</si>
  <si>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</si>
  <si>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</si>
  <si>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</si>
  <si>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</si>
  <si>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</si>
  <si>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</si>
  <si>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</si>
  <si>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</si>
  <si>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</si>
  <si>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</si>
  <si>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</si>
  <si>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</si>
  <si>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</si>
  <si>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</si>
  <si>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</si>
  <si>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</si>
  <si>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</si>
  <si>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</si>
  <si>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</si>
  <si>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</si>
  <si>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</si>
  <si>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</si>
  <si>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</si>
  <si>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</si>
  <si>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</si>
  <si>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</si>
  <si>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</si>
  <si>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</si>
  <si>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</si>
  <si>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</si>
  <si>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</si>
  <si>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</si>
  <si>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</si>
  <si>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</si>
  <si>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</si>
  <si>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</si>
  <si>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</si>
  <si>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</si>
  <si>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</si>
  <si>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</si>
  <si>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</si>
  <si>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</si>
  <si>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</si>
  <si>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</si>
  <si>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</si>
  <si>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</si>
  <si>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</si>
  <si>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</si>
  <si>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</si>
  <si>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</si>
  <si>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</si>
  <si>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</si>
  <si>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</si>
  <si>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</si>
  <si>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</si>
  <si>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</si>
  <si>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</si>
  <si>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</si>
  <si>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</si>
  <si>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</si>
  <si>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</si>
  <si>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</si>
  <si>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</si>
  <si>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</si>
  <si>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</si>
  <si>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</si>
  <si>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</si>
  <si>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</si>
  <si>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</si>
  <si>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</si>
  <si>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</si>
  <si>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</si>
  <si>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</si>
  <si>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</si>
  <si>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</si>
  <si>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</si>
  <si>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</si>
  <si>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</si>
  <si>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</si>
  <si>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</si>
  <si>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</si>
  <si>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</si>
  <si>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</si>
  <si>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</si>
  <si>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</si>
  <si>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</si>
  <si>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</si>
  <si>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</si>
  <si>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</si>
  <si>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</si>
  <si>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</si>
  <si>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</si>
  <si>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</si>
  <si>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</si>
  <si>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</si>
  <si>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</si>
  <si>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</si>
  <si>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</si>
  <si>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</si>
  <si>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</si>
  <si>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</si>
  <si>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</si>
  <si>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</si>
  <si>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</si>
  <si>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</si>
  <si>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</si>
  <si>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</si>
  <si>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</si>
  <si>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</si>
  <si>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</si>
  <si>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</si>
  <si>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</si>
  <si>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</si>
  <si>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</si>
  <si>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</si>
  <si>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</si>
  <si>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</si>
  <si>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</si>
  <si>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</si>
  <si>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</si>
  <si>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</si>
  <si>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</si>
  <si>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</si>
  <si>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</si>
  <si>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</si>
  <si>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</si>
  <si>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</si>
  <si>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</si>
  <si>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</si>
  <si>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</si>
  <si>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</si>
  <si>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</si>
  <si>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</si>
  <si>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</si>
  <si>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</si>
  <si>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</si>
  <si>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</si>
  <si>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</si>
  <si>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</si>
  <si>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</si>
  <si>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</si>
  <si>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</si>
  <si>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</si>
  <si>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</si>
  <si>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</si>
  <si>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</si>
  <si>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</si>
  <si>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</si>
  <si>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</si>
  <si>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</si>
  <si>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</si>
  <si>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</si>
  <si>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</si>
  <si>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</si>
  <si>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</si>
  <si>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</si>
  <si>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</si>
  <si>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</si>
  <si>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</si>
  <si>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</si>
  <si>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</si>
  <si>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</si>
  <si>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</si>
  <si>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</si>
  <si>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</si>
  <si>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</si>
  <si>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</si>
  <si>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</si>
  <si>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</si>
  <si>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</si>
  <si>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</si>
  <si>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</si>
  <si>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</si>
  <si>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</si>
  <si>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</si>
  <si>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</si>
  <si>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</si>
  <si>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</si>
  <si>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</si>
  <si>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</si>
  <si>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</si>
  <si>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</si>
  <si>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</si>
  <si>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</si>
  <si>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</si>
  <si>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</si>
  <si>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</si>
  <si>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</si>
  <si>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</si>
  <si>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</si>
  <si>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</si>
  <si>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</si>
  <si>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</si>
  <si>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</si>
  <si>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</si>
  <si>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</si>
  <si>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</si>
  <si>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</si>
  <si>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</si>
  <si>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</si>
  <si>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</si>
  <si>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</si>
  <si>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</si>
  <si>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</si>
  <si>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</si>
  <si>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</si>
  <si>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</si>
  <si>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</si>
  <si>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</si>
  <si>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</si>
  <si>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</si>
  <si>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</si>
  <si>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</si>
  <si>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</si>
  <si>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</si>
  <si>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</si>
  <si>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</si>
  <si>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</si>
  <si>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</si>
  <si>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</si>
  <si>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</si>
  <si>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</si>
  <si>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</si>
  <si>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</si>
  <si>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</si>
  <si>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</si>
  <si>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</si>
  <si>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</si>
  <si>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</si>
  <si>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</si>
  <si>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</si>
  <si>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</si>
  <si>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</si>
  <si>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</si>
  <si>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</si>
  <si>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</si>
  <si>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</si>
  <si>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</si>
  <si>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</si>
  <si>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</si>
  <si>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</si>
  <si>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</si>
  <si>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</si>
  <si>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</si>
  <si>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</si>
  <si>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</si>
  <si>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</si>
  <si>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</si>
  <si>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</si>
  <si>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</si>
  <si>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</si>
  <si>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</si>
  <si>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</si>
  <si>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</si>
  <si>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</si>
  <si>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</si>
  <si>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</si>
  <si>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</si>
  <si>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</si>
  <si>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</si>
  <si>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</si>
  <si>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</si>
  <si>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</si>
  <si>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HK NOON</t>
  </si>
  <si>
    <t>HK CLOSE</t>
  </si>
  <si>
    <t>US CLOSE</t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</si>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</sst>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zoomScale="115" zoomScaleNormal="115" workbookViewId="0">
      <selection activeCell="D4" sqref="D4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x14ac:dyDescent="0.15">
      <c r="A1" s="1">
        <f>D12</f>
        <v>43102</v>
      </c>
    </row>
    <row r="2" spans="1:16" x14ac:dyDescent="0.15">
      <c r="A2" s="39" t="s">
        <v>642</v>
      </c>
      <c r="B2" s="39">
        <v>6.4955449999999999</v>
      </c>
      <c r="C2" s="90">
        <v>43102</v>
      </c>
      <c r="D2" s="39">
        <v>13</v>
      </c>
    </row>
    <row r="3" spans="1:16" x14ac:dyDescent="0.15">
      <c r="A3" s="39" t="s">
        <v>643</v>
      </c>
      <c r="B3" s="39">
        <v>6.4931400000000004</v>
      </c>
      <c r="C3" s="90">
        <v>43102</v>
      </c>
      <c r="D3" s="39">
        <v>16</v>
      </c>
      <c r="J3" s="83"/>
      <c r="K3" s="84"/>
      <c r="L3" s="85"/>
    </row>
    <row r="4" spans="1:16" x14ac:dyDescent="0.15">
      <c r="A4" s="39" t="s">
        <v>644</v>
      </c>
      <c r="B4" s="39">
        <v>6.5010700000000003</v>
      </c>
      <c r="C4" s="90">
        <v>43103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4087.4</v>
      </c>
      <c r="C5" s="39">
        <v>4030.86</v>
      </c>
      <c r="D5" s="93">
        <v>1.4E-2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3348.33</v>
      </c>
      <c r="C6" s="39">
        <v>3307.17</v>
      </c>
      <c r="D6" s="93">
        <v>1.24E-2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1769.67</v>
      </c>
      <c r="C7" s="39">
        <v>1752.65</v>
      </c>
      <c r="D7" s="93">
        <v>9.7000000000000003E-3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11178.05</v>
      </c>
      <c r="C8" s="39">
        <v>11040.45</v>
      </c>
      <c r="D8" s="93">
        <v>1.2500000000000001E-2</v>
      </c>
      <c r="J8" s="75"/>
      <c r="K8" s="76"/>
      <c r="L8" s="77"/>
      <c r="M8" s="78"/>
    </row>
    <row r="9" spans="1:16" x14ac:dyDescent="0.15">
      <c r="A9" s="39" t="s">
        <v>525</v>
      </c>
      <c r="B9" s="39">
        <v>6332.23</v>
      </c>
      <c r="C9" s="39">
        <v>6250.82</v>
      </c>
      <c r="D9" s="93">
        <v>1.2999999999999999E-2</v>
      </c>
      <c r="J9" s="79"/>
      <c r="K9" s="80"/>
      <c r="L9" s="81"/>
      <c r="M9" s="82"/>
    </row>
    <row r="10" spans="1:16" x14ac:dyDescent="0.15">
      <c r="A10" s="39" t="s">
        <v>526</v>
      </c>
      <c r="B10" s="39">
        <v>2908.73</v>
      </c>
      <c r="C10" s="39">
        <v>2860.44</v>
      </c>
      <c r="D10" s="93">
        <v>1.6899999999999998E-2</v>
      </c>
    </row>
    <row r="11" spans="1:16" x14ac:dyDescent="0.15">
      <c r="A11" s="39" t="s">
        <v>527</v>
      </c>
      <c r="B11" s="39">
        <v>15.36</v>
      </c>
      <c r="C11" s="39">
        <v>15.081</v>
      </c>
      <c r="D11" s="90">
        <v>43098</v>
      </c>
    </row>
    <row r="12" spans="1:16" x14ac:dyDescent="0.15">
      <c r="A12" s="39" t="s">
        <v>528</v>
      </c>
      <c r="B12" s="39">
        <v>15.86</v>
      </c>
      <c r="C12" s="39">
        <v>15.8339</v>
      </c>
      <c r="D12" s="90">
        <v>43102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7.58</v>
      </c>
      <c r="C13" s="39">
        <v>7.6989999999999998</v>
      </c>
      <c r="D13" s="90">
        <v>43102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50.25</v>
      </c>
      <c r="C14" s="39">
        <v>50.189</v>
      </c>
      <c r="D14" s="90">
        <v>43102</v>
      </c>
      <c r="J14" s="55"/>
      <c r="K14" s="58"/>
      <c r="L14" s="61"/>
      <c r="M14" s="64"/>
      <c r="N14" s="67"/>
    </row>
    <row r="15" spans="1:16" x14ac:dyDescent="0.15">
      <c r="A15" s="39" t="s">
        <v>531</v>
      </c>
      <c r="B15" s="39">
        <v>47.77</v>
      </c>
      <c r="C15" s="39">
        <v>46.18</v>
      </c>
      <c r="D15" s="90">
        <v>43098</v>
      </c>
    </row>
    <row r="16" spans="1:16" x14ac:dyDescent="0.15">
      <c r="A16" s="39" t="s">
        <v>532</v>
      </c>
      <c r="B16" s="39">
        <v>35.25</v>
      </c>
      <c r="C16" s="39">
        <v>34.789299999999997</v>
      </c>
      <c r="D16" s="90">
        <v>43098</v>
      </c>
    </row>
    <row r="17" spans="1:16" x14ac:dyDescent="0.15">
      <c r="A17" s="39" t="s">
        <v>533</v>
      </c>
      <c r="B17" s="39">
        <v>31.61</v>
      </c>
      <c r="C17" s="39">
        <v>30.960899999999999</v>
      </c>
      <c r="D17" s="90">
        <v>43098</v>
      </c>
    </row>
    <row r="18" spans="1:16" x14ac:dyDescent="0.15">
      <c r="A18" s="39" t="s">
        <v>534</v>
      </c>
      <c r="B18" s="39">
        <v>35.520000000000003</v>
      </c>
      <c r="C18" s="90">
        <v>34.855600000000003</v>
      </c>
      <c r="D18" s="90">
        <v>43098</v>
      </c>
    </row>
    <row r="19" spans="1:16" x14ac:dyDescent="0.15">
      <c r="A19" s="39" t="s">
        <v>535</v>
      </c>
      <c r="B19" s="39">
        <v>13424.28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21397.72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6.5078999999999896</v>
      </c>
      <c r="C21" s="90">
        <v>43102</v>
      </c>
      <c r="D21" s="91">
        <v>0.91237268518518511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3314.03</v>
      </c>
      <c r="B23" s="39">
        <v>3318.91</v>
      </c>
      <c r="C23" s="39">
        <v>3325.84</v>
      </c>
      <c r="D23" s="39">
        <v>3323.18</v>
      </c>
      <c r="E23" s="39">
        <v>3342.98</v>
      </c>
      <c r="F23" s="39">
        <v>3347.32</v>
      </c>
      <c r="G23" s="39">
        <v>3314.03</v>
      </c>
      <c r="H23" s="39">
        <v>1120</v>
      </c>
      <c r="I23" s="39">
        <v>930</v>
      </c>
      <c r="J23" s="39">
        <v>3343.15</v>
      </c>
      <c r="K23" s="39">
        <v>3341.96</v>
      </c>
      <c r="L23" s="39">
        <v>3348.33</v>
      </c>
      <c r="M23" s="39">
        <v>3349.05</v>
      </c>
      <c r="N23" s="39">
        <v>3334.13</v>
      </c>
      <c r="O23" s="39">
        <v>1459</v>
      </c>
      <c r="P23" s="39">
        <v>1415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9"/>
  <sheetViews>
    <sheetView zoomScale="115" zoomScaleNormal="115" workbookViewId="0">
      <pane xSplit="2" ySplit="6" topLeftCell="C389" activePane="bottomRight" state="frozen"/>
      <selection pane="topRight" activeCell="C1" sqref="C1"/>
      <selection pane="bottomLeft" activeCell="A3" sqref="A3"/>
      <selection pane="bottomRight" activeCell="C406" sqref="C406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1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1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1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1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1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1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1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1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1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1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1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1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1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1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1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1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1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1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1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1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1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1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1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1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1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1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1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1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1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1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1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1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1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1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1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1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1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1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1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1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1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1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1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1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1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1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1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1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1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1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1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1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1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1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1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1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1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1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1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1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1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1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1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1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1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1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1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1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1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1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1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1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1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1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1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1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1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1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1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1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1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1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1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1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1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1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1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1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1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1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1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1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1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1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1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1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1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1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1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1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1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1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1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1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1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1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1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1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1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1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1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1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1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1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1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1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1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1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1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1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1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1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1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1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1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1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1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1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1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1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1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1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1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1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1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1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1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1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1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1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1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1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1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1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1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1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1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1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1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1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1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1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1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1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1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1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1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1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" x14ac:dyDescent="0.1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1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1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6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1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1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1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1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1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1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1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1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1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1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1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1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1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1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1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1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0.5" x14ac:dyDescent="0.1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1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1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4.5" x14ac:dyDescent="0.1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1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1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1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1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1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1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0.5" x14ac:dyDescent="0.1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1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1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1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" x14ac:dyDescent="0.1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" x14ac:dyDescent="0.1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0.5" x14ac:dyDescent="0.1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1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1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1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1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1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1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1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4" x14ac:dyDescent="0.1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1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1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4" x14ac:dyDescent="0.1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1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1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1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1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1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1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1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1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1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1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0.5" x14ac:dyDescent="0.1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1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1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1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1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1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1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1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1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1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1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1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1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1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1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1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1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1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1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1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1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1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1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1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1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1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1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1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1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1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1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1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1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1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1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1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1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1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1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1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1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1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1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1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1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1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1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1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1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1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1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1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1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1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1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1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1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1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1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1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1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1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1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1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1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1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1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1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1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1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1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1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1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1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1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1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1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x14ac:dyDescent="0.1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x14ac:dyDescent="0.1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0.5" x14ac:dyDescent="0.1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x14ac:dyDescent="0.1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x14ac:dyDescent="0.1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x14ac:dyDescent="0.1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x14ac:dyDescent="0.1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x14ac:dyDescent="0.1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x14ac:dyDescent="0.1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x14ac:dyDescent="0.1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x14ac:dyDescent="0.1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x14ac:dyDescent="0.1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x14ac:dyDescent="0.15">
      <c r="A330" s="90">
        <v>42986</v>
      </c>
      <c r="B330" s="41">
        <f t="shared" ref="B330:B406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x14ac:dyDescent="0.1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x14ac:dyDescent="0.1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x14ac:dyDescent="0.1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x14ac:dyDescent="0.1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x14ac:dyDescent="0.1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x14ac:dyDescent="0.1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x14ac:dyDescent="0.1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x14ac:dyDescent="0.1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x14ac:dyDescent="0.1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x14ac:dyDescent="0.1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x14ac:dyDescent="0.1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x14ac:dyDescent="0.1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1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x14ac:dyDescent="0.1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x14ac:dyDescent="0.1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x14ac:dyDescent="0.1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x14ac:dyDescent="0.1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x14ac:dyDescent="0.1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x14ac:dyDescent="0.1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x14ac:dyDescent="0.1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x14ac:dyDescent="0.1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x14ac:dyDescent="0.1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x14ac:dyDescent="0.1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1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x14ac:dyDescent="0.1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x14ac:dyDescent="0.1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x14ac:dyDescent="0.1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x14ac:dyDescent="0.1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x14ac:dyDescent="0.1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1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x14ac:dyDescent="0.1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x14ac:dyDescent="0.1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x14ac:dyDescent="0.1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x14ac:dyDescent="0.1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x14ac:dyDescent="0.1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x14ac:dyDescent="0.1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x14ac:dyDescent="0.1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x14ac:dyDescent="0.1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1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x14ac:dyDescent="0.1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1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x14ac:dyDescent="0.1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x14ac:dyDescent="0.1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1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x14ac:dyDescent="0.1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x14ac:dyDescent="0.1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x14ac:dyDescent="0.1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x14ac:dyDescent="0.1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x14ac:dyDescent="0.1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1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x14ac:dyDescent="0.1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x14ac:dyDescent="0.1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x14ac:dyDescent="0.1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x14ac:dyDescent="0.1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1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x14ac:dyDescent="0.1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1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1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1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1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x14ac:dyDescent="0.1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1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1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1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1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1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1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1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x14ac:dyDescent="0.1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1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5">IF(AVERAGE(N399)&lt;S399,"熊",IF(AVERAGE(N399)&gt;S399,"牛",""))</f>
        <v>熊</v>
      </c>
      <c r="U400" s="92">
        <f t="shared" ref="U400" si="4776">MAX(H400,O400)</f>
        <v>3307.18</v>
      </c>
      <c r="V400" s="92">
        <f t="shared" ref="V400" si="4777">MIN(I400,P400)</f>
        <v>3293.89</v>
      </c>
      <c r="W400" s="40">
        <f t="shared" ref="W400" si="4778">LN(U400/V400)</f>
        <v>4.0266253673059459E-3</v>
      </c>
      <c r="X400" s="92">
        <f t="shared" ref="X400" si="4779">IF(U400=H400,J400,Q400)</f>
        <v>1322</v>
      </c>
      <c r="Y400" s="92">
        <f t="shared" ref="Y400" si="4780">IF(V400=I400,K400,R400)</f>
        <v>1444</v>
      </c>
      <c r="Z400" s="93">
        <f t="shared" ref="Z400" si="4781">(U400-V400)/(C400)</f>
        <v>4.0300937929277653E-3</v>
      </c>
      <c r="AA400" s="93">
        <f t="shared" ref="AA400" si="4782">LN(C400/N399)</f>
        <v>-7.1842676728792871E-4</v>
      </c>
      <c r="AB400" s="93">
        <f t="shared" ref="AB400" si="4783">LN(N400/U400)</f>
        <v>-3.0647002292200787E-3</v>
      </c>
      <c r="AC400" s="93">
        <f t="shared" ref="AC400" si="4784">LN(N400/V400)</f>
        <v>9.61925138085775E-4</v>
      </c>
      <c r="AD400" s="93">
        <f t="shared" ref="AD400" si="4785">LN(U400/C400)</f>
        <v>2.8736391573320422E-3</v>
      </c>
      <c r="AE400" s="93">
        <f t="shared" ref="AE400" si="4786">LN(V400/C400)</f>
        <v>-1.1529862099738297E-3</v>
      </c>
      <c r="AF400" s="93">
        <f t="shared" ref="AF400" si="4787">LN(N400/C400)</f>
        <v>-1.9106107188800485E-4</v>
      </c>
      <c r="AG400" s="93">
        <f t="shared" ref="AG400" si="4788">LN(N400/N399)</f>
        <v>-9.0948783917591729E-4</v>
      </c>
      <c r="AH400" s="93">
        <f t="shared" ref="AH400" si="4789">LN(D400/C400)</f>
        <v>3.9413766222661965E-4</v>
      </c>
      <c r="AI400" s="93">
        <f t="shared" ref="AI400" si="4790">LN(E400/C400)</f>
        <v>9.9111189945744194E-4</v>
      </c>
      <c r="AJ400" s="93">
        <f t="shared" ref="AJ400" si="4791">LN(F400/C400)</f>
        <v>2.6984947717439555E-4</v>
      </c>
      <c r="AK400" s="93">
        <f t="shared" ref="AK400" si="4792">+LN(G400/C400)</f>
        <v>1.8541245938852838E-3</v>
      </c>
      <c r="AL400" s="93">
        <f t="shared" ref="AL400" si="4793">LN(H400/I400)</f>
        <v>2.9233453566146692E-3</v>
      </c>
      <c r="AM400" s="93">
        <f t="shared" ref="AM400" si="4794">LN(O400/P400)</f>
        <v>4.0266253673059459E-3</v>
      </c>
      <c r="AN400" s="93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3">
        <f t="shared" ref="AQ400" si="4798">LN(M400/L400)</f>
        <v>-1.6344419325214931E-4</v>
      </c>
      <c r="AR400" s="93">
        <f t="shared" ref="AR400" si="4799">LN(N400/L400)</f>
        <v>-2.1480918577901583E-3</v>
      </c>
      <c r="AS400" s="93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3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3">
        <f t="shared" ref="AY400" si="4806">LN(G400/I400)</f>
        <v>2.3090919350786184E-3</v>
      </c>
      <c r="AZ400" s="93">
        <f t="shared" ref="AZ400" si="4807">LN(N400/P400)</f>
        <v>9.61925138085775E-4</v>
      </c>
      <c r="BA400" s="93">
        <f t="shared" ref="BA400" si="4808">AV399</f>
        <v>0.78265037143541438</v>
      </c>
      <c r="BB400" s="93">
        <f t="shared" ref="BB400" si="4809">AR399</f>
        <v>-9.7526411035102172E-4</v>
      </c>
      <c r="BC400" s="93">
        <f t="shared" ref="BC400" si="4810">AS399</f>
        <v>5.7558226000064897E-3</v>
      </c>
      <c r="BD400" s="39">
        <f t="shared" si="4774"/>
        <v>1</v>
      </c>
    </row>
    <row r="401" spans="1:57" x14ac:dyDescent="0.15">
      <c r="A401" s="90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2">
        <f t="shared" si="176"/>
        <v>3300.5839999999998</v>
      </c>
      <c r="T401" s="92" t="str">
        <f t="shared" ref="T401" si="4811">IF(AVERAGE(N400)&lt;S400,"熊",IF(AVERAGE(N400)&gt;S400,"牛",""))</f>
        <v>熊</v>
      </c>
      <c r="U401" s="92">
        <f t="shared" ref="U401" si="4812">MAX(H401,O401)</f>
        <v>3312.07</v>
      </c>
      <c r="V401" s="92">
        <f t="shared" ref="V401" si="4813">MIN(I401,P401)</f>
        <v>3270.73</v>
      </c>
      <c r="W401" s="40">
        <f t="shared" ref="W401" si="4814">LN(U401/V401)</f>
        <v>1.2560169980686882E-2</v>
      </c>
      <c r="X401" s="92">
        <f t="shared" ref="X401" si="4815">IF(U401=H401,J401,Q401)</f>
        <v>1000</v>
      </c>
      <c r="Y401" s="92">
        <f t="shared" ref="Y401" si="4816">IF(V401=I401,K401,R401)</f>
        <v>1431</v>
      </c>
      <c r="Z401" s="93">
        <f t="shared" ref="Z401" si="4817">(U401-V401)/(C401)</f>
        <v>1.2541676652883204E-2</v>
      </c>
      <c r="AA401" s="93">
        <f t="shared" ref="AA401" si="4818">LN(C401/N400)</f>
        <v>-2.5783867631964274E-4</v>
      </c>
      <c r="AB401" s="93">
        <f t="shared" ref="AB401" si="4819">LN(N401/U401)</f>
        <v>-9.5897151001325502E-3</v>
      </c>
      <c r="AC401" s="93">
        <f t="shared" ref="AC401" si="4820">LN(N401/V401)</f>
        <v>2.9704548805544492E-3</v>
      </c>
      <c r="AD401" s="93">
        <f t="shared" ref="AD401" si="4821">LN(U401/C401)</f>
        <v>4.8000479555336669E-3</v>
      </c>
      <c r="AE401" s="93">
        <f t="shared" ref="AE401" si="4822">LN(V401/C401)</f>
        <v>-7.7601220251533086E-3</v>
      </c>
      <c r="AF401" s="93">
        <f t="shared" ref="AF401" si="4823">LN(N401/C401)</f>
        <v>-4.7896671445989258E-3</v>
      </c>
      <c r="AG401" s="93">
        <f t="shared" ref="AG401" si="4824">LN(N401/N400)</f>
        <v>-5.0475058209185544E-3</v>
      </c>
      <c r="AH401" s="93">
        <f t="shared" ref="AH401" si="4825">LN(D401/C401)</f>
        <v>1.1218717634206253E-3</v>
      </c>
      <c r="AI401" s="93">
        <f t="shared" ref="AI401" si="4826">LN(E401/C401)</f>
        <v>2.2848633265282366E-3</v>
      </c>
      <c r="AJ401" s="93">
        <f t="shared" ref="AJ401" si="4827">LN(F401/C401)</f>
        <v>2.2394593445913308E-3</v>
      </c>
      <c r="AK401" s="93">
        <f t="shared" ref="AK401" si="4828">+LN(G401/C401)</f>
        <v>-3.842078473397759E-3</v>
      </c>
      <c r="AL401" s="93">
        <f t="shared" ref="AL401" si="4829">LN(H401/I401)</f>
        <v>8.7060832550499966E-3</v>
      </c>
      <c r="AM401" s="93">
        <f t="shared" ref="AM401" si="4830">LN(O401/P401)</f>
        <v>5.6402932471763785E-3</v>
      </c>
      <c r="AN401" s="93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3">
        <f t="shared" ref="AQ401" si="4834">LN(M401/L401)</f>
        <v>9.5276514547148897E-4</v>
      </c>
      <c r="AR401" s="93">
        <f t="shared" ref="AR401" si="4835">LN(N401/L401)</f>
        <v>-9.5977046003608798E-4</v>
      </c>
      <c r="AS401" s="93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3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3">
        <f t="shared" ref="AY401" si="4842">LN(G401/I401)</f>
        <v>6.3956826118576212E-5</v>
      </c>
      <c r="AZ401" s="93">
        <f t="shared" ref="AZ401" si="4843">LN(N401/P401)</f>
        <v>2.9704548805544492E-3</v>
      </c>
      <c r="BA401" s="93">
        <f t="shared" ref="BA401" si="4844">AV400</f>
        <v>0.23852520692250426</v>
      </c>
      <c r="BB401" s="93">
        <f t="shared" ref="BB401" si="4845">AR400</f>
        <v>-2.1480918577901583E-3</v>
      </c>
      <c r="BC401" s="93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15">
      <c r="A402" s="90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2">
        <f t="shared" si="176"/>
        <v>3298.4954999999995</v>
      </c>
      <c r="T402" s="92" t="str">
        <f t="shared" ref="T402" si="4847">IF(AVERAGE(N401)&lt;S401,"熊",IF(AVERAGE(N401)&gt;S401,"牛",""))</f>
        <v>熊</v>
      </c>
      <c r="U402" s="92">
        <f t="shared" ref="U402" si="4848">MAX(H402,O402)</f>
        <v>3307.3</v>
      </c>
      <c r="V402" s="92">
        <f t="shared" ref="V402" si="4849">MIN(I402,P402)</f>
        <v>3274.4</v>
      </c>
      <c r="W402" s="40">
        <f t="shared" ref="W402" si="4850">LN(U402/V402)</f>
        <v>9.9975003507188701E-3</v>
      </c>
      <c r="X402" s="92">
        <f t="shared" ref="X402" si="4851">IF(U402=H402,J402,Q402)</f>
        <v>1441</v>
      </c>
      <c r="Y402" s="92">
        <f t="shared" ref="Y402" si="4852">IF(V402=I402,K402,R402)</f>
        <v>1056</v>
      </c>
      <c r="Z402" s="93">
        <f t="shared" ref="Z402" si="4853">(U402-V402)/(C402)</f>
        <v>1.003709760085913E-2</v>
      </c>
      <c r="AA402" s="93">
        <f t="shared" ref="AA402" si="4854">LN(C402/N401)</f>
        <v>-7.9898758500826722E-4</v>
      </c>
      <c r="AB402" s="93">
        <f t="shared" ref="AB402" si="4855">LN(N402/U402)</f>
        <v>-3.5685016603280754E-4</v>
      </c>
      <c r="AC402" s="93">
        <f t="shared" ref="AC402" si="4856">LN(N402/V402)</f>
        <v>9.6406501846860587E-3</v>
      </c>
      <c r="AD402" s="93">
        <f t="shared" ref="AD402" si="4857">LN(U402/C402)</f>
        <v>8.9474776665487733E-3</v>
      </c>
      <c r="AE402" s="93">
        <f t="shared" ref="AE402" si="4858">LN(V402/C402)</f>
        <v>-1.0500226841702442E-3</v>
      </c>
      <c r="AF402" s="93">
        <f t="shared" ref="AF402" si="4859">LN(N402/C402)</f>
        <v>8.5906275005158059E-3</v>
      </c>
      <c r="AG402" s="93">
        <f t="shared" ref="AG402" si="4860">LN(N402/N401)</f>
        <v>7.7916399155076544E-3</v>
      </c>
      <c r="AH402" s="93">
        <f t="shared" ref="AH402" si="4861">LN(D402/C402)</f>
        <v>-8.2405261508179683E-4</v>
      </c>
      <c r="AI402" s="93">
        <f t="shared" ref="AI402" si="4862">LN(E402/C402)</f>
        <v>6.5570473069052578E-4</v>
      </c>
      <c r="AJ402" s="93">
        <f t="shared" ref="AJ402" si="4863">LN(F402/C402)</f>
        <v>-5.2487352363679443E-4</v>
      </c>
      <c r="AK402" s="93">
        <f t="shared" ref="AK402" si="4864">+LN(G402/C402)</f>
        <v>2.6111147104787629E-3</v>
      </c>
      <c r="AL402" s="93">
        <f t="shared" ref="AL402" si="4865">LN(H402/I402)</f>
        <v>6.3231137507415705E-3</v>
      </c>
      <c r="AM402" s="93">
        <f t="shared" ref="AM402" si="4866">LN(O402/P402)</f>
        <v>6.8081134787984828E-3</v>
      </c>
      <c r="AN402" s="93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3">
        <f t="shared" ref="AQ402" si="4870">LN(M402/L402)</f>
        <v>1.8253116009682915E-4</v>
      </c>
      <c r="AR402" s="93">
        <f t="shared" ref="AR402" si="4871">LN(N402/L402)</f>
        <v>5.857806837552916E-3</v>
      </c>
      <c r="AS402" s="93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3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3">
        <f t="shared" ref="AY402" si="4878">LN(G402/I402)</f>
        <v>3.661137394648959E-3</v>
      </c>
      <c r="AZ402" s="93">
        <f t="shared" ref="AZ402" si="4879">LN(N402/P402)</f>
        <v>6.4512633127657123E-3</v>
      </c>
      <c r="BA402" s="93">
        <f t="shared" ref="BA402" si="4880">AV401</f>
        <v>0.23536526366715008</v>
      </c>
      <c r="BB402" s="93">
        <f t="shared" ref="BB402" si="4881">AR401</f>
        <v>-9.5977046003608798E-4</v>
      </c>
      <c r="BC402" s="93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15">
      <c r="A403" s="90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2">
        <f t="shared" si="176"/>
        <v>3297.1184999999996</v>
      </c>
      <c r="T403" s="92" t="str">
        <f t="shared" ref="T403" si="4883">IF(AVERAGE(N402)&lt;S402,"熊",IF(AVERAGE(N402)&gt;S402,"牛",""))</f>
        <v>牛</v>
      </c>
      <c r="U403" s="92">
        <f t="shared" ref="U403" si="4884">MAX(H403,O403)</f>
        <v>3306.89</v>
      </c>
      <c r="V403" s="92">
        <f t="shared" ref="V403" si="4885">MIN(I403,P403)</f>
        <v>3270.35</v>
      </c>
      <c r="W403" s="40">
        <f t="shared" ref="W403" si="4886">LN(U403/V403)</f>
        <v>1.1111157849892967E-2</v>
      </c>
      <c r="X403" s="92">
        <f t="shared" ref="X403" si="4887">IF(U403=H403,J403,Q403)</f>
        <v>1045</v>
      </c>
      <c r="Y403" s="92">
        <f t="shared" ref="Y403" si="4888">IF(V403=I403,K403,R403)</f>
        <v>1440</v>
      </c>
      <c r="Z403" s="93">
        <f t="shared" ref="Z403" si="4889">(U403-V403)/(C403)</f>
        <v>1.1064479206409756E-2</v>
      </c>
      <c r="AA403" s="93">
        <f t="shared" ref="AA403" si="4890">LN(C403/N402)</f>
        <v>-1.1076510760863851E-3</v>
      </c>
      <c r="AB403" s="93">
        <f t="shared" ref="AB403" si="4891">LN(N403/U403)</f>
        <v>-9.4521620018419069E-3</v>
      </c>
      <c r="AC403" s="93">
        <f t="shared" ref="AC403" si="4892">LN(N403/V403)</f>
        <v>1.6589958480510627E-3</v>
      </c>
      <c r="AD403" s="93">
        <f t="shared" ref="AD403" si="4893">LN(U403/C403)</f>
        <v>1.3405253658514168E-3</v>
      </c>
      <c r="AE403" s="93">
        <f t="shared" ref="AE403" si="4894">LN(V403/C403)</f>
        <v>-9.7706324840414298E-3</v>
      </c>
      <c r="AF403" s="93">
        <f t="shared" ref="AF403" si="4895">LN(N403/C403)</f>
        <v>-8.111636635990415E-3</v>
      </c>
      <c r="AG403" s="93">
        <f t="shared" ref="AG403" si="4896">LN(N403/N402)</f>
        <v>-9.2192877120767982E-3</v>
      </c>
      <c r="AH403" s="93">
        <f t="shared" ref="AH403" si="4897">LN(D403/C403)</f>
        <v>-1.1810075825325041E-4</v>
      </c>
      <c r="AI403" s="93">
        <f t="shared" ref="AI403" si="4898">LN(E403/C403)</f>
        <v>3.9356849053791921E-4</v>
      </c>
      <c r="AJ403" s="93">
        <f t="shared" ref="AJ403" si="4899">LN(F403/C403)</f>
        <v>-5.6337517732561043E-4</v>
      </c>
      <c r="AK403" s="93">
        <f t="shared" ref="AK403" si="4900">+LN(G403/C403)</f>
        <v>-2.0289964865004512E-4</v>
      </c>
      <c r="AL403" s="93">
        <f t="shared" ref="AL403" si="4901">LN(H403/I403)</f>
        <v>3.4199252112095059E-3</v>
      </c>
      <c r="AM403" s="93">
        <f t="shared" ref="AM403" si="4902">LN(O403/P403)</f>
        <v>9.7585202276489671E-3</v>
      </c>
      <c r="AN403" s="93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3">
        <f t="shared" ref="AQ403" si="4906">LN(M403/L403)</f>
        <v>-9.8477246838436436E-4</v>
      </c>
      <c r="AR403" s="93">
        <f t="shared" ref="AR403" si="4907">LN(N403/L403)</f>
        <v>-7.9359945577536489E-3</v>
      </c>
      <c r="AS403" s="93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3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3">
        <f t="shared" ref="AY403" si="4914">LN(G403/I403)</f>
        <v>1.8765001967079157E-3</v>
      </c>
      <c r="AZ403" s="93">
        <f t="shared" ref="AZ403" si="4915">LN(N403/P403)</f>
        <v>1.6589958480510627E-3</v>
      </c>
      <c r="BA403" s="93">
        <f t="shared" ref="BA403" si="4916">AV402</f>
        <v>0.96413373860181495</v>
      </c>
      <c r="BB403" s="93">
        <f t="shared" ref="BB403" si="4917">AR402</f>
        <v>5.857806837552916E-3</v>
      </c>
      <c r="BC403" s="93">
        <f t="shared" ref="BC403" si="4918">AS402</f>
        <v>8.5906275005158059E-3</v>
      </c>
      <c r="BD403" s="39">
        <f t="shared" si="4774"/>
        <v>0</v>
      </c>
    </row>
    <row r="404" spans="1:57" x14ac:dyDescent="0.15">
      <c r="A404" s="90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2">
        <f t="shared" si="176"/>
        <v>3294.0145000000002</v>
      </c>
      <c r="T404" s="92" t="str">
        <f t="shared" ref="T404" si="4919">IF(AVERAGE(N403)&lt;S403,"熊",IF(AVERAGE(N403)&gt;S403,"牛",""))</f>
        <v>熊</v>
      </c>
      <c r="U404" s="92">
        <f t="shared" ref="U404" si="4920">MAX(H404,O404)</f>
        <v>3304.06</v>
      </c>
      <c r="V404" s="92">
        <f t="shared" ref="V404" si="4921">MIN(I404,P404)</f>
        <v>3263.79</v>
      </c>
      <c r="W404" s="40">
        <f t="shared" ref="W404" si="4922">LN(U404/V404)</f>
        <v>1.2262918503366339E-2</v>
      </c>
      <c r="X404" s="92">
        <f t="shared" ref="X404" si="4923">IF(U404=H404,J404,Q404)</f>
        <v>1329</v>
      </c>
      <c r="Y404" s="92">
        <f t="shared" ref="Y404" si="4924">IF(V404=I404,K404,R404)</f>
        <v>940</v>
      </c>
      <c r="Z404" s="93">
        <f t="shared" ref="Z404" si="4925">(U404-V404)/(C404)</f>
        <v>1.2306366489522623E-2</v>
      </c>
      <c r="AA404" s="93">
        <f t="shared" ref="AA404" si="4926">LN(C404/N403)</f>
        <v>-1.0659630487968833E-3</v>
      </c>
      <c r="AB404" s="93">
        <f t="shared" ref="AB404" si="4927">LN(N404/U404)</f>
        <v>-2.3271186363053092E-3</v>
      </c>
      <c r="AC404" s="93">
        <f t="shared" ref="AC404" si="4928">LN(N404/V404)</f>
        <v>9.9357998670611142E-3</v>
      </c>
      <c r="AD404" s="93">
        <f t="shared" ref="AD404" si="4929">LN(U404/C404)</f>
        <v>9.6619696802711496E-3</v>
      </c>
      <c r="AE404" s="93">
        <f t="shared" ref="AE404" si="4930">LN(V404/C404)</f>
        <v>-2.6009488230953168E-3</v>
      </c>
      <c r="AF404" s="93">
        <f t="shared" ref="AF404" si="4931">LN(N404/C404)</f>
        <v>7.334851043965653E-3</v>
      </c>
      <c r="AG404" s="93">
        <f t="shared" ref="AG404" si="4932">LN(N404/N403)</f>
        <v>6.2688879951690174E-3</v>
      </c>
      <c r="AH404" s="93">
        <f t="shared" ref="AH404" si="4933">LN(D404/C404)</f>
        <v>-6.3890050151974216E-4</v>
      </c>
      <c r="AI404" s="93">
        <f t="shared" ref="AI404" si="4934">LN(E404/C404)</f>
        <v>-3.1481382690020699E-4</v>
      </c>
      <c r="AJ404" s="93">
        <f t="shared" ref="AJ404" si="4935">LN(F404/C404)</f>
        <v>-2.4447009769296133E-3</v>
      </c>
      <c r="AK404" s="93">
        <f t="shared" ref="AK404" si="4936">+LN(G404/C404)</f>
        <v>5.8928371966590377E-3</v>
      </c>
      <c r="AL404" s="93">
        <f t="shared" ref="AL404" si="4937">LN(H404/I404)</f>
        <v>9.4472659899619716E-3</v>
      </c>
      <c r="AM404" s="93">
        <f t="shared" ref="AM404" si="4938">LN(O404/P404)</f>
        <v>3.7660944797020669E-3</v>
      </c>
      <c r="AN404" s="93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3">
        <f t="shared" ref="AQ404" si="4942">LN(M404/L404)</f>
        <v>4.1308257378955455E-4</v>
      </c>
      <c r="AR404" s="93">
        <f t="shared" ref="AR404" si="4943">LN(N404/L404)</f>
        <v>1.4389758433969004E-3</v>
      </c>
      <c r="AS404" s="93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3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3">
        <f t="shared" ref="AY404" si="4950">LN(G404/I404)</f>
        <v>8.4937860197543333E-3</v>
      </c>
      <c r="AZ404" s="93">
        <f t="shared" ref="AZ404" si="4951">LN(N404/P404)</f>
        <v>1.4389758433969004E-3</v>
      </c>
      <c r="BA404" s="93">
        <f t="shared" ref="BA404" si="4952">AV403</f>
        <v>0.14860426929393258</v>
      </c>
      <c r="BB404" s="93">
        <f t="shared" ref="BB404" si="4953">AR403</f>
        <v>-7.9359945577536489E-3</v>
      </c>
      <c r="BC404" s="93">
        <f t="shared" ref="BC404" si="4954">AS403</f>
        <v>-8.111636635990415E-3</v>
      </c>
      <c r="BD404" s="39">
        <f t="shared" si="4774"/>
        <v>1</v>
      </c>
    </row>
    <row r="405" spans="1:57" x14ac:dyDescent="0.15">
      <c r="A405" s="90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2">
        <f t="shared" si="176"/>
        <v>3292.9739999999997</v>
      </c>
      <c r="T405" s="92" t="str">
        <f t="shared" ref="T405" si="4955">IF(AVERAGE(N404)&lt;S404,"熊",IF(AVERAGE(N404)&gt;S404,"牛",""))</f>
        <v>牛</v>
      </c>
      <c r="U405" s="92">
        <f t="shared" ref="U405" si="4956">MAX(H405,O405)</f>
        <v>3308.11</v>
      </c>
      <c r="V405" s="92">
        <f t="shared" ref="V405" si="4957">MIN(I405,P405)</f>
        <v>3292.8</v>
      </c>
      <c r="W405" s="40">
        <f t="shared" ref="W405" si="4958">LN(U405/V405)</f>
        <v>4.6387626716691459E-3</v>
      </c>
      <c r="X405" s="92">
        <f t="shared" ref="X405" si="4959">IF(U405=H405,J405,Q405)</f>
        <v>1459</v>
      </c>
      <c r="Y405" s="92">
        <f t="shared" ref="Y405" si="4960">IF(V405=I405,K405,R405)</f>
        <v>1338</v>
      </c>
      <c r="Z405" s="93">
        <f t="shared" ref="Z405" si="4961">(U405-V405)/(C405)</f>
        <v>4.6460814809194889E-3</v>
      </c>
      <c r="AA405" s="93">
        <f t="shared" ref="AA405" si="4962">LN(C405/N404)</f>
        <v>-3.4285905339635189E-4</v>
      </c>
      <c r="AB405" s="93">
        <f t="shared" ref="AB405" si="4963">LN(N405/U405)</f>
        <v>-2.8419054260028998E-4</v>
      </c>
      <c r="AC405" s="93">
        <f t="shared" ref="AC405" si="4964">LN(N405/V405)</f>
        <v>4.354572129068735E-3</v>
      </c>
      <c r="AD405" s="93">
        <f t="shared" ref="AD405" si="4965">LN(U405/C405)</f>
        <v>3.8949917188244869E-3</v>
      </c>
      <c r="AE405" s="93">
        <f t="shared" ref="AE405" si="4966">LN(V405/C405)</f>
        <v>-7.4377095284454138E-4</v>
      </c>
      <c r="AF405" s="93">
        <f t="shared" ref="AF405" si="4967">LN(N405/C405)</f>
        <v>3.6108011762242031E-3</v>
      </c>
      <c r="AG405" s="93">
        <f t="shared" ref="AG405" si="4968">LN(N405/N404)</f>
        <v>3.2679421228277539E-3</v>
      </c>
      <c r="AH405" s="93">
        <f t="shared" ref="AH405" si="4969">LN(D405/C405)</f>
        <v>6.3707795741489313E-4</v>
      </c>
      <c r="AI405" s="93">
        <f t="shared" ref="AI405" si="4970">LN(E405/C405)</f>
        <v>6.5830690095746791E-4</v>
      </c>
      <c r="AJ405" s="93">
        <f t="shared" ref="AJ405" si="4971">LN(F405/C405)</f>
        <v>2.412685342124138E-3</v>
      </c>
      <c r="AK405" s="93">
        <f t="shared" ref="AK405" si="4972">+LN(G405/C405)</f>
        <v>1.1009793154447727E-3</v>
      </c>
      <c r="AL405" s="93">
        <f t="shared" ref="AL405" si="4973">LN(H405/I405)</f>
        <v>3.536061934008405E-3</v>
      </c>
      <c r="AM405" s="93">
        <f t="shared" ref="AM405" si="4974">LN(O405/P405)</f>
        <v>4.6387626716691459E-3</v>
      </c>
      <c r="AN405" s="93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3">
        <f t="shared" ref="AQ405" si="4978">LN(M405/L405)</f>
        <v>5.2733506090780861E-4</v>
      </c>
      <c r="AR405" s="93">
        <f t="shared" ref="AR405" si="4979">LN(N405/L405)</f>
        <v>2.5522614071677614E-3</v>
      </c>
      <c r="AS405" s="93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3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3">
        <f t="shared" ref="AY405" si="4986">LN(G405/I405)</f>
        <v>1.3437824791489182E-3</v>
      </c>
      <c r="AZ405" s="93">
        <f t="shared" ref="AZ405" si="4987">LN(N405/P405)</f>
        <v>4.354572129068735E-3</v>
      </c>
      <c r="BA405" s="93">
        <f t="shared" ref="BA405" si="4988">AV404</f>
        <v>0.80928731065309556</v>
      </c>
      <c r="BB405" s="93">
        <f t="shared" ref="BB405" si="4989">AR404</f>
        <v>1.4389758433969004E-3</v>
      </c>
      <c r="BC405" s="93">
        <f t="shared" ref="BC405" si="4990">AS404</f>
        <v>7.334851043965653E-3</v>
      </c>
      <c r="BD405" s="39">
        <f t="shared" si="4774"/>
        <v>0</v>
      </c>
    </row>
    <row r="406" spans="1:57" x14ac:dyDescent="0.15">
      <c r="A406" s="90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2">
        <f t="shared" si="176"/>
        <v>3292.4515000000001</v>
      </c>
      <c r="T406" s="92" t="str">
        <f t="shared" ref="T406" si="4991">IF(AVERAGE(N405)&lt;S405,"熊",IF(AVERAGE(N405)&gt;S405,"牛",""))</f>
        <v>牛</v>
      </c>
      <c r="U406" s="92">
        <f t="shared" ref="U406" si="4992">MAX(H406,O406)</f>
        <v>3349.05</v>
      </c>
      <c r="V406" s="92">
        <f t="shared" ref="V406" si="4993">MIN(I406,P406)</f>
        <v>3314.03</v>
      </c>
      <c r="W406" s="40">
        <f t="shared" ref="W406" si="4994">LN(U406/V406)</f>
        <v>1.0511752062494915E-2</v>
      </c>
      <c r="X406" s="92">
        <f t="shared" ref="X406" si="4995">IF(U406=H406,J406,Q406)</f>
        <v>1459</v>
      </c>
      <c r="Y406" s="92">
        <f t="shared" ref="Y406" si="4996">IF(V406=I406,K406,R406)</f>
        <v>930</v>
      </c>
      <c r="Z406" s="93">
        <f t="shared" ref="Z406" si="4997">(U406-V406)/(C406)</f>
        <v>1.0567194624067971E-2</v>
      </c>
      <c r="AA406" s="93">
        <f t="shared" ref="AA406" si="4998">LN(C406/N405)</f>
        <v>2.072132681261597E-3</v>
      </c>
      <c r="AB406" s="93">
        <f t="shared" ref="AB406" si="4999">LN(N406/U406)</f>
        <v>-2.1500945228551145E-4</v>
      </c>
      <c r="AC406" s="93">
        <f t="shared" ref="AC406" si="5000">LN(N406/V406)</f>
        <v>1.0296742610209445E-2</v>
      </c>
      <c r="AD406" s="93">
        <f t="shared" ref="AD406" si="5001">LN(U406/C406)</f>
        <v>1.0511752062494915E-2</v>
      </c>
      <c r="AE406" s="93">
        <f t="shared" ref="AE406" si="5002">LN(V406/C406)</f>
        <v>0</v>
      </c>
      <c r="AF406" s="93">
        <f t="shared" ref="AF406" si="5003">LN(N406/C406)</f>
        <v>1.0296742610209445E-2</v>
      </c>
      <c r="AG406" s="93">
        <f t="shared" ref="AG406" si="5004">LN(N406/N405)</f>
        <v>1.236887529147087E-2</v>
      </c>
      <c r="AH406" s="93">
        <f t="shared" ref="AH406" si="5005">LN(D406/C406)</f>
        <v>1.4714443008661002E-3</v>
      </c>
      <c r="AI406" s="93">
        <f t="shared" ref="AI406" si="5006">LN(E406/C406)</f>
        <v>3.5573023128571456E-3</v>
      </c>
      <c r="AJ406" s="93">
        <f t="shared" ref="AJ406" si="5007">LN(F406/C406)</f>
        <v>2.7571843580582621E-3</v>
      </c>
      <c r="AK406" s="93">
        <f t="shared" ref="AK406" si="5008">+LN(G406/C406)</f>
        <v>8.6976533018274411E-3</v>
      </c>
      <c r="AL406" s="93">
        <f t="shared" ref="AL406" si="5009">LN(H406/I406)</f>
        <v>9.9950541982822168E-3</v>
      </c>
      <c r="AM406" s="93">
        <f t="shared" ref="AM406" si="5010">LN(O406/P406)</f>
        <v>4.4649477604328707E-3</v>
      </c>
      <c r="AN406" s="93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3">
        <f t="shared" ref="AQ406" si="5014">LN(M406/L406)</f>
        <v>-3.5601508802966786E-4</v>
      </c>
      <c r="AR406" s="93">
        <f t="shared" ref="AR406" si="5015">LN(N406/L406)</f>
        <v>1.5482377694386903E-3</v>
      </c>
      <c r="AS406" s="93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3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3">
        <f t="shared" ref="AY406" si="5022">LN(G406/I406)</f>
        <v>8.6976533018274411E-3</v>
      </c>
      <c r="AZ406" s="93">
        <f t="shared" ref="AZ406" si="5023">LN(N406/P406)</f>
        <v>4.249938308147341E-3</v>
      </c>
      <c r="BA406" s="93">
        <f t="shared" ref="BA406" si="5024">AV405</f>
        <v>0.9386022207707343</v>
      </c>
      <c r="BB406" s="93">
        <f t="shared" ref="BB406" si="5025">AR405</f>
        <v>2.5522614071677614E-3</v>
      </c>
      <c r="BC406" s="93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15">
      <c r="A407" s="90">
        <v>43103</v>
      </c>
      <c r="B407" s="41">
        <f t="shared" ref="B407:B409" si="5028">WEEKDAY(A407,2)</f>
        <v>3</v>
      </c>
    </row>
    <row r="408" spans="1:57" x14ac:dyDescent="0.15">
      <c r="A408" s="90">
        <v>43104</v>
      </c>
      <c r="B408" s="41">
        <f t="shared" si="5028"/>
        <v>4</v>
      </c>
    </row>
    <row r="409" spans="1:57" x14ac:dyDescent="0.15">
      <c r="A409" s="90">
        <v>43105</v>
      </c>
      <c r="B409" s="41">
        <f t="shared" si="5028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60"/>
  <sheetViews>
    <sheetView zoomScale="115" zoomScaleNormal="115" workbookViewId="0">
      <pane xSplit="1" ySplit="1" topLeftCell="B337" activePane="bottomRight" state="frozen"/>
      <selection pane="topRight" activeCell="B1" sqref="B1"/>
      <selection pane="bottomLeft" activeCell="A2" sqref="A2"/>
      <selection pane="bottomRight" activeCell="B357" sqref="B357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357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1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1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x14ac:dyDescent="0.1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x14ac:dyDescent="0.1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x14ac:dyDescent="0.1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x14ac:dyDescent="0.1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x14ac:dyDescent="0.1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x14ac:dyDescent="0.1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x14ac:dyDescent="0.1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x14ac:dyDescent="0.1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x14ac:dyDescent="0.1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x14ac:dyDescent="0.1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x14ac:dyDescent="0.1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x14ac:dyDescent="0.1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x14ac:dyDescent="0.1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x14ac:dyDescent="0.1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x14ac:dyDescent="0.1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x14ac:dyDescent="0.1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x14ac:dyDescent="0.1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x14ac:dyDescent="0.1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x14ac:dyDescent="0.1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x14ac:dyDescent="0.1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x14ac:dyDescent="0.1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x14ac:dyDescent="0.1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x14ac:dyDescent="0.1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x14ac:dyDescent="0.1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x14ac:dyDescent="0.1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x14ac:dyDescent="0.1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x14ac:dyDescent="0.1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x14ac:dyDescent="0.15">
      <c r="A291" s="90">
        <v>43007</v>
      </c>
      <c r="B291" s="41">
        <f t="shared" ref="B291:B357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x14ac:dyDescent="0.1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x14ac:dyDescent="0.1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x14ac:dyDescent="0.1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x14ac:dyDescent="0.1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x14ac:dyDescent="0.1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x14ac:dyDescent="0.1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x14ac:dyDescent="0.1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x14ac:dyDescent="0.1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x14ac:dyDescent="0.1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x14ac:dyDescent="0.1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x14ac:dyDescent="0.1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x14ac:dyDescent="0.1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x14ac:dyDescent="0.1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x14ac:dyDescent="0.1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x14ac:dyDescent="0.1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x14ac:dyDescent="0.1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7" si="21">LN(L307/L306)</f>
        <v>2.1046376516050971E-3</v>
      </c>
    </row>
    <row r="308" spans="1:14" x14ac:dyDescent="0.1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x14ac:dyDescent="0.1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x14ac:dyDescent="0.1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x14ac:dyDescent="0.1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x14ac:dyDescent="0.1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x14ac:dyDescent="0.1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x14ac:dyDescent="0.1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x14ac:dyDescent="0.1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x14ac:dyDescent="0.1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x14ac:dyDescent="0.1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x14ac:dyDescent="0.1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x14ac:dyDescent="0.1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x14ac:dyDescent="0.1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x14ac:dyDescent="0.1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x14ac:dyDescent="0.1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x14ac:dyDescent="0.1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x14ac:dyDescent="0.1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x14ac:dyDescent="0.1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x14ac:dyDescent="0.1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x14ac:dyDescent="0.1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x14ac:dyDescent="0.1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x14ac:dyDescent="0.1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x14ac:dyDescent="0.1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x14ac:dyDescent="0.1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x14ac:dyDescent="0.1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x14ac:dyDescent="0.1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x14ac:dyDescent="0.1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x14ac:dyDescent="0.1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x14ac:dyDescent="0.1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x14ac:dyDescent="0.1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x14ac:dyDescent="0.1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x14ac:dyDescent="0.1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x14ac:dyDescent="0.1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x14ac:dyDescent="0.1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x14ac:dyDescent="0.1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x14ac:dyDescent="0.1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x14ac:dyDescent="0.1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7" si="22">LN(H344/H343)</f>
        <v>5.9509246834607457E-4</v>
      </c>
      <c r="J344">
        <v>6.6237849999999998</v>
      </c>
      <c r="K344" s="93">
        <f t="shared" ref="K344:K357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621</v>
      </c>
    </row>
    <row r="345" spans="1:14" x14ac:dyDescent="0.1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623</v>
      </c>
    </row>
    <row r="346" spans="1:14" x14ac:dyDescent="0.1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625</v>
      </c>
    </row>
    <row r="347" spans="1:14" x14ac:dyDescent="0.1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x14ac:dyDescent="0.1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x14ac:dyDescent="0.1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635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  <c r="B352" s="41">
        <f t="shared" si="20"/>
        <v>1</v>
      </c>
      <c r="C352">
        <v>6.5682999999999998</v>
      </c>
      <c r="D352" s="93">
        <f t="shared" si="15"/>
        <v>-2.0987962443252267E-3</v>
      </c>
      <c r="H352">
        <v>6.5644150000000003</v>
      </c>
      <c r="I352" s="93">
        <f t="shared" si="22"/>
        <v>0</v>
      </c>
      <c r="J352">
        <v>6.5712149999999996</v>
      </c>
      <c r="K352" s="93">
        <f t="shared" si="23"/>
        <v>0</v>
      </c>
      <c r="L352">
        <v>6.5653249999999996</v>
      </c>
      <c r="M352" s="93">
        <f t="shared" si="21"/>
        <v>0</v>
      </c>
    </row>
    <row r="353" spans="1:14" x14ac:dyDescent="0.15">
      <c r="A353" s="90">
        <v>43095</v>
      </c>
      <c r="B353" s="41">
        <f t="shared" si="20"/>
        <v>2</v>
      </c>
      <c r="C353">
        <v>6.5415999999999999</v>
      </c>
      <c r="D353" s="93">
        <f t="shared" si="15"/>
        <v>-4.0732632462517999E-3</v>
      </c>
      <c r="H353">
        <v>6.5483500000000001</v>
      </c>
      <c r="I353" s="93">
        <f t="shared" si="22"/>
        <v>-2.4502853574694043E-3</v>
      </c>
      <c r="J353">
        <v>6.5451249999999996</v>
      </c>
      <c r="K353" s="93">
        <f t="shared" si="23"/>
        <v>-3.9782491776466193E-3</v>
      </c>
      <c r="L353">
        <v>6.540565</v>
      </c>
      <c r="M353" s="93">
        <f t="shared" si="21"/>
        <v>-3.7784583050339497E-3</v>
      </c>
    </row>
    <row r="354" spans="1:14" x14ac:dyDescent="0.15">
      <c r="A354" s="90">
        <v>43096</v>
      </c>
      <c r="B354" s="41">
        <f t="shared" si="20"/>
        <v>3</v>
      </c>
      <c r="C354">
        <v>6.5420999999999996</v>
      </c>
      <c r="D354" s="93">
        <f t="shared" si="15"/>
        <v>7.6430979041562988E-5</v>
      </c>
      <c r="H354">
        <v>6.5509250000000003</v>
      </c>
      <c r="I354" s="93">
        <f t="shared" si="22"/>
        <v>3.9315153444272039E-4</v>
      </c>
      <c r="J354">
        <v>6.5568299999999997</v>
      </c>
      <c r="K354" s="93">
        <f t="shared" si="23"/>
        <v>1.786756726613172E-3</v>
      </c>
      <c r="L354">
        <v>6.5531600000000001</v>
      </c>
      <c r="M354" s="93">
        <f t="shared" si="21"/>
        <v>1.9238228822747382E-3</v>
      </c>
    </row>
    <row r="355" spans="1:14" x14ac:dyDescent="0.15">
      <c r="A355" s="90">
        <v>43097</v>
      </c>
      <c r="B355" s="41">
        <f t="shared" si="20"/>
        <v>4</v>
      </c>
      <c r="C355">
        <v>6.5411999999999999</v>
      </c>
      <c r="D355" s="93">
        <f t="shared" si="15"/>
        <v>-1.3757996857358836E-4</v>
      </c>
      <c r="H355">
        <v>6.5421050000000003</v>
      </c>
      <c r="I355" s="93">
        <f t="shared" si="22"/>
        <v>-1.3472819254441418E-3</v>
      </c>
      <c r="J355">
        <v>6.5337500000000004</v>
      </c>
      <c r="K355" s="93">
        <f t="shared" si="23"/>
        <v>-3.5262034096172432E-3</v>
      </c>
      <c r="L355">
        <v>6.5331650000000003</v>
      </c>
      <c r="M355" s="93">
        <f t="shared" si="21"/>
        <v>-3.0558641268574639E-3</v>
      </c>
    </row>
    <row r="356" spans="1:14" x14ac:dyDescent="0.15">
      <c r="A356" s="90">
        <v>43098</v>
      </c>
      <c r="B356" s="41">
        <f t="shared" si="20"/>
        <v>5</v>
      </c>
      <c r="C356">
        <v>6.5341999999999896</v>
      </c>
      <c r="D356" s="93">
        <f t="shared" si="15"/>
        <v>-1.0707130441530476E-3</v>
      </c>
      <c r="H356">
        <v>6.51661</v>
      </c>
      <c r="I356" s="93">
        <f t="shared" si="22"/>
        <v>-3.9046770516789142E-3</v>
      </c>
      <c r="J356">
        <v>6.5200699999999996</v>
      </c>
      <c r="K356" s="93">
        <f t="shared" si="23"/>
        <v>-2.0959389677466492E-3</v>
      </c>
      <c r="L356">
        <v>6.5138800000000003</v>
      </c>
      <c r="M356" s="93">
        <f t="shared" si="21"/>
        <v>-2.9562271065588916E-3</v>
      </c>
    </row>
    <row r="357" spans="1:14" x14ac:dyDescent="0.15">
      <c r="A357" s="90">
        <v>43102</v>
      </c>
      <c r="B357" s="41">
        <f t="shared" si="20"/>
        <v>2</v>
      </c>
      <c r="C357">
        <v>6.5078999999999896</v>
      </c>
      <c r="D357" s="93">
        <f t="shared" si="15"/>
        <v>-4.0330982969585642E-3</v>
      </c>
      <c r="H357">
        <v>6.4955449999999999</v>
      </c>
      <c r="I357" s="93">
        <f t="shared" si="22"/>
        <v>-3.2377447704879654E-3</v>
      </c>
      <c r="J357">
        <v>6.4931400000000004</v>
      </c>
      <c r="K357" s="93">
        <f t="shared" si="23"/>
        <v>-4.1388771015368302E-3</v>
      </c>
      <c r="L357">
        <v>6.5010700000000003</v>
      </c>
      <c r="M357" s="93">
        <f t="shared" si="21"/>
        <v>-1.9685060851681335E-3</v>
      </c>
      <c r="N357" t="s">
        <v>645</v>
      </c>
    </row>
    <row r="358" spans="1:14" x14ac:dyDescent="0.15">
      <c r="A358" s="90">
        <v>43103</v>
      </c>
      <c r="B358" s="41">
        <f t="shared" ref="B358:B360" si="24">WEEKDAY(A358,2)</f>
        <v>3</v>
      </c>
    </row>
    <row r="359" spans="1:14" x14ac:dyDescent="0.15">
      <c r="A359" s="90">
        <v>43104</v>
      </c>
      <c r="B359" s="41">
        <f t="shared" si="24"/>
        <v>4</v>
      </c>
    </row>
    <row r="360" spans="1:14" x14ac:dyDescent="0.15">
      <c r="A360" s="90">
        <v>43105</v>
      </c>
      <c r="B360" s="41">
        <f t="shared" si="2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97"/>
  <sheetViews>
    <sheetView zoomScale="115" zoomScaleNormal="115" workbookViewId="0">
      <pane xSplit="1" ySplit="2" topLeftCell="B464" activePane="bottomRight" state="frozen"/>
      <selection pane="topRight" activeCell="B1" sqref="B1"/>
      <selection pane="bottomLeft" activeCell="A3" sqref="A3"/>
      <selection pane="bottomRight" activeCell="B494" sqref="B494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1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1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1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1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1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1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1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1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1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1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1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1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1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1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1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1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1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1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1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1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1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1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1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1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1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1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1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1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1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1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1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1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1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1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1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1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1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1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1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1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1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1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1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1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1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1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1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1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1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1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1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1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1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1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x14ac:dyDescent="0.1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1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1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1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1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1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1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1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1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1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1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1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1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1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1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1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1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1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1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1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1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1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1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1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1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1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1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1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1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1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1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1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1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1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1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1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1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1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1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1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1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1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1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1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1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1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1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1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1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1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1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1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1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1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1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1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1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1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1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1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1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1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1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1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1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1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1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1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1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1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1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1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1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1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1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1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1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1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1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1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1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1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1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1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1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1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1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1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1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1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1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1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1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1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1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1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1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1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1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1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1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1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1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1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1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1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1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1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1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1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1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1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1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1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1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1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1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1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1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1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1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1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1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1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1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1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1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1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1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1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1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1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1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1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1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1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1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1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1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1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1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1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1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1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1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1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1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1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1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1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1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1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1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1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1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1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1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1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1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1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1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1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1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1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1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1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1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1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1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1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1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1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1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1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1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1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1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1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1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1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1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1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1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" x14ac:dyDescent="0.1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1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1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1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" x14ac:dyDescent="0.1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1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1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1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1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" x14ac:dyDescent="0.1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1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1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4" x14ac:dyDescent="0.1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" x14ac:dyDescent="0.1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1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1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1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1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1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1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0.5" x14ac:dyDescent="0.1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1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1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1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1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1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1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1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1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1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1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1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1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1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1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0.5" x14ac:dyDescent="0.1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1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1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1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1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1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1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1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1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1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1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1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1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1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1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1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1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1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1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1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1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1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1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1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1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1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1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" x14ac:dyDescent="0.1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1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1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1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1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1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1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1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1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1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1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1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1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1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1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1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1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1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1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1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1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1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1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1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" x14ac:dyDescent="0.1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1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1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1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1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1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1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1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1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1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1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1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1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1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1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1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1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1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1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1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1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1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1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1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1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1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1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1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1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1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" x14ac:dyDescent="0.1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1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1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1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" x14ac:dyDescent="0.1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1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1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1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1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1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1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1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1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1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1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1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1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x14ac:dyDescent="0.1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x14ac:dyDescent="0.1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x14ac:dyDescent="0.1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4" x14ac:dyDescent="0.1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x14ac:dyDescent="0.1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" x14ac:dyDescent="0.1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x14ac:dyDescent="0.1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x14ac:dyDescent="0.1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x14ac:dyDescent="0.1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x14ac:dyDescent="0.1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x14ac:dyDescent="0.1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x14ac:dyDescent="0.1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x14ac:dyDescent="0.1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x14ac:dyDescent="0.1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x14ac:dyDescent="0.1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x14ac:dyDescent="0.1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x14ac:dyDescent="0.1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x14ac:dyDescent="0.1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x14ac:dyDescent="0.1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x14ac:dyDescent="0.1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x14ac:dyDescent="0.1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x14ac:dyDescent="0.1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x14ac:dyDescent="0.1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x14ac:dyDescent="0.1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x14ac:dyDescent="0.1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x14ac:dyDescent="0.1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" x14ac:dyDescent="0.1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x14ac:dyDescent="0.1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x14ac:dyDescent="0.1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x14ac:dyDescent="0.1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x14ac:dyDescent="0.1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x14ac:dyDescent="0.1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x14ac:dyDescent="0.1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x14ac:dyDescent="0.1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x14ac:dyDescent="0.1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x14ac:dyDescent="0.1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x14ac:dyDescent="0.1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x14ac:dyDescent="0.1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x14ac:dyDescent="0.1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x14ac:dyDescent="0.1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x14ac:dyDescent="0.1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93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" x14ac:dyDescent="0.1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x14ac:dyDescent="0.1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x14ac:dyDescent="0.1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x14ac:dyDescent="0.1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x14ac:dyDescent="0.1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x14ac:dyDescent="0.1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x14ac:dyDescent="0.1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x14ac:dyDescent="0.1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x14ac:dyDescent="0.1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x14ac:dyDescent="0.1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x14ac:dyDescent="0.1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4" x14ac:dyDescent="0.1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x14ac:dyDescent="0.1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x14ac:dyDescent="0.1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x14ac:dyDescent="0.1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x14ac:dyDescent="0.1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x14ac:dyDescent="0.1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x14ac:dyDescent="0.1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x14ac:dyDescent="0.1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x14ac:dyDescent="0.1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x14ac:dyDescent="0.1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x14ac:dyDescent="0.1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x14ac:dyDescent="0.1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x14ac:dyDescent="0.1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x14ac:dyDescent="0.1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x14ac:dyDescent="0.1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x14ac:dyDescent="0.1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x14ac:dyDescent="0.1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x14ac:dyDescent="0.1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x14ac:dyDescent="0.1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x14ac:dyDescent="0.1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x14ac:dyDescent="0.1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x14ac:dyDescent="0.1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x14ac:dyDescent="0.1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x14ac:dyDescent="0.1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x14ac:dyDescent="0.1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x14ac:dyDescent="0.1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x14ac:dyDescent="0.1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x14ac:dyDescent="0.1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x14ac:dyDescent="0.1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x14ac:dyDescent="0.1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x14ac:dyDescent="0.1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626</v>
      </c>
    </row>
    <row r="484" spans="1:15" x14ac:dyDescent="0.15">
      <c r="A484" s="90">
        <v>43087</v>
      </c>
      <c r="B484">
        <v>14.56</v>
      </c>
      <c r="C484" s="93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3">+K484/J484-1</f>
        <v>4.613942534879456E-3</v>
      </c>
      <c r="M484" s="92">
        <f t="shared" si="315"/>
        <v>1</v>
      </c>
      <c r="N484" s="50" t="s">
        <v>631</v>
      </c>
      <c r="O484">
        <v>0.32</v>
      </c>
    </row>
    <row r="485" spans="1:15" x14ac:dyDescent="0.15">
      <c r="A485" s="90">
        <v>43088</v>
      </c>
      <c r="B485">
        <v>14.84</v>
      </c>
      <c r="C485" s="93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4">+K485/J485-1</f>
        <v>1.6676099954812784E-2</v>
      </c>
      <c r="M485" s="92">
        <f t="shared" si="315"/>
        <v>2</v>
      </c>
    </row>
    <row r="486" spans="1:15" x14ac:dyDescent="0.15">
      <c r="A486" s="90">
        <v>43089</v>
      </c>
      <c r="B486">
        <v>14.94</v>
      </c>
      <c r="C486" s="93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5">+K486/J486-1</f>
        <v>2.5719555964114349E-3</v>
      </c>
      <c r="M486" s="92">
        <f t="shared" ref="M486" si="386">WEEKDAY(A486,2)</f>
        <v>3</v>
      </c>
    </row>
    <row r="487" spans="1:15" x14ac:dyDescent="0.15">
      <c r="A487" s="90">
        <v>43090</v>
      </c>
      <c r="B487">
        <v>15.1</v>
      </c>
      <c r="C487" s="93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7">+K487/J487-1</f>
        <v>1.0056413658808161E-2</v>
      </c>
      <c r="M487" s="92">
        <f t="shared" ref="M487" si="388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90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" si="391">+K488/J488-1</f>
        <v>-4.2018191405220895E-3</v>
      </c>
      <c r="M488" s="92">
        <f t="shared" ref="M488" si="392">WEEKDAY(A488,2)</f>
        <v>5</v>
      </c>
    </row>
    <row r="489" spans="1:15" x14ac:dyDescent="0.15">
      <c r="A489" s="90">
        <v>43094</v>
      </c>
      <c r="B489">
        <v>14.98</v>
      </c>
      <c r="C489" s="93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3">
        <f t="shared" ref="G489" si="394">+B489/D489-1</f>
        <v>-8.1551042936021112E-3</v>
      </c>
      <c r="H489" s="93">
        <f>(+B489/(D489*(1-VLOOKUP(A489,FX!A:K,9,0)))-1)</f>
        <v>-8.1551042936021112E-3</v>
      </c>
      <c r="I489" s="93">
        <f t="shared" si="293"/>
        <v>-7.9470198675496428E-3</v>
      </c>
      <c r="J489" s="92">
        <v>13295.26</v>
      </c>
      <c r="K489">
        <v>13305.98</v>
      </c>
      <c r="L489" s="93">
        <f t="shared" ref="L489" si="395">+K489/J489-1</f>
        <v>8.0630239649304158E-4</v>
      </c>
      <c r="M489" s="92">
        <f t="shared" ref="M489" si="396">WEEKDAY(A489,2)</f>
        <v>1</v>
      </c>
    </row>
    <row r="490" spans="1:15" x14ac:dyDescent="0.15">
      <c r="A490" s="90">
        <v>43095</v>
      </c>
      <c r="B490">
        <v>14.98</v>
      </c>
      <c r="C490" s="93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3">
        <f t="shared" ref="G490" si="399">+B490/D490-1</f>
        <v>-1.1128565766426735E-2</v>
      </c>
      <c r="H490" s="93">
        <f>(+B490/(D490*(1-VLOOKUP(A490,FX!A:K,9,0)))-1)</f>
        <v>-1.3545660390583802E-2</v>
      </c>
      <c r="I490" s="93">
        <f t="shared" si="293"/>
        <v>-1.3824884792626668E-2</v>
      </c>
      <c r="J490">
        <v>13305.98</v>
      </c>
      <c r="K490">
        <v>13348.79</v>
      </c>
      <c r="L490" s="93">
        <f t="shared" ref="L490" si="400">+K490/J490-1</f>
        <v>3.2173503943340176E-3</v>
      </c>
      <c r="M490" s="92">
        <f t="shared" ref="M490" si="401">WEEKDAY(A490,2)</f>
        <v>2</v>
      </c>
    </row>
    <row r="491" spans="1:15" x14ac:dyDescent="0.15">
      <c r="A491" s="90">
        <v>43096</v>
      </c>
      <c r="B491">
        <v>14.74</v>
      </c>
      <c r="C491" s="93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3">
        <f t="shared" ref="G491" si="404">+B491/D491-1</f>
        <v>-1.0408631009927727E-2</v>
      </c>
      <c r="H491" s="93">
        <f>(+B491/(D491*(1-VLOOKUP(A491,FX!A:K,9,0)))-1)</f>
        <v>-1.0019418625291654E-2</v>
      </c>
      <c r="I491" s="93">
        <f t="shared" si="293"/>
        <v>-1.2990491495915246E-2</v>
      </c>
      <c r="J491">
        <v>13348.79</v>
      </c>
      <c r="K491">
        <v>13089.58</v>
      </c>
      <c r="L491" s="93">
        <f t="shared" ref="L491" si="405">+K491/J491-1</f>
        <v>-1.9418239405968651E-2</v>
      </c>
      <c r="M491" s="92">
        <f t="shared" ref="M491" si="406">WEEKDAY(A491,2)</f>
        <v>3</v>
      </c>
    </row>
    <row r="492" spans="1:15" x14ac:dyDescent="0.15">
      <c r="A492" s="90">
        <v>43097</v>
      </c>
      <c r="B492">
        <v>15</v>
      </c>
      <c r="C492" s="93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3">
        <f t="shared" ref="G492" si="409">+B492/D492-1</f>
        <v>-3.618090087557424E-3</v>
      </c>
      <c r="H492" s="93">
        <f>(+B492/(D492*(1-VLOOKUP(A492,FX!A:K,9,0)))-1)</f>
        <v>-4.9586912578958309E-3</v>
      </c>
      <c r="I492" s="93">
        <f t="shared" si="293"/>
        <v>-4.1163192139157534E-3</v>
      </c>
      <c r="J492">
        <v>13089.58</v>
      </c>
      <c r="K492">
        <v>13195.17</v>
      </c>
      <c r="L492" s="93">
        <f t="shared" ref="L492" si="410">+K492/J492-1</f>
        <v>8.0667217741134944E-3</v>
      </c>
      <c r="M492" s="92">
        <f t="shared" ref="M492" si="411">WEEKDAY(A492,2)</f>
        <v>4</v>
      </c>
      <c r="N492" s="50" t="s">
        <v>641</v>
      </c>
    </row>
    <row r="493" spans="1:15" x14ac:dyDescent="0.15">
      <c r="A493" s="90">
        <v>43098</v>
      </c>
      <c r="B493">
        <v>15.02</v>
      </c>
      <c r="C493" s="93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3">
        <f t="shared" ref="G493" si="414">+B493/D493-1</f>
        <v>-2.8300382632363563E-3</v>
      </c>
      <c r="H493" s="93">
        <f>(+B493/(D493*(1-VLOOKUP(A493,FX!A:K,9,0)))-1)</f>
        <v>-6.7085207080557208E-3</v>
      </c>
      <c r="I493" s="93">
        <f t="shared" si="293"/>
        <v>-4.0448246137524402E-3</v>
      </c>
      <c r="J493">
        <v>13195.17</v>
      </c>
      <c r="K493">
        <v>13195.72</v>
      </c>
      <c r="L493" s="93">
        <f t="shared" ref="L493" si="415">+K493/J493-1</f>
        <v>4.1681918459435252E-5</v>
      </c>
      <c r="M493" s="92">
        <f t="shared" ref="M493" si="416">WEEKDAY(A493,2)</f>
        <v>5</v>
      </c>
    </row>
    <row r="494" spans="1:15" x14ac:dyDescent="0.15">
      <c r="A494" s="90">
        <v>43102</v>
      </c>
      <c r="B494">
        <v>15.36</v>
      </c>
      <c r="C494" s="93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G494" s="93">
        <f t="shared" ref="G494" si="419">+B494/D494-1</f>
        <v>1.1592526738553044E-3</v>
      </c>
      <c r="H494" s="93">
        <f>(+B494/(D494*(1-VLOOKUP(A494,FX!A:K,9,0)))-1)</f>
        <v>-2.0717841882117449E-3</v>
      </c>
      <c r="J494">
        <v>13195.72</v>
      </c>
      <c r="K494">
        <v>13424.28</v>
      </c>
      <c r="L494" s="93">
        <f t="shared" ref="L494" si="420">+K494/J494-1</f>
        <v>1.7320767642841961E-2</v>
      </c>
      <c r="M494" s="92">
        <f t="shared" ref="M494" si="421">WEEKDAY(A494,2)</f>
        <v>2</v>
      </c>
    </row>
    <row r="495" spans="1:15" x14ac:dyDescent="0.15">
      <c r="A495" s="90">
        <v>43103</v>
      </c>
    </row>
    <row r="496" spans="1:15" x14ac:dyDescent="0.15">
      <c r="A496" s="90">
        <v>43104</v>
      </c>
    </row>
    <row r="497" spans="1:1" x14ac:dyDescent="0.15">
      <c r="A497" s="90">
        <v>43105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96"/>
  <sheetViews>
    <sheetView zoomScale="115" zoomScaleNormal="115" workbookViewId="0">
      <pane xSplit="1" ySplit="2" topLeftCell="B465" activePane="bottomRight" state="frozen"/>
      <selection pane="topRight" activeCell="B1" sqref="B1"/>
      <selection pane="bottomLeft" activeCell="A3" sqref="A3"/>
      <selection pane="bottomRight" activeCell="E493" sqref="E49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x14ac:dyDescent="0.15">
      <c r="J1" t="s">
        <v>229</v>
      </c>
    </row>
    <row r="2" spans="1:15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1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1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1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1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1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1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1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1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1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1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1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1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1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1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1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1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1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1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1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1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1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1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1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1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1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1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1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1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1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1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1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1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1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1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1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1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1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1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1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1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1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1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1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1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1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1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1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1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1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1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1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1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1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1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1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1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1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1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1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1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1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1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1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1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1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1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1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1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1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1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1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1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1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1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1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1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1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1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1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1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1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1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1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1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1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1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1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1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1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1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1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1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1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1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1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1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1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1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1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1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1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1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1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1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1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1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1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1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1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1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1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1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1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1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1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1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1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1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1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1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1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1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1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1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1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1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1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1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1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1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1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1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1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1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1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1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1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1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1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1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1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1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1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1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1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1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1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1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1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1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1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1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1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1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1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1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1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1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1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1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1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1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1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1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1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1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1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1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1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1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1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1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1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67.5" x14ac:dyDescent="0.1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1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1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1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1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1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0.5" x14ac:dyDescent="0.1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7" x14ac:dyDescent="0.1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7" x14ac:dyDescent="0.1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7" x14ac:dyDescent="0.1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0.5" x14ac:dyDescent="0.1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1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1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1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1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1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1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1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1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1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1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1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1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1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1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1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1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1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1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1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1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1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1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1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1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1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1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1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1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1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1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1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1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1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7" x14ac:dyDescent="0.1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1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1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1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1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1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1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1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1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1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1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1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1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1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1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1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1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1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1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1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1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1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1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1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1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1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1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1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1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1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1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1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1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1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1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1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1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1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1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1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1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1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1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1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1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1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1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1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1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1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1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1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93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1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1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1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1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1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1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1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1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1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1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1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1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1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1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1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1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1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1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7" x14ac:dyDescent="0.1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1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1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1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1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1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1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1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7" x14ac:dyDescent="0.1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1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1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1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0.5" x14ac:dyDescent="0.1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1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1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1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1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1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1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1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1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1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1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1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1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148.5" x14ac:dyDescent="0.1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x14ac:dyDescent="0.1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x14ac:dyDescent="0.1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x14ac:dyDescent="0.1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x14ac:dyDescent="0.1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x14ac:dyDescent="0.1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x14ac:dyDescent="0.1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x14ac:dyDescent="0.1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x14ac:dyDescent="0.1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x14ac:dyDescent="0.1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x14ac:dyDescent="0.1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x14ac:dyDescent="0.1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x14ac:dyDescent="0.1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x14ac:dyDescent="0.1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x14ac:dyDescent="0.1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x14ac:dyDescent="0.1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x14ac:dyDescent="0.1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x14ac:dyDescent="0.1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x14ac:dyDescent="0.1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x14ac:dyDescent="0.1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x14ac:dyDescent="0.1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x14ac:dyDescent="0.1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x14ac:dyDescent="0.1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x14ac:dyDescent="0.1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x14ac:dyDescent="0.1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x14ac:dyDescent="0.1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x14ac:dyDescent="0.1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x14ac:dyDescent="0.1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x14ac:dyDescent="0.1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x14ac:dyDescent="0.1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x14ac:dyDescent="0.1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x14ac:dyDescent="0.1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x14ac:dyDescent="0.1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x14ac:dyDescent="0.1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x14ac:dyDescent="0.1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x14ac:dyDescent="0.1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27" x14ac:dyDescent="0.1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x14ac:dyDescent="0.1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x14ac:dyDescent="0.1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x14ac:dyDescent="0.1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40.5" x14ac:dyDescent="0.1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x14ac:dyDescent="0.1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x14ac:dyDescent="0.1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x14ac:dyDescent="0.1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x14ac:dyDescent="0.1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x14ac:dyDescent="0.1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x14ac:dyDescent="0.1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x14ac:dyDescent="0.1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x14ac:dyDescent="0.1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x14ac:dyDescent="0.1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x14ac:dyDescent="0.1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x14ac:dyDescent="0.1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x14ac:dyDescent="0.1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x14ac:dyDescent="0.1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x14ac:dyDescent="0.1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x14ac:dyDescent="0.1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x14ac:dyDescent="0.1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x14ac:dyDescent="0.1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x14ac:dyDescent="0.1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x14ac:dyDescent="0.1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x14ac:dyDescent="0.1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x14ac:dyDescent="0.1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x14ac:dyDescent="0.1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x14ac:dyDescent="0.1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x14ac:dyDescent="0.1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x14ac:dyDescent="0.1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x14ac:dyDescent="0.1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27" x14ac:dyDescent="0.1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x14ac:dyDescent="0.1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x14ac:dyDescent="0.1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x14ac:dyDescent="0.1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x14ac:dyDescent="0.1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x14ac:dyDescent="0.1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x14ac:dyDescent="0.1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x14ac:dyDescent="0.1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x14ac:dyDescent="0.1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x14ac:dyDescent="0.1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x14ac:dyDescent="0.1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x14ac:dyDescent="0.1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x14ac:dyDescent="0.1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x14ac:dyDescent="0.1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x14ac:dyDescent="0.1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x14ac:dyDescent="0.1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x14ac:dyDescent="0.1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1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x14ac:dyDescent="0.1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x14ac:dyDescent="0.1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630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  <c r="B488">
        <v>15.52</v>
      </c>
      <c r="C488" s="93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3">
        <f t="shared" ref="G488" si="601">+B488/D488-1</f>
        <v>-3.4833792553135012E-4</v>
      </c>
      <c r="H488" s="93">
        <f>(+B488/(D488*(1-VLOOKUP(A488,FX!A:K,9,0)))-1)</f>
        <v>-3.4833792553135012E-4</v>
      </c>
      <c r="I488" s="93">
        <f t="shared" si="199"/>
        <v>-6.4391500321958617E-4</v>
      </c>
      <c r="J488">
        <v>13295.26</v>
      </c>
      <c r="K488">
        <v>13305.98</v>
      </c>
      <c r="L488" s="93">
        <f t="shared" ref="L488" si="602">+K488/J488-1</f>
        <v>8.0630239649304158E-4</v>
      </c>
      <c r="M488" s="92">
        <f t="shared" ref="M488" si="603">WEEKDAY(A488,2)</f>
        <v>1</v>
      </c>
    </row>
    <row r="489" spans="1:15" x14ac:dyDescent="0.15">
      <c r="A489" s="90">
        <v>43095</v>
      </c>
      <c r="B489">
        <v>15.52</v>
      </c>
      <c r="C489" s="93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3">
        <f t="shared" ref="G489" si="606">+B489/D489-1</f>
        <v>-3.8488821949060892E-3</v>
      </c>
      <c r="H489" s="93">
        <f>(+B489/(D489*(1-VLOOKUP(A489,FX!A:K,9,0)))-1)</f>
        <v>-6.2837705214771056E-3</v>
      </c>
      <c r="I489" s="93">
        <f t="shared" si="199"/>
        <v>-6.4020486555698142E-3</v>
      </c>
      <c r="J489">
        <v>13305.98</v>
      </c>
      <c r="K489">
        <v>13348.79</v>
      </c>
      <c r="L489" s="93">
        <f t="shared" ref="L489" si="607">+K489/J489-1</f>
        <v>3.2173503943340176E-3</v>
      </c>
      <c r="M489" s="92">
        <f t="shared" ref="M489" si="608">WEEKDAY(A489,2)</f>
        <v>2</v>
      </c>
    </row>
    <row r="490" spans="1:15" x14ac:dyDescent="0.15">
      <c r="A490" s="90">
        <v>43096</v>
      </c>
      <c r="B490">
        <v>15.22</v>
      </c>
      <c r="C490" s="93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3">
        <f t="shared" ref="G490" si="611">+B490/D490-1</f>
        <v>-6.3125335031323226E-3</v>
      </c>
      <c r="H490" s="93">
        <f>(+B490/(D490*(1-VLOOKUP(A490,FX!A:K,9,0)))-1)</f>
        <v>-5.9217100981012738E-3</v>
      </c>
      <c r="I490" s="93">
        <f t="shared" si="199"/>
        <v>-4.8710320703519994E-3</v>
      </c>
      <c r="J490">
        <v>13348.79</v>
      </c>
      <c r="K490">
        <v>13089.58</v>
      </c>
      <c r="L490" s="93">
        <f t="shared" ref="L490" si="612">+K490/J490-1</f>
        <v>-1.9418239405968651E-2</v>
      </c>
      <c r="M490" s="92">
        <f t="shared" ref="M490" si="613">WEEKDAY(A490,2)</f>
        <v>3</v>
      </c>
    </row>
    <row r="491" spans="1:15" x14ac:dyDescent="0.15">
      <c r="A491" s="90">
        <v>43097</v>
      </c>
      <c r="B491">
        <v>15.42</v>
      </c>
      <c r="C491" s="93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3">
        <f t="shared" ref="G491" si="616">+B491/D491-1</f>
        <v>1.3773127765692728E-4</v>
      </c>
      <c r="H491" s="93">
        <f>(+B491/(D491*(1-VLOOKUP(A491,FX!A:K,9,0)))-1)</f>
        <v>-1.2079232346456914E-3</v>
      </c>
      <c r="I491" s="93">
        <f t="shared" si="199"/>
        <v>-2.0838456659892923E-3</v>
      </c>
      <c r="J491">
        <v>13089.58</v>
      </c>
      <c r="K491">
        <v>13195.17</v>
      </c>
      <c r="L491" s="93">
        <f t="shared" ref="L491" si="617">+K491/J491-1</f>
        <v>8.0667217741134944E-3</v>
      </c>
      <c r="M491" s="92">
        <f t="shared" ref="M491" si="618">WEEKDAY(A491,2)</f>
        <v>4</v>
      </c>
    </row>
    <row r="492" spans="1:15" x14ac:dyDescent="0.15">
      <c r="A492" s="90">
        <v>43098</v>
      </c>
      <c r="B492">
        <v>15.46</v>
      </c>
      <c r="C492" s="93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3">
        <f t="shared" ref="G492" si="621">+B492/D492-1</f>
        <v>4.6308126994398791E-4</v>
      </c>
      <c r="H492" s="93">
        <f>(+B492/(D492*(1-VLOOKUP(A492,FX!A:K,9,0)))-1)</f>
        <v>-3.428209729874232E-3</v>
      </c>
      <c r="I492" s="93">
        <f t="shared" si="199"/>
        <v>-3.4807270852132977E-3</v>
      </c>
      <c r="J492">
        <v>13195.17</v>
      </c>
      <c r="K492">
        <v>13195.72</v>
      </c>
      <c r="L492" s="93">
        <f t="shared" ref="L492" si="622">+K492/J492-1</f>
        <v>4.1681918459435252E-5</v>
      </c>
      <c r="M492" s="92">
        <f t="shared" ref="M492" si="623">WEEKDAY(A492,2)</f>
        <v>5</v>
      </c>
    </row>
    <row r="493" spans="1:15" ht="27" x14ac:dyDescent="0.15">
      <c r="A493" s="90">
        <v>43102</v>
      </c>
      <c r="B493">
        <v>15.86</v>
      </c>
      <c r="C493" s="93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3">
        <f t="shared" ref="G493" si="626">+B493/D493-1</f>
        <v>4.8968516367362547E-3</v>
      </c>
      <c r="H493" s="93">
        <f>(+B493/(D493*(1-VLOOKUP(A493,FX!A:K,9,0)))-1)</f>
        <v>1.6537524379407476E-3</v>
      </c>
      <c r="I493" s="93">
        <f t="shared" si="199"/>
        <v>1.6483620586209558E-3</v>
      </c>
      <c r="J493">
        <v>13195.72</v>
      </c>
      <c r="K493">
        <v>13424.28</v>
      </c>
      <c r="L493" s="93">
        <f t="shared" ref="L493" si="627">+K493/J493-1</f>
        <v>1.7320767642841961E-2</v>
      </c>
      <c r="M493" s="92">
        <f t="shared" ref="M493" si="628">WEEKDAY(A493,2)</f>
        <v>2</v>
      </c>
      <c r="N493" s="50" t="s">
        <v>647</v>
      </c>
    </row>
    <row r="494" spans="1:15" x14ac:dyDescent="0.15">
      <c r="A494" s="90">
        <v>43103</v>
      </c>
    </row>
    <row r="495" spans="1:15" x14ac:dyDescent="0.15">
      <c r="A495" s="90">
        <v>43104</v>
      </c>
    </row>
    <row r="496" spans="1:15" x14ac:dyDescent="0.15">
      <c r="A496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97"/>
  <sheetViews>
    <sheetView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A494" sqref="A494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9.75</v>
      </c>
      <c r="M57">
        <f t="shared" si="5"/>
        <v>4</v>
      </c>
      <c r="N57" s="50"/>
    </row>
    <row r="58" spans="1:14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1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1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x14ac:dyDescent="0.1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x14ac:dyDescent="0.1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94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x14ac:dyDescent="0.1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x14ac:dyDescent="0.1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x14ac:dyDescent="0.1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 x14ac:dyDescent="0.1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x14ac:dyDescent="0.1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x14ac:dyDescent="0.1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x14ac:dyDescent="0.1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x14ac:dyDescent="0.1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x14ac:dyDescent="0.1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x14ac:dyDescent="0.1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x14ac:dyDescent="0.1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x14ac:dyDescent="0.1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x14ac:dyDescent="0.1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x14ac:dyDescent="0.1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x14ac:dyDescent="0.1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x14ac:dyDescent="0.1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x14ac:dyDescent="0.1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x14ac:dyDescent="0.1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x14ac:dyDescent="0.1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x14ac:dyDescent="0.1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x14ac:dyDescent="0.1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x14ac:dyDescent="0.1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x14ac:dyDescent="0.1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x14ac:dyDescent="0.1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x14ac:dyDescent="0.1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x14ac:dyDescent="0.1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x14ac:dyDescent="0.1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x14ac:dyDescent="0.1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x14ac:dyDescent="0.1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x14ac:dyDescent="0.1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x14ac:dyDescent="0.1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x14ac:dyDescent="0.1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x14ac:dyDescent="0.1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x14ac:dyDescent="0.1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x14ac:dyDescent="0.1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x14ac:dyDescent="0.1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x14ac:dyDescent="0.1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x14ac:dyDescent="0.1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x14ac:dyDescent="0.1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 x14ac:dyDescent="0.1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x14ac:dyDescent="0.1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x14ac:dyDescent="0.1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x14ac:dyDescent="0.1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x14ac:dyDescent="0.1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x14ac:dyDescent="0.1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x14ac:dyDescent="0.1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x14ac:dyDescent="0.1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x14ac:dyDescent="0.1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x14ac:dyDescent="0.1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x14ac:dyDescent="0.1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x14ac:dyDescent="0.1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x14ac:dyDescent="0.1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x14ac:dyDescent="0.1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x14ac:dyDescent="0.1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x14ac:dyDescent="0.1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x14ac:dyDescent="0.1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x14ac:dyDescent="0.1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x14ac:dyDescent="0.1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x14ac:dyDescent="0.1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x14ac:dyDescent="0.1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x14ac:dyDescent="0.1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x14ac:dyDescent="0.1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x14ac:dyDescent="0.1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x14ac:dyDescent="0.1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x14ac:dyDescent="0.1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x14ac:dyDescent="0.1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x14ac:dyDescent="0.1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x14ac:dyDescent="0.1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x14ac:dyDescent="0.1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x14ac:dyDescent="0.1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0.5" x14ac:dyDescent="0.1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x14ac:dyDescent="0.1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x14ac:dyDescent="0.1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x14ac:dyDescent="0.1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x14ac:dyDescent="0.1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x14ac:dyDescent="0.1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x14ac:dyDescent="0.1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x14ac:dyDescent="0.1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x14ac:dyDescent="0.1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x14ac:dyDescent="0.1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x14ac:dyDescent="0.1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x14ac:dyDescent="0.1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x14ac:dyDescent="0.1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x14ac:dyDescent="0.1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x14ac:dyDescent="0.1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  <c r="B489">
        <v>7.61</v>
      </c>
      <c r="C489" s="93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3">
        <f t="shared" si="511"/>
        <v>5.2840158520475189E-3</v>
      </c>
      <c r="J489">
        <v>1779.34</v>
      </c>
      <c r="K489">
        <v>1755.81</v>
      </c>
      <c r="L489" s="93">
        <f t="shared" ref="L489" si="942">+K489/J489-1</f>
        <v>-1.3224004406128143E-2</v>
      </c>
      <c r="M489" s="92">
        <f t="shared" ref="M489" si="943">WEEKDAY(A489,2)</f>
        <v>1</v>
      </c>
    </row>
    <row r="490" spans="1:13" x14ac:dyDescent="0.15">
      <c r="A490" s="90">
        <v>43095</v>
      </c>
      <c r="B490">
        <v>7.61</v>
      </c>
      <c r="C490" s="93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3">
        <f t="shared" si="511"/>
        <v>1.3157894736843812E-3</v>
      </c>
      <c r="J490">
        <v>1755.81</v>
      </c>
      <c r="K490">
        <v>1758.82</v>
      </c>
      <c r="L490" s="93">
        <f t="shared" ref="L490" si="947">+K490/J490-1</f>
        <v>1.7143084957940147E-3</v>
      </c>
      <c r="M490" s="92">
        <f t="shared" ref="M490" si="948">WEEKDAY(A490,2)</f>
        <v>2</v>
      </c>
    </row>
    <row r="491" spans="1:13" x14ac:dyDescent="0.15">
      <c r="A491" s="90">
        <v>43096</v>
      </c>
      <c r="B491">
        <v>7.47</v>
      </c>
      <c r="C491" s="93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3">
        <f t="shared" si="511"/>
        <v>-7.5727381426863305E-3</v>
      </c>
      <c r="J491">
        <v>1758.82</v>
      </c>
      <c r="K491">
        <v>1745.24</v>
      </c>
      <c r="L491" s="93">
        <f t="shared" ref="L491" si="952">+K491/J491-1</f>
        <v>-7.7210857279311762E-3</v>
      </c>
      <c r="M491" s="92">
        <f t="shared" ref="M491" si="953">WEEKDAY(A491,2)</f>
        <v>3</v>
      </c>
    </row>
    <row r="492" spans="1:13" x14ac:dyDescent="0.15">
      <c r="A492" s="90">
        <v>43097</v>
      </c>
      <c r="B492">
        <v>7.47</v>
      </c>
      <c r="C492" s="93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3">
        <f t="shared" si="511"/>
        <v>-9.6778470104733616E-3</v>
      </c>
      <c r="J492">
        <v>1745.24</v>
      </c>
      <c r="K492">
        <v>1745.02</v>
      </c>
      <c r="L492" s="93">
        <f t="shared" ref="L492" si="957">+K492/J492-1</f>
        <v>-1.2605716119273858E-4</v>
      </c>
      <c r="M492" s="92">
        <f t="shared" ref="M492" si="958">WEEKDAY(A492,2)</f>
        <v>4</v>
      </c>
    </row>
    <row r="493" spans="1:13" x14ac:dyDescent="0.15">
      <c r="A493" s="90">
        <v>43098</v>
      </c>
      <c r="B493">
        <v>7.52</v>
      </c>
      <c r="C493" s="93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3">
        <f t="shared" si="511"/>
        <v>-1.1436834494544579E-2</v>
      </c>
      <c r="J493">
        <v>1745.02</v>
      </c>
      <c r="K493">
        <v>1752.65</v>
      </c>
      <c r="L493" s="93">
        <f t="shared" ref="L493" si="962">+K493/J493-1</f>
        <v>4.3724427227196383E-3</v>
      </c>
      <c r="M493" s="92">
        <f t="shared" ref="M493" si="963">WEEKDAY(A493,2)</f>
        <v>5</v>
      </c>
    </row>
    <row r="494" spans="1:13" x14ac:dyDescent="0.15">
      <c r="A494" s="90">
        <v>43102</v>
      </c>
      <c r="B494">
        <v>7.58</v>
      </c>
      <c r="C494" s="93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3">
        <f t="shared" si="511"/>
        <v>-1.5456552799064771E-2</v>
      </c>
      <c r="J494">
        <v>1752.65</v>
      </c>
      <c r="K494">
        <v>1769.67</v>
      </c>
      <c r="L494" s="93">
        <f t="shared" ref="L494" si="967">+K494/J494-1</f>
        <v>9.7110090434484597E-3</v>
      </c>
      <c r="M494" s="92">
        <f t="shared" ref="M494" si="968">WEEKDAY(A494,2)</f>
        <v>2</v>
      </c>
    </row>
    <row r="495" spans="1:13" x14ac:dyDescent="0.15">
      <c r="A495" s="90">
        <v>43103</v>
      </c>
    </row>
    <row r="496" spans="1:13" x14ac:dyDescent="0.15">
      <c r="A496" s="90">
        <v>43104</v>
      </c>
    </row>
    <row r="497" spans="1:1" x14ac:dyDescent="0.15">
      <c r="A497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97"/>
  <sheetViews>
    <sheetView zoomScale="115" zoomScaleNormal="115" workbookViewId="0">
      <pane xSplit="1" ySplit="2" topLeftCell="B460" activePane="bottomRight" state="frozen"/>
      <selection pane="topRight" activeCell="B1" sqref="B1"/>
      <selection pane="bottomLeft" activeCell="A3" sqref="A3"/>
      <selection pane="bottomRight" activeCell="L494" sqref="L494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15">
      <c r="A56" s="1">
        <v>42480</v>
      </c>
      <c r="M56">
        <f t="shared" si="5"/>
        <v>3</v>
      </c>
      <c r="N56" s="50"/>
    </row>
    <row r="57" spans="1:14" x14ac:dyDescent="0.15">
      <c r="A57" s="1">
        <v>42481</v>
      </c>
      <c r="B57">
        <v>39</v>
      </c>
      <c r="M57">
        <f t="shared" si="5"/>
        <v>4</v>
      </c>
      <c r="N57" s="50"/>
    </row>
    <row r="58" spans="1:14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1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1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x14ac:dyDescent="0.1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x14ac:dyDescent="0.1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x14ac:dyDescent="0.1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x14ac:dyDescent="0.1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x14ac:dyDescent="0.1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x14ac:dyDescent="0.1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x14ac:dyDescent="0.1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x14ac:dyDescent="0.1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x14ac:dyDescent="0.1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x14ac:dyDescent="0.1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x14ac:dyDescent="0.1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x14ac:dyDescent="0.1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x14ac:dyDescent="0.1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x14ac:dyDescent="0.1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x14ac:dyDescent="0.1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x14ac:dyDescent="0.1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x14ac:dyDescent="0.1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x14ac:dyDescent="0.1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x14ac:dyDescent="0.1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x14ac:dyDescent="0.1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x14ac:dyDescent="0.1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x14ac:dyDescent="0.1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x14ac:dyDescent="0.1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x14ac:dyDescent="0.1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x14ac:dyDescent="0.1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x14ac:dyDescent="0.1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x14ac:dyDescent="0.1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x14ac:dyDescent="0.1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x14ac:dyDescent="0.1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x14ac:dyDescent="0.1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x14ac:dyDescent="0.1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x14ac:dyDescent="0.1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x14ac:dyDescent="0.1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94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x14ac:dyDescent="0.1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x14ac:dyDescent="0.1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x14ac:dyDescent="0.1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x14ac:dyDescent="0.1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x14ac:dyDescent="0.1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x14ac:dyDescent="0.1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x14ac:dyDescent="0.1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x14ac:dyDescent="0.1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x14ac:dyDescent="0.1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x14ac:dyDescent="0.1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x14ac:dyDescent="0.1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x14ac:dyDescent="0.1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x14ac:dyDescent="0.1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x14ac:dyDescent="0.1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x14ac:dyDescent="0.1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x14ac:dyDescent="0.1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x14ac:dyDescent="0.1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x14ac:dyDescent="0.1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x14ac:dyDescent="0.1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x14ac:dyDescent="0.1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x14ac:dyDescent="0.1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x14ac:dyDescent="0.1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x14ac:dyDescent="0.1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x14ac:dyDescent="0.1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x14ac:dyDescent="0.1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x14ac:dyDescent="0.1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x14ac:dyDescent="0.1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x14ac:dyDescent="0.1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x14ac:dyDescent="0.1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x14ac:dyDescent="0.1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x14ac:dyDescent="0.1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x14ac:dyDescent="0.1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x14ac:dyDescent="0.1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x14ac:dyDescent="0.1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x14ac:dyDescent="0.1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x14ac:dyDescent="0.1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x14ac:dyDescent="0.1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x14ac:dyDescent="0.1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x14ac:dyDescent="0.1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x14ac:dyDescent="0.1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x14ac:dyDescent="0.1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x14ac:dyDescent="0.1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x14ac:dyDescent="0.1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x14ac:dyDescent="0.1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x14ac:dyDescent="0.1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x14ac:dyDescent="0.1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x14ac:dyDescent="0.1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4" x14ac:dyDescent="0.1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4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4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4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4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4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4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4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4" x14ac:dyDescent="0.15">
      <c r="A489" s="90">
        <v>43094</v>
      </c>
      <c r="B489">
        <v>49.45</v>
      </c>
      <c r="C489" s="93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3">
        <f t="shared" ref="G489" si="1056">+B489/D489-1</f>
        <v>6.4267701539217903E-3</v>
      </c>
      <c r="H489" s="42">
        <f t="shared" ref="H489" si="1057">(+B489/(E489)-1)</f>
        <v>6.4267701539217903E-3</v>
      </c>
      <c r="I489" s="93">
        <f t="shared" si="726"/>
        <v>6.5133319763892583E-3</v>
      </c>
      <c r="J489">
        <v>4054.6</v>
      </c>
      <c r="K489">
        <v>4041.54</v>
      </c>
      <c r="L489" s="93">
        <f t="shared" ref="L489" si="1058">+K489/J489-1</f>
        <v>-3.2210329009026983E-3</v>
      </c>
      <c r="M489" s="92">
        <f t="shared" ref="M489" si="1059">WEEKDAY(A489,2)</f>
        <v>1</v>
      </c>
    </row>
    <row r="490" spans="1:14" x14ac:dyDescent="0.15">
      <c r="A490" s="90">
        <v>43095</v>
      </c>
      <c r="B490">
        <v>49.45</v>
      </c>
      <c r="C490" s="93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3">
        <f t="shared" ref="G490" si="1062">+B490/D490-1</f>
        <v>3.5138695082064242E-3</v>
      </c>
      <c r="H490" s="42">
        <f t="shared" ref="H490" si="1063">(+B490/(E490)-1)</f>
        <v>1.0609844361086918E-3</v>
      </c>
      <c r="I490" s="93">
        <f t="shared" si="726"/>
        <v>1.0121457489880026E-3</v>
      </c>
      <c r="J490">
        <v>4041.54</v>
      </c>
      <c r="K490">
        <v>4053.62</v>
      </c>
      <c r="L490" s="93">
        <f t="shared" ref="L490" si="1064">+K490/J490-1</f>
        <v>2.9889596539933727E-3</v>
      </c>
      <c r="M490" s="92">
        <f t="shared" ref="M490" si="1065">WEEKDAY(A490,2)</f>
        <v>2</v>
      </c>
    </row>
    <row r="491" spans="1:14" x14ac:dyDescent="0.15">
      <c r="A491" s="90">
        <v>43096</v>
      </c>
      <c r="B491">
        <v>48.7</v>
      </c>
      <c r="C491" s="93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3">
        <f t="shared" ref="G491" si="1068">+B491/D491-1</f>
        <v>1.2452465507528654E-3</v>
      </c>
      <c r="H491" s="42">
        <f t="shared" ref="H491" si="1069">(+B491/(E491)-1)</f>
        <v>1.6390424772605439E-3</v>
      </c>
      <c r="I491" s="93">
        <f t="shared" si="726"/>
        <v>2.408249799312534E-3</v>
      </c>
      <c r="J491">
        <v>4053.62</v>
      </c>
      <c r="K491">
        <v>3991.21</v>
      </c>
      <c r="L491" s="93">
        <f t="shared" ref="L491" si="1070">+K491/J491-1</f>
        <v>-1.5396115077387584E-2</v>
      </c>
      <c r="M491" s="92">
        <f t="shared" ref="M491" si="1071">WEEKDAY(A491,2)</f>
        <v>3</v>
      </c>
    </row>
    <row r="492" spans="1:14" x14ac:dyDescent="0.15">
      <c r="A492" s="90">
        <v>43097</v>
      </c>
      <c r="B492">
        <v>49.2</v>
      </c>
      <c r="C492" s="93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3">
        <f t="shared" ref="G492" si="1074">+B492/D492-1</f>
        <v>5.7224688783408251E-3</v>
      </c>
      <c r="H492" s="42">
        <f t="shared" ref="H492" si="1075">(+B492/(E492)-1)</f>
        <v>4.3693002736113762E-3</v>
      </c>
      <c r="I492" s="93">
        <f t="shared" si="726"/>
        <v>4.225093380687106E-3</v>
      </c>
      <c r="J492">
        <v>3991.21</v>
      </c>
      <c r="K492">
        <v>4018.9</v>
      </c>
      <c r="L492" s="93">
        <f t="shared" ref="L492" si="1076">+K492/J492-1</f>
        <v>6.9377456961674522E-3</v>
      </c>
      <c r="M492" s="92">
        <f t="shared" ref="M492" si="1077">WEEKDAY(A492,2)</f>
        <v>4</v>
      </c>
    </row>
    <row r="493" spans="1:14" x14ac:dyDescent="0.15">
      <c r="A493" s="90">
        <v>43098</v>
      </c>
      <c r="B493">
        <v>49.4</v>
      </c>
      <c r="C493" s="93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3">
        <f t="shared" ref="G493" si="1080">+B493/D493-1</f>
        <v>5.3155517616021442E-3</v>
      </c>
      <c r="H493" s="42">
        <f t="shared" ref="H493" si="1081">(+B493/(E493)-1)</f>
        <v>1.4053871270593987E-3</v>
      </c>
      <c r="I493" s="93">
        <f t="shared" si="726"/>
        <v>1.2566378856053717E-3</v>
      </c>
      <c r="J493">
        <v>4018.9</v>
      </c>
      <c r="K493">
        <v>4030.86</v>
      </c>
      <c r="L493" s="93">
        <f t="shared" ref="L493" si="1082">+K493/J493-1</f>
        <v>2.9759386896912599E-3</v>
      </c>
      <c r="M493" s="92">
        <f t="shared" ref="M493" si="1083">WEEKDAY(A493,2)</f>
        <v>5</v>
      </c>
    </row>
    <row r="494" spans="1:14" x14ac:dyDescent="0.15">
      <c r="A494" s="90">
        <v>43102</v>
      </c>
      <c r="B494">
        <v>50.25</v>
      </c>
      <c r="C494" s="93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3">
        <f t="shared" ref="G494" si="1086">+B494/D494-1</f>
        <v>4.3962887736235245E-3</v>
      </c>
      <c r="H494" s="42">
        <f t="shared" ref="H494" si="1087">(+B494/(E494)-1)</f>
        <v>1.1548050391592124E-3</v>
      </c>
      <c r="I494" s="93">
        <f t="shared" si="726"/>
        <v>1.2154057662037143E-3</v>
      </c>
      <c r="J494">
        <v>4030.86</v>
      </c>
      <c r="K494">
        <v>4087.4</v>
      </c>
      <c r="L494" s="93">
        <f t="shared" ref="L494" si="1088">+K494/J494-1</f>
        <v>1.4026783366328788E-2</v>
      </c>
      <c r="M494" s="92">
        <f t="shared" ref="M494" si="1089">WEEKDAY(A494,2)</f>
        <v>2</v>
      </c>
      <c r="N494" t="s">
        <v>646</v>
      </c>
    </row>
    <row r="495" spans="1:14" x14ac:dyDescent="0.15">
      <c r="A495" s="90">
        <v>43103</v>
      </c>
    </row>
    <row r="496" spans="1:14" x14ac:dyDescent="0.15">
      <c r="A496" s="90">
        <v>43104</v>
      </c>
    </row>
    <row r="497" spans="1:1" x14ac:dyDescent="0.15">
      <c r="A497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03"/>
  <sheetViews>
    <sheetView zoomScale="115" zoomScaleNormal="115" workbookViewId="0">
      <pane xSplit="1" ySplit="2" topLeftCell="B473" activePane="bottomRight" state="frozen"/>
      <selection pane="topRight" activeCell="B1" sqref="B1"/>
      <selection pane="bottomLeft" activeCell="A3" sqref="A3"/>
      <selection pane="bottomRight" activeCell="A500" sqref="A500:A503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636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499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15">
      <c r="A495" s="90">
        <v>43094</v>
      </c>
      <c r="B495">
        <v>45.98</v>
      </c>
      <c r="C495" s="93">
        <f t="shared" ref="C495" si="749">B495/B494-1</f>
        <v>0</v>
      </c>
      <c r="D495" s="38">
        <f t="shared" ref="D495" si="750">+(F494-O495)*(1+L495)</f>
        <v>45.68</v>
      </c>
      <c r="E495" s="92"/>
      <c r="F495">
        <v>45.68</v>
      </c>
      <c r="G495" s="42">
        <f t="shared" ref="G495" si="751">+B495/D495-1</f>
        <v>6.5674255691767769E-3</v>
      </c>
      <c r="H495" s="92"/>
      <c r="I495" s="93">
        <f t="shared" si="316"/>
        <v>6.5674255691767769E-3</v>
      </c>
      <c r="J495">
        <v>20554.34</v>
      </c>
      <c r="K495">
        <v>20554.34</v>
      </c>
      <c r="L495" s="93">
        <f t="shared" ref="L495" si="752">+K495/J495-1</f>
        <v>0</v>
      </c>
      <c r="M495" s="92">
        <f t="shared" ref="M495" si="753">WEEKDAY(A495,2)</f>
        <v>1</v>
      </c>
    </row>
    <row r="496" spans="1:15" x14ac:dyDescent="0.15">
      <c r="A496" s="90">
        <v>43095</v>
      </c>
      <c r="B496">
        <v>45.98</v>
      </c>
      <c r="C496" s="93">
        <f t="shared" ref="C496" si="754">B496/B495-1</f>
        <v>0</v>
      </c>
      <c r="D496" s="38">
        <f t="shared" ref="D496" si="755">+(F495-O496)*(1+L496)</f>
        <v>45.68</v>
      </c>
      <c r="E496" s="92"/>
      <c r="F496">
        <v>45.69</v>
      </c>
      <c r="G496" s="42">
        <f>+B496/D496-1</f>
        <v>6.5674255691767769E-3</v>
      </c>
      <c r="H496" s="92"/>
      <c r="I496" s="93">
        <f t="shared" si="316"/>
        <v>6.3471219085138308E-3</v>
      </c>
      <c r="J496">
        <v>20554.34</v>
      </c>
      <c r="K496">
        <v>20554.34</v>
      </c>
      <c r="L496" s="93">
        <f t="shared" ref="L496" si="756">+K496/J496-1</f>
        <v>0</v>
      </c>
      <c r="M496" s="92">
        <f t="shared" ref="M496" si="757">WEEKDAY(A496,2)</f>
        <v>2</v>
      </c>
    </row>
    <row r="497" spans="1:13" x14ac:dyDescent="0.15">
      <c r="A497" s="90">
        <v>43096</v>
      </c>
      <c r="B497">
        <v>45.69</v>
      </c>
      <c r="C497" s="93">
        <f t="shared" ref="C497" si="758">B497/B496-1</f>
        <v>-6.3070900391474227E-3</v>
      </c>
      <c r="D497" s="38">
        <f t="shared" ref="D497" si="759">+(F496-O497)*(1+L497)</f>
        <v>45.710094909396261</v>
      </c>
      <c r="E497" s="92"/>
      <c r="F497">
        <v>45.7</v>
      </c>
      <c r="G497" s="42">
        <f>+B497/D497-1</f>
        <v>-4.3961644437828795E-4</v>
      </c>
      <c r="H497" s="92"/>
      <c r="I497" s="93">
        <f t="shared" si="316"/>
        <v>-2.1881838074411242E-4</v>
      </c>
      <c r="J497">
        <v>20554.34</v>
      </c>
      <c r="K497">
        <v>20563.38</v>
      </c>
      <c r="L497" s="93">
        <f t="shared" ref="L497" si="760">+K497/J497-1</f>
        <v>4.3980979199531589E-4</v>
      </c>
      <c r="M497" s="92">
        <f t="shared" ref="M497" si="761">WEEKDAY(A497,2)</f>
        <v>3</v>
      </c>
    </row>
    <row r="498" spans="1:13" x14ac:dyDescent="0.15">
      <c r="A498" s="90">
        <v>43097</v>
      </c>
      <c r="B498">
        <v>46.07</v>
      </c>
      <c r="C498" s="93">
        <f t="shared" ref="C498" si="762">B498/B497-1</f>
        <v>8.3169183628803989E-3</v>
      </c>
      <c r="D498" s="38">
        <f t="shared" ref="D498" si="763">+(F497-O498)*(1+L498)</f>
        <v>46.116166116659805</v>
      </c>
      <c r="E498" s="92"/>
      <c r="F498">
        <v>46.11</v>
      </c>
      <c r="G498" s="42">
        <f>+B498/D498-1</f>
        <v>-1.0010831460494085E-3</v>
      </c>
      <c r="H498" s="92"/>
      <c r="I498" s="93">
        <f t="shared" si="316"/>
        <v>-8.6749078291037396E-4</v>
      </c>
      <c r="J498">
        <v>20563.38</v>
      </c>
      <c r="K498">
        <v>20750.64</v>
      </c>
      <c r="L498" s="93">
        <f t="shared" ref="L498" si="764">+K498/J498-1</f>
        <v>9.1064795768009965E-3</v>
      </c>
      <c r="M498" s="92">
        <f t="shared" ref="M498" si="765">WEEKDAY(A498,2)</f>
        <v>4</v>
      </c>
    </row>
    <row r="499" spans="1:13" x14ac:dyDescent="0.15">
      <c r="A499" s="90">
        <v>43098</v>
      </c>
      <c r="B499">
        <v>46.17</v>
      </c>
      <c r="C499" s="93">
        <f t="shared" ref="C499" si="766">B499/B498-1</f>
        <v>2.1706099413936197E-3</v>
      </c>
      <c r="D499" s="38">
        <f t="shared" ref="D499" si="767">+(F498-O499)*(1+L499)</f>
        <v>46.181596066434579</v>
      </c>
      <c r="E499" s="92"/>
      <c r="F499">
        <v>46.18</v>
      </c>
      <c r="G499" s="42">
        <f>+B499/D499-1</f>
        <v>-2.5109713440596426E-4</v>
      </c>
      <c r="H499" s="92"/>
      <c r="I499" s="93">
        <f t="shared" si="316"/>
        <v>-2.165439584235207E-4</v>
      </c>
      <c r="J499">
        <v>20750.64</v>
      </c>
      <c r="K499">
        <v>20782.86</v>
      </c>
      <c r="L499" s="93">
        <f t="shared" ref="L499" si="768">+K499/J499-1</f>
        <v>1.5527231931160568E-3</v>
      </c>
      <c r="M499" s="92">
        <f t="shared" ref="M499" si="769">WEEKDAY(A499,2)</f>
        <v>5</v>
      </c>
    </row>
    <row r="500" spans="1:13" x14ac:dyDescent="0.15">
      <c r="A500" s="90">
        <v>43102</v>
      </c>
      <c r="B500">
        <v>47.77</v>
      </c>
      <c r="C500" s="93">
        <f t="shared" ref="C500" si="770">B500/B499-1</f>
        <v>3.4654537578514111E-2</v>
      </c>
      <c r="D500" s="38">
        <f t="shared" ref="D500" si="771">+(F499-O500)*(1+L500)</f>
        <v>47.546233271070484</v>
      </c>
      <c r="E500" s="92"/>
      <c r="G500" s="42">
        <f>+B500/D500-1</f>
        <v>4.7062977135072792E-3</v>
      </c>
      <c r="H500" s="92"/>
      <c r="J500">
        <v>20782.86</v>
      </c>
      <c r="K500">
        <v>21397.72</v>
      </c>
      <c r="L500" s="93">
        <f t="shared" ref="L500" si="772">+K500/J500-1</f>
        <v>2.9584956064757195E-2</v>
      </c>
      <c r="M500" s="92">
        <f t="shared" ref="M500" si="773">WEEKDAY(A500,2)</f>
        <v>2</v>
      </c>
    </row>
    <row r="501" spans="1:13" x14ac:dyDescent="0.15">
      <c r="A501" s="90">
        <v>43103</v>
      </c>
    </row>
    <row r="502" spans="1:13" x14ac:dyDescent="0.15">
      <c r="A502" s="90">
        <v>43104</v>
      </c>
    </row>
    <row r="503" spans="1:13" x14ac:dyDescent="0.15">
      <c r="A503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03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H499" sqref="H49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9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1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1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 x14ac:dyDescent="0.1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x14ac:dyDescent="0.1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x14ac:dyDescent="0.1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x14ac:dyDescent="0.1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x14ac:dyDescent="0.1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x14ac:dyDescent="0.1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x14ac:dyDescent="0.1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x14ac:dyDescent="0.1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x14ac:dyDescent="0.1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x14ac:dyDescent="0.1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x14ac:dyDescent="0.1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x14ac:dyDescent="0.1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x14ac:dyDescent="0.1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x14ac:dyDescent="0.1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x14ac:dyDescent="0.1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x14ac:dyDescent="0.1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x14ac:dyDescent="0.1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x14ac:dyDescent="0.1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x14ac:dyDescent="0.1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x14ac:dyDescent="0.1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x14ac:dyDescent="0.1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x14ac:dyDescent="0.1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x14ac:dyDescent="0.1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x14ac:dyDescent="0.1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x14ac:dyDescent="0.1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x14ac:dyDescent="0.1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x14ac:dyDescent="0.1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x14ac:dyDescent="0.1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x14ac:dyDescent="0.1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x14ac:dyDescent="0.1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x14ac:dyDescent="0.1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 x14ac:dyDescent="0.1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 x14ac:dyDescent="0.1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 x14ac:dyDescent="0.1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x14ac:dyDescent="0.1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x14ac:dyDescent="0.1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x14ac:dyDescent="0.1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x14ac:dyDescent="0.1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x14ac:dyDescent="0.1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x14ac:dyDescent="0.1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x14ac:dyDescent="0.1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x14ac:dyDescent="0.1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 x14ac:dyDescent="0.1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x14ac:dyDescent="0.1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x14ac:dyDescent="0.1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x14ac:dyDescent="0.1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x14ac:dyDescent="0.1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x14ac:dyDescent="0.1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x14ac:dyDescent="0.1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x14ac:dyDescent="0.1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x14ac:dyDescent="0.1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x14ac:dyDescent="0.1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x14ac:dyDescent="0.1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x14ac:dyDescent="0.1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x14ac:dyDescent="0.1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x14ac:dyDescent="0.1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x14ac:dyDescent="0.1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x14ac:dyDescent="0.1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x14ac:dyDescent="0.1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x14ac:dyDescent="0.1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x14ac:dyDescent="0.1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x14ac:dyDescent="0.1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x14ac:dyDescent="0.1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x14ac:dyDescent="0.1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x14ac:dyDescent="0.1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x14ac:dyDescent="0.1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x14ac:dyDescent="0.1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x14ac:dyDescent="0.1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x14ac:dyDescent="0.1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x14ac:dyDescent="0.1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x14ac:dyDescent="0.1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x14ac:dyDescent="0.1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x14ac:dyDescent="0.1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x14ac:dyDescent="0.1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x14ac:dyDescent="0.1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x14ac:dyDescent="0.1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x14ac:dyDescent="0.1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x14ac:dyDescent="0.1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x14ac:dyDescent="0.1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x14ac:dyDescent="0.1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x14ac:dyDescent="0.1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  <c r="B495">
        <v>34.590200000000003</v>
      </c>
      <c r="C495" s="93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3">
        <f>(B495/(D495*(1-VLOOKUP(A495,FX!A:M,13,0))))-1</f>
        <v>6.3287416669715046E-3</v>
      </c>
      <c r="I495" s="93">
        <f t="shared" si="272"/>
        <v>-6.9789540468458977E-3</v>
      </c>
      <c r="J495">
        <v>1779.34</v>
      </c>
      <c r="K495">
        <v>1755.81</v>
      </c>
      <c r="L495" s="93">
        <f t="shared" ref="L495" si="933">+K495/J495-1</f>
        <v>-1.3224004406128143E-2</v>
      </c>
      <c r="M495" s="92">
        <f t="shared" ref="M495" si="934">WEEKDAY(A495,2)</f>
        <v>1</v>
      </c>
    </row>
    <row r="496" spans="1:13" x14ac:dyDescent="0.15">
      <c r="A496" s="90">
        <v>43095</v>
      </c>
      <c r="B496">
        <v>34.450000000000003</v>
      </c>
      <c r="C496" s="93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3">
        <f>(B496/(D496*(1-VLOOKUP(A496,FX!A:M,13,0))))-1</f>
        <v>-1.6412824395103609E-2</v>
      </c>
      <c r="I496" s="93">
        <f t="shared" si="272"/>
        <v>-4.8385931970823526E-3</v>
      </c>
      <c r="J496">
        <v>1755.81</v>
      </c>
      <c r="K496">
        <v>1758.82</v>
      </c>
      <c r="L496" s="93">
        <f t="shared" ref="L496" si="938">+K496/J496-1</f>
        <v>1.7143084957940147E-3</v>
      </c>
      <c r="M496" s="92">
        <f t="shared" ref="M496" si="939">WEEKDAY(A496,2)</f>
        <v>2</v>
      </c>
    </row>
    <row r="497" spans="1:13" x14ac:dyDescent="0.15">
      <c r="A497" s="90">
        <v>43096</v>
      </c>
      <c r="B497">
        <v>33.93</v>
      </c>
      <c r="C497" s="93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3">
        <f>(B497/(D497*(1-VLOOKUP(A497,FX!A:M,13,0))))-1</f>
        <v>-1.0329314706600923E-2</v>
      </c>
      <c r="I497" s="93">
        <f t="shared" si="272"/>
        <v>-7.1137824780309611E-3</v>
      </c>
      <c r="J497">
        <v>1758.82</v>
      </c>
      <c r="K497">
        <v>1745.24</v>
      </c>
      <c r="L497" s="93">
        <f t="shared" ref="L497" si="943">+K497/J497-1</f>
        <v>-7.7210857279311762E-3</v>
      </c>
      <c r="M497" s="92">
        <f t="shared" ref="M497" si="944">WEEKDAY(A497,2)</f>
        <v>3</v>
      </c>
    </row>
    <row r="498" spans="1:13" x14ac:dyDescent="0.15">
      <c r="A498" s="90">
        <v>43097</v>
      </c>
      <c r="B498">
        <v>34.25</v>
      </c>
      <c r="C498" s="93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3">
        <f>(B498/(D498*(1-VLOOKUP(A498,FX!A:M,13,0))))-1</f>
        <v>-6.7713016149573146E-4</v>
      </c>
      <c r="I498" s="93">
        <f t="shared" si="272"/>
        <v>-5.9353640308233979E-3</v>
      </c>
      <c r="J498">
        <v>1745.24</v>
      </c>
      <c r="K498">
        <v>1745.02</v>
      </c>
      <c r="L498" s="93">
        <f t="shared" ref="L498" si="948">+K498/J498-1</f>
        <v>-1.2605716119273858E-4</v>
      </c>
      <c r="M498" s="92">
        <f t="shared" ref="M498" si="949">WEEKDAY(A498,2)</f>
        <v>4</v>
      </c>
    </row>
    <row r="499" spans="1:13" x14ac:dyDescent="0.15">
      <c r="A499" s="90">
        <v>43098</v>
      </c>
      <c r="B499">
        <v>34.6</v>
      </c>
      <c r="C499" s="93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3">
        <f>(B499/(D499*(1-VLOOKUP(A499,FX!A:M,13,0))))-1</f>
        <v>-3.0959061551589784E-3</v>
      </c>
      <c r="I499" s="93">
        <f t="shared" si="272"/>
        <v>-5.4413282244827332E-3</v>
      </c>
      <c r="J499">
        <v>1745.02</v>
      </c>
      <c r="K499">
        <v>1752.65</v>
      </c>
      <c r="L499" s="93">
        <f t="shared" ref="L499" si="953">+K499/J499-1</f>
        <v>4.3724427227196383E-3</v>
      </c>
      <c r="M499" s="92">
        <f t="shared" ref="M499" si="954">WEEKDAY(A499,2)</f>
        <v>5</v>
      </c>
    </row>
    <row r="500" spans="1:13" x14ac:dyDescent="0.15">
      <c r="A500" s="90">
        <v>43102</v>
      </c>
      <c r="B500">
        <v>35.25</v>
      </c>
      <c r="C500" s="93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G500" s="42">
        <f t="shared" ref="G500" si="957">+B500/D500-1</f>
        <v>3.4976031597977464E-3</v>
      </c>
      <c r="H500" s="93">
        <f>(B500/(D500*(1-VLOOKUP(A500,FX!A:M,13,0))))-1</f>
        <v>1.5260929513680743E-3</v>
      </c>
      <c r="J500">
        <v>1752.65</v>
      </c>
      <c r="K500">
        <v>1769.67</v>
      </c>
      <c r="L500" s="93">
        <f t="shared" ref="L500" si="958">+K500/J500-1</f>
        <v>9.7110090434484597E-3</v>
      </c>
      <c r="M500" s="92">
        <f t="shared" ref="M500" si="959">WEEKDAY(A500,2)</f>
        <v>2</v>
      </c>
    </row>
    <row r="501" spans="1:13" x14ac:dyDescent="0.15">
      <c r="A501" s="90">
        <v>43103</v>
      </c>
    </row>
    <row r="502" spans="1:13" x14ac:dyDescent="0.15">
      <c r="A502" s="90">
        <v>43104</v>
      </c>
    </row>
    <row r="503" spans="1:13" x14ac:dyDescent="0.15">
      <c r="A503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03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B500" sqref="B50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1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1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x14ac:dyDescent="0.1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 x14ac:dyDescent="0.1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x14ac:dyDescent="0.1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x14ac:dyDescent="0.1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x14ac:dyDescent="0.1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x14ac:dyDescent="0.1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x14ac:dyDescent="0.1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x14ac:dyDescent="0.1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x14ac:dyDescent="0.1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x14ac:dyDescent="0.1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x14ac:dyDescent="0.1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x14ac:dyDescent="0.1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x14ac:dyDescent="0.1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x14ac:dyDescent="0.1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x14ac:dyDescent="0.1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x14ac:dyDescent="0.1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x14ac:dyDescent="0.1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x14ac:dyDescent="0.1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x14ac:dyDescent="0.1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x14ac:dyDescent="0.1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x14ac:dyDescent="0.1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x14ac:dyDescent="0.1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x14ac:dyDescent="0.1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x14ac:dyDescent="0.1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x14ac:dyDescent="0.1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x14ac:dyDescent="0.1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x14ac:dyDescent="0.1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x14ac:dyDescent="0.1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x14ac:dyDescent="0.1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x14ac:dyDescent="0.1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x14ac:dyDescent="0.1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x14ac:dyDescent="0.1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x14ac:dyDescent="0.1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 x14ac:dyDescent="0.1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x14ac:dyDescent="0.1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 x14ac:dyDescent="0.1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x14ac:dyDescent="0.1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x14ac:dyDescent="0.1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x14ac:dyDescent="0.1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x14ac:dyDescent="0.1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x14ac:dyDescent="0.1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x14ac:dyDescent="0.1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 x14ac:dyDescent="0.1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x14ac:dyDescent="0.1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x14ac:dyDescent="0.1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x14ac:dyDescent="0.1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x14ac:dyDescent="0.1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x14ac:dyDescent="0.1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x14ac:dyDescent="0.1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x14ac:dyDescent="0.1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x14ac:dyDescent="0.1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x14ac:dyDescent="0.1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 x14ac:dyDescent="0.1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x14ac:dyDescent="0.1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x14ac:dyDescent="0.1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x14ac:dyDescent="0.1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x14ac:dyDescent="0.1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x14ac:dyDescent="0.1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9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x14ac:dyDescent="0.1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x14ac:dyDescent="0.1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x14ac:dyDescent="0.1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x14ac:dyDescent="0.1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x14ac:dyDescent="0.1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x14ac:dyDescent="0.1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x14ac:dyDescent="0.1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x14ac:dyDescent="0.1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x14ac:dyDescent="0.1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x14ac:dyDescent="0.1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x14ac:dyDescent="0.1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x14ac:dyDescent="0.1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x14ac:dyDescent="0.1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x14ac:dyDescent="0.1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" x14ac:dyDescent="0.1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x14ac:dyDescent="0.1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x14ac:dyDescent="0.1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x14ac:dyDescent="0.1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x14ac:dyDescent="0.1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x14ac:dyDescent="0.1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x14ac:dyDescent="0.1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x14ac:dyDescent="0.1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x14ac:dyDescent="0.1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x14ac:dyDescent="0.1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x14ac:dyDescent="0.1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x14ac:dyDescent="0.1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x14ac:dyDescent="0.1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x14ac:dyDescent="0.1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x14ac:dyDescent="0.1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  <c r="B495">
        <v>30.95</v>
      </c>
      <c r="C495" s="93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3">
        <f t="shared" ref="G495" si="922">+B495/D495-1</f>
        <v>4.705225559077153E-3</v>
      </c>
      <c r="H495" s="93">
        <f>(B495/(D495*(1-VLOOKUP(A495,FX!A:M,13,0))))-1</f>
        <v>4.705225559077153E-3</v>
      </c>
      <c r="I495" s="93">
        <f t="shared" si="767"/>
        <v>4.5439792275234758E-3</v>
      </c>
      <c r="J495">
        <v>4054.6</v>
      </c>
      <c r="K495">
        <v>4041.54</v>
      </c>
      <c r="L495" s="93">
        <f t="shared" ref="L495" si="923">+K495/J495-1</f>
        <v>-3.2210329009026983E-3</v>
      </c>
      <c r="M495" s="92">
        <f t="shared" ref="M495" si="924">WEEKDAY(A495,2)</f>
        <v>1</v>
      </c>
      <c r="N495" s="50" t="s">
        <v>638</v>
      </c>
    </row>
    <row r="496" spans="1:14" x14ac:dyDescent="0.15">
      <c r="A496" s="90">
        <v>43095</v>
      </c>
      <c r="B496">
        <v>31.07</v>
      </c>
      <c r="C496" s="93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3">
        <f t="shared" ref="G496" si="927">+B496/D496-1</f>
        <v>5.4336180462919437E-3</v>
      </c>
      <c r="H496" s="93">
        <f>(B496/(D496*(1-VLOOKUP(A496,FX!A:M,13,0))))-1</f>
        <v>1.6489293305346209E-3</v>
      </c>
      <c r="I496" s="93">
        <f t="shared" si="767"/>
        <v>2.4909011125164859E-3</v>
      </c>
      <c r="J496">
        <v>4041.54</v>
      </c>
      <c r="K496">
        <v>4053.62</v>
      </c>
      <c r="L496" s="93">
        <f t="shared" ref="L496" si="928">+K496/J496-1</f>
        <v>2.9889596539933727E-3</v>
      </c>
      <c r="M496" s="92">
        <f t="shared" ref="M496" si="929">WEEKDAY(A496,2)</f>
        <v>2</v>
      </c>
    </row>
    <row r="497" spans="1:13" x14ac:dyDescent="0.15">
      <c r="A497" s="90">
        <v>43096</v>
      </c>
      <c r="B497">
        <v>30.48</v>
      </c>
      <c r="C497" s="93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3">
        <f t="shared" ref="G497" si="932">+B497/D497-1</f>
        <v>-1.167640423270222E-3</v>
      </c>
      <c r="H497" s="93">
        <f>(B497/(D497*(1-VLOOKUP(A497,FX!A:M,13,0))))-1</f>
        <v>7.5764002421974119E-4</v>
      </c>
      <c r="I497" s="93">
        <f t="shared" si="767"/>
        <v>3.1505986137370101E-4</v>
      </c>
      <c r="J497">
        <v>4053.62</v>
      </c>
      <c r="K497">
        <v>3991.21</v>
      </c>
      <c r="L497" s="93">
        <f t="shared" ref="L497" si="933">+K497/J497-1</f>
        <v>-1.5396115077387584E-2</v>
      </c>
      <c r="M497" s="92">
        <f t="shared" ref="M497" si="934">WEEKDAY(A497,2)</f>
        <v>3</v>
      </c>
    </row>
    <row r="498" spans="1:13" x14ac:dyDescent="0.15">
      <c r="A498" s="90">
        <v>43097</v>
      </c>
      <c r="B498">
        <v>30.88</v>
      </c>
      <c r="C498" s="93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3">
        <f t="shared" ref="G498" si="937">+B498/D498-1</f>
        <v>6.4599906170081933E-3</v>
      </c>
      <c r="H498" s="93">
        <f>(B498/(D498*(1-VLOOKUP(A498,FX!A:M,13,0))))-1</f>
        <v>3.3937556340533082E-3</v>
      </c>
      <c r="I498" s="93">
        <f t="shared" si="767"/>
        <v>3.2749389197899159E-3</v>
      </c>
      <c r="J498">
        <v>3991.21</v>
      </c>
      <c r="K498">
        <v>4018.9</v>
      </c>
      <c r="L498" s="93">
        <f t="shared" ref="L498" si="938">+K498/J498-1</f>
        <v>6.9377456961674522E-3</v>
      </c>
      <c r="M498" s="92">
        <f t="shared" ref="M498" si="939">WEEKDAY(A498,2)</f>
        <v>4</v>
      </c>
    </row>
    <row r="499" spans="1:13" x14ac:dyDescent="0.15">
      <c r="A499" s="90">
        <v>43098</v>
      </c>
      <c r="B499">
        <v>31.03</v>
      </c>
      <c r="C499" s="93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3">
        <f t="shared" ref="G499" si="942">+B499/D499-1</f>
        <v>5.1570741053352798E-3</v>
      </c>
      <c r="H499" s="93">
        <f>(B499/(D499*(1-VLOOKUP(A499,FX!A:M,13,0))))-1</f>
        <v>2.1943599723446283E-3</v>
      </c>
      <c r="I499" s="93">
        <f t="shared" si="767"/>
        <v>2.2318472654219157E-3</v>
      </c>
      <c r="J499">
        <v>4018.9</v>
      </c>
      <c r="K499">
        <v>4030.86</v>
      </c>
      <c r="L499" s="93">
        <f t="shared" ref="L499" si="943">+K499/J499-1</f>
        <v>2.9759386896912599E-3</v>
      </c>
      <c r="M499" s="92">
        <f t="shared" ref="M499" si="944">WEEKDAY(A499,2)</f>
        <v>5</v>
      </c>
    </row>
    <row r="500" spans="1:13" x14ac:dyDescent="0.15">
      <c r="A500" s="90">
        <v>43102</v>
      </c>
      <c r="B500">
        <v>31.61</v>
      </c>
      <c r="C500" s="93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G500" s="93">
        <f t="shared" ref="G500" si="947">+B500/D500-1</f>
        <v>6.8423926954102043E-3</v>
      </c>
      <c r="H500" s="93">
        <f>(B500/(D500*(1-VLOOKUP(A500,FX!A:M,13,0))))-1</f>
        <v>4.8643111840760422E-3</v>
      </c>
      <c r="J500">
        <v>4030.86</v>
      </c>
      <c r="K500">
        <v>4087.4</v>
      </c>
      <c r="L500" s="93">
        <f t="shared" ref="L500" si="948">+K500/J500-1</f>
        <v>1.4026783366328788E-2</v>
      </c>
      <c r="M500" s="92">
        <f t="shared" ref="M500" si="949">WEEKDAY(A500,2)</f>
        <v>2</v>
      </c>
    </row>
    <row r="501" spans="1:13" x14ac:dyDescent="0.15">
      <c r="A501" s="90">
        <v>43103</v>
      </c>
    </row>
    <row r="502" spans="1:13" x14ac:dyDescent="0.15">
      <c r="A502" s="90">
        <v>43104</v>
      </c>
    </row>
    <row r="503" spans="1:13" x14ac:dyDescent="0.15">
      <c r="A503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4"/>
  <sheetViews>
    <sheetView zoomScale="115" zoomScaleNormal="115" workbookViewId="0">
      <pane xSplit="1" ySplit="2" topLeftCell="B477" activePane="bottomRight" state="frozen"/>
      <selection pane="topRight" activeCell="B1" sqref="B1"/>
      <selection pane="bottomLeft" activeCell="A3" sqref="A3"/>
      <selection pane="bottomRight" activeCell="C500" sqref="C500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1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x14ac:dyDescent="0.1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x14ac:dyDescent="0.1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x14ac:dyDescent="0.1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x14ac:dyDescent="0.1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x14ac:dyDescent="0.1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 x14ac:dyDescent="0.1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x14ac:dyDescent="0.1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x14ac:dyDescent="0.1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x14ac:dyDescent="0.1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x14ac:dyDescent="0.1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x14ac:dyDescent="0.1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x14ac:dyDescent="0.1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x14ac:dyDescent="0.1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x14ac:dyDescent="0.1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x14ac:dyDescent="0.1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x14ac:dyDescent="0.1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x14ac:dyDescent="0.1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x14ac:dyDescent="0.1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x14ac:dyDescent="0.1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x14ac:dyDescent="0.1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x14ac:dyDescent="0.1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x14ac:dyDescent="0.1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x14ac:dyDescent="0.1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x14ac:dyDescent="0.1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x14ac:dyDescent="0.1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x14ac:dyDescent="0.1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x14ac:dyDescent="0.1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x14ac:dyDescent="0.1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x14ac:dyDescent="0.1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x14ac:dyDescent="0.1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x14ac:dyDescent="0.1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x14ac:dyDescent="0.1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x14ac:dyDescent="0.1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x14ac:dyDescent="0.1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x14ac:dyDescent="0.1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x14ac:dyDescent="0.1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x14ac:dyDescent="0.1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x14ac:dyDescent="0.1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x14ac:dyDescent="0.1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x14ac:dyDescent="0.1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x14ac:dyDescent="0.1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x14ac:dyDescent="0.1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x14ac:dyDescent="0.1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x14ac:dyDescent="0.1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x14ac:dyDescent="0.1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x14ac:dyDescent="0.1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x14ac:dyDescent="0.1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 x14ac:dyDescent="0.1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x14ac:dyDescent="0.1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x14ac:dyDescent="0.1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x14ac:dyDescent="0.1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x14ac:dyDescent="0.1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x14ac:dyDescent="0.1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x14ac:dyDescent="0.1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x14ac:dyDescent="0.1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x14ac:dyDescent="0.1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x14ac:dyDescent="0.1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x14ac:dyDescent="0.1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x14ac:dyDescent="0.1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x14ac:dyDescent="0.1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x14ac:dyDescent="0.1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x14ac:dyDescent="0.1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x14ac:dyDescent="0.1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x14ac:dyDescent="0.1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x14ac:dyDescent="0.1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x14ac:dyDescent="0.1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x14ac:dyDescent="0.1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500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x14ac:dyDescent="0.1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x14ac:dyDescent="0.1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x14ac:dyDescent="0.1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x14ac:dyDescent="0.1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x14ac:dyDescent="0.1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x14ac:dyDescent="0.1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x14ac:dyDescent="0.1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x14ac:dyDescent="0.1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x14ac:dyDescent="0.1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x14ac:dyDescent="0.1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x14ac:dyDescent="0.1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x14ac:dyDescent="0.1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x14ac:dyDescent="0.1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x14ac:dyDescent="0.1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x14ac:dyDescent="0.1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x14ac:dyDescent="0.1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x14ac:dyDescent="0.1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x14ac:dyDescent="0.1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x14ac:dyDescent="0.1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x14ac:dyDescent="0.1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x14ac:dyDescent="0.1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  <c r="B496">
        <v>34.479999999999997</v>
      </c>
      <c r="C496" s="93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3">
        <f t="shared" ref="G496" si="930">+B496/D496-1</f>
        <v>7.3206921940198733E-3</v>
      </c>
      <c r="H496" s="93">
        <f>(B496/(D496*(1-VLOOKUP(A496,FX!A:M,13,0))))-1</f>
        <v>7.3206921940198733E-3</v>
      </c>
      <c r="I496" s="93">
        <f t="shared" si="820"/>
        <v>7.3035349108969694E-3</v>
      </c>
      <c r="J496">
        <v>6242.89</v>
      </c>
      <c r="K496">
        <v>6185.59</v>
      </c>
      <c r="L496" s="93">
        <f t="shared" ref="L496" si="931">+K496/J496-1</f>
        <v>-9.1784413949308474E-3</v>
      </c>
      <c r="M496" s="92">
        <f t="shared" ref="M496" si="932">WEEKDAY(A496,2)</f>
        <v>1</v>
      </c>
    </row>
    <row r="497" spans="1:13" x14ac:dyDescent="0.15">
      <c r="A497" s="90">
        <v>43095</v>
      </c>
      <c r="B497">
        <v>34.56</v>
      </c>
      <c r="C497" s="93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3">
        <f t="shared" ref="G497" si="935">+B497/D497-1</f>
        <v>4.0309651234349264E-3</v>
      </c>
      <c r="H497" s="93">
        <f>(B497/(D497*(1-VLOOKUP(A497,FX!A:M,13,0))))-1</f>
        <v>2.5155632332207745E-4</v>
      </c>
      <c r="I497" s="93">
        <f t="shared" si="820"/>
        <v>4.2552821946850727E-4</v>
      </c>
      <c r="J497">
        <v>6185.59</v>
      </c>
      <c r="K497">
        <v>6220.15</v>
      </c>
      <c r="L497" s="93">
        <f t="shared" ref="L497" si="936">+K497/J497-1</f>
        <v>5.5871792343171744E-3</v>
      </c>
      <c r="M497" s="92">
        <f t="shared" ref="M497" si="937">WEEKDAY(A497,2)</f>
        <v>2</v>
      </c>
    </row>
    <row r="498" spans="1:13" x14ac:dyDescent="0.15">
      <c r="A498" s="90">
        <v>43096</v>
      </c>
      <c r="B498">
        <v>34.18</v>
      </c>
      <c r="C498" s="93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3">
        <f t="shared" ref="G498" si="940">+B498/D498-1</f>
        <v>-3.0414143093716595E-3</v>
      </c>
      <c r="H498" s="93">
        <f>(B498/(D498*(1-VLOOKUP(A498,FX!A:M,13,0))))-1</f>
        <v>-1.1197456193416944E-3</v>
      </c>
      <c r="I498" s="93">
        <f t="shared" si="820"/>
        <v>-4.8250551957074173E-4</v>
      </c>
      <c r="J498">
        <v>6220.15</v>
      </c>
      <c r="K498">
        <v>6173.15</v>
      </c>
      <c r="L498" s="93">
        <f t="shared" ref="L498" si="941">+K498/J498-1</f>
        <v>-7.556087875694284E-3</v>
      </c>
      <c r="M498" s="92">
        <f t="shared" ref="M498" si="942">WEEKDAY(A498,2)</f>
        <v>3</v>
      </c>
    </row>
    <row r="499" spans="1:13" x14ac:dyDescent="0.15">
      <c r="A499" s="90">
        <v>43097</v>
      </c>
      <c r="B499">
        <v>34.56</v>
      </c>
      <c r="C499" s="93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3">
        <f t="shared" ref="G499" si="945">+B499/D499-1</f>
        <v>5.5605247397614299E-3</v>
      </c>
      <c r="H499" s="93">
        <f>(B499/(D499*(1-VLOOKUP(A499,FX!A:M,13,0))))-1</f>
        <v>2.4970300284163915E-3</v>
      </c>
      <c r="I499" s="93">
        <f t="shared" si="820"/>
        <v>2.3434418431982351E-3</v>
      </c>
      <c r="J499">
        <v>6173.15</v>
      </c>
      <c r="K499">
        <v>6204.27</v>
      </c>
      <c r="L499" s="93">
        <f t="shared" ref="L499" si="946">+K499/J499-1</f>
        <v>5.0411864283228525E-3</v>
      </c>
      <c r="M499" s="92">
        <f t="shared" ref="M499" si="947">WEEKDAY(A499,2)</f>
        <v>4</v>
      </c>
    </row>
    <row r="500" spans="1:13" x14ac:dyDescent="0.15">
      <c r="A500" s="90">
        <v>43098</v>
      </c>
      <c r="B500">
        <v>34.840000000000003</v>
      </c>
      <c r="C500" s="93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3">
        <f t="shared" ref="G500" si="950">+B500/D500-1</f>
        <v>2.9393292304198404E-3</v>
      </c>
      <c r="H500" s="93">
        <f>(B500/(D500*(1-VLOOKUP(A500,FX!A:M,13,0))))-1</f>
        <v>-1.6848069419483913E-5</v>
      </c>
      <c r="I500" s="93">
        <f t="shared" si="820"/>
        <v>-4.4756079367447299E-4</v>
      </c>
      <c r="J500">
        <v>6204.27</v>
      </c>
      <c r="K500">
        <v>6250.82</v>
      </c>
      <c r="L500" s="93">
        <f t="shared" ref="L500" si="951">+K500/J500-1</f>
        <v>7.5028971982198378E-3</v>
      </c>
      <c r="M500" s="92">
        <f t="shared" ref="M500" si="952">WEEKDAY(A500,2)</f>
        <v>5</v>
      </c>
    </row>
    <row r="501" spans="1:13" x14ac:dyDescent="0.15">
      <c r="A501" s="90">
        <v>43102</v>
      </c>
      <c r="B501">
        <v>35.520000000000003</v>
      </c>
      <c r="C501" s="93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G501" s="93">
        <f t="shared" ref="G501" si="955">+B501/D501-1</f>
        <v>5.9599859687513579E-3</v>
      </c>
      <c r="H501" s="93">
        <f>(B501/(D501*(1-VLOOKUP(A501,FX!A:M,13,0))))-1</f>
        <v>3.9836380678057726E-3</v>
      </c>
      <c r="J501">
        <v>6250.82</v>
      </c>
      <c r="K501">
        <v>6332.23</v>
      </c>
      <c r="L501" s="93">
        <f t="shared" ref="L501" si="956">+K501/J501-1</f>
        <v>1.3023891265465881E-2</v>
      </c>
      <c r="M501" s="92">
        <f t="shared" ref="M501" si="957">WEEKDAY(A501,2)</f>
        <v>2</v>
      </c>
    </row>
    <row r="502" spans="1:13" x14ac:dyDescent="0.15">
      <c r="A502" s="90">
        <v>43103</v>
      </c>
    </row>
    <row r="503" spans="1:13" x14ac:dyDescent="0.15">
      <c r="A503" s="90">
        <v>43104</v>
      </c>
    </row>
    <row r="504" spans="1:13" x14ac:dyDescent="0.15">
      <c r="A504" s="90">
        <v>43105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2018-01-02T22:41:03Z</dcterms:modified>
</cp:coreProperties>
</file>