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I526" i="7" l="1"/>
  <c r="I527" i="7"/>
  <c r="B440" i="20"/>
  <c r="B441" i="20"/>
  <c r="B442" i="20"/>
  <c r="B443" i="20"/>
  <c r="B444" i="20"/>
  <c r="B391" i="25"/>
  <c r="B392" i="25"/>
  <c r="B393" i="25"/>
  <c r="B394" i="25"/>
  <c r="B395" i="25"/>
  <c r="M538" i="9"/>
  <c r="M537" i="9"/>
  <c r="M536" i="9"/>
  <c r="M535" i="9"/>
  <c r="M534" i="9"/>
  <c r="BD439" i="20"/>
  <c r="B390" i="25"/>
  <c r="D390" i="25"/>
  <c r="M390" i="25"/>
  <c r="K390" i="25"/>
  <c r="I390" i="25"/>
  <c r="L534" i="10"/>
  <c r="M534" i="10"/>
  <c r="I534" i="10"/>
  <c r="C534" i="10"/>
  <c r="L533" i="9"/>
  <c r="M533" i="9"/>
  <c r="I533" i="9"/>
  <c r="C533" i="9"/>
  <c r="L533" i="11"/>
  <c r="M533" i="11"/>
  <c r="I533" i="11"/>
  <c r="C533" i="11"/>
  <c r="L533" i="12"/>
  <c r="M533" i="12"/>
  <c r="I533" i="12"/>
  <c r="C533" i="12"/>
  <c r="L527" i="8"/>
  <c r="M527" i="8"/>
  <c r="I525" i="8"/>
  <c r="C527" i="8"/>
  <c r="L527" i="7"/>
  <c r="M527" i="7"/>
  <c r="I525" i="7"/>
  <c r="C527" i="7"/>
  <c r="L526" i="6"/>
  <c r="M526" i="6"/>
  <c r="I524" i="6"/>
  <c r="C526" i="6"/>
  <c r="L527" i="5"/>
  <c r="M527" i="5"/>
  <c r="I525" i="5"/>
  <c r="C527" i="5"/>
  <c r="I525" i="6" l="1"/>
  <c r="I526" i="6"/>
  <c r="I527" i="5"/>
  <c r="I526" i="5"/>
  <c r="I527" i="8"/>
  <c r="I526" i="8"/>
  <c r="S439" i="20"/>
  <c r="T439" i="20"/>
  <c r="U439" i="20"/>
  <c r="AB439" i="20" s="1"/>
  <c r="V439" i="20"/>
  <c r="AE439" i="20" s="1"/>
  <c r="AA439" i="20"/>
  <c r="AD439" i="20"/>
  <c r="AF439" i="20"/>
  <c r="AG439" i="20"/>
  <c r="AH439" i="20"/>
  <c r="AI439" i="20"/>
  <c r="AJ439" i="20"/>
  <c r="AK439" i="20"/>
  <c r="AL439" i="20"/>
  <c r="AM439" i="20"/>
  <c r="AN439" i="20"/>
  <c r="AO439" i="20"/>
  <c r="AP439" i="20"/>
  <c r="AQ439" i="20"/>
  <c r="AR439" i="20"/>
  <c r="AS439" i="20"/>
  <c r="AT439" i="20"/>
  <c r="AU439" i="20"/>
  <c r="AW439" i="20"/>
  <c r="AX439" i="20"/>
  <c r="AY439" i="20"/>
  <c r="AZ439" i="20"/>
  <c r="BA439" i="20"/>
  <c r="BB439" i="20"/>
  <c r="BC439" i="20"/>
  <c r="D534" i="10"/>
  <c r="I533" i="10"/>
  <c r="D533" i="9"/>
  <c r="I532" i="9"/>
  <c r="D533" i="11"/>
  <c r="I532" i="11"/>
  <c r="D533" i="12"/>
  <c r="G533" i="12" s="1"/>
  <c r="I532" i="12"/>
  <c r="D527" i="8"/>
  <c r="D527" i="7"/>
  <c r="D526" i="6"/>
  <c r="D527" i="5"/>
  <c r="B438" i="20"/>
  <c r="B439" i="20"/>
  <c r="AC439" i="20" l="1"/>
  <c r="Z439" i="20"/>
  <c r="Y439" i="20"/>
  <c r="W439" i="20"/>
  <c r="X439" i="20"/>
  <c r="AV439" i="20"/>
  <c r="E534" i="10"/>
  <c r="G534" i="10"/>
  <c r="H534" i="10"/>
  <c r="G533" i="9"/>
  <c r="H533" i="9"/>
  <c r="E533" i="9"/>
  <c r="E533" i="11"/>
  <c r="G533" i="11"/>
  <c r="H533" i="11"/>
  <c r="E527" i="8"/>
  <c r="H527" i="8" s="1"/>
  <c r="G527" i="8"/>
  <c r="E527" i="7"/>
  <c r="G527" i="7"/>
  <c r="H527" i="7"/>
  <c r="E526" i="6"/>
  <c r="G526" i="6"/>
  <c r="H526" i="6"/>
  <c r="E527" i="5"/>
  <c r="H527" i="5"/>
  <c r="G527" i="5"/>
  <c r="A1" i="27"/>
  <c r="S438" i="20"/>
  <c r="T438" i="20"/>
  <c r="U438" i="20"/>
  <c r="AB438" i="20" s="1"/>
  <c r="V438" i="20"/>
  <c r="AE438" i="20" s="1"/>
  <c r="Y438" i="20"/>
  <c r="AA438" i="20"/>
  <c r="AC438" i="20"/>
  <c r="AF438" i="20"/>
  <c r="AG438" i="20"/>
  <c r="AH438" i="20"/>
  <c r="AI438" i="20"/>
  <c r="AJ438" i="20"/>
  <c r="AK438" i="20"/>
  <c r="AL438" i="20"/>
  <c r="AM438" i="20"/>
  <c r="AN438" i="20"/>
  <c r="AO438" i="20"/>
  <c r="AP438" i="20"/>
  <c r="AQ438" i="20"/>
  <c r="AR438" i="20"/>
  <c r="AS438" i="20"/>
  <c r="AT438" i="20"/>
  <c r="AU438" i="20"/>
  <c r="AW438" i="20"/>
  <c r="AY438" i="20"/>
  <c r="AZ438" i="20"/>
  <c r="BA438" i="20"/>
  <c r="BB438" i="20"/>
  <c r="BC438" i="20"/>
  <c r="BD438" i="20"/>
  <c r="B389" i="25"/>
  <c r="D389" i="25"/>
  <c r="M389" i="25"/>
  <c r="K389" i="25"/>
  <c r="I389" i="25"/>
  <c r="L533" i="10"/>
  <c r="M533" i="10"/>
  <c r="I532" i="10"/>
  <c r="C533" i="10"/>
  <c r="D533" i="10"/>
  <c r="E533" i="10" s="1"/>
  <c r="L532" i="9"/>
  <c r="M532" i="9"/>
  <c r="I531" i="9"/>
  <c r="C532" i="9"/>
  <c r="D532" i="9"/>
  <c r="E532" i="9" s="1"/>
  <c r="L532" i="11"/>
  <c r="M532" i="11"/>
  <c r="I531" i="11"/>
  <c r="C532" i="11"/>
  <c r="D532" i="11"/>
  <c r="E532" i="11" s="1"/>
  <c r="L532" i="12"/>
  <c r="M532" i="12"/>
  <c r="I531" i="12"/>
  <c r="C532" i="12"/>
  <c r="D532" i="12"/>
  <c r="G532" i="12" s="1"/>
  <c r="L526" i="8"/>
  <c r="M526" i="8"/>
  <c r="C526" i="8"/>
  <c r="D526" i="8"/>
  <c r="E526" i="8" s="1"/>
  <c r="H526" i="8" s="1"/>
  <c r="L526" i="7"/>
  <c r="M526" i="7"/>
  <c r="C526" i="7"/>
  <c r="D526" i="7"/>
  <c r="E526" i="7" s="1"/>
  <c r="L525" i="6"/>
  <c r="M525" i="6"/>
  <c r="C525" i="6"/>
  <c r="D525" i="6"/>
  <c r="E525" i="6" s="1"/>
  <c r="L526" i="5"/>
  <c r="M526" i="5"/>
  <c r="C526" i="5"/>
  <c r="D526" i="5"/>
  <c r="E526" i="5" s="1"/>
  <c r="AX438" i="20" l="1"/>
  <c r="Z438" i="20"/>
  <c r="AV438" i="20"/>
  <c r="X438" i="20"/>
  <c r="W438" i="20"/>
  <c r="AD438" i="20"/>
  <c r="G533" i="10"/>
  <c r="H533" i="10"/>
  <c r="H532" i="9"/>
  <c r="G532" i="9"/>
  <c r="H532" i="11"/>
  <c r="G532" i="11"/>
  <c r="G526" i="8"/>
  <c r="H526" i="7"/>
  <c r="G526" i="7"/>
  <c r="G525" i="6"/>
  <c r="H525" i="6"/>
  <c r="G526" i="5"/>
  <c r="H526" i="5"/>
  <c r="S437" i="20"/>
  <c r="T437" i="20"/>
  <c r="U437" i="20"/>
  <c r="V437" i="20"/>
  <c r="AC437" i="20" s="1"/>
  <c r="W437" i="20"/>
  <c r="X437" i="20"/>
  <c r="AA437" i="20"/>
  <c r="AB437" i="20"/>
  <c r="AD437" i="20"/>
  <c r="AE437" i="20"/>
  <c r="AF437" i="20"/>
  <c r="AG437" i="20"/>
  <c r="AH437" i="20"/>
  <c r="AI437" i="20"/>
  <c r="AJ437" i="20"/>
  <c r="AK437" i="20"/>
  <c r="AL437" i="20"/>
  <c r="AM437" i="20"/>
  <c r="AN437" i="20"/>
  <c r="AO437" i="20"/>
  <c r="AP437" i="20"/>
  <c r="AQ437" i="20"/>
  <c r="AR437" i="20"/>
  <c r="AS437" i="20"/>
  <c r="AT437" i="20"/>
  <c r="AU437" i="20"/>
  <c r="AV437" i="20"/>
  <c r="AW437" i="20"/>
  <c r="AX437" i="20"/>
  <c r="AY437" i="20"/>
  <c r="AZ437" i="20"/>
  <c r="BA437" i="20"/>
  <c r="BB437" i="20"/>
  <c r="BC437" i="20"/>
  <c r="BD437" i="20"/>
  <c r="B388" i="25"/>
  <c r="D388" i="25"/>
  <c r="M388" i="25"/>
  <c r="K388" i="25"/>
  <c r="I388" i="25"/>
  <c r="L532" i="10"/>
  <c r="D532" i="10" s="1"/>
  <c r="M532" i="10"/>
  <c r="I531" i="10"/>
  <c r="C532" i="10"/>
  <c r="L531" i="9"/>
  <c r="M531" i="9"/>
  <c r="I530" i="9"/>
  <c r="C531" i="9"/>
  <c r="D531" i="9"/>
  <c r="E531" i="9" s="1"/>
  <c r="L531" i="11"/>
  <c r="D531" i="11" s="1"/>
  <c r="M531" i="11"/>
  <c r="I530" i="11"/>
  <c r="C531" i="11"/>
  <c r="L531" i="12"/>
  <c r="M531" i="12"/>
  <c r="I530" i="12"/>
  <c r="C531" i="12"/>
  <c r="D531" i="12"/>
  <c r="G531" i="12" s="1"/>
  <c r="L525" i="8"/>
  <c r="M525" i="8"/>
  <c r="C525" i="8"/>
  <c r="D525" i="8"/>
  <c r="E525" i="8" s="1"/>
  <c r="H525" i="8" s="1"/>
  <c r="L525" i="7"/>
  <c r="D525" i="7" s="1"/>
  <c r="M525" i="7"/>
  <c r="C525" i="7"/>
  <c r="L524" i="6"/>
  <c r="D524" i="6" s="1"/>
  <c r="M524" i="6"/>
  <c r="C524" i="6"/>
  <c r="L525" i="5"/>
  <c r="M525" i="5"/>
  <c r="I524" i="5"/>
  <c r="C525" i="5"/>
  <c r="D525" i="5"/>
  <c r="E525" i="5" s="1"/>
  <c r="Z437" i="20" l="1"/>
  <c r="Y437" i="20"/>
  <c r="E532" i="10"/>
  <c r="G532" i="10"/>
  <c r="H532" i="10"/>
  <c r="G531" i="9"/>
  <c r="H531" i="9"/>
  <c r="E531" i="11"/>
  <c r="G531" i="11"/>
  <c r="H531" i="11"/>
  <c r="G525" i="8"/>
  <c r="E525" i="7"/>
  <c r="G525" i="7"/>
  <c r="H525" i="7"/>
  <c r="E524" i="6"/>
  <c r="H524" i="6"/>
  <c r="G524" i="6"/>
  <c r="H525" i="5"/>
  <c r="G525" i="5"/>
  <c r="S436" i="20"/>
  <c r="T436" i="20"/>
  <c r="U436" i="20"/>
  <c r="AB436" i="20" s="1"/>
  <c r="V436" i="20"/>
  <c r="AE436" i="20" s="1"/>
  <c r="Y436" i="20"/>
  <c r="AA436" i="20"/>
  <c r="AC436" i="20"/>
  <c r="AF436" i="20"/>
  <c r="AG436" i="20"/>
  <c r="AH436" i="20"/>
  <c r="AI436" i="20"/>
  <c r="AJ436" i="20"/>
  <c r="AK436" i="20"/>
  <c r="AL436" i="20"/>
  <c r="AM436" i="20"/>
  <c r="AN436" i="20"/>
  <c r="AO436" i="20"/>
  <c r="AP436" i="20"/>
  <c r="AQ436" i="20"/>
  <c r="AR436" i="20"/>
  <c r="AS436" i="20"/>
  <c r="AT436" i="20"/>
  <c r="AU436" i="20"/>
  <c r="AW436" i="20"/>
  <c r="AY436" i="20"/>
  <c r="AZ436" i="20"/>
  <c r="BA436" i="20"/>
  <c r="BB436" i="20"/>
  <c r="BC436" i="20"/>
  <c r="BD436" i="20"/>
  <c r="B387" i="25"/>
  <c r="D387" i="25"/>
  <c r="M387" i="25"/>
  <c r="K387" i="25"/>
  <c r="I387" i="25"/>
  <c r="L531" i="10"/>
  <c r="M531" i="10"/>
  <c r="I530" i="10"/>
  <c r="C531" i="10"/>
  <c r="D531" i="10"/>
  <c r="E531" i="10" s="1"/>
  <c r="L530" i="9"/>
  <c r="M530" i="9"/>
  <c r="I529" i="9"/>
  <c r="C530" i="9"/>
  <c r="D530" i="9"/>
  <c r="E530" i="9" s="1"/>
  <c r="L530" i="11"/>
  <c r="M530" i="11"/>
  <c r="I529" i="11"/>
  <c r="C530" i="11"/>
  <c r="D530" i="11"/>
  <c r="E530" i="11" s="1"/>
  <c r="L530" i="12"/>
  <c r="M530" i="12"/>
  <c r="I529" i="12"/>
  <c r="C530" i="12"/>
  <c r="D530" i="12"/>
  <c r="G530" i="12" s="1"/>
  <c r="L524" i="8"/>
  <c r="M524" i="8"/>
  <c r="I524" i="8"/>
  <c r="C524" i="8"/>
  <c r="D524" i="8"/>
  <c r="E524" i="8" s="1"/>
  <c r="H524" i="8" s="1"/>
  <c r="L524" i="7"/>
  <c r="M524" i="7"/>
  <c r="I524" i="7"/>
  <c r="C524" i="7"/>
  <c r="D524" i="7"/>
  <c r="E524" i="7" s="1"/>
  <c r="L523" i="6"/>
  <c r="M523" i="6"/>
  <c r="I523" i="6"/>
  <c r="C523" i="6"/>
  <c r="D523" i="6"/>
  <c r="E523" i="6" s="1"/>
  <c r="L524" i="5"/>
  <c r="M524" i="5"/>
  <c r="I523" i="5"/>
  <c r="C524" i="5"/>
  <c r="D524" i="5"/>
  <c r="E524" i="5" s="1"/>
  <c r="AX436" i="20" l="1"/>
  <c r="Z436" i="20"/>
  <c r="AV436" i="20"/>
  <c r="X436" i="20"/>
  <c r="W436" i="20"/>
  <c r="AD436" i="20"/>
  <c r="H531" i="10"/>
  <c r="G531" i="10"/>
  <c r="H530" i="9"/>
  <c r="G530" i="9"/>
  <c r="G530" i="11"/>
  <c r="H530" i="11"/>
  <c r="G524" i="8"/>
  <c r="H524" i="7"/>
  <c r="G524" i="7"/>
  <c r="G523" i="6"/>
  <c r="H523" i="6"/>
  <c r="H524" i="5"/>
  <c r="G524" i="5"/>
  <c r="S435" i="20"/>
  <c r="T435" i="20"/>
  <c r="U435" i="20"/>
  <c r="V435" i="20"/>
  <c r="W435" i="20"/>
  <c r="X435" i="20"/>
  <c r="Y435" i="20"/>
  <c r="Z435" i="20"/>
  <c r="AA435" i="20"/>
  <c r="AB435" i="20"/>
  <c r="AC435" i="20"/>
  <c r="AD435" i="20"/>
  <c r="AE435" i="20"/>
  <c r="AF435" i="20"/>
  <c r="AG435" i="20"/>
  <c r="AH435" i="20"/>
  <c r="AI435" i="20"/>
  <c r="AJ435" i="20"/>
  <c r="AK435" i="20"/>
  <c r="AL435" i="20"/>
  <c r="AM435" i="20"/>
  <c r="AN435" i="20"/>
  <c r="AO435" i="20"/>
  <c r="AP435" i="20"/>
  <c r="AQ435" i="20"/>
  <c r="AR435" i="20"/>
  <c r="AS435" i="20"/>
  <c r="AT435" i="20"/>
  <c r="AU435" i="20"/>
  <c r="AV435" i="20"/>
  <c r="AW435" i="20"/>
  <c r="AX435" i="20"/>
  <c r="AY435" i="20"/>
  <c r="AZ435" i="20"/>
  <c r="BA435" i="20"/>
  <c r="BB435" i="20"/>
  <c r="BC435" i="20"/>
  <c r="BD435" i="20"/>
  <c r="B386" i="25"/>
  <c r="D386" i="25"/>
  <c r="M386" i="25"/>
  <c r="K386" i="25"/>
  <c r="I386" i="25"/>
  <c r="L530" i="10"/>
  <c r="M530" i="10"/>
  <c r="I529" i="10"/>
  <c r="C530" i="10"/>
  <c r="D530" i="10"/>
  <c r="E530" i="10" s="1"/>
  <c r="L529" i="9"/>
  <c r="M529" i="9"/>
  <c r="I528" i="9"/>
  <c r="C529" i="9"/>
  <c r="D529" i="9"/>
  <c r="E529" i="9" s="1"/>
  <c r="L529" i="11"/>
  <c r="M529" i="11"/>
  <c r="I528" i="11"/>
  <c r="C529" i="11"/>
  <c r="D529" i="11"/>
  <c r="E529" i="11" s="1"/>
  <c r="L529" i="12"/>
  <c r="M529" i="12"/>
  <c r="I528" i="12"/>
  <c r="C529" i="12"/>
  <c r="D529" i="12"/>
  <c r="G529" i="12" s="1"/>
  <c r="L523" i="8"/>
  <c r="D523" i="8" s="1"/>
  <c r="M523" i="8"/>
  <c r="I523" i="8"/>
  <c r="C523" i="8"/>
  <c r="L523" i="7"/>
  <c r="M523" i="7"/>
  <c r="I523" i="7"/>
  <c r="C523" i="7"/>
  <c r="D523" i="7"/>
  <c r="E523" i="7" s="1"/>
  <c r="L522" i="6"/>
  <c r="M522" i="6"/>
  <c r="I522" i="6"/>
  <c r="C522" i="6"/>
  <c r="D522" i="6"/>
  <c r="E522" i="6" s="1"/>
  <c r="L523" i="5"/>
  <c r="M523" i="5"/>
  <c r="I522" i="5"/>
  <c r="C523" i="5"/>
  <c r="D523" i="5"/>
  <c r="E523" i="5" s="1"/>
  <c r="H530" i="10" l="1"/>
  <c r="G530" i="10"/>
  <c r="H529" i="9"/>
  <c r="G529" i="9"/>
  <c r="G529" i="11"/>
  <c r="H529" i="11"/>
  <c r="G523" i="8"/>
  <c r="E523" i="8"/>
  <c r="H523" i="8" s="1"/>
  <c r="G523" i="7"/>
  <c r="H523" i="7"/>
  <c r="H522" i="6"/>
  <c r="G522" i="6"/>
  <c r="H523" i="5"/>
  <c r="G523" i="5"/>
  <c r="BD434" i="20"/>
  <c r="B385" i="25"/>
  <c r="D385" i="25"/>
  <c r="M385" i="25"/>
  <c r="K385" i="25"/>
  <c r="I385" i="25"/>
  <c r="L529" i="10"/>
  <c r="M529" i="10"/>
  <c r="C529" i="10"/>
  <c r="L528" i="9"/>
  <c r="M528" i="9"/>
  <c r="C528" i="9"/>
  <c r="L528" i="11"/>
  <c r="M528" i="11"/>
  <c r="C528" i="11"/>
  <c r="L528" i="12"/>
  <c r="M528" i="12"/>
  <c r="C528" i="12"/>
  <c r="L522" i="8"/>
  <c r="M522" i="8"/>
  <c r="I522" i="8"/>
  <c r="C522" i="8"/>
  <c r="L522" i="7"/>
  <c r="M522" i="7"/>
  <c r="I522" i="7"/>
  <c r="C522" i="7"/>
  <c r="L521" i="6"/>
  <c r="M521" i="6"/>
  <c r="I521" i="6"/>
  <c r="C521" i="6"/>
  <c r="L522" i="5"/>
  <c r="M522" i="5"/>
  <c r="I521" i="5"/>
  <c r="C522" i="5"/>
  <c r="B437" i="20" l="1"/>
  <c r="B436" i="20"/>
  <c r="B435" i="20"/>
  <c r="S434" i="20"/>
  <c r="T434" i="20"/>
  <c r="U434" i="20"/>
  <c r="AB434" i="20" s="1"/>
  <c r="V434" i="20"/>
  <c r="AC434" i="20" s="1"/>
  <c r="AA434" i="20"/>
  <c r="AF434" i="20"/>
  <c r="AG434" i="20"/>
  <c r="AH434" i="20"/>
  <c r="AI434" i="20"/>
  <c r="AJ434" i="20"/>
  <c r="AK434" i="20"/>
  <c r="AL434" i="20"/>
  <c r="AM434" i="20"/>
  <c r="AN434" i="20"/>
  <c r="AO434" i="20"/>
  <c r="AP434" i="20"/>
  <c r="AQ434" i="20"/>
  <c r="AR434" i="20"/>
  <c r="AS434" i="20"/>
  <c r="AT434" i="20"/>
  <c r="AU434" i="20"/>
  <c r="AW434" i="20"/>
  <c r="AY434" i="20"/>
  <c r="AZ434" i="20"/>
  <c r="BA434" i="20"/>
  <c r="BB434" i="20"/>
  <c r="BC434" i="20"/>
  <c r="D529" i="10"/>
  <c r="I528" i="10"/>
  <c r="D528" i="9"/>
  <c r="I527" i="9"/>
  <c r="D528" i="11"/>
  <c r="I527" i="11"/>
  <c r="D528" i="12"/>
  <c r="G528" i="12" s="1"/>
  <c r="I527" i="12"/>
  <c r="D522" i="8"/>
  <c r="D522" i="7"/>
  <c r="D521" i="6"/>
  <c r="D522" i="5"/>
  <c r="Y434" i="20" l="1"/>
  <c r="AV434" i="20"/>
  <c r="AD434" i="20"/>
  <c r="Z434" i="20"/>
  <c r="AX434" i="20"/>
  <c r="X434" i="20"/>
  <c r="E529" i="10"/>
  <c r="G529" i="10"/>
  <c r="H529" i="10"/>
  <c r="E528" i="9"/>
  <c r="H528" i="9"/>
  <c r="G528" i="9"/>
  <c r="H528" i="11"/>
  <c r="E528" i="11"/>
  <c r="G528" i="11"/>
  <c r="E522" i="8"/>
  <c r="H522" i="8" s="1"/>
  <c r="G522" i="8"/>
  <c r="G522" i="7"/>
  <c r="H522" i="7"/>
  <c r="E522" i="7"/>
  <c r="E521" i="6"/>
  <c r="H521" i="6"/>
  <c r="G521" i="6"/>
  <c r="E522" i="5"/>
  <c r="H522" i="5"/>
  <c r="G522" i="5"/>
  <c r="AE434" i="20"/>
  <c r="W434" i="20"/>
  <c r="S433" i="20"/>
  <c r="T433" i="20"/>
  <c r="U433" i="20"/>
  <c r="AB433" i="20" s="1"/>
  <c r="V433" i="20"/>
  <c r="AE433" i="20" s="1"/>
  <c r="Y433" i="20"/>
  <c r="AA433" i="20"/>
  <c r="AC433" i="20"/>
  <c r="AF433" i="20"/>
  <c r="AG433" i="20"/>
  <c r="AH433" i="20"/>
  <c r="AI433" i="20"/>
  <c r="AJ433" i="20"/>
  <c r="AK433" i="20"/>
  <c r="AL433" i="20"/>
  <c r="AM433" i="20"/>
  <c r="AN433" i="20"/>
  <c r="AO433" i="20"/>
  <c r="AP433" i="20"/>
  <c r="AQ433" i="20"/>
  <c r="AR433" i="20"/>
  <c r="AS433" i="20"/>
  <c r="AT433" i="20"/>
  <c r="AU433" i="20"/>
  <c r="AW433" i="20"/>
  <c r="AY433" i="20"/>
  <c r="AZ433" i="20"/>
  <c r="BA433" i="20"/>
  <c r="BB433" i="20"/>
  <c r="BC433" i="20"/>
  <c r="BD433" i="20"/>
  <c r="B384" i="25"/>
  <c r="D384" i="25"/>
  <c r="M384" i="25"/>
  <c r="K384" i="25"/>
  <c r="I384" i="25"/>
  <c r="L528" i="10"/>
  <c r="M528" i="10"/>
  <c r="I527" i="10"/>
  <c r="C528" i="10"/>
  <c r="D528" i="10"/>
  <c r="E528" i="10" s="1"/>
  <c r="L527" i="9"/>
  <c r="M527" i="9"/>
  <c r="I526" i="9"/>
  <c r="C527" i="9"/>
  <c r="D527" i="9"/>
  <c r="E527" i="9" s="1"/>
  <c r="L527" i="11"/>
  <c r="M527" i="11"/>
  <c r="I526" i="11"/>
  <c r="C527" i="11"/>
  <c r="D527" i="11"/>
  <c r="E527" i="11" s="1"/>
  <c r="L527" i="12"/>
  <c r="M527" i="12"/>
  <c r="I526" i="12"/>
  <c r="C527" i="12"/>
  <c r="D527" i="12"/>
  <c r="G527" i="12" s="1"/>
  <c r="L521" i="8"/>
  <c r="M521" i="8"/>
  <c r="I521" i="8"/>
  <c r="C521" i="8"/>
  <c r="D521" i="8"/>
  <c r="E521" i="8" s="1"/>
  <c r="H521" i="8" s="1"/>
  <c r="L521" i="7"/>
  <c r="M521" i="7"/>
  <c r="I521" i="7"/>
  <c r="C521" i="7"/>
  <c r="D521" i="7"/>
  <c r="E521" i="7" s="1"/>
  <c r="L520" i="6"/>
  <c r="M520" i="6"/>
  <c r="I520" i="6"/>
  <c r="C520" i="6"/>
  <c r="D520" i="6"/>
  <c r="E520" i="6" s="1"/>
  <c r="L521" i="5"/>
  <c r="M521" i="5"/>
  <c r="I520" i="5"/>
  <c r="C521" i="5"/>
  <c r="D521" i="5"/>
  <c r="E521" i="5" s="1"/>
  <c r="Z433" i="20" l="1"/>
  <c r="AV433" i="20"/>
  <c r="X433" i="20"/>
  <c r="W433" i="20"/>
  <c r="AX433" i="20"/>
  <c r="AD433" i="20"/>
  <c r="G528" i="10"/>
  <c r="H528" i="10"/>
  <c r="H527" i="9"/>
  <c r="G527" i="9"/>
  <c r="G527" i="11"/>
  <c r="H527" i="11"/>
  <c r="G521" i="8"/>
  <c r="G521" i="7"/>
  <c r="H521" i="7"/>
  <c r="G520" i="6"/>
  <c r="H520" i="6"/>
  <c r="G521" i="5"/>
  <c r="H521" i="5"/>
  <c r="S432" i="20"/>
  <c r="T432" i="20"/>
  <c r="U432" i="20"/>
  <c r="AB432" i="20" s="1"/>
  <c r="V432" i="20"/>
  <c r="AE432" i="20" s="1"/>
  <c r="Y432" i="20"/>
  <c r="AA432" i="20"/>
  <c r="AC432" i="20"/>
  <c r="AF432" i="20"/>
  <c r="AG432" i="20"/>
  <c r="AH432" i="20"/>
  <c r="AI432" i="20"/>
  <c r="AJ432" i="20"/>
  <c r="AK432" i="20"/>
  <c r="AL432" i="20"/>
  <c r="AM432" i="20"/>
  <c r="AN432" i="20"/>
  <c r="AO432" i="20"/>
  <c r="AP432" i="20"/>
  <c r="AQ432" i="20"/>
  <c r="AR432" i="20"/>
  <c r="AS432" i="20"/>
  <c r="AT432" i="20"/>
  <c r="AU432" i="20"/>
  <c r="AW432" i="20"/>
  <c r="AY432" i="20"/>
  <c r="AZ432" i="20"/>
  <c r="BA432" i="20"/>
  <c r="BB432" i="20"/>
  <c r="BC432" i="20"/>
  <c r="BD432" i="20"/>
  <c r="B383" i="25"/>
  <c r="D383" i="25"/>
  <c r="M383" i="25"/>
  <c r="K383" i="25"/>
  <c r="I383" i="25"/>
  <c r="L527" i="10"/>
  <c r="M527" i="10"/>
  <c r="I526" i="10"/>
  <c r="C527" i="10"/>
  <c r="D527" i="10"/>
  <c r="E527" i="10" s="1"/>
  <c r="L526" i="9"/>
  <c r="M526" i="9"/>
  <c r="I525" i="9"/>
  <c r="C526" i="9"/>
  <c r="D526" i="9"/>
  <c r="E526" i="9" s="1"/>
  <c r="L526" i="11"/>
  <c r="M526" i="11"/>
  <c r="I525" i="11"/>
  <c r="C526" i="11"/>
  <c r="D526" i="11"/>
  <c r="E526" i="11" s="1"/>
  <c r="L526" i="12"/>
  <c r="M526" i="12"/>
  <c r="I525" i="12"/>
  <c r="C526" i="12"/>
  <c r="D526" i="12"/>
  <c r="G526" i="12" s="1"/>
  <c r="L520" i="8"/>
  <c r="M520" i="8"/>
  <c r="I520" i="8"/>
  <c r="C520" i="8"/>
  <c r="D520" i="8"/>
  <c r="G520" i="8" s="1"/>
  <c r="L520" i="7"/>
  <c r="M520" i="7"/>
  <c r="I520" i="7"/>
  <c r="C520" i="7"/>
  <c r="D520" i="7"/>
  <c r="E520" i="7" s="1"/>
  <c r="L519" i="6"/>
  <c r="M519" i="6"/>
  <c r="I519" i="6"/>
  <c r="H519" i="6"/>
  <c r="C519" i="6"/>
  <c r="D519" i="6"/>
  <c r="E519" i="6" s="1"/>
  <c r="L520" i="5"/>
  <c r="M520" i="5"/>
  <c r="I519" i="5"/>
  <c r="C520" i="5"/>
  <c r="D520" i="5"/>
  <c r="E520" i="5" s="1"/>
  <c r="AX432" i="20" l="1"/>
  <c r="Z432" i="20"/>
  <c r="AV432" i="20"/>
  <c r="X432" i="20"/>
  <c r="W432" i="20"/>
  <c r="AD432" i="20"/>
  <c r="H527" i="10"/>
  <c r="G527" i="10"/>
  <c r="G526" i="9"/>
  <c r="H526" i="9"/>
  <c r="G526" i="11"/>
  <c r="H526" i="11"/>
  <c r="E520" i="8"/>
  <c r="H520" i="8" s="1"/>
  <c r="H520" i="7"/>
  <c r="G520" i="7"/>
  <c r="G519" i="6"/>
  <c r="G520" i="5"/>
  <c r="H520" i="5"/>
  <c r="S431" i="20"/>
  <c r="T431" i="20"/>
  <c r="U431" i="20"/>
  <c r="AB431" i="20" s="1"/>
  <c r="V431" i="20"/>
  <c r="AC431" i="20" s="1"/>
  <c r="AA431" i="20"/>
  <c r="AD431" i="20"/>
  <c r="AF431" i="20"/>
  <c r="AG431" i="20"/>
  <c r="AH431" i="20"/>
  <c r="AI431" i="20"/>
  <c r="AJ431" i="20"/>
  <c r="AK431" i="20"/>
  <c r="AL431" i="20"/>
  <c r="AM431" i="20"/>
  <c r="AN431" i="20"/>
  <c r="AO431" i="20"/>
  <c r="AP431" i="20"/>
  <c r="AQ431" i="20"/>
  <c r="AR431" i="20"/>
  <c r="AS431" i="20"/>
  <c r="AT431" i="20"/>
  <c r="AU431" i="20"/>
  <c r="AW431" i="20"/>
  <c r="AY431" i="20"/>
  <c r="AZ431" i="20"/>
  <c r="BA431" i="20"/>
  <c r="BB431" i="20"/>
  <c r="BC431" i="20"/>
  <c r="BD431" i="20"/>
  <c r="B382" i="25"/>
  <c r="D382" i="25"/>
  <c r="M382" i="25"/>
  <c r="K382" i="25"/>
  <c r="I382" i="25"/>
  <c r="L526" i="10"/>
  <c r="M526" i="10"/>
  <c r="I525" i="10"/>
  <c r="C526" i="10"/>
  <c r="D526" i="10"/>
  <c r="E526" i="10" s="1"/>
  <c r="L525" i="9"/>
  <c r="M525" i="9"/>
  <c r="I524" i="9"/>
  <c r="C525" i="9"/>
  <c r="D525" i="9"/>
  <c r="E525" i="9" s="1"/>
  <c r="L525" i="11"/>
  <c r="M525" i="11"/>
  <c r="I524" i="11"/>
  <c r="C525" i="11"/>
  <c r="D525" i="11"/>
  <c r="E525" i="11" s="1"/>
  <c r="L525" i="12"/>
  <c r="M525" i="12"/>
  <c r="I524" i="12"/>
  <c r="C525" i="12"/>
  <c r="D525" i="12"/>
  <c r="G525" i="12" s="1"/>
  <c r="L519" i="8"/>
  <c r="M519" i="8"/>
  <c r="I519" i="8"/>
  <c r="C519" i="8"/>
  <c r="D519" i="8"/>
  <c r="E519" i="8" s="1"/>
  <c r="H519" i="8" s="1"/>
  <c r="L519" i="7"/>
  <c r="M519" i="7"/>
  <c r="I519" i="7"/>
  <c r="C519" i="7"/>
  <c r="D519" i="7"/>
  <c r="H519" i="7" s="1"/>
  <c r="L518" i="6"/>
  <c r="M518" i="6"/>
  <c r="I518" i="6"/>
  <c r="C518" i="6"/>
  <c r="D518" i="6"/>
  <c r="E518" i="6" s="1"/>
  <c r="L519" i="5"/>
  <c r="M519" i="5"/>
  <c r="I518" i="5"/>
  <c r="C519" i="5"/>
  <c r="D519" i="5"/>
  <c r="E519" i="5" s="1"/>
  <c r="AX431" i="20" l="1"/>
  <c r="Z431" i="20"/>
  <c r="X431" i="20"/>
  <c r="Y431" i="20"/>
  <c r="AV431" i="20"/>
  <c r="AE431" i="20"/>
  <c r="W431" i="20"/>
  <c r="H526" i="10"/>
  <c r="G526" i="10"/>
  <c r="G525" i="9"/>
  <c r="H525" i="9"/>
  <c r="G525" i="11"/>
  <c r="H525" i="11"/>
  <c r="G519" i="8"/>
  <c r="E519" i="7"/>
  <c r="G519" i="7"/>
  <c r="G518" i="6"/>
  <c r="H518" i="6"/>
  <c r="G519" i="5"/>
  <c r="H519" i="5"/>
  <c r="S430" i="20"/>
  <c r="T430" i="20"/>
  <c r="U430" i="20"/>
  <c r="AB430" i="20" s="1"/>
  <c r="V430" i="20"/>
  <c r="AE430" i="20" s="1"/>
  <c r="Y430" i="20"/>
  <c r="AA430" i="20"/>
  <c r="AC430" i="20"/>
  <c r="AF430" i="20"/>
  <c r="AG430" i="20"/>
  <c r="AH430" i="20"/>
  <c r="AI430" i="20"/>
  <c r="AJ430" i="20"/>
  <c r="AK430" i="20"/>
  <c r="AL430" i="20"/>
  <c r="AM430" i="20"/>
  <c r="AN430" i="20"/>
  <c r="AO430" i="20"/>
  <c r="AP430" i="20"/>
  <c r="AQ430" i="20"/>
  <c r="AR430" i="20"/>
  <c r="AS430" i="20"/>
  <c r="AT430" i="20"/>
  <c r="AU430" i="20"/>
  <c r="AW430" i="20"/>
  <c r="AY430" i="20"/>
  <c r="AZ430" i="20"/>
  <c r="BA430" i="20"/>
  <c r="BB430" i="20"/>
  <c r="BC430" i="20"/>
  <c r="BD430" i="20"/>
  <c r="B381" i="25"/>
  <c r="D381" i="25"/>
  <c r="M381" i="25"/>
  <c r="K381" i="25"/>
  <c r="I381" i="25"/>
  <c r="L525" i="10"/>
  <c r="M525" i="10"/>
  <c r="I524" i="10"/>
  <c r="C525" i="10"/>
  <c r="D525" i="10"/>
  <c r="E525" i="10" s="1"/>
  <c r="L524" i="9"/>
  <c r="M524" i="9"/>
  <c r="I523" i="9"/>
  <c r="C524" i="9"/>
  <c r="D524" i="9"/>
  <c r="E524" i="9" s="1"/>
  <c r="L524" i="11"/>
  <c r="M524" i="11"/>
  <c r="I523" i="11"/>
  <c r="C524" i="11"/>
  <c r="D524" i="11"/>
  <c r="E524" i="11" s="1"/>
  <c r="L524" i="12"/>
  <c r="M524" i="12"/>
  <c r="I523" i="12"/>
  <c r="C524" i="12"/>
  <c r="D524" i="12"/>
  <c r="G524" i="12" s="1"/>
  <c r="L518" i="8"/>
  <c r="M518" i="8"/>
  <c r="I518" i="8"/>
  <c r="C518" i="8"/>
  <c r="D518" i="8"/>
  <c r="G518" i="8" s="1"/>
  <c r="E518" i="8"/>
  <c r="H518" i="8" s="1"/>
  <c r="L518" i="7"/>
  <c r="M518" i="7"/>
  <c r="I518" i="7"/>
  <c r="C518" i="7"/>
  <c r="D518" i="7"/>
  <c r="E518" i="7" s="1"/>
  <c r="L517" i="6"/>
  <c r="M517" i="6"/>
  <c r="I517" i="6"/>
  <c r="C517" i="6"/>
  <c r="D517" i="6"/>
  <c r="E517" i="6" s="1"/>
  <c r="L518" i="5"/>
  <c r="M518" i="5"/>
  <c r="I517" i="5"/>
  <c r="C518" i="5"/>
  <c r="D518" i="5"/>
  <c r="E518" i="5" s="1"/>
  <c r="AX430" i="20" l="1"/>
  <c r="Z430" i="20"/>
  <c r="AV430" i="20"/>
  <c r="W430" i="20"/>
  <c r="X430" i="20"/>
  <c r="AD430" i="20"/>
  <c r="H525" i="10"/>
  <c r="G525" i="10"/>
  <c r="H524" i="9"/>
  <c r="G524" i="9"/>
  <c r="H524" i="11"/>
  <c r="G524" i="11"/>
  <c r="H518" i="7"/>
  <c r="G518" i="7"/>
  <c r="H517" i="6"/>
  <c r="G517" i="6"/>
  <c r="G518" i="5"/>
  <c r="H518" i="5"/>
  <c r="BD429" i="20"/>
  <c r="B380" i="25"/>
  <c r="D380" i="25"/>
  <c r="M380" i="25"/>
  <c r="K380" i="25"/>
  <c r="I380" i="25"/>
  <c r="L524" i="10"/>
  <c r="M524" i="10"/>
  <c r="C524" i="10"/>
  <c r="L523" i="9"/>
  <c r="M523" i="9"/>
  <c r="C523" i="9"/>
  <c r="L523" i="11"/>
  <c r="M523" i="11"/>
  <c r="C523" i="11"/>
  <c r="L523" i="12"/>
  <c r="M523" i="12"/>
  <c r="C523" i="12"/>
  <c r="L517" i="8"/>
  <c r="M517" i="8"/>
  <c r="I517" i="8"/>
  <c r="C517" i="8"/>
  <c r="L517" i="7"/>
  <c r="M517" i="7"/>
  <c r="I517" i="7"/>
  <c r="C517" i="7"/>
  <c r="L516" i="6"/>
  <c r="M516" i="6"/>
  <c r="I516" i="6"/>
  <c r="C516" i="6"/>
  <c r="L517" i="5"/>
  <c r="M517" i="5"/>
  <c r="I516" i="5"/>
  <c r="C517" i="5"/>
  <c r="D524" i="10" l="1"/>
  <c r="D523" i="9"/>
  <c r="D523" i="11"/>
  <c r="D523" i="12"/>
  <c r="G523" i="12" s="1"/>
  <c r="D517" i="8"/>
  <c r="D517" i="7"/>
  <c r="D516" i="6"/>
  <c r="D517" i="5"/>
  <c r="G524" i="10" l="1"/>
  <c r="E524" i="10"/>
  <c r="H524" i="10"/>
  <c r="E523" i="9"/>
  <c r="H523" i="9"/>
  <c r="G523" i="9"/>
  <c r="E523" i="11"/>
  <c r="H523" i="11"/>
  <c r="G523" i="11"/>
  <c r="E517" i="8"/>
  <c r="H517" i="8" s="1"/>
  <c r="G517" i="8"/>
  <c r="E517" i="7"/>
  <c r="G517" i="7"/>
  <c r="H517" i="7"/>
  <c r="E516" i="6"/>
  <c r="G516" i="6"/>
  <c r="H516" i="6"/>
  <c r="E517" i="5"/>
  <c r="G517" i="5"/>
  <c r="H517" i="5"/>
  <c r="B430" i="20"/>
  <c r="B431" i="20"/>
  <c r="B432" i="20"/>
  <c r="B433" i="20"/>
  <c r="B434" i="20"/>
  <c r="S429" i="20"/>
  <c r="T429" i="20"/>
  <c r="U429" i="20"/>
  <c r="AD429" i="20" s="1"/>
  <c r="V429" i="20"/>
  <c r="AE429" i="20" s="1"/>
  <c r="AA429" i="20"/>
  <c r="AF429" i="20"/>
  <c r="AG429" i="20"/>
  <c r="AH429" i="20"/>
  <c r="AI429" i="20"/>
  <c r="AJ429" i="20"/>
  <c r="AK429" i="20"/>
  <c r="AL429" i="20"/>
  <c r="AM429" i="20"/>
  <c r="AN429" i="20"/>
  <c r="AO429" i="20"/>
  <c r="AP429" i="20"/>
  <c r="AQ429" i="20"/>
  <c r="AR429" i="20"/>
  <c r="AS429" i="20"/>
  <c r="AT429" i="20"/>
  <c r="AU429" i="20"/>
  <c r="AW429" i="20"/>
  <c r="AY429" i="20"/>
  <c r="AZ429" i="20"/>
  <c r="BA429" i="20"/>
  <c r="BB429" i="20"/>
  <c r="BC429" i="20"/>
  <c r="I523" i="10"/>
  <c r="I522" i="9"/>
  <c r="I522" i="11"/>
  <c r="I522" i="12"/>
  <c r="AC429" i="20" l="1"/>
  <c r="X429" i="20"/>
  <c r="Y429" i="20"/>
  <c r="Z429" i="20"/>
  <c r="AX429" i="20"/>
  <c r="AV429" i="20"/>
  <c r="W429" i="20"/>
  <c r="AB429" i="20"/>
  <c r="S428" i="20"/>
  <c r="T428" i="20"/>
  <c r="U428" i="20"/>
  <c r="AD428" i="20" s="1"/>
  <c r="V428" i="20"/>
  <c r="AE428" i="20" s="1"/>
  <c r="Y428" i="20"/>
  <c r="AA428" i="20"/>
  <c r="AC428" i="20"/>
  <c r="AF428" i="20"/>
  <c r="AG428" i="20"/>
  <c r="AH428" i="20"/>
  <c r="AI428" i="20"/>
  <c r="AJ428" i="20"/>
  <c r="AK428" i="20"/>
  <c r="AL428" i="20"/>
  <c r="AM428" i="20"/>
  <c r="AN428" i="20"/>
  <c r="AO428" i="20"/>
  <c r="AP428" i="20"/>
  <c r="AQ428" i="20"/>
  <c r="AR428" i="20"/>
  <c r="AS428" i="20"/>
  <c r="AT428" i="20"/>
  <c r="AU428" i="20"/>
  <c r="AW428" i="20"/>
  <c r="AY428" i="20"/>
  <c r="AZ428" i="20"/>
  <c r="BA428" i="20"/>
  <c r="BB428" i="20"/>
  <c r="BC428" i="20"/>
  <c r="BD428" i="20"/>
  <c r="B379" i="25"/>
  <c r="D379" i="25"/>
  <c r="M379" i="25"/>
  <c r="K379" i="25"/>
  <c r="I379" i="25"/>
  <c r="L523" i="10"/>
  <c r="D523" i="10" s="1"/>
  <c r="M523" i="10"/>
  <c r="I522" i="10"/>
  <c r="C523" i="10"/>
  <c r="L522" i="9"/>
  <c r="D522" i="9" s="1"/>
  <c r="M522" i="9"/>
  <c r="I521" i="9"/>
  <c r="C522" i="9"/>
  <c r="L522" i="11"/>
  <c r="D522" i="11" s="1"/>
  <c r="M522" i="11"/>
  <c r="I521" i="11"/>
  <c r="C522" i="11"/>
  <c r="L522" i="12"/>
  <c r="D522" i="12" s="1"/>
  <c r="G522" i="12" s="1"/>
  <c r="M522" i="12"/>
  <c r="I521" i="12"/>
  <c r="C522" i="12"/>
  <c r="L516" i="8"/>
  <c r="D516" i="8" s="1"/>
  <c r="M516" i="8"/>
  <c r="I516" i="8"/>
  <c r="C516" i="8"/>
  <c r="L516" i="7"/>
  <c r="D516" i="7" s="1"/>
  <c r="M516" i="7"/>
  <c r="I516" i="7"/>
  <c r="C516" i="7"/>
  <c r="L515" i="6"/>
  <c r="M515" i="6"/>
  <c r="I515" i="6"/>
  <c r="C515" i="6"/>
  <c r="D515" i="6"/>
  <c r="E515" i="6" s="1"/>
  <c r="L516" i="5"/>
  <c r="D516" i="5" s="1"/>
  <c r="M516" i="5"/>
  <c r="I515" i="5"/>
  <c r="C516" i="5"/>
  <c r="AB428" i="20" l="1"/>
  <c r="AX428" i="20"/>
  <c r="Z428" i="20"/>
  <c r="AV428" i="20"/>
  <c r="X428" i="20"/>
  <c r="W428" i="20"/>
  <c r="E523" i="10"/>
  <c r="G523" i="10"/>
  <c r="H523" i="10"/>
  <c r="E522" i="9"/>
  <c r="H522" i="9"/>
  <c r="G522" i="9"/>
  <c r="E522" i="11"/>
  <c r="G522" i="11"/>
  <c r="H522" i="11"/>
  <c r="E516" i="8"/>
  <c r="H516" i="8" s="1"/>
  <c r="G516" i="8"/>
  <c r="E516" i="7"/>
  <c r="G516" i="7"/>
  <c r="H516" i="7"/>
  <c r="H515" i="6"/>
  <c r="G515" i="6"/>
  <c r="E516" i="5"/>
  <c r="G516" i="5"/>
  <c r="H516" i="5"/>
  <c r="S427" i="20"/>
  <c r="T427" i="20"/>
  <c r="U427" i="20"/>
  <c r="AD427" i="20" s="1"/>
  <c r="V427" i="20"/>
  <c r="W427" i="20"/>
  <c r="Y427" i="20"/>
  <c r="Z427" i="20"/>
  <c r="AA427" i="20"/>
  <c r="AB427" i="20"/>
  <c r="AC427" i="20"/>
  <c r="AE427" i="20"/>
  <c r="AF427" i="20"/>
  <c r="AG427" i="20"/>
  <c r="AH427" i="20"/>
  <c r="AI427" i="20"/>
  <c r="AJ427" i="20"/>
  <c r="AK427" i="20"/>
  <c r="AL427" i="20"/>
  <c r="AM427" i="20"/>
  <c r="AN427" i="20"/>
  <c r="AO427" i="20"/>
  <c r="AP427" i="20"/>
  <c r="AQ427" i="20"/>
  <c r="AR427" i="20"/>
  <c r="AS427" i="20"/>
  <c r="AT427" i="20"/>
  <c r="AU427" i="20"/>
  <c r="AW427" i="20"/>
  <c r="AX427" i="20"/>
  <c r="AY427" i="20"/>
  <c r="AZ427" i="20"/>
  <c r="BA427" i="20"/>
  <c r="BB427" i="20"/>
  <c r="BC427" i="20"/>
  <c r="BD427" i="20"/>
  <c r="B378" i="25"/>
  <c r="D378" i="25"/>
  <c r="M378" i="25"/>
  <c r="K378" i="25"/>
  <c r="I378" i="25"/>
  <c r="L522" i="10"/>
  <c r="M522" i="10"/>
  <c r="I521" i="10"/>
  <c r="C522" i="10"/>
  <c r="D522" i="10"/>
  <c r="E522" i="10" s="1"/>
  <c r="L521" i="9"/>
  <c r="M521" i="9"/>
  <c r="I520" i="9"/>
  <c r="C521" i="9"/>
  <c r="D521" i="9"/>
  <c r="E521" i="9" s="1"/>
  <c r="L521" i="11"/>
  <c r="M521" i="11"/>
  <c r="I520" i="11"/>
  <c r="C521" i="11"/>
  <c r="D521" i="11"/>
  <c r="E521" i="11" s="1"/>
  <c r="L521" i="12"/>
  <c r="M521" i="12"/>
  <c r="I520" i="12"/>
  <c r="C521" i="12"/>
  <c r="D521" i="12"/>
  <c r="G521" i="12" s="1"/>
  <c r="L515" i="8"/>
  <c r="M515" i="8"/>
  <c r="I515" i="8"/>
  <c r="C515" i="8"/>
  <c r="D515" i="8"/>
  <c r="E515" i="8" s="1"/>
  <c r="H515" i="8" s="1"/>
  <c r="L515" i="7"/>
  <c r="M515" i="7"/>
  <c r="I515" i="7"/>
  <c r="C515" i="7"/>
  <c r="D515" i="7"/>
  <c r="E515" i="7" s="1"/>
  <c r="L514" i="6"/>
  <c r="M514" i="6"/>
  <c r="I514" i="6"/>
  <c r="C514" i="6"/>
  <c r="D514" i="6"/>
  <c r="E514" i="6" s="1"/>
  <c r="L515" i="5"/>
  <c r="M515" i="5"/>
  <c r="I514" i="5"/>
  <c r="C515" i="5"/>
  <c r="D515" i="5"/>
  <c r="E515" i="5" s="1"/>
  <c r="AV427" i="20" l="1"/>
  <c r="X427" i="20"/>
  <c r="G522" i="10"/>
  <c r="H522" i="10"/>
  <c r="H521" i="9"/>
  <c r="G521" i="9"/>
  <c r="H521" i="11"/>
  <c r="G521" i="11"/>
  <c r="G515" i="8"/>
  <c r="G515" i="7"/>
  <c r="H515" i="7"/>
  <c r="G514" i="6"/>
  <c r="H514" i="6"/>
  <c r="G515" i="5"/>
  <c r="H515" i="5"/>
  <c r="L520" i="12"/>
  <c r="I513" i="5"/>
  <c r="S426" i="20"/>
  <c r="T426" i="20"/>
  <c r="U426" i="20"/>
  <c r="V426" i="20"/>
  <c r="AC426" i="20" s="1"/>
  <c r="X426" i="20"/>
  <c r="Y426" i="20"/>
  <c r="Z426" i="20"/>
  <c r="AA426" i="20"/>
  <c r="AB426" i="20"/>
  <c r="AD426" i="20"/>
  <c r="AF426" i="20"/>
  <c r="AG426" i="20"/>
  <c r="AH426" i="20"/>
  <c r="AI426" i="20"/>
  <c r="AJ426" i="20"/>
  <c r="AK426" i="20"/>
  <c r="AL426" i="20"/>
  <c r="AM426" i="20"/>
  <c r="AN426" i="20"/>
  <c r="AO426" i="20"/>
  <c r="AP426" i="20"/>
  <c r="AQ426" i="20"/>
  <c r="AR426" i="20"/>
  <c r="AS426" i="20"/>
  <c r="AT426" i="20"/>
  <c r="AU426" i="20"/>
  <c r="AV426" i="20"/>
  <c r="AW426" i="20"/>
  <c r="AX426" i="20"/>
  <c r="AY426" i="20"/>
  <c r="AZ426" i="20"/>
  <c r="BA426" i="20"/>
  <c r="BB426" i="20"/>
  <c r="BC426" i="20"/>
  <c r="BD426" i="20"/>
  <c r="B377" i="25"/>
  <c r="D377" i="25"/>
  <c r="M377" i="25"/>
  <c r="K377" i="25"/>
  <c r="I377" i="25"/>
  <c r="L521" i="10"/>
  <c r="M521" i="10"/>
  <c r="I520" i="10"/>
  <c r="C521" i="10"/>
  <c r="D521" i="10"/>
  <c r="E521" i="10" s="1"/>
  <c r="L520" i="9"/>
  <c r="M520" i="9"/>
  <c r="I519" i="9"/>
  <c r="C520" i="9"/>
  <c r="D520" i="9"/>
  <c r="E520" i="9" s="1"/>
  <c r="L520" i="11"/>
  <c r="D520" i="11" s="1"/>
  <c r="M520" i="11"/>
  <c r="I519" i="11"/>
  <c r="C520" i="11"/>
  <c r="D520" i="12"/>
  <c r="G520" i="12" s="1"/>
  <c r="M520" i="12"/>
  <c r="I519" i="12"/>
  <c r="C520" i="12"/>
  <c r="L514" i="8"/>
  <c r="M514" i="8"/>
  <c r="I514" i="8"/>
  <c r="C514" i="8"/>
  <c r="D514" i="8"/>
  <c r="G514" i="8" s="1"/>
  <c r="L514" i="7"/>
  <c r="D514" i="7" s="1"/>
  <c r="M514" i="7"/>
  <c r="I514" i="7"/>
  <c r="C514" i="7"/>
  <c r="L513" i="6"/>
  <c r="D513" i="6" s="1"/>
  <c r="M513" i="6"/>
  <c r="I513" i="6"/>
  <c r="C513" i="6"/>
  <c r="L514" i="5"/>
  <c r="D514" i="5" s="1"/>
  <c r="M514" i="5"/>
  <c r="C514" i="5"/>
  <c r="AE426" i="20" l="1"/>
  <c r="W426" i="20"/>
  <c r="G521" i="10"/>
  <c r="H521" i="10"/>
  <c r="G520" i="9"/>
  <c r="H520" i="9"/>
  <c r="E520" i="11"/>
  <c r="G520" i="11"/>
  <c r="H520" i="11"/>
  <c r="E514" i="8"/>
  <c r="H514" i="8" s="1"/>
  <c r="E514" i="7"/>
  <c r="G514" i="7"/>
  <c r="H514" i="7"/>
  <c r="E513" i="6"/>
  <c r="G513" i="6"/>
  <c r="H513" i="6"/>
  <c r="E514" i="5"/>
  <c r="G514" i="5"/>
  <c r="H514" i="5"/>
  <c r="S425" i="20"/>
  <c r="T425" i="20"/>
  <c r="U425" i="20"/>
  <c r="AB425" i="20" s="1"/>
  <c r="V425" i="20"/>
  <c r="AE425" i="20" s="1"/>
  <c r="Y425" i="20"/>
  <c r="AA425" i="20"/>
  <c r="AC425" i="20"/>
  <c r="AF425" i="20"/>
  <c r="AG425" i="20"/>
  <c r="AH425" i="20"/>
  <c r="AI425" i="20"/>
  <c r="AJ425" i="20"/>
  <c r="AK425" i="20"/>
  <c r="AL425" i="20"/>
  <c r="AM425" i="20"/>
  <c r="AN425" i="20"/>
  <c r="AO425" i="20"/>
  <c r="AP425" i="20"/>
  <c r="AQ425" i="20"/>
  <c r="AR425" i="20"/>
  <c r="AS425" i="20"/>
  <c r="AT425" i="20"/>
  <c r="AU425" i="20"/>
  <c r="AW425" i="20"/>
  <c r="AY425" i="20"/>
  <c r="AZ425" i="20"/>
  <c r="BA425" i="20"/>
  <c r="BB425" i="20"/>
  <c r="BC425" i="20"/>
  <c r="BD425" i="20"/>
  <c r="B376" i="25"/>
  <c r="D376" i="25"/>
  <c r="M376" i="25"/>
  <c r="K376" i="25"/>
  <c r="I376" i="25"/>
  <c r="L520" i="10"/>
  <c r="M520" i="10"/>
  <c r="I519" i="10"/>
  <c r="C520" i="10"/>
  <c r="D520" i="10"/>
  <c r="E520" i="10" s="1"/>
  <c r="L519" i="9"/>
  <c r="M519" i="9"/>
  <c r="I518" i="9"/>
  <c r="C519" i="9"/>
  <c r="D519" i="9"/>
  <c r="E519" i="9" s="1"/>
  <c r="L519" i="11"/>
  <c r="M519" i="11"/>
  <c r="I518" i="11"/>
  <c r="C519" i="11"/>
  <c r="D519" i="11"/>
  <c r="E519" i="11" s="1"/>
  <c r="L519" i="12"/>
  <c r="M519" i="12"/>
  <c r="I518" i="12"/>
  <c r="C519" i="12"/>
  <c r="D519" i="12"/>
  <c r="G519" i="12" s="1"/>
  <c r="L513" i="8"/>
  <c r="M513" i="8"/>
  <c r="I513" i="8"/>
  <c r="C513" i="8"/>
  <c r="D513" i="8"/>
  <c r="E513" i="8" s="1"/>
  <c r="H513" i="8" s="1"/>
  <c r="L513" i="7"/>
  <c r="D513" i="7" s="1"/>
  <c r="M513" i="7"/>
  <c r="I513" i="7"/>
  <c r="C513" i="7"/>
  <c r="L512" i="6"/>
  <c r="M512" i="6"/>
  <c r="I512" i="6"/>
  <c r="C512" i="6"/>
  <c r="D512" i="6"/>
  <c r="E512" i="6" s="1"/>
  <c r="L513" i="5"/>
  <c r="M513" i="5"/>
  <c r="I512" i="5"/>
  <c r="C513" i="5"/>
  <c r="D513" i="5"/>
  <c r="E513" i="5" s="1"/>
  <c r="AX425" i="20" l="1"/>
  <c r="Z425" i="20"/>
  <c r="AV425" i="20"/>
  <c r="X425" i="20"/>
  <c r="W425" i="20"/>
  <c r="AD425" i="20"/>
  <c r="H520" i="10"/>
  <c r="G520" i="10"/>
  <c r="H519" i="9"/>
  <c r="G519" i="9"/>
  <c r="H519" i="11"/>
  <c r="G519" i="11"/>
  <c r="G513" i="8"/>
  <c r="E513" i="7"/>
  <c r="G513" i="7"/>
  <c r="H513" i="7"/>
  <c r="G512" i="6"/>
  <c r="H512" i="6"/>
  <c r="H513" i="5"/>
  <c r="G513" i="5"/>
  <c r="BD424" i="20"/>
  <c r="B375" i="25"/>
  <c r="D375" i="25"/>
  <c r="M375" i="25"/>
  <c r="K375" i="25"/>
  <c r="I375" i="25"/>
  <c r="L519" i="10"/>
  <c r="M519" i="10"/>
  <c r="C519" i="10"/>
  <c r="L518" i="9"/>
  <c r="M518" i="9"/>
  <c r="C518" i="9"/>
  <c r="L518" i="11"/>
  <c r="M518" i="11"/>
  <c r="C518" i="11"/>
  <c r="L518" i="12"/>
  <c r="M518" i="12"/>
  <c r="C518" i="12"/>
  <c r="L512" i="8"/>
  <c r="M512" i="8"/>
  <c r="I512" i="8"/>
  <c r="C512" i="8"/>
  <c r="L512" i="7"/>
  <c r="M512" i="7"/>
  <c r="I512" i="7"/>
  <c r="C512" i="7"/>
  <c r="L511" i="6"/>
  <c r="M511" i="6"/>
  <c r="I511" i="6"/>
  <c r="C511" i="6"/>
  <c r="L512" i="5"/>
  <c r="M512" i="5"/>
  <c r="I511" i="5"/>
  <c r="C512" i="5"/>
  <c r="D519" i="10" l="1"/>
  <c r="D518" i="9"/>
  <c r="D518" i="11"/>
  <c r="D518" i="12"/>
  <c r="G518" i="12" s="1"/>
  <c r="D512" i="8"/>
  <c r="D512" i="7"/>
  <c r="D511" i="6"/>
  <c r="D512" i="5"/>
  <c r="E519" i="10" l="1"/>
  <c r="H519" i="10"/>
  <c r="G519" i="10"/>
  <c r="E518" i="9"/>
  <c r="G518" i="9"/>
  <c r="H518" i="9"/>
  <c r="E518" i="11"/>
  <c r="G518" i="11"/>
  <c r="H518" i="11"/>
  <c r="E512" i="8"/>
  <c r="H512" i="8" s="1"/>
  <c r="G512" i="8"/>
  <c r="G512" i="7"/>
  <c r="H512" i="7"/>
  <c r="E512" i="7"/>
  <c r="E511" i="6"/>
  <c r="G511" i="6"/>
  <c r="H511" i="6"/>
  <c r="E512" i="5"/>
  <c r="G512" i="5"/>
  <c r="H512" i="5"/>
  <c r="B425" i="20"/>
  <c r="B426" i="20"/>
  <c r="B427" i="20"/>
  <c r="B428" i="20"/>
  <c r="B429" i="20"/>
  <c r="S424" i="20"/>
  <c r="T424" i="20"/>
  <c r="U424" i="20"/>
  <c r="AB424" i="20" s="1"/>
  <c r="V424" i="20"/>
  <c r="AC424" i="20" s="1"/>
  <c r="AA424" i="20"/>
  <c r="AF424" i="20"/>
  <c r="AG424" i="20"/>
  <c r="AH424" i="20"/>
  <c r="AI424" i="20"/>
  <c r="AJ424" i="20"/>
  <c r="AK424" i="20"/>
  <c r="AL424" i="20"/>
  <c r="AM424" i="20"/>
  <c r="AN424" i="20"/>
  <c r="AO424" i="20"/>
  <c r="AP424" i="20"/>
  <c r="AQ424" i="20"/>
  <c r="AR424" i="20"/>
  <c r="AS424" i="20"/>
  <c r="AT424" i="20"/>
  <c r="AU424" i="20"/>
  <c r="AW424" i="20"/>
  <c r="AY424" i="20"/>
  <c r="AZ424" i="20"/>
  <c r="BA424" i="20"/>
  <c r="BB424" i="20"/>
  <c r="BC424" i="20"/>
  <c r="I518" i="10"/>
  <c r="I517" i="9"/>
  <c r="I517" i="11"/>
  <c r="I517" i="12"/>
  <c r="I511" i="7"/>
  <c r="I510" i="6"/>
  <c r="AD424" i="20" l="1"/>
  <c r="Y424" i="20"/>
  <c r="W424" i="20"/>
  <c r="AX424" i="20"/>
  <c r="Z424" i="20"/>
  <c r="AV424" i="20"/>
  <c r="X424" i="20"/>
  <c r="AE424" i="20"/>
  <c r="S423" i="20"/>
  <c r="T423" i="20"/>
  <c r="U423" i="20"/>
  <c r="AB423" i="20" s="1"/>
  <c r="V423" i="20"/>
  <c r="AE423" i="20" s="1"/>
  <c r="Y423" i="20"/>
  <c r="AA423" i="20"/>
  <c r="AC423" i="20"/>
  <c r="AF423" i="20"/>
  <c r="AG423" i="20"/>
  <c r="AH423" i="20"/>
  <c r="AI423" i="20"/>
  <c r="AJ423" i="20"/>
  <c r="AK423" i="20"/>
  <c r="AL423" i="20"/>
  <c r="AM423" i="20"/>
  <c r="AN423" i="20"/>
  <c r="AO423" i="20"/>
  <c r="AP423" i="20"/>
  <c r="AQ423" i="20"/>
  <c r="AR423" i="20"/>
  <c r="AS423" i="20"/>
  <c r="AT423" i="20"/>
  <c r="AU423" i="20"/>
  <c r="AW423" i="20"/>
  <c r="AX423" i="20"/>
  <c r="AY423" i="20"/>
  <c r="AZ423" i="20"/>
  <c r="BA423" i="20"/>
  <c r="BB423" i="20"/>
  <c r="BC423" i="20"/>
  <c r="BD423" i="20"/>
  <c r="B374" i="25"/>
  <c r="D374" i="25"/>
  <c r="M374" i="25"/>
  <c r="K374" i="25"/>
  <c r="I374" i="25"/>
  <c r="L518" i="10"/>
  <c r="M518" i="10"/>
  <c r="I517" i="10"/>
  <c r="C518" i="10"/>
  <c r="D518" i="10"/>
  <c r="E518" i="10" s="1"/>
  <c r="L517" i="9"/>
  <c r="M517" i="9"/>
  <c r="I516" i="9"/>
  <c r="C517" i="9"/>
  <c r="D517" i="9"/>
  <c r="E517" i="9" s="1"/>
  <c r="L517" i="11"/>
  <c r="M517" i="11"/>
  <c r="I516" i="11"/>
  <c r="C517" i="11"/>
  <c r="D517" i="11"/>
  <c r="E517" i="11" s="1"/>
  <c r="L517" i="12"/>
  <c r="M517" i="12"/>
  <c r="I516" i="12"/>
  <c r="C517" i="12"/>
  <c r="D517" i="12"/>
  <c r="G517" i="12" s="1"/>
  <c r="L511" i="8"/>
  <c r="M511" i="8"/>
  <c r="I511" i="8"/>
  <c r="C511" i="8"/>
  <c r="D511" i="8"/>
  <c r="E511" i="8" s="1"/>
  <c r="H511" i="8" s="1"/>
  <c r="L511" i="7"/>
  <c r="M511" i="7"/>
  <c r="C511" i="7"/>
  <c r="D511" i="7"/>
  <c r="E511" i="7" s="1"/>
  <c r="L510" i="6"/>
  <c r="M510" i="6"/>
  <c r="C510" i="6"/>
  <c r="D510" i="6"/>
  <c r="E510" i="6" s="1"/>
  <c r="L511" i="5"/>
  <c r="M511" i="5"/>
  <c r="I510" i="5"/>
  <c r="C511" i="5"/>
  <c r="D511" i="5"/>
  <c r="E511" i="5" s="1"/>
  <c r="Z423" i="20" l="1"/>
  <c r="X423" i="20"/>
  <c r="AV423" i="20"/>
  <c r="W423" i="20"/>
  <c r="AD423" i="20"/>
  <c r="H518" i="10"/>
  <c r="G518" i="10"/>
  <c r="H517" i="9"/>
  <c r="G517" i="9"/>
  <c r="G517" i="11"/>
  <c r="H517" i="11"/>
  <c r="G511" i="8"/>
  <c r="G511" i="7"/>
  <c r="H511" i="7"/>
  <c r="G510" i="6"/>
  <c r="H510" i="6"/>
  <c r="G511" i="5"/>
  <c r="H511" i="5"/>
  <c r="S422" i="20"/>
  <c r="T422" i="20"/>
  <c r="U422" i="20"/>
  <c r="AB422" i="20" s="1"/>
  <c r="V422" i="20"/>
  <c r="Y422" i="20"/>
  <c r="AA422" i="20"/>
  <c r="AC422" i="20"/>
  <c r="AE422" i="20"/>
  <c r="AF422" i="20"/>
  <c r="AG422" i="20"/>
  <c r="AH422" i="20"/>
  <c r="AI422" i="20"/>
  <c r="AJ422" i="20"/>
  <c r="AK422" i="20"/>
  <c r="AL422" i="20"/>
  <c r="AM422" i="20"/>
  <c r="AN422" i="20"/>
  <c r="AO422" i="20"/>
  <c r="AP422" i="20"/>
  <c r="AQ422" i="20"/>
  <c r="AR422" i="20"/>
  <c r="AS422" i="20"/>
  <c r="AT422" i="20"/>
  <c r="AU422" i="20"/>
  <c r="AW422" i="20"/>
  <c r="AY422" i="20"/>
  <c r="AZ422" i="20"/>
  <c r="BA422" i="20"/>
  <c r="BB422" i="20"/>
  <c r="BC422" i="20"/>
  <c r="BD422" i="20"/>
  <c r="B373" i="25"/>
  <c r="D373" i="25"/>
  <c r="M373" i="25"/>
  <c r="K373" i="25"/>
  <c r="I373" i="25"/>
  <c r="L517" i="10"/>
  <c r="M517" i="10"/>
  <c r="I516" i="10"/>
  <c r="C517" i="10"/>
  <c r="D517" i="10"/>
  <c r="E517" i="10" s="1"/>
  <c r="L516" i="9"/>
  <c r="M516" i="9"/>
  <c r="I515" i="9"/>
  <c r="C516" i="9"/>
  <c r="D516" i="9"/>
  <c r="E516" i="9" s="1"/>
  <c r="L516" i="11"/>
  <c r="M516" i="11"/>
  <c r="I515" i="11"/>
  <c r="C516" i="11"/>
  <c r="D516" i="11"/>
  <c r="E516" i="11" s="1"/>
  <c r="L516" i="12"/>
  <c r="M516" i="12"/>
  <c r="I515" i="12"/>
  <c r="C516" i="12"/>
  <c r="D516" i="12"/>
  <c r="G516" i="12" s="1"/>
  <c r="L510" i="8"/>
  <c r="M510" i="8"/>
  <c r="I510" i="8"/>
  <c r="C510" i="8"/>
  <c r="D510" i="8"/>
  <c r="E510" i="8" s="1"/>
  <c r="H510" i="8" s="1"/>
  <c r="L510" i="7"/>
  <c r="M510" i="7"/>
  <c r="I510" i="7"/>
  <c r="C510" i="7"/>
  <c r="D510" i="7"/>
  <c r="E510" i="7" s="1"/>
  <c r="L509" i="6"/>
  <c r="M509" i="6"/>
  <c r="I509" i="6"/>
  <c r="C509" i="6"/>
  <c r="D509" i="6"/>
  <c r="E509" i="6" s="1"/>
  <c r="L510" i="5"/>
  <c r="M510" i="5"/>
  <c r="I509" i="5"/>
  <c r="C510" i="5"/>
  <c r="D510" i="5"/>
  <c r="E510" i="5" s="1"/>
  <c r="AX422" i="20" l="1"/>
  <c r="Z422" i="20"/>
  <c r="AV422" i="20"/>
  <c r="X422" i="20"/>
  <c r="W422" i="20"/>
  <c r="AD422" i="20"/>
  <c r="H517" i="10"/>
  <c r="G517" i="10"/>
  <c r="G516" i="9"/>
  <c r="H516" i="9"/>
  <c r="G516" i="11"/>
  <c r="H516" i="11"/>
  <c r="G510" i="8"/>
  <c r="G510" i="7"/>
  <c r="H510" i="7"/>
  <c r="G509" i="6"/>
  <c r="H509" i="6"/>
  <c r="G510" i="5"/>
  <c r="H510" i="5"/>
  <c r="S421" i="20"/>
  <c r="T421" i="20"/>
  <c r="U421" i="20"/>
  <c r="AB421" i="20" s="1"/>
  <c r="V421" i="20"/>
  <c r="Y421" i="20"/>
  <c r="AA421" i="20"/>
  <c r="AC421" i="20"/>
  <c r="AE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AT421" i="20"/>
  <c r="AU421" i="20"/>
  <c r="AW421" i="20"/>
  <c r="AY421" i="20"/>
  <c r="AZ421" i="20"/>
  <c r="BA421" i="20"/>
  <c r="BB421" i="20"/>
  <c r="BC421" i="20"/>
  <c r="BD421" i="20"/>
  <c r="B372" i="25"/>
  <c r="D372" i="25"/>
  <c r="M372" i="25"/>
  <c r="K372" i="25"/>
  <c r="I372" i="25"/>
  <c r="L516" i="10"/>
  <c r="M516" i="10"/>
  <c r="I515" i="10"/>
  <c r="C516" i="10"/>
  <c r="D516" i="10"/>
  <c r="E516" i="10" s="1"/>
  <c r="L515" i="9"/>
  <c r="M515" i="9"/>
  <c r="I514" i="9"/>
  <c r="C515" i="9"/>
  <c r="D515" i="9"/>
  <c r="E515" i="9" s="1"/>
  <c r="L515" i="11"/>
  <c r="M515" i="11"/>
  <c r="I514" i="11"/>
  <c r="C515" i="11"/>
  <c r="D515" i="11"/>
  <c r="E515" i="11" s="1"/>
  <c r="L515" i="12"/>
  <c r="M515" i="12"/>
  <c r="I514" i="12"/>
  <c r="C515" i="12"/>
  <c r="D515" i="12"/>
  <c r="G515" i="12" s="1"/>
  <c r="L509" i="8"/>
  <c r="M509" i="8"/>
  <c r="I509" i="8"/>
  <c r="C509" i="8"/>
  <c r="D509" i="8"/>
  <c r="E509" i="8" s="1"/>
  <c r="H509" i="8" s="1"/>
  <c r="L509" i="7"/>
  <c r="M509" i="7"/>
  <c r="I509" i="7"/>
  <c r="C509" i="7"/>
  <c r="D509" i="7"/>
  <c r="E509" i="7" s="1"/>
  <c r="L508" i="6"/>
  <c r="M508" i="6"/>
  <c r="I508" i="6"/>
  <c r="C508" i="6"/>
  <c r="D508" i="6"/>
  <c r="E508" i="6" s="1"/>
  <c r="L509" i="5"/>
  <c r="M509" i="5"/>
  <c r="I508" i="5"/>
  <c r="C509" i="5"/>
  <c r="D509" i="5"/>
  <c r="E509" i="5" s="1"/>
  <c r="AX421" i="20" l="1"/>
  <c r="Z421" i="20"/>
  <c r="AV421" i="20"/>
  <c r="X421" i="20"/>
  <c r="W421" i="20"/>
  <c r="AD421" i="20"/>
  <c r="G516" i="10"/>
  <c r="H516" i="10"/>
  <c r="H515" i="9"/>
  <c r="G515" i="9"/>
  <c r="H515" i="11"/>
  <c r="G515" i="11"/>
  <c r="G509" i="8"/>
  <c r="H509" i="7"/>
  <c r="G509" i="7"/>
  <c r="G508" i="6"/>
  <c r="H508" i="6"/>
  <c r="G509" i="5"/>
  <c r="H509" i="5"/>
  <c r="S420" i="20"/>
  <c r="T420" i="20"/>
  <c r="U420" i="20"/>
  <c r="V420" i="20"/>
  <c r="AC420" i="20" s="1"/>
  <c r="X420" i="20"/>
  <c r="AA420" i="20"/>
  <c r="AB420" i="20"/>
  <c r="AD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AT420" i="20"/>
  <c r="AU420" i="20"/>
  <c r="AV420" i="20"/>
  <c r="AW420" i="20"/>
  <c r="AX420" i="20"/>
  <c r="AY420" i="20"/>
  <c r="AZ420" i="20"/>
  <c r="BA420" i="20"/>
  <c r="BB420" i="20"/>
  <c r="BC420" i="20"/>
  <c r="BD420" i="20"/>
  <c r="B371" i="25"/>
  <c r="D371" i="25"/>
  <c r="M371" i="25"/>
  <c r="K371" i="25"/>
  <c r="I371" i="25"/>
  <c r="L515" i="10"/>
  <c r="M515" i="10"/>
  <c r="I514" i="10"/>
  <c r="C515" i="10"/>
  <c r="D515" i="10"/>
  <c r="E515" i="10" s="1"/>
  <c r="L514" i="9"/>
  <c r="M514" i="9"/>
  <c r="I513" i="9"/>
  <c r="C514" i="9"/>
  <c r="D514" i="9"/>
  <c r="E514" i="9" s="1"/>
  <c r="L514" i="11"/>
  <c r="M514" i="11"/>
  <c r="I513" i="11"/>
  <c r="C514" i="11"/>
  <c r="D514" i="11"/>
  <c r="E514" i="11" s="1"/>
  <c r="L514" i="12"/>
  <c r="M514" i="12"/>
  <c r="I513" i="12"/>
  <c r="C514" i="12"/>
  <c r="D514" i="12"/>
  <c r="G514" i="12" s="1"/>
  <c r="L508" i="8"/>
  <c r="M508" i="8"/>
  <c r="I508" i="8"/>
  <c r="C508" i="8"/>
  <c r="D508" i="8"/>
  <c r="E508" i="8" s="1"/>
  <c r="H508" i="8" s="1"/>
  <c r="L508" i="7"/>
  <c r="M508" i="7"/>
  <c r="I508" i="7"/>
  <c r="C508" i="7"/>
  <c r="D508" i="7"/>
  <c r="E508" i="7" s="1"/>
  <c r="L507" i="6"/>
  <c r="M507" i="6"/>
  <c r="I507" i="6"/>
  <c r="C507" i="6"/>
  <c r="D507" i="6"/>
  <c r="E507" i="6" s="1"/>
  <c r="L508" i="5"/>
  <c r="M508" i="5"/>
  <c r="I507" i="5"/>
  <c r="C508" i="5"/>
  <c r="D508" i="5"/>
  <c r="E508" i="5" s="1"/>
  <c r="Z420" i="20" l="1"/>
  <c r="Y420" i="20"/>
  <c r="AE420" i="20"/>
  <c r="W420" i="20"/>
  <c r="H515" i="10"/>
  <c r="G515" i="10"/>
  <c r="H514" i="9"/>
  <c r="G514" i="9"/>
  <c r="H514" i="11"/>
  <c r="G514" i="11"/>
  <c r="G508" i="8"/>
  <c r="G508" i="7"/>
  <c r="H508" i="7"/>
  <c r="G507" i="6"/>
  <c r="H507" i="6"/>
  <c r="H508" i="5"/>
  <c r="G508" i="5"/>
  <c r="BD419" i="20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19" i="20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AT419" i="20"/>
  <c r="AU419" i="20"/>
  <c r="AW419" i="20"/>
  <c r="AY419" i="20"/>
  <c r="AZ419" i="20"/>
  <c r="BA419" i="20"/>
  <c r="BB419" i="20"/>
  <c r="BC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AC419" i="20" l="1"/>
  <c r="Y419" i="20"/>
  <c r="G514" i="10"/>
  <c r="E514" i="10"/>
  <c r="H514" i="10"/>
  <c r="E513" i="9"/>
  <c r="G513" i="9"/>
  <c r="H513" i="9"/>
  <c r="E513" i="11"/>
  <c r="G513" i="11"/>
  <c r="H513" i="11"/>
  <c r="E507" i="8"/>
  <c r="H507" i="8" s="1"/>
  <c r="G507" i="8"/>
  <c r="E507" i="7"/>
  <c r="G507" i="7"/>
  <c r="H507" i="7"/>
  <c r="E506" i="6"/>
  <c r="G506" i="6"/>
  <c r="H506" i="6"/>
  <c r="E507" i="5"/>
  <c r="G507" i="5"/>
  <c r="H507" i="5"/>
  <c r="AX419" i="20"/>
  <c r="Z419" i="20"/>
  <c r="AV419" i="20"/>
  <c r="X419" i="20"/>
  <c r="W419" i="20"/>
  <c r="AD419" i="20"/>
  <c r="I512" i="10"/>
  <c r="S418" i="20"/>
  <c r="T418" i="20"/>
  <c r="U418" i="20"/>
  <c r="AD418" i="20" s="1"/>
  <c r="V418" i="20"/>
  <c r="W418" i="20"/>
  <c r="Y418" i="20"/>
  <c r="Z418" i="20"/>
  <c r="AA418" i="20"/>
  <c r="AB418" i="20"/>
  <c r="AC418" i="20"/>
  <c r="AE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AT418" i="20"/>
  <c r="AU418" i="20"/>
  <c r="AV418" i="20"/>
  <c r="AW418" i="20"/>
  <c r="AX418" i="20"/>
  <c r="AY418" i="20"/>
  <c r="AZ418" i="20"/>
  <c r="BA418" i="20"/>
  <c r="BB418" i="20"/>
  <c r="BC418" i="20"/>
  <c r="BD418" i="20"/>
  <c r="B369" i="25"/>
  <c r="D369" i="25"/>
  <c r="M369" i="25"/>
  <c r="K369" i="25"/>
  <c r="I369" i="25"/>
  <c r="L513" i="10"/>
  <c r="M513" i="10"/>
  <c r="C513" i="10"/>
  <c r="D513" i="10"/>
  <c r="E513" i="10" s="1"/>
  <c r="L512" i="9"/>
  <c r="M512" i="9"/>
  <c r="I511" i="9"/>
  <c r="C512" i="9"/>
  <c r="D512" i="9"/>
  <c r="E512" i="9" s="1"/>
  <c r="L512" i="11"/>
  <c r="M512" i="11"/>
  <c r="I511" i="11"/>
  <c r="C512" i="11"/>
  <c r="D512" i="11"/>
  <c r="E512" i="11" s="1"/>
  <c r="L512" i="12"/>
  <c r="M512" i="12"/>
  <c r="I511" i="12"/>
  <c r="C512" i="12"/>
  <c r="D512" i="12"/>
  <c r="G512" i="12" s="1"/>
  <c r="L506" i="8"/>
  <c r="M506" i="8"/>
  <c r="I506" i="8"/>
  <c r="C506" i="8"/>
  <c r="D506" i="8"/>
  <c r="E506" i="8" s="1"/>
  <c r="H506" i="8" s="1"/>
  <c r="L506" i="7"/>
  <c r="M506" i="7"/>
  <c r="I506" i="7"/>
  <c r="C506" i="7"/>
  <c r="D506" i="7"/>
  <c r="H506" i="7" s="1"/>
  <c r="L505" i="6"/>
  <c r="M505" i="6"/>
  <c r="I505" i="6"/>
  <c r="C505" i="6"/>
  <c r="D505" i="6"/>
  <c r="E505" i="6" s="1"/>
  <c r="L506" i="5"/>
  <c r="M506" i="5"/>
  <c r="I505" i="5"/>
  <c r="C506" i="5"/>
  <c r="D506" i="5"/>
  <c r="E506" i="5" s="1"/>
  <c r="X418" i="20" l="1"/>
  <c r="H513" i="10"/>
  <c r="G513" i="10"/>
  <c r="G512" i="9"/>
  <c r="H512" i="9"/>
  <c r="G512" i="11"/>
  <c r="H512" i="11"/>
  <c r="G506" i="8"/>
  <c r="G506" i="7"/>
  <c r="E506" i="7"/>
  <c r="H505" i="6"/>
  <c r="G505" i="6"/>
  <c r="H506" i="5"/>
  <c r="G506" i="5"/>
  <c r="S417" i="20"/>
  <c r="T417" i="20"/>
  <c r="U417" i="20"/>
  <c r="V417" i="20"/>
  <c r="AC417" i="20" s="1"/>
  <c r="W417" i="20"/>
  <c r="X417" i="20"/>
  <c r="Z417" i="20"/>
  <c r="AA417" i="20"/>
  <c r="AB417" i="20"/>
  <c r="AD417" i="20"/>
  <c r="AE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AT417" i="20"/>
  <c r="AU417" i="20"/>
  <c r="AV417" i="20"/>
  <c r="AW417" i="20"/>
  <c r="AX417" i="20"/>
  <c r="AY417" i="20"/>
  <c r="AZ417" i="20"/>
  <c r="BA417" i="20"/>
  <c r="BB417" i="20"/>
  <c r="BC417" i="20"/>
  <c r="BD417" i="20"/>
  <c r="B368" i="25"/>
  <c r="D368" i="25"/>
  <c r="M368" i="25"/>
  <c r="K368" i="25"/>
  <c r="I368" i="25"/>
  <c r="L512" i="10"/>
  <c r="M512" i="10"/>
  <c r="I511" i="10"/>
  <c r="C512" i="10"/>
  <c r="D512" i="10"/>
  <c r="E512" i="10" s="1"/>
  <c r="L511" i="9"/>
  <c r="M511" i="9"/>
  <c r="I510" i="9"/>
  <c r="C511" i="9"/>
  <c r="D511" i="9"/>
  <c r="E511" i="9" s="1"/>
  <c r="L511" i="11"/>
  <c r="M511" i="11"/>
  <c r="I510" i="11"/>
  <c r="C511" i="11"/>
  <c r="D511" i="11"/>
  <c r="E511" i="11" s="1"/>
  <c r="L511" i="12"/>
  <c r="M511" i="12"/>
  <c r="I510" i="12"/>
  <c r="C511" i="12"/>
  <c r="D511" i="12"/>
  <c r="G511" i="12" s="1"/>
  <c r="L505" i="8"/>
  <c r="M505" i="8"/>
  <c r="I505" i="8"/>
  <c r="C505" i="8"/>
  <c r="D505" i="8"/>
  <c r="E505" i="8" s="1"/>
  <c r="H505" i="8" s="1"/>
  <c r="L505" i="7"/>
  <c r="M505" i="7"/>
  <c r="I505" i="7"/>
  <c r="C505" i="7"/>
  <c r="D505" i="7"/>
  <c r="E505" i="7" s="1"/>
  <c r="L504" i="6"/>
  <c r="M504" i="6"/>
  <c r="I504" i="6"/>
  <c r="C504" i="6"/>
  <c r="D504" i="6"/>
  <c r="H504" i="6" s="1"/>
  <c r="L505" i="5"/>
  <c r="M505" i="5"/>
  <c r="I504" i="5"/>
  <c r="C505" i="5"/>
  <c r="D505" i="5"/>
  <c r="E505" i="5" s="1"/>
  <c r="Y417" i="20" l="1"/>
  <c r="G512" i="10"/>
  <c r="H512" i="10"/>
  <c r="H511" i="9"/>
  <c r="G511" i="9"/>
  <c r="H511" i="11"/>
  <c r="G511" i="11"/>
  <c r="G505" i="8"/>
  <c r="G505" i="7"/>
  <c r="H505" i="7"/>
  <c r="E504" i="6"/>
  <c r="G504" i="6"/>
  <c r="G505" i="5"/>
  <c r="H505" i="5"/>
  <c r="I509" i="12"/>
  <c r="I509" i="11"/>
  <c r="I509" i="9"/>
  <c r="I510" i="10"/>
  <c r="S416" i="20"/>
  <c r="T416" i="20"/>
  <c r="U416" i="20"/>
  <c r="AD416" i="20" s="1"/>
  <c r="V416" i="20"/>
  <c r="AE416" i="20" s="1"/>
  <c r="Y416" i="20"/>
  <c r="AA416" i="20"/>
  <c r="AC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AT416" i="20"/>
  <c r="AU416" i="20"/>
  <c r="AW416" i="20"/>
  <c r="AY416" i="20"/>
  <c r="AZ416" i="20"/>
  <c r="BA416" i="20"/>
  <c r="BB416" i="20"/>
  <c r="BC416" i="20"/>
  <c r="BD416" i="20"/>
  <c r="B367" i="25"/>
  <c r="D367" i="25"/>
  <c r="M367" i="25"/>
  <c r="K367" i="25"/>
  <c r="I367" i="25"/>
  <c r="L511" i="10"/>
  <c r="M511" i="10"/>
  <c r="I509" i="10"/>
  <c r="C511" i="10"/>
  <c r="D511" i="10"/>
  <c r="E511" i="10" s="1"/>
  <c r="L510" i="9"/>
  <c r="M510" i="9"/>
  <c r="I508" i="9"/>
  <c r="C510" i="9"/>
  <c r="D510" i="9"/>
  <c r="E510" i="9" s="1"/>
  <c r="L510" i="11"/>
  <c r="M510" i="11"/>
  <c r="I508" i="11"/>
  <c r="C510" i="11"/>
  <c r="D510" i="11"/>
  <c r="E510" i="11" s="1"/>
  <c r="L510" i="12"/>
  <c r="M510" i="12"/>
  <c r="I508" i="12"/>
  <c r="C510" i="12"/>
  <c r="D510" i="12"/>
  <c r="G510" i="12" s="1"/>
  <c r="L504" i="8"/>
  <c r="M504" i="8"/>
  <c r="I504" i="8"/>
  <c r="C504" i="8"/>
  <c r="D504" i="8"/>
  <c r="E504" i="8" s="1"/>
  <c r="H504" i="8" s="1"/>
  <c r="L504" i="7"/>
  <c r="M504" i="7"/>
  <c r="I504" i="7"/>
  <c r="C504" i="7"/>
  <c r="D504" i="7"/>
  <c r="E504" i="7" s="1"/>
  <c r="L503" i="6"/>
  <c r="M503" i="6"/>
  <c r="I503" i="6"/>
  <c r="C503" i="6"/>
  <c r="D503" i="6"/>
  <c r="E503" i="6" s="1"/>
  <c r="L504" i="5"/>
  <c r="M504" i="5"/>
  <c r="I503" i="5"/>
  <c r="C504" i="5"/>
  <c r="D504" i="5"/>
  <c r="E504" i="5" s="1"/>
  <c r="H510" i="11" l="1"/>
  <c r="AB416" i="20"/>
  <c r="AX416" i="20"/>
  <c r="Z416" i="20"/>
  <c r="AV416" i="20"/>
  <c r="X416" i="20"/>
  <c r="W416" i="20"/>
  <c r="G511" i="10"/>
  <c r="H511" i="10"/>
  <c r="H510" i="9"/>
  <c r="G510" i="9"/>
  <c r="G510" i="11"/>
  <c r="G504" i="8"/>
  <c r="G504" i="7"/>
  <c r="H504" i="7"/>
  <c r="H503" i="6"/>
  <c r="G503" i="6"/>
  <c r="G504" i="5"/>
  <c r="H504" i="5"/>
  <c r="L508" i="9"/>
  <c r="S415" i="20"/>
  <c r="T415" i="20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AT415" i="20"/>
  <c r="AU415" i="20"/>
  <c r="AW415" i="20"/>
  <c r="AY415" i="20"/>
  <c r="AZ415" i="20"/>
  <c r="BA415" i="20"/>
  <c r="BB415" i="20"/>
  <c r="BC415" i="20"/>
  <c r="BD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M509" i="12"/>
  <c r="C509" i="12"/>
  <c r="L503" i="8"/>
  <c r="M503" i="8"/>
  <c r="I503" i="8"/>
  <c r="C503" i="8"/>
  <c r="L503" i="7"/>
  <c r="D503" i="7" s="1"/>
  <c r="E503" i="7" s="1"/>
  <c r="M503" i="7"/>
  <c r="I503" i="7"/>
  <c r="C503" i="7"/>
  <c r="L502" i="6"/>
  <c r="M502" i="6"/>
  <c r="I502" i="6"/>
  <c r="C502" i="6"/>
  <c r="D502" i="6"/>
  <c r="E502" i="6" s="1"/>
  <c r="L503" i="5"/>
  <c r="M503" i="5"/>
  <c r="I502" i="5"/>
  <c r="C503" i="5"/>
  <c r="D509" i="9"/>
  <c r="D509" i="12"/>
  <c r="G509" i="12" s="1"/>
  <c r="D503" i="8"/>
  <c r="E503" i="8" s="1"/>
  <c r="H503" i="8" s="1"/>
  <c r="D503" i="5"/>
  <c r="AB415" i="20" l="1"/>
  <c r="AX415" i="20"/>
  <c r="Z415" i="20"/>
  <c r="AV415" i="20"/>
  <c r="X415" i="20"/>
  <c r="W415" i="20"/>
  <c r="H510" i="10"/>
  <c r="E510" i="10"/>
  <c r="E509" i="9"/>
  <c r="G509" i="9"/>
  <c r="H509" i="9"/>
  <c r="E509" i="11"/>
  <c r="G509" i="11"/>
  <c r="H509" i="11"/>
  <c r="G503" i="8"/>
  <c r="H503" i="7"/>
  <c r="G503" i="7"/>
  <c r="H502" i="6"/>
  <c r="G502" i="6"/>
  <c r="E503" i="5"/>
  <c r="H503" i="5"/>
  <c r="G503" i="5"/>
  <c r="BD414" i="20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E507" i="9"/>
  <c r="I508" i="10"/>
  <c r="I507" i="9"/>
  <c r="B419" i="20"/>
  <c r="B418" i="20"/>
  <c r="B417" i="20"/>
  <c r="B416" i="20"/>
  <c r="B415" i="20"/>
  <c r="S414" i="20"/>
  <c r="T414" i="20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AT414" i="20"/>
  <c r="AU414" i="20"/>
  <c r="AW414" i="20"/>
  <c r="AY414" i="20"/>
  <c r="AZ414" i="20"/>
  <c r="BA414" i="20"/>
  <c r="BB414" i="20"/>
  <c r="BC414" i="20"/>
  <c r="D509" i="10"/>
  <c r="D508" i="9"/>
  <c r="D508" i="11"/>
  <c r="D508" i="12"/>
  <c r="G508" i="12" s="1"/>
  <c r="D502" i="8"/>
  <c r="D502" i="7"/>
  <c r="D501" i="6"/>
  <c r="D502" i="5"/>
  <c r="E509" i="10" l="1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X414" i="20"/>
  <c r="W414" i="20"/>
  <c r="AD414" i="20"/>
  <c r="S413" i="20"/>
  <c r="T413" i="20"/>
  <c r="U413" i="20"/>
  <c r="W413" i="20" s="1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AT413" i="20"/>
  <c r="AU413" i="20"/>
  <c r="AW413" i="20"/>
  <c r="AY413" i="20"/>
  <c r="AZ413" i="20"/>
  <c r="BA413" i="20"/>
  <c r="BB413" i="20"/>
  <c r="BC413" i="20"/>
  <c r="BD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M507" i="12"/>
  <c r="I506" i="12"/>
  <c r="C507" i="12"/>
  <c r="D507" i="12"/>
  <c r="G507" i="12" s="1"/>
  <c r="L501" i="8"/>
  <c r="M501" i="8"/>
  <c r="I501" i="8"/>
  <c r="G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M501" i="5"/>
  <c r="I500" i="5"/>
  <c r="C501" i="5"/>
  <c r="D501" i="5"/>
  <c r="E501" i="5" s="1"/>
  <c r="AX413" i="20" l="1"/>
  <c r="AD413" i="20"/>
  <c r="Z413" i="20"/>
  <c r="AV413" i="20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2" i="20"/>
  <c r="U412" i="20"/>
  <c r="W412" i="20" s="1"/>
  <c r="V412" i="20"/>
  <c r="Y412" i="20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AT412" i="20"/>
  <c r="AU412" i="20"/>
  <c r="AW412" i="20"/>
  <c r="AY412" i="20"/>
  <c r="AZ412" i="20"/>
  <c r="BA412" i="20"/>
  <c r="BB412" i="20"/>
  <c r="BC412" i="20"/>
  <c r="BD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AV412" i="20" l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1" i="20"/>
  <c r="U411" i="20"/>
  <c r="X411" i="20" s="1"/>
  <c r="V411" i="20"/>
  <c r="Y411" i="20"/>
  <c r="AA411" i="20"/>
  <c r="AC411" i="20"/>
  <c r="AE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AT411" i="20"/>
  <c r="AU411" i="20"/>
  <c r="AW411" i="20"/>
  <c r="AY411" i="20"/>
  <c r="AZ411" i="20"/>
  <c r="BA411" i="20"/>
  <c r="BB411" i="20"/>
  <c r="BC411" i="20"/>
  <c r="BD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M505" i="12"/>
  <c r="I504" i="12"/>
  <c r="C505" i="12"/>
  <c r="D505" i="12"/>
  <c r="G505" i="12" s="1"/>
  <c r="L499" i="8"/>
  <c r="M499" i="8"/>
  <c r="I499" i="8"/>
  <c r="C499" i="8"/>
  <c r="D499" i="8"/>
  <c r="E499" i="8" s="1"/>
  <c r="H499" i="8" s="1"/>
  <c r="L499" i="7"/>
  <c r="M499" i="7"/>
  <c r="I499" i="7"/>
  <c r="C499" i="7"/>
  <c r="D499" i="7"/>
  <c r="H499" i="7" s="1"/>
  <c r="L498" i="6"/>
  <c r="M498" i="6"/>
  <c r="I498" i="6"/>
  <c r="C498" i="6"/>
  <c r="D498" i="6"/>
  <c r="E498" i="6" s="1"/>
  <c r="L499" i="5"/>
  <c r="M499" i="5"/>
  <c r="I498" i="5"/>
  <c r="C499" i="5"/>
  <c r="D499" i="5"/>
  <c r="E499" i="5" s="1"/>
  <c r="W411" i="20" l="1"/>
  <c r="AX411" i="20"/>
  <c r="AD411" i="20"/>
  <c r="Z411" i="20"/>
  <c r="AV411" i="20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0" i="20"/>
  <c r="U410" i="20"/>
  <c r="W410" i="20" s="1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AT410" i="20"/>
  <c r="AU410" i="20"/>
  <c r="AW410" i="20"/>
  <c r="AY410" i="20"/>
  <c r="AZ410" i="20"/>
  <c r="BA410" i="20"/>
  <c r="BB410" i="20"/>
  <c r="BC410" i="20"/>
  <c r="BD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M498" i="7"/>
  <c r="I498" i="7"/>
  <c r="C498" i="7"/>
  <c r="D498" i="7"/>
  <c r="E498" i="7" s="1"/>
  <c r="L497" i="6"/>
  <c r="M497" i="6"/>
  <c r="I497" i="6"/>
  <c r="G497" i="6"/>
  <c r="C497" i="6"/>
  <c r="D497" i="6"/>
  <c r="H497" i="6" s="1"/>
  <c r="E497" i="6"/>
  <c r="L498" i="5"/>
  <c r="M498" i="5"/>
  <c r="I497" i="5"/>
  <c r="C498" i="5"/>
  <c r="D498" i="5"/>
  <c r="E498" i="5" s="1"/>
  <c r="AX410" i="20" l="1"/>
  <c r="AD410" i="20"/>
  <c r="Z410" i="20"/>
  <c r="AV410" i="20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D409" i="20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09" i="20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AT409" i="20"/>
  <c r="AU409" i="20"/>
  <c r="AW409" i="20"/>
  <c r="AY409" i="20"/>
  <c r="AZ409" i="20"/>
  <c r="BA409" i="20"/>
  <c r="BB409" i="20"/>
  <c r="BC409" i="20"/>
  <c r="I503" i="10"/>
  <c r="I502" i="9"/>
  <c r="I502" i="11"/>
  <c r="I502" i="12"/>
  <c r="AE409" i="20" l="1"/>
  <c r="AC409" i="20"/>
  <c r="AV409" i="20"/>
  <c r="W409" i="20"/>
  <c r="AX409" i="20"/>
  <c r="AD409" i="20"/>
  <c r="Z409" i="20"/>
  <c r="AB409" i="20"/>
  <c r="S408" i="20"/>
  <c r="T408" i="20"/>
  <c r="U408" i="20"/>
  <c r="W408" i="20" s="1"/>
  <c r="V408" i="20"/>
  <c r="Y408" i="20"/>
  <c r="AA408" i="20"/>
  <c r="AC408" i="20"/>
  <c r="AE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AT408" i="20"/>
  <c r="AU408" i="20"/>
  <c r="AW408" i="20"/>
  <c r="AY408" i="20"/>
  <c r="AZ408" i="20"/>
  <c r="BA408" i="20"/>
  <c r="BB408" i="20"/>
  <c r="BC408" i="20"/>
  <c r="BD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M496" i="7"/>
  <c r="I496" i="7"/>
  <c r="C496" i="7"/>
  <c r="D496" i="7"/>
  <c r="E496" i="7" s="1"/>
  <c r="L495" i="6"/>
  <c r="M495" i="6"/>
  <c r="I495" i="6"/>
  <c r="C495" i="6"/>
  <c r="D495" i="6"/>
  <c r="E495" i="6" s="1"/>
  <c r="L496" i="5"/>
  <c r="D496" i="5" s="1"/>
  <c r="M496" i="5"/>
  <c r="I495" i="5"/>
  <c r="C496" i="5"/>
  <c r="X408" i="20" l="1"/>
  <c r="AX408" i="20"/>
  <c r="AD408" i="20"/>
  <c r="Z408" i="20"/>
  <c r="AV408" i="20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7" i="20"/>
  <c r="U407" i="20"/>
  <c r="X407" i="20" s="1"/>
  <c r="V407" i="20"/>
  <c r="Y407" i="20"/>
  <c r="AA407" i="20"/>
  <c r="AC407" i="20"/>
  <c r="AE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AT407" i="20"/>
  <c r="AU407" i="20"/>
  <c r="AW407" i="20"/>
  <c r="AY407" i="20"/>
  <c r="AZ407" i="20"/>
  <c r="BA407" i="20"/>
  <c r="BB407" i="20"/>
  <c r="BC407" i="20"/>
  <c r="BD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M501" i="12"/>
  <c r="I500" i="12"/>
  <c r="C501" i="12"/>
  <c r="D501" i="12"/>
  <c r="G501" i="12" s="1"/>
  <c r="L495" i="8"/>
  <c r="M495" i="8"/>
  <c r="I495" i="8"/>
  <c r="C495" i="8"/>
  <c r="D495" i="8"/>
  <c r="G495" i="8" s="1"/>
  <c r="L495" i="7"/>
  <c r="M495" i="7"/>
  <c r="I495" i="7"/>
  <c r="C495" i="7"/>
  <c r="D495" i="7"/>
  <c r="H495" i="7" s="1"/>
  <c r="L494" i="6"/>
  <c r="M494" i="6"/>
  <c r="I494" i="6"/>
  <c r="C494" i="6"/>
  <c r="D494" i="6"/>
  <c r="H494" i="6" s="1"/>
  <c r="E494" i="6"/>
  <c r="L495" i="5"/>
  <c r="M495" i="5"/>
  <c r="I494" i="5"/>
  <c r="C495" i="5"/>
  <c r="D495" i="5"/>
  <c r="E495" i="5" s="1"/>
  <c r="AB407" i="20" l="1"/>
  <c r="W407" i="20"/>
  <c r="AX407" i="20"/>
  <c r="AD407" i="20"/>
  <c r="Z407" i="20"/>
  <c r="AV407" i="20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U406" i="20"/>
  <c r="W406" i="20" s="1"/>
  <c r="V406" i="20"/>
  <c r="Y406" i="20"/>
  <c r="AA406" i="20"/>
  <c r="AC406" i="20"/>
  <c r="AE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M500" i="12"/>
  <c r="I499" i="12"/>
  <c r="C500" i="12"/>
  <c r="D500" i="12"/>
  <c r="G500" i="12" s="1"/>
  <c r="L494" i="8"/>
  <c r="D494" i="8" s="1"/>
  <c r="M494" i="8"/>
  <c r="I494" i="8"/>
  <c r="C494" i="8"/>
  <c r="L494" i="7"/>
  <c r="M494" i="7"/>
  <c r="I494" i="7"/>
  <c r="C494" i="7"/>
  <c r="D494" i="7"/>
  <c r="E494" i="7" s="1"/>
  <c r="L493" i="6"/>
  <c r="M493" i="6"/>
  <c r="I493" i="6"/>
  <c r="C493" i="6"/>
  <c r="D493" i="6"/>
  <c r="E493" i="6" s="1"/>
  <c r="L494" i="5"/>
  <c r="M494" i="5"/>
  <c r="I493" i="5"/>
  <c r="C494" i="5"/>
  <c r="D494" i="5"/>
  <c r="E494" i="5" s="1"/>
  <c r="AV406" i="20" l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V404" i="20"/>
  <c r="W404" i="20" s="1"/>
  <c r="X404" i="20"/>
  <c r="Z404" i="20"/>
  <c r="AA404" i="20"/>
  <c r="AB404" i="20"/>
  <c r="AD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M498" i="12"/>
  <c r="I497" i="12"/>
  <c r="C498" i="12"/>
  <c r="D498" i="12"/>
  <c r="G498" i="12" s="1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AX404" i="20" l="1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M491" i="5"/>
  <c r="I488" i="5"/>
  <c r="C491" i="5"/>
  <c r="I490" i="5"/>
  <c r="I489" i="6"/>
  <c r="I490" i="7"/>
  <c r="G496" i="12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7" i="12"/>
  <c r="G497" i="12" s="1"/>
  <c r="D491" i="8"/>
  <c r="D490" i="6"/>
  <c r="G490" i="6" s="1"/>
  <c r="D491" i="5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H490" i="7"/>
  <c r="I489" i="7"/>
  <c r="I489" i="8"/>
  <c r="I495" i="12"/>
  <c r="I495" i="9"/>
  <c r="H497" i="10"/>
  <c r="E497" i="10"/>
  <c r="I496" i="10"/>
  <c r="S402" i="20"/>
  <c r="T403" i="20" s="1"/>
  <c r="U402" i="20"/>
  <c r="W402" i="20" s="1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L490" i="8"/>
  <c r="D490" i="8" s="1"/>
  <c r="M490" i="8"/>
  <c r="I488" i="8"/>
  <c r="C490" i="8"/>
  <c r="L490" i="7"/>
  <c r="D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BD403" i="20" l="1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M489" i="8"/>
  <c r="C489" i="8"/>
  <c r="D489" i="8"/>
  <c r="G489" i="8" s="1"/>
  <c r="L489" i="7"/>
  <c r="M489" i="7"/>
  <c r="C489" i="7"/>
  <c r="D489" i="7"/>
  <c r="E489" i="7" s="1"/>
  <c r="L488" i="6"/>
  <c r="M488" i="6"/>
  <c r="C488" i="6"/>
  <c r="D488" i="6"/>
  <c r="E488" i="6" s="1"/>
  <c r="L489" i="5"/>
  <c r="M489" i="5"/>
  <c r="C489" i="5"/>
  <c r="D489" i="5"/>
  <c r="E489" i="5" s="1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V400" i="20"/>
  <c r="BA401" i="20" s="1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M487" i="6"/>
  <c r="C487" i="6"/>
  <c r="D487" i="6"/>
  <c r="H487" i="6" s="1"/>
  <c r="L488" i="5"/>
  <c r="M488" i="5"/>
  <c r="C488" i="5"/>
  <c r="D488" i="5"/>
  <c r="E488" i="5" s="1"/>
  <c r="BB401" i="20" l="1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1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56" i="6"/>
  <c r="O483" i="6"/>
  <c r="E483" i="6" s="1"/>
  <c r="D487" i="5"/>
  <c r="D486" i="5"/>
  <c r="D485" i="5"/>
  <c r="D484" i="5"/>
  <c r="E484" i="5"/>
  <c r="E485" i="5"/>
  <c r="E486" i="5"/>
  <c r="E487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V399" i="20"/>
  <c r="Y399" i="20" s="1"/>
  <c r="W399" i="20"/>
  <c r="AA399" i="20"/>
  <c r="AB399" i="20"/>
  <c r="AC399" i="20"/>
  <c r="AD399" i="20"/>
  <c r="AE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M487" i="8"/>
  <c r="I487" i="8"/>
  <c r="C487" i="8"/>
  <c r="D487" i="8"/>
  <c r="G487" i="8" s="1"/>
  <c r="E487" i="8"/>
  <c r="H487" i="8" s="1"/>
  <c r="L487" i="7"/>
  <c r="M487" i="7"/>
  <c r="I487" i="7"/>
  <c r="C487" i="7"/>
  <c r="D487" i="7"/>
  <c r="E487" i="7" s="1"/>
  <c r="L486" i="6"/>
  <c r="M486" i="6"/>
  <c r="I486" i="6"/>
  <c r="E486" i="6"/>
  <c r="L487" i="5"/>
  <c r="M487" i="5"/>
  <c r="I486" i="5"/>
  <c r="BB400" i="20" l="1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M485" i="6"/>
  <c r="I485" i="6"/>
  <c r="L486" i="5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V397" i="20"/>
  <c r="AC397" i="20" s="1"/>
  <c r="X397" i="20"/>
  <c r="AA397" i="20"/>
  <c r="AB397" i="20"/>
  <c r="AD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V397" i="20"/>
  <c r="BA398" i="20" s="1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M485" i="8"/>
  <c r="I485" i="8"/>
  <c r="C485" i="8"/>
  <c r="D485" i="8"/>
  <c r="E485" i="8" s="1"/>
  <c r="H485" i="8" s="1"/>
  <c r="L485" i="7"/>
  <c r="M485" i="7"/>
  <c r="I485" i="7"/>
  <c r="C485" i="7"/>
  <c r="D485" i="7"/>
  <c r="E485" i="7" s="1"/>
  <c r="L484" i="6"/>
  <c r="M484" i="6"/>
  <c r="I484" i="6"/>
  <c r="E484" i="6"/>
  <c r="L485" i="5"/>
  <c r="M485" i="5"/>
  <c r="BD398" i="20" l="1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M490" i="12"/>
  <c r="I489" i="12"/>
  <c r="C490" i="12"/>
  <c r="G490" i="12"/>
  <c r="L484" i="8"/>
  <c r="D484" i="8" s="1"/>
  <c r="M484" i="8"/>
  <c r="I484" i="8"/>
  <c r="C484" i="8"/>
  <c r="L484" i="7"/>
  <c r="M484" i="7"/>
  <c r="I484" i="7"/>
  <c r="C484" i="7"/>
  <c r="D484" i="7"/>
  <c r="E484" i="7" s="1"/>
  <c r="L483" i="6"/>
  <c r="M483" i="6"/>
  <c r="I483" i="6"/>
  <c r="L484" i="5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M488" i="12"/>
  <c r="I487" i="12"/>
  <c r="C488" i="12"/>
  <c r="G488" i="12"/>
  <c r="L482" i="8"/>
  <c r="D482" i="8" s="1"/>
  <c r="M482" i="8"/>
  <c r="I482" i="8"/>
  <c r="C482" i="8"/>
  <c r="L482" i="7"/>
  <c r="M482" i="7"/>
  <c r="I482" i="7"/>
  <c r="C482" i="7"/>
  <c r="D482" i="7"/>
  <c r="E482" i="7" s="1"/>
  <c r="L481" i="6"/>
  <c r="M481" i="6"/>
  <c r="I481" i="6"/>
  <c r="E481" i="6"/>
  <c r="L482" i="5"/>
  <c r="M482" i="5"/>
  <c r="I481" i="5"/>
  <c r="D482" i="5"/>
  <c r="E482" i="5" s="1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C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M487" i="12"/>
  <c r="I486" i="12"/>
  <c r="C487" i="12"/>
  <c r="G487" i="12"/>
  <c r="L481" i="8"/>
  <c r="M481" i="8"/>
  <c r="I481" i="8"/>
  <c r="C481" i="8"/>
  <c r="D481" i="8"/>
  <c r="E481" i="8" s="1"/>
  <c r="H481" i="8" s="1"/>
  <c r="L481" i="7"/>
  <c r="M481" i="7"/>
  <c r="I481" i="7"/>
  <c r="C481" i="7"/>
  <c r="D481" i="7"/>
  <c r="L480" i="6"/>
  <c r="M480" i="6"/>
  <c r="I480" i="6"/>
  <c r="L481" i="5"/>
  <c r="D481" i="5" s="1"/>
  <c r="E481" i="5" s="1"/>
  <c r="M481" i="5"/>
  <c r="I480" i="5"/>
  <c r="BB394" i="20" l="1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V392" i="20"/>
  <c r="Y392" i="20" s="1"/>
  <c r="X392" i="20"/>
  <c r="AA392" i="20"/>
  <c r="AB392" i="20"/>
  <c r="AD392" i="20"/>
  <c r="AE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V392" i="20"/>
  <c r="BA393" i="20" s="1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M486" i="12"/>
  <c r="I485" i="12"/>
  <c r="C486" i="12"/>
  <c r="G486" i="12"/>
  <c r="L480" i="8"/>
  <c r="M480" i="8"/>
  <c r="I480" i="8"/>
  <c r="C480" i="8"/>
  <c r="D480" i="8"/>
  <c r="E480" i="8" s="1"/>
  <c r="H480" i="8" s="1"/>
  <c r="L480" i="7"/>
  <c r="M480" i="7"/>
  <c r="I480" i="7"/>
  <c r="C480" i="7"/>
  <c r="D480" i="7"/>
  <c r="E480" i="7" s="1"/>
  <c r="L479" i="6"/>
  <c r="M479" i="6"/>
  <c r="I479" i="6"/>
  <c r="E479" i="6"/>
  <c r="L480" i="5"/>
  <c r="D480" i="5" s="1"/>
  <c r="E480" i="5" s="1"/>
  <c r="M480" i="5"/>
  <c r="I479" i="5"/>
  <c r="AC392" i="20" l="1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M479" i="8"/>
  <c r="I479" i="8"/>
  <c r="C479" i="8"/>
  <c r="D479" i="8"/>
  <c r="E479" i="8" s="1"/>
  <c r="H479" i="8" s="1"/>
  <c r="L479" i="7"/>
  <c r="D479" i="7" s="1"/>
  <c r="M479" i="7"/>
  <c r="I479" i="7"/>
  <c r="C479" i="7"/>
  <c r="L478" i="6"/>
  <c r="M478" i="6"/>
  <c r="I478" i="6"/>
  <c r="E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M476" i="6"/>
  <c r="I476" i="6"/>
  <c r="H476" i="6"/>
  <c r="L477" i="5"/>
  <c r="M477" i="5"/>
  <c r="I476" i="5"/>
  <c r="D477" i="5"/>
  <c r="E477" i="5" s="1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M476" i="8"/>
  <c r="I476" i="8"/>
  <c r="C476" i="8"/>
  <c r="D476" i="8"/>
  <c r="E476" i="8" s="1"/>
  <c r="H476" i="8" s="1"/>
  <c r="L476" i="7"/>
  <c r="M476" i="7"/>
  <c r="I476" i="7"/>
  <c r="C476" i="7"/>
  <c r="D476" i="7"/>
  <c r="E476" i="7" s="1"/>
  <c r="L475" i="6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Y387" i="20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M475" i="7"/>
  <c r="I475" i="7"/>
  <c r="G475" i="7"/>
  <c r="C475" i="7"/>
  <c r="D475" i="7"/>
  <c r="E475" i="7" s="1"/>
  <c r="L474" i="6"/>
  <c r="M474" i="6"/>
  <c r="I474" i="6"/>
  <c r="E474" i="6"/>
  <c r="L475" i="5"/>
  <c r="M475" i="5"/>
  <c r="I474" i="5"/>
  <c r="D475" i="5"/>
  <c r="E475" i="5" s="1"/>
  <c r="BD388" i="20" l="1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Y386" i="20"/>
  <c r="AA386" i="20"/>
  <c r="AC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M474" i="8"/>
  <c r="I474" i="8"/>
  <c r="C474" i="8"/>
  <c r="D474" i="8"/>
  <c r="E474" i="8" s="1"/>
  <c r="H474" i="8" s="1"/>
  <c r="L474" i="7"/>
  <c r="M474" i="7"/>
  <c r="I474" i="7"/>
  <c r="C474" i="7"/>
  <c r="D474" i="7"/>
  <c r="E474" i="7" s="1"/>
  <c r="L473" i="6"/>
  <c r="M473" i="6"/>
  <c r="I473" i="6"/>
  <c r="H473" i="6"/>
  <c r="L474" i="5"/>
  <c r="D474" i="5" s="1"/>
  <c r="E474" i="5" s="1"/>
  <c r="M474" i="5"/>
  <c r="I473" i="5"/>
  <c r="BB387" i="20" l="1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M473" i="7"/>
  <c r="I473" i="7"/>
  <c r="C473" i="7"/>
  <c r="L472" i="6"/>
  <c r="M472" i="6"/>
  <c r="I472" i="6"/>
  <c r="L473" i="5"/>
  <c r="M473" i="5"/>
  <c r="D480" i="10"/>
  <c r="D479" i="9"/>
  <c r="D479" i="11"/>
  <c r="D473" i="8"/>
  <c r="D473" i="7"/>
  <c r="D473" i="5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E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E472" i="7" s="1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M472" i="8"/>
  <c r="I472" i="8"/>
  <c r="C472" i="8"/>
  <c r="D472" i="8"/>
  <c r="L472" i="7"/>
  <c r="M472" i="7"/>
  <c r="I472" i="7"/>
  <c r="C472" i="7"/>
  <c r="D472" i="7"/>
  <c r="L471" i="6"/>
  <c r="M471" i="6"/>
  <c r="I471" i="6"/>
  <c r="L472" i="5"/>
  <c r="M472" i="5"/>
  <c r="D472" i="5"/>
  <c r="AC384" i="20" l="1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A383" i="20"/>
  <c r="AE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M471" i="8"/>
  <c r="I471" i="8"/>
  <c r="C471" i="8"/>
  <c r="D471" i="8"/>
  <c r="E471" i="8" s="1"/>
  <c r="H471" i="8" s="1"/>
  <c r="L471" i="7"/>
  <c r="M471" i="7"/>
  <c r="I471" i="7"/>
  <c r="C471" i="7"/>
  <c r="D471" i="7"/>
  <c r="H471" i="7" s="1"/>
  <c r="L470" i="6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Z381" i="20" s="1"/>
  <c r="V381" i="20"/>
  <c r="Y381" i="20"/>
  <c r="AA381" i="20"/>
  <c r="AC381" i="20"/>
  <c r="AE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M475" i="12"/>
  <c r="I474" i="12"/>
  <c r="C475" i="12"/>
  <c r="G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M468" i="6"/>
  <c r="I468" i="6"/>
  <c r="H468" i="6"/>
  <c r="E468" i="6"/>
  <c r="L469" i="5"/>
  <c r="M469" i="5"/>
  <c r="I468" i="5"/>
  <c r="D469" i="5"/>
  <c r="E469" i="5" s="1"/>
  <c r="AX381" i="20" l="1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L468" i="5"/>
  <c r="M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L467" i="5"/>
  <c r="M467" i="5"/>
  <c r="D467" i="5"/>
  <c r="G467" i="5" s="1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M472" i="12"/>
  <c r="I471" i="12"/>
  <c r="C472" i="12"/>
  <c r="G472" i="12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M470" i="12"/>
  <c r="I469" i="12"/>
  <c r="C470" i="12"/>
  <c r="G470" i="12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L462" i="5"/>
  <c r="M462" i="5"/>
  <c r="D469" i="10"/>
  <c r="D468" i="9"/>
  <c r="D468" i="11"/>
  <c r="G468" i="12"/>
  <c r="D462" i="8"/>
  <c r="D462" i="7"/>
  <c r="E461" i="6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M460" i="6"/>
  <c r="I460" i="6"/>
  <c r="L461" i="5"/>
  <c r="M461" i="5"/>
  <c r="I460" i="5"/>
  <c r="D461" i="5"/>
  <c r="E461" i="5" s="1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H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E458" i="6"/>
  <c r="L459" i="5"/>
  <c r="M459" i="5"/>
  <c r="I459" i="5"/>
  <c r="D459" i="5"/>
  <c r="E459" i="5" s="1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L457" i="5"/>
  <c r="D457" i="5" s="1"/>
  <c r="M457" i="5"/>
  <c r="D464" i="10"/>
  <c r="D463" i="9"/>
  <c r="D463" i="11"/>
  <c r="D457" i="8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E454" i="6"/>
  <c r="L455" i="5"/>
  <c r="D455" i="5" s="1"/>
  <c r="H455" i="5" s="1"/>
  <c r="M455" i="5"/>
  <c r="I455" i="5"/>
  <c r="D461" i="12" l="1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Z366" i="20" s="1"/>
  <c r="V366" i="20"/>
  <c r="W366" i="20"/>
  <c r="X366" i="20"/>
  <c r="Y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V366" i="20"/>
  <c r="BA367" i="20" s="1"/>
  <c r="AW366" i="20"/>
  <c r="AX366" i="20"/>
  <c r="AY366" i="20"/>
  <c r="AZ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M460" i="12"/>
  <c r="I459" i="12"/>
  <c r="G460" i="12"/>
  <c r="C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L454" i="5"/>
  <c r="D454" i="5" s="1"/>
  <c r="H454" i="5" s="1"/>
  <c r="M454" i="5"/>
  <c r="I454" i="5"/>
  <c r="BB367" i="20" l="1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W364" i="20" s="1"/>
  <c r="V364" i="20"/>
  <c r="Y364" i="20"/>
  <c r="AA364" i="20"/>
  <c r="AC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M458" i="12"/>
  <c r="I457" i="12"/>
  <c r="C458" i="12"/>
  <c r="G458" i="12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E451" i="6"/>
  <c r="L452" i="5"/>
  <c r="D452" i="5" s="1"/>
  <c r="M452" i="5"/>
  <c r="I452" i="5"/>
  <c r="AV364" i="20" l="1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V363" i="20"/>
  <c r="W363" i="20" s="1"/>
  <c r="X363" i="20"/>
  <c r="AA363" i="20"/>
  <c r="AB363" i="20"/>
  <c r="AD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X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M457" i="12"/>
  <c r="I456" i="12"/>
  <c r="C457" i="12"/>
  <c r="G457" i="12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E450" i="6"/>
  <c r="L451" i="5"/>
  <c r="D451" i="5" s="1"/>
  <c r="H451" i="5" s="1"/>
  <c r="M451" i="5"/>
  <c r="I451" i="5"/>
  <c r="AC363" i="20" l="1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M456" i="12"/>
  <c r="I455" i="12"/>
  <c r="G456" i="12"/>
  <c r="C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M449" i="6"/>
  <c r="I449" i="6"/>
  <c r="L450" i="5"/>
  <c r="M450" i="5"/>
  <c r="I450" i="5"/>
  <c r="D450" i="5"/>
  <c r="E450" i="5" l="1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X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M455" i="12"/>
  <c r="I454" i="12"/>
  <c r="C455" i="12"/>
  <c r="G455" i="12"/>
  <c r="L449" i="8"/>
  <c r="D449" i="8" s="1"/>
  <c r="M449" i="8"/>
  <c r="I449" i="8"/>
  <c r="C449" i="8"/>
  <c r="L449" i="7"/>
  <c r="D449" i="7" s="1"/>
  <c r="M449" i="7"/>
  <c r="I449" i="7"/>
  <c r="C449" i="7"/>
  <c r="L448" i="6"/>
  <c r="M448" i="6"/>
  <c r="I448" i="6"/>
  <c r="L449" i="5"/>
  <c r="D449" i="5" s="1"/>
  <c r="H449" i="5" s="1"/>
  <c r="M449" i="5"/>
  <c r="I449" i="5"/>
  <c r="Z361" i="20" l="1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M453" i="12"/>
  <c r="I452" i="12"/>
  <c r="C453" i="12"/>
  <c r="G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H446" i="6"/>
  <c r="E446" i="6"/>
  <c r="L447" i="5"/>
  <c r="M447" i="5"/>
  <c r="I447" i="5"/>
  <c r="D447" i="5"/>
  <c r="H447" i="5" s="1"/>
  <c r="BB360" i="20" l="1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E445" i="6"/>
  <c r="L446" i="5"/>
  <c r="D446" i="5" s="1"/>
  <c r="M446" i="5"/>
  <c r="I446" i="5"/>
  <c r="H446" i="5" l="1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M451" i="12"/>
  <c r="I450" i="12"/>
  <c r="C451" i="12"/>
  <c r="G451" i="12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V356" i="20"/>
  <c r="AC356" i="20" s="1"/>
  <c r="W356" i="20"/>
  <c r="X356" i="20"/>
  <c r="AA356" i="20"/>
  <c r="AB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V356" i="20"/>
  <c r="BA357" i="20" s="1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M450" i="12"/>
  <c r="I449" i="12"/>
  <c r="C450" i="12"/>
  <c r="G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M443" i="6"/>
  <c r="I443" i="6"/>
  <c r="L444" i="5"/>
  <c r="D444" i="5" s="1"/>
  <c r="H444" i="5" s="1"/>
  <c r="M444" i="5"/>
  <c r="I444" i="5"/>
  <c r="AE356" i="20" l="1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L442" i="5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D442" i="7"/>
  <c r="D442" i="5"/>
  <c r="H442" i="5" s="1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M447" i="12"/>
  <c r="I446" i="12"/>
  <c r="C447" i="12"/>
  <c r="G447" i="12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E440" i="6"/>
  <c r="L441" i="5"/>
  <c r="D441" i="5" s="1"/>
  <c r="H441" i="5" s="1"/>
  <c r="M441" i="5"/>
  <c r="I440" i="5"/>
  <c r="W353" i="20" l="1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V352" i="20"/>
  <c r="BA353" i="20" s="1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M439" i="6"/>
  <c r="I439" i="6"/>
  <c r="L440" i="5"/>
  <c r="D440" i="5" s="1"/>
  <c r="M440" i="5"/>
  <c r="D446" i="12" l="1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W351" i="20" s="1"/>
  <c r="V351" i="20"/>
  <c r="AE351" i="20" s="1"/>
  <c r="Y351" i="20"/>
  <c r="AA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V351" i="20"/>
  <c r="BA352" i="20" s="1"/>
  <c r="AW351" i="20"/>
  <c r="AX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E438" i="6"/>
  <c r="L439" i="5"/>
  <c r="D439" i="5" s="1"/>
  <c r="H439" i="5" s="1"/>
  <c r="M439" i="5"/>
  <c r="I439" i="5"/>
  <c r="D445" i="12" l="1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D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E436" i="6"/>
  <c r="L437" i="5"/>
  <c r="M437" i="5"/>
  <c r="I436" i="5"/>
  <c r="D437" i="5"/>
  <c r="AB349" i="20" l="1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L435" i="5"/>
  <c r="M435" i="5"/>
  <c r="I434" i="5"/>
  <c r="BD348" i="20" l="1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M433" i="6"/>
  <c r="I433" i="6"/>
  <c r="L434" i="5"/>
  <c r="D434" i="5" s="1"/>
  <c r="M434" i="5"/>
  <c r="D434" i="8"/>
  <c r="D434" i="7"/>
  <c r="AX346" i="20" l="1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M439" i="12"/>
  <c r="I438" i="12"/>
  <c r="C439" i="12"/>
  <c r="G439" i="12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E431" i="6"/>
  <c r="L432" i="5"/>
  <c r="M432" i="5"/>
  <c r="I431" i="5"/>
  <c r="D432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M437" i="12"/>
  <c r="I436" i="12"/>
  <c r="C437" i="12"/>
  <c r="G437" i="12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G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M436" i="12"/>
  <c r="I435" i="12"/>
  <c r="C436" i="12"/>
  <c r="G436" i="12"/>
  <c r="L430" i="8"/>
  <c r="D430" i="8" s="1"/>
  <c r="M430" i="8"/>
  <c r="C430" i="8"/>
  <c r="L430" i="7"/>
  <c r="M430" i="7"/>
  <c r="C430" i="7"/>
  <c r="D430" i="7"/>
  <c r="E430" i="7" s="1"/>
  <c r="L429" i="6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M427" i="8"/>
  <c r="I427" i="8"/>
  <c r="C427" i="8"/>
  <c r="D427" i="8"/>
  <c r="L427" i="7"/>
  <c r="M427" i="7"/>
  <c r="I427" i="7"/>
  <c r="G427" i="7"/>
  <c r="C427" i="7"/>
  <c r="D427" i="7"/>
  <c r="L426" i="6"/>
  <c r="M426" i="6"/>
  <c r="I426" i="6"/>
  <c r="L427" i="5"/>
  <c r="D427" i="5" s="1"/>
  <c r="M427" i="5"/>
  <c r="Y344" i="20" l="1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M426" i="8"/>
  <c r="I426" i="8"/>
  <c r="C426" i="8"/>
  <c r="L426" i="7"/>
  <c r="M426" i="7"/>
  <c r="I426" i="7"/>
  <c r="C426" i="7"/>
  <c r="L425" i="6"/>
  <c r="M425" i="6"/>
  <c r="I425" i="6"/>
  <c r="L426" i="5"/>
  <c r="D426" i="5" s="1"/>
  <c r="M426" i="5"/>
  <c r="I425" i="5"/>
  <c r="D433" i="10"/>
  <c r="D432" i="9"/>
  <c r="D432" i="11"/>
  <c r="G432" i="12"/>
  <c r="D426" i="8"/>
  <c r="D426" i="7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L425" i="5"/>
  <c r="D425" i="5" s="1"/>
  <c r="M425" i="5"/>
  <c r="D431" i="11"/>
  <c r="D425" i="8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M428" i="12"/>
  <c r="I427" i="12"/>
  <c r="G428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M427" i="12"/>
  <c r="I426" i="12"/>
  <c r="C427" i="12"/>
  <c r="G427" i="12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L421" i="5"/>
  <c r="M421" i="5"/>
  <c r="I420" i="5"/>
  <c r="D421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L420" i="5"/>
  <c r="D420" i="5" s="1"/>
  <c r="G420" i="5" s="1"/>
  <c r="M420" i="5"/>
  <c r="D427" i="10"/>
  <c r="D426" i="9"/>
  <c r="D426" i="11"/>
  <c r="G426" i="12"/>
  <c r="D420" i="8"/>
  <c r="D420" i="7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M425" i="12"/>
  <c r="I424" i="12"/>
  <c r="C425" i="12"/>
  <c r="G425" i="12"/>
  <c r="L419" i="8"/>
  <c r="D419" i="8" s="1"/>
  <c r="M419" i="8"/>
  <c r="I419" i="8"/>
  <c r="C419" i="8"/>
  <c r="L419" i="7"/>
  <c r="D419" i="7" s="1"/>
  <c r="M419" i="7"/>
  <c r="I419" i="7"/>
  <c r="C419" i="7"/>
  <c r="L418" i="6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M418" i="7"/>
  <c r="I418" i="7"/>
  <c r="C418" i="7"/>
  <c r="L417" i="6"/>
  <c r="M417" i="6"/>
  <c r="I417" i="6"/>
  <c r="L418" i="5"/>
  <c r="D418" i="5" s="1"/>
  <c r="M418" i="5"/>
  <c r="I417" i="5"/>
  <c r="D425" i="10"/>
  <c r="D418" i="8"/>
  <c r="D418" i="7"/>
  <c r="AV335" i="20" l="1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M422" i="12"/>
  <c r="I421" i="12"/>
  <c r="C422" i="12"/>
  <c r="G422" i="12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L416" i="5"/>
  <c r="M416" i="5"/>
  <c r="I415" i="5"/>
  <c r="D416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M421" i="12"/>
  <c r="I420" i="12"/>
  <c r="C421" i="12"/>
  <c r="G421" i="12"/>
  <c r="L415" i="8"/>
  <c r="M415" i="8"/>
  <c r="I415" i="8"/>
  <c r="C415" i="8"/>
  <c r="D415" i="8"/>
  <c r="L415" i="7"/>
  <c r="M415" i="7"/>
  <c r="I415" i="7"/>
  <c r="C415" i="7"/>
  <c r="D415" i="7"/>
  <c r="L414" i="6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L413" i="5"/>
  <c r="D413" i="5" s="1"/>
  <c r="M413" i="5"/>
  <c r="I413" i="5"/>
  <c r="D420" i="10"/>
  <c r="D419" i="11"/>
  <c r="G419" i="12"/>
  <c r="D413" i="8"/>
  <c r="D413" i="7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AV330" i="20" l="1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M416" i="12"/>
  <c r="I414" i="12"/>
  <c r="C416" i="12"/>
  <c r="G416" i="12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M415" i="12"/>
  <c r="C415" i="12"/>
  <c r="G415" i="12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L408" i="5"/>
  <c r="M408" i="5"/>
  <c r="I408" i="5"/>
  <c r="S325" i="20" l="1"/>
  <c r="T326" i="20" s="1"/>
  <c r="U325" i="20"/>
  <c r="Z325" i="20" s="1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AD325" i="20" l="1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W322" i="20" s="1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M412" i="12"/>
  <c r="I411" i="12"/>
  <c r="C412" i="12"/>
  <c r="G412" i="12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M405" i="6"/>
  <c r="I405" i="6"/>
  <c r="L406" i="5"/>
  <c r="M406" i="5"/>
  <c r="I406" i="5"/>
  <c r="D406" i="5"/>
  <c r="AX322" i="20" l="1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D402" i="7"/>
  <c r="G402" i="7" s="1"/>
  <c r="M402" i="7"/>
  <c r="C402" i="7"/>
  <c r="L401" i="6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V316" i="20"/>
  <c r="AV316" i="20" s="1"/>
  <c r="BA317" i="20" s="1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M398" i="6"/>
  <c r="I398" i="6"/>
  <c r="L399" i="5"/>
  <c r="D399" i="5" s="1"/>
  <c r="M399" i="5"/>
  <c r="AX316" i="20" l="1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M403" i="12"/>
  <c r="C403" i="12"/>
  <c r="G403" i="12"/>
  <c r="L397" i="8"/>
  <c r="M397" i="8"/>
  <c r="I397" i="8"/>
  <c r="C397" i="8"/>
  <c r="D397" i="8"/>
  <c r="L397" i="7"/>
  <c r="M397" i="7"/>
  <c r="I397" i="7"/>
  <c r="C397" i="7"/>
  <c r="D397" i="7"/>
  <c r="L396" i="6"/>
  <c r="M396" i="6"/>
  <c r="I396" i="6"/>
  <c r="L397" i="5"/>
  <c r="D397" i="5" s="1"/>
  <c r="M397" i="5"/>
  <c r="W314" i="20" l="1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L395" i="5"/>
  <c r="D395" i="5" s="1"/>
  <c r="M395" i="5"/>
  <c r="I395" i="5"/>
  <c r="D402" i="10"/>
  <c r="D401" i="11"/>
  <c r="G401" i="12"/>
  <c r="D395" i="8"/>
  <c r="D395" i="7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M398" i="12"/>
  <c r="I397" i="12"/>
  <c r="C398" i="12"/>
  <c r="G398" i="12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M393" i="12"/>
  <c r="I392" i="12"/>
  <c r="C393" i="12"/>
  <c r="G393" i="12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M386" i="8"/>
  <c r="I386" i="8"/>
  <c r="C386" i="8"/>
  <c r="D386" i="8"/>
  <c r="L386" i="7"/>
  <c r="D386" i="7" s="1"/>
  <c r="M386" i="7"/>
  <c r="I386" i="7"/>
  <c r="C386" i="7"/>
  <c r="L385" i="6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M390" i="12"/>
  <c r="I389" i="12"/>
  <c r="C390" i="12"/>
  <c r="G390" i="12"/>
  <c r="L384" i="8"/>
  <c r="D384" i="8" s="1"/>
  <c r="M384" i="8"/>
  <c r="I384" i="8"/>
  <c r="C384" i="8"/>
  <c r="L384" i="7"/>
  <c r="M384" i="7"/>
  <c r="I384" i="7"/>
  <c r="C384" i="7"/>
  <c r="D384" i="7"/>
  <c r="L383" i="6"/>
  <c r="M383" i="6"/>
  <c r="I383" i="6"/>
  <c r="L384" i="5"/>
  <c r="D384" i="5" s="1"/>
  <c r="M384" i="5"/>
  <c r="I384" i="5"/>
  <c r="Y301" i="20" l="1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M388" i="12"/>
  <c r="C388" i="12"/>
  <c r="G388" i="12"/>
  <c r="L382" i="8"/>
  <c r="D382" i="8" s="1"/>
  <c r="M382" i="8"/>
  <c r="I382" i="8"/>
  <c r="C382" i="8"/>
  <c r="L382" i="7"/>
  <c r="D382" i="7" s="1"/>
  <c r="M382" i="7"/>
  <c r="I382" i="7"/>
  <c r="C382" i="7"/>
  <c r="L381" i="6"/>
  <c r="M381" i="6"/>
  <c r="I381" i="6"/>
  <c r="L382" i="5"/>
  <c r="D382" i="5" s="1"/>
  <c r="M382" i="5"/>
  <c r="I381" i="5"/>
  <c r="AX299" i="20" l="1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L381" i="5"/>
  <c r="M381" i="5"/>
  <c r="D381" i="5"/>
  <c r="AV298" i="20" l="1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W295" i="20" s="1"/>
  <c r="V295" i="20"/>
  <c r="AC295" i="20" s="1"/>
  <c r="X295" i="20"/>
  <c r="Y295" i="20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AB295" i="20" l="1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M383" i="12"/>
  <c r="I382" i="12"/>
  <c r="C383" i="12"/>
  <c r="G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AV293" i="20" s="1"/>
  <c r="BA294" i="20" s="1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M382" i="12"/>
  <c r="I381" i="12"/>
  <c r="C382" i="12"/>
  <c r="G382" i="12"/>
  <c r="L376" i="8"/>
  <c r="M376" i="8"/>
  <c r="I376" i="8"/>
  <c r="C376" i="8"/>
  <c r="D376" i="8"/>
  <c r="L376" i="7"/>
  <c r="M376" i="7"/>
  <c r="I376" i="7"/>
  <c r="C376" i="7"/>
  <c r="D376" i="7"/>
  <c r="L375" i="6"/>
  <c r="M375" i="6"/>
  <c r="I375" i="6"/>
  <c r="L376" i="5"/>
  <c r="D376" i="5" s="1"/>
  <c r="M376" i="5"/>
  <c r="I376" i="5"/>
  <c r="AD293" i="20" l="1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G375" i="8"/>
  <c r="C375" i="8"/>
  <c r="D375" i="8"/>
  <c r="L375" i="7"/>
  <c r="M375" i="7"/>
  <c r="I375" i="7"/>
  <c r="C375" i="7"/>
  <c r="D375" i="7"/>
  <c r="L374" i="6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M380" i="12"/>
  <c r="I379" i="12"/>
  <c r="C380" i="12"/>
  <c r="G380" i="12"/>
  <c r="L374" i="8"/>
  <c r="M374" i="8"/>
  <c r="I374" i="8"/>
  <c r="C374" i="8"/>
  <c r="D374" i="8"/>
  <c r="L374" i="7"/>
  <c r="D374" i="7" s="1"/>
  <c r="M374" i="7"/>
  <c r="I374" i="7"/>
  <c r="C374" i="7"/>
  <c r="L373" i="6"/>
  <c r="M373" i="6"/>
  <c r="I373" i="6"/>
  <c r="L374" i="5"/>
  <c r="D374" i="5" s="1"/>
  <c r="M374" i="5"/>
  <c r="I374" i="5"/>
  <c r="AV291" i="20" l="1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 s="1"/>
  <c r="AA290" i="20"/>
  <c r="AC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68" i="8"/>
  <c r="D380" i="10"/>
  <c r="I379" i="10"/>
  <c r="D379" i="9"/>
  <c r="I378" i="9"/>
  <c r="D379" i="11"/>
  <c r="I378" i="11"/>
  <c r="G379" i="12"/>
  <c r="I378" i="12"/>
  <c r="D373" i="8"/>
  <c r="D373" i="7"/>
  <c r="D373" i="5"/>
  <c r="AV290" i="20" l="1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B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L370" i="5"/>
  <c r="D370" i="5" s="1"/>
  <c r="M370" i="5"/>
  <c r="I370" i="5"/>
  <c r="AD287" i="20" l="1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M368" i="6"/>
  <c r="I368" i="6"/>
  <c r="L369" i="5"/>
  <c r="D369" i="5" s="1"/>
  <c r="M369" i="5"/>
  <c r="I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M368" i="8"/>
  <c r="C368" i="8"/>
  <c r="L368" i="7"/>
  <c r="M368" i="7"/>
  <c r="I368" i="7"/>
  <c r="C368" i="7"/>
  <c r="L367" i="6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L367" i="5"/>
  <c r="D367" i="5" s="1"/>
  <c r="M367" i="5"/>
  <c r="I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L365" i="5"/>
  <c r="D365" i="5" s="1"/>
  <c r="M365" i="5"/>
  <c r="I365" i="5"/>
  <c r="X282" i="20" l="1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M370" i="12"/>
  <c r="I369" i="12"/>
  <c r="C370" i="12"/>
  <c r="G370" i="12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L364" i="5"/>
  <c r="M364" i="5"/>
  <c r="I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 s="1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L362" i="5"/>
  <c r="M362" i="5"/>
  <c r="I362" i="5"/>
  <c r="D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M367" i="12"/>
  <c r="I366" i="12"/>
  <c r="C367" i="12"/>
  <c r="G367" i="12"/>
  <c r="L361" i="8"/>
  <c r="M361" i="8"/>
  <c r="I361" i="8"/>
  <c r="C361" i="8"/>
  <c r="D361" i="8"/>
  <c r="L361" i="7"/>
  <c r="M361" i="7"/>
  <c r="I361" i="7"/>
  <c r="C361" i="7"/>
  <c r="D361" i="7"/>
  <c r="L360" i="6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M365" i="12"/>
  <c r="I364" i="12"/>
  <c r="C365" i="12"/>
  <c r="G365" i="12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 s="1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AV275" i="20" l="1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9" i="20" l="1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G356" i="6"/>
  <c r="L355" i="6"/>
  <c r="M355" i="6"/>
  <c r="L356" i="6"/>
  <c r="M356" i="6"/>
  <c r="L356" i="5"/>
  <c r="L357" i="5"/>
  <c r="D356" i="5"/>
  <c r="M356" i="5"/>
  <c r="D357" i="5"/>
  <c r="M357" i="5"/>
  <c r="S273" i="20"/>
  <c r="T274" i="20" s="1"/>
  <c r="U273" i="20"/>
  <c r="W273" i="20" s="1"/>
  <c r="V273" i="20"/>
  <c r="Y273" i="20" s="1"/>
  <c r="AA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AB273" i="20" l="1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M360" i="12"/>
  <c r="I359" i="12"/>
  <c r="G360" i="12"/>
  <c r="C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L352" i="5"/>
  <c r="D352" i="5" s="1"/>
  <c r="M352" i="5"/>
  <c r="I352" i="5"/>
  <c r="BJ273" i="20" l="1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M351" i="8"/>
  <c r="C351" i="8"/>
  <c r="D351" i="8"/>
  <c r="L351" i="7"/>
  <c r="M351" i="7"/>
  <c r="I351" i="7"/>
  <c r="C351" i="7"/>
  <c r="D351" i="7"/>
  <c r="L350" i="6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M356" i="12"/>
  <c r="I355" i="12"/>
  <c r="C356" i="12"/>
  <c r="G356" i="12"/>
  <c r="L350" i="8"/>
  <c r="M350" i="8"/>
  <c r="C350" i="8"/>
  <c r="D350" i="8"/>
  <c r="L350" i="7"/>
  <c r="M350" i="7"/>
  <c r="I350" i="7"/>
  <c r="C350" i="7"/>
  <c r="D350" i="7"/>
  <c r="G350" i="7" s="1"/>
  <c r="L349" i="6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M348" i="6"/>
  <c r="I348" i="6"/>
  <c r="L349" i="5"/>
  <c r="D349" i="5" s="1"/>
  <c r="M349" i="5"/>
  <c r="I349" i="5"/>
  <c r="G355" i="12" l="1"/>
  <c r="D355" i="12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W265" i="20" s="1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BJ269" i="20" l="1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M352" i="12"/>
  <c r="I351" i="12"/>
  <c r="C352" i="12"/>
  <c r="G352" i="12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M345" i="6"/>
  <c r="I345" i="6"/>
  <c r="L346" i="5"/>
  <c r="M346" i="5"/>
  <c r="I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L345" i="5"/>
  <c r="D345" i="5" s="1"/>
  <c r="M345" i="5"/>
  <c r="I345" i="5"/>
  <c r="D352" i="10"/>
  <c r="D351" i="9"/>
  <c r="G351" i="9" s="1"/>
  <c r="D351" i="11"/>
  <c r="G351" i="12"/>
  <c r="D345" i="7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L344" i="5"/>
  <c r="D344" i="5" s="1"/>
  <c r="M344" i="5"/>
  <c r="I344" i="5"/>
  <c r="G350" i="12" l="1"/>
  <c r="D350" i="12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M348" i="12"/>
  <c r="I347" i="12"/>
  <c r="C348" i="12"/>
  <c r="G348" i="12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 s="1"/>
  <c r="AA258" i="20"/>
  <c r="AB258" i="20"/>
  <c r="AC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AE258" i="20" l="1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M340" i="6"/>
  <c r="L341" i="5"/>
  <c r="D341" i="5" s="1"/>
  <c r="G341" i="5" s="1"/>
  <c r="M341" i="5"/>
  <c r="G347" i="12" l="1"/>
  <c r="D347" i="12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M336" i="6"/>
  <c r="I336" i="6"/>
  <c r="L337" i="5"/>
  <c r="D337" i="5" s="1"/>
  <c r="M337" i="5"/>
  <c r="I337" i="5"/>
  <c r="G343" i="12" l="1"/>
  <c r="D343" i="12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Y256" i="20" l="1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M342" i="12"/>
  <c r="I341" i="12"/>
  <c r="C342" i="12"/>
  <c r="G342" i="12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L336" i="5"/>
  <c r="M336" i="5"/>
  <c r="I336" i="5"/>
  <c r="D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L334" i="5"/>
  <c r="D334" i="5" s="1"/>
  <c r="G334" i="5" s="1"/>
  <c r="M334" i="5"/>
  <c r="I334" i="5"/>
  <c r="D341" i="10"/>
  <c r="D340" i="9"/>
  <c r="D340" i="11"/>
  <c r="G340" i="12"/>
  <c r="D334" i="8"/>
  <c r="D334" i="7"/>
  <c r="AD253" i="20" l="1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M338" i="12"/>
  <c r="I337" i="12"/>
  <c r="C338" i="12"/>
  <c r="G338" i="12"/>
  <c r="L332" i="8"/>
  <c r="D332" i="8" s="1"/>
  <c r="M332" i="8"/>
  <c r="I332" i="8"/>
  <c r="C332" i="8"/>
  <c r="L332" i="7"/>
  <c r="M332" i="7"/>
  <c r="I332" i="7"/>
  <c r="C332" i="7"/>
  <c r="D332" i="7"/>
  <c r="L331" i="6"/>
  <c r="M331" i="6"/>
  <c r="I331" i="6"/>
  <c r="L332" i="5"/>
  <c r="D332" i="5" s="1"/>
  <c r="G332" i="5" s="1"/>
  <c r="M332" i="5"/>
  <c r="I332" i="5"/>
  <c r="Z251" i="20" l="1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L331" i="5"/>
  <c r="D331" i="5" s="1"/>
  <c r="M331" i="5"/>
  <c r="I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M336" i="12"/>
  <c r="I335" i="12"/>
  <c r="C336" i="12"/>
  <c r="G336" i="12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L330" i="5"/>
  <c r="M330" i="5"/>
  <c r="I330" i="5"/>
  <c r="D330" i="5"/>
  <c r="G330" i="5" s="1"/>
  <c r="X248" i="20" l="1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AV247" i="20" s="1"/>
  <c r="BA248" i="20" s="1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M327" i="6"/>
  <c r="I327" i="6"/>
  <c r="L328" i="5"/>
  <c r="D328" i="5" s="1"/>
  <c r="M328" i="5"/>
  <c r="I328" i="5"/>
  <c r="G334" i="12" l="1"/>
  <c r="D334" i="12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M333" i="12"/>
  <c r="I332" i="12"/>
  <c r="C333" i="12"/>
  <c r="G333" i="12"/>
  <c r="L327" i="8"/>
  <c r="M327" i="8"/>
  <c r="I327" i="8"/>
  <c r="C327" i="8"/>
  <c r="D327" i="8"/>
  <c r="L327" i="7"/>
  <c r="M327" i="7"/>
  <c r="I327" i="7"/>
  <c r="C327" i="7"/>
  <c r="D327" i="7"/>
  <c r="L326" i="6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W241" i="20" l="1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M327" i="12"/>
  <c r="I326" i="12"/>
  <c r="C327" i="12"/>
  <c r="G327" i="12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L321" i="5"/>
  <c r="M321" i="5"/>
  <c r="I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M320" i="7"/>
  <c r="G320" i="7"/>
  <c r="C320" i="7"/>
  <c r="D320" i="7"/>
  <c r="L319" i="6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M319" i="8"/>
  <c r="I318" i="8"/>
  <c r="C319" i="8"/>
  <c r="D319" i="8"/>
  <c r="L319" i="7"/>
  <c r="D319" i="7" s="1"/>
  <c r="M319" i="7"/>
  <c r="I318" i="7"/>
  <c r="C319" i="7"/>
  <c r="L318" i="6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M314" i="8"/>
  <c r="I314" i="8"/>
  <c r="C314" i="8"/>
  <c r="D314" i="8"/>
  <c r="L314" i="7"/>
  <c r="M314" i="7"/>
  <c r="I314" i="7"/>
  <c r="C314" i="7"/>
  <c r="D314" i="7"/>
  <c r="L313" i="6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M312" i="8"/>
  <c r="I312" i="8"/>
  <c r="G312" i="8"/>
  <c r="C312" i="8"/>
  <c r="D312" i="8"/>
  <c r="L312" i="7"/>
  <c r="M312" i="7"/>
  <c r="I312" i="7"/>
  <c r="C312" i="7"/>
  <c r="D312" i="7"/>
  <c r="L311" i="6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L311" i="5"/>
  <c r="M311" i="5"/>
  <c r="I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L309" i="5"/>
  <c r="M309" i="5"/>
  <c r="I309" i="5"/>
  <c r="D309" i="5"/>
  <c r="B229" i="20"/>
  <c r="B230" i="20"/>
  <c r="B231" i="20"/>
  <c r="B232" i="20"/>
  <c r="B233" i="20"/>
  <c r="S228" i="20"/>
  <c r="T229" i="20" s="1"/>
  <c r="U228" i="20"/>
  <c r="AV228" i="20" s="1"/>
  <c r="BA229" i="20" s="1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M307" i="6"/>
  <c r="I307" i="6"/>
  <c r="L308" i="5"/>
  <c r="D308" i="5" s="1"/>
  <c r="M308" i="5"/>
  <c r="I308" i="5"/>
  <c r="D314" i="11"/>
  <c r="G314" i="12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G307" i="8"/>
  <c r="C307" i="8"/>
  <c r="D307" i="8"/>
  <c r="L307" i="7"/>
  <c r="M307" i="7"/>
  <c r="C307" i="7"/>
  <c r="D307" i="7"/>
  <c r="L306" i="6"/>
  <c r="M306" i="6"/>
  <c r="L307" i="5"/>
  <c r="D307" i="5" s="1"/>
  <c r="M307" i="5"/>
  <c r="I307" i="5"/>
  <c r="AV227" i="20" l="1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L306" i="5"/>
  <c r="M306" i="5"/>
  <c r="I306" i="5"/>
  <c r="D313" i="10"/>
  <c r="D312" i="9"/>
  <c r="G312" i="12"/>
  <c r="D306" i="8"/>
  <c r="D306" i="7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L302" i="5"/>
  <c r="M302" i="5"/>
  <c r="I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L301" i="5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1" i="5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M306" i="12"/>
  <c r="I305" i="12"/>
  <c r="C306" i="12"/>
  <c r="G306" i="12"/>
  <c r="L300" i="8"/>
  <c r="D300" i="8" s="1"/>
  <c r="M300" i="8"/>
  <c r="I298" i="8"/>
  <c r="C300" i="8"/>
  <c r="L300" i="7"/>
  <c r="D300" i="7" s="1"/>
  <c r="M300" i="7"/>
  <c r="I298" i="7"/>
  <c r="C300" i="7"/>
  <c r="L299" i="6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M305" i="12"/>
  <c r="I304" i="12"/>
  <c r="C305" i="12"/>
  <c r="G305" i="12"/>
  <c r="L299" i="8"/>
  <c r="M299" i="8"/>
  <c r="C299" i="8"/>
  <c r="D299" i="8"/>
  <c r="L299" i="7"/>
  <c r="D299" i="7" s="1"/>
  <c r="M299" i="7"/>
  <c r="C299" i="7"/>
  <c r="L298" i="6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M297" i="7"/>
  <c r="I297" i="7"/>
  <c r="C297" i="7"/>
  <c r="L296" i="6"/>
  <c r="M296" i="6"/>
  <c r="I296" i="6"/>
  <c r="L297" i="5"/>
  <c r="M297" i="5"/>
  <c r="I297" i="5"/>
  <c r="D304" i="10"/>
  <c r="D303" i="9"/>
  <c r="D303" i="11"/>
  <c r="D297" i="8"/>
  <c r="D297" i="7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L294" i="5"/>
  <c r="D294" i="5" s="1"/>
  <c r="M294" i="5"/>
  <c r="I294" i="5"/>
  <c r="D294" i="8"/>
  <c r="D294" i="7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M298" i="12"/>
  <c r="I297" i="12"/>
  <c r="G298" i="12"/>
  <c r="C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L290" i="5"/>
  <c r="D290" i="5" s="1"/>
  <c r="G290" i="5" s="1"/>
  <c r="M290" i="5"/>
  <c r="I290" i="5"/>
  <c r="D297" i="10"/>
  <c r="D296" i="11"/>
  <c r="G296" i="12"/>
  <c r="D290" i="8"/>
  <c r="D290" i="7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M295" i="12"/>
  <c r="I294" i="12"/>
  <c r="C295" i="12"/>
  <c r="G295" i="12"/>
  <c r="L289" i="8"/>
  <c r="M289" i="8"/>
  <c r="I289" i="8"/>
  <c r="C289" i="8"/>
  <c r="L289" i="7"/>
  <c r="M289" i="7"/>
  <c r="I289" i="7"/>
  <c r="C289" i="7"/>
  <c r="L288" i="6"/>
  <c r="M288" i="6"/>
  <c r="I288" i="6"/>
  <c r="L289" i="5"/>
  <c r="M289" i="5"/>
  <c r="I289" i="5"/>
  <c r="B152" i="25"/>
  <c r="D296" i="10"/>
  <c r="D295" i="9"/>
  <c r="D295" i="11"/>
  <c r="D289" i="8"/>
  <c r="D289" i="7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L287" i="5"/>
  <c r="D287" i="5" s="1"/>
  <c r="M287" i="5"/>
  <c r="I287" i="5"/>
  <c r="D294" i="10"/>
  <c r="D293" i="9"/>
  <c r="D293" i="11"/>
  <c r="G293" i="12"/>
  <c r="D287" i="7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L286" i="5"/>
  <c r="M286" i="5"/>
  <c r="I286" i="5"/>
  <c r="D293" i="10"/>
  <c r="D292" i="11"/>
  <c r="G292" i="12"/>
  <c r="D286" i="7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J204" i="20" s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M284" i="12"/>
  <c r="I282" i="12"/>
  <c r="I283" i="12"/>
  <c r="G284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L277" i="6"/>
  <c r="M278" i="5"/>
  <c r="L278" i="5"/>
  <c r="I278" i="5"/>
  <c r="D278" i="5"/>
  <c r="G278" i="5" s="1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L276" i="6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G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L273" i="6"/>
  <c r="D274" i="5"/>
  <c r="M274" i="5"/>
  <c r="L274" i="5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I272" i="6"/>
  <c r="G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I277" i="12"/>
  <c r="C278" i="12"/>
  <c r="G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L270" i="6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L269" i="6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L267" i="6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L266" i="6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G265" i="6"/>
  <c r="L265" i="6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I261" i="5"/>
  <c r="D124" i="25"/>
  <c r="L260" i="6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C265" i="12"/>
  <c r="G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D253" i="12" s="1"/>
  <c r="L254" i="10"/>
  <c r="D254" i="10" s="1"/>
  <c r="L253" i="11"/>
  <c r="D253" i="11" s="1"/>
  <c r="L249" i="7"/>
  <c r="I248" i="6"/>
  <c r="M248" i="6"/>
  <c r="L248" i="6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M245" i="6"/>
  <c r="L245" i="6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44" i="12" l="1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G235" i="6"/>
  <c r="M235" i="6"/>
  <c r="L235" i="6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G234" i="6" s="1"/>
  <c r="L235" i="5"/>
  <c r="D235" i="5" s="1"/>
  <c r="G235" i="5" s="1"/>
  <c r="I235" i="5"/>
  <c r="D240" i="12" l="1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G233" i="6" s="1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9" i="12" l="1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G232" i="6" s="1"/>
  <c r="L233" i="5"/>
  <c r="D233" i="5" s="1"/>
  <c r="G233" i="5" s="1"/>
  <c r="D238" i="12" l="1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G230" i="6" s="1"/>
  <c r="I230" i="6"/>
  <c r="M236" i="5"/>
  <c r="M235" i="5"/>
  <c r="M234" i="5"/>
  <c r="M233" i="5"/>
  <c r="M231" i="5"/>
  <c r="L231" i="5"/>
  <c r="D231" i="5" s="1"/>
  <c r="G231" i="5" s="1"/>
  <c r="I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G229" i="6" s="1"/>
  <c r="I230" i="5"/>
  <c r="D236" i="12" l="1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G228" i="6" s="1"/>
  <c r="M229" i="5"/>
  <c r="L229" i="5"/>
  <c r="D229" i="5" s="1"/>
  <c r="G229" i="5" s="1"/>
  <c r="I229" i="5"/>
  <c r="D235" i="12" l="1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G227" i="6" s="1"/>
  <c r="M228" i="5"/>
  <c r="L228" i="5"/>
  <c r="D228" i="5" s="1"/>
  <c r="G228" i="5" s="1"/>
  <c r="D234" i="12" l="1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G225" i="6" s="1"/>
  <c r="D232" i="12" l="1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G224" i="6" s="1"/>
  <c r="M225" i="5"/>
  <c r="L225" i="5"/>
  <c r="D225" i="5" s="1"/>
  <c r="G225" i="5" s="1"/>
  <c r="D231" i="12" l="1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G223" i="6" s="1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30" i="12" l="1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G222" i="6" s="1"/>
  <c r="M223" i="5"/>
  <c r="L223" i="5"/>
  <c r="D223" i="5" s="1"/>
  <c r="G223" i="5" s="1"/>
  <c r="I223" i="5"/>
  <c r="M229" i="12"/>
  <c r="L229" i="12"/>
  <c r="D229" i="12" l="1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G221" i="6" s="1"/>
  <c r="M222" i="5"/>
  <c r="L222" i="5"/>
  <c r="D222" i="5" s="1"/>
  <c r="G222" i="5" s="1"/>
  <c r="I222" i="5"/>
  <c r="D228" i="12" l="1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G220" i="6" s="1"/>
  <c r="M220" i="6"/>
  <c r="M221" i="5"/>
  <c r="L221" i="5"/>
  <c r="D221" i="5" s="1"/>
  <c r="G221" i="5" s="1"/>
  <c r="I221" i="5"/>
  <c r="D227" i="12" l="1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G219" i="6"/>
  <c r="L219" i="6"/>
  <c r="M219" i="6"/>
  <c r="M220" i="5"/>
  <c r="L220" i="5"/>
  <c r="D220" i="5" s="1"/>
  <c r="G220" i="5" s="1"/>
  <c r="I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G218" i="6" s="1"/>
  <c r="M219" i="5"/>
  <c r="L219" i="5"/>
  <c r="D219" i="5" s="1"/>
  <c r="G219" i="5" s="1"/>
  <c r="I219" i="5"/>
  <c r="D225" i="12" l="1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G217" i="6" s="1"/>
  <c r="M218" i="5"/>
  <c r="L218" i="5"/>
  <c r="D218" i="5" s="1"/>
  <c r="G218" i="5" s="1"/>
  <c r="I218" i="5"/>
  <c r="D224" i="12" l="1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G216" i="6" s="1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l="1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G213" i="6" s="1"/>
  <c r="L214" i="5"/>
  <c r="I214" i="5"/>
  <c r="D214" i="5"/>
  <c r="G214" i="5" s="1"/>
  <c r="D220" i="12" l="1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G212" i="6" s="1"/>
  <c r="I212" i="6"/>
  <c r="L213" i="5"/>
  <c r="D213" i="5" s="1"/>
  <c r="G213" i="5" s="1"/>
  <c r="I213" i="5"/>
  <c r="D219" i="12" l="1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G211" i="6" s="1"/>
  <c r="M212" i="5"/>
  <c r="M213" i="5"/>
  <c r="M214" i="5"/>
  <c r="M215" i="5"/>
  <c r="M216" i="5"/>
  <c r="L212" i="5"/>
  <c r="D212" i="5" s="1"/>
  <c r="G212" i="5" s="1"/>
  <c r="I212" i="5"/>
  <c r="D218" i="11" l="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G210" i="6" s="1"/>
  <c r="M211" i="5"/>
  <c r="L211" i="5"/>
  <c r="D211" i="5" s="1"/>
  <c r="G211" i="5" s="1"/>
  <c r="I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G208" i="6" s="1"/>
  <c r="I208" i="6"/>
  <c r="M209" i="5"/>
  <c r="L209" i="5"/>
  <c r="D209" i="5" s="1"/>
  <c r="I209" i="5"/>
  <c r="D215" i="12" l="1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G207" i="6" s="1"/>
  <c r="M208" i="5"/>
  <c r="L208" i="5"/>
  <c r="D208" i="5" s="1"/>
  <c r="G208" i="5" s="1"/>
  <c r="I208" i="5"/>
  <c r="D214" i="12" l="1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G206" i="6" s="1"/>
  <c r="M207" i="5"/>
  <c r="L207" i="5"/>
  <c r="D207" i="5" s="1"/>
  <c r="G207" i="5" s="1"/>
  <c r="I207" i="5"/>
  <c r="D213" i="12" l="1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G205" i="6" s="1"/>
  <c r="I205" i="6"/>
  <c r="M206" i="5"/>
  <c r="L206" i="5"/>
  <c r="D206" i="5" s="1"/>
  <c r="G206" i="5" s="1"/>
  <c r="I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G204" i="6" s="1"/>
  <c r="M205" i="5"/>
  <c r="L205" i="5"/>
  <c r="D205" i="5" s="1"/>
  <c r="G205" i="5" s="1"/>
  <c r="I205" i="5"/>
  <c r="M211" i="12"/>
  <c r="L211" i="12"/>
  <c r="I210" i="12"/>
  <c r="C211" i="12"/>
  <c r="D211" i="12" l="1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G203" i="6" s="1"/>
  <c r="M204" i="5"/>
  <c r="L204" i="5"/>
  <c r="D204" i="5" s="1"/>
  <c r="G204" i="5" s="1"/>
  <c r="I204" i="5"/>
  <c r="D210" i="12" l="1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G202" i="6" s="1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9" i="12" l="1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G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G200" i="6" s="1"/>
  <c r="I200" i="6"/>
  <c r="I201" i="5"/>
  <c r="M201" i="5"/>
  <c r="L201" i="5"/>
  <c r="D201" i="5" s="1"/>
  <c r="G201" i="5" s="1"/>
  <c r="D207" i="12" l="1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G199" i="6" s="1"/>
  <c r="M200" i="5"/>
  <c r="L200" i="5"/>
  <c r="D200" i="5" s="1"/>
  <c r="G200" i="5" s="1"/>
  <c r="I200" i="5"/>
  <c r="D206" i="12" l="1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G198" i="6" s="1"/>
  <c r="M199" i="5"/>
  <c r="L199" i="5"/>
  <c r="D199" i="5" s="1"/>
  <c r="G199" i="5" s="1"/>
  <c r="I199" i="5"/>
  <c r="D205" i="12" l="1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G197" i="6" s="1"/>
  <c r="M198" i="5"/>
  <c r="L198" i="5"/>
  <c r="D198" i="5" s="1"/>
  <c r="G198" i="5" s="1"/>
  <c r="I198" i="5"/>
  <c r="D204" i="12" l="1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G196" i="6" s="1"/>
  <c r="M197" i="5"/>
  <c r="L197" i="5"/>
  <c r="D197" i="5" s="1"/>
  <c r="G197" i="5" s="1"/>
  <c r="I197" i="5"/>
  <c r="D203" i="12" l="1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G195" i="6" s="1"/>
  <c r="I195" i="6"/>
  <c r="L196" i="5"/>
  <c r="D196" i="5" s="1"/>
  <c r="G196" i="5" s="1"/>
  <c r="I196" i="5"/>
  <c r="D202" i="12" l="1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G194" i="6" s="1"/>
  <c r="L195" i="5"/>
  <c r="D195" i="5" s="1"/>
  <c r="G195" i="5" s="1"/>
  <c r="I195" i="5"/>
  <c r="D201" i="12" l="1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G193" i="6"/>
  <c r="L193" i="6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G192" i="6" s="1"/>
  <c r="L193" i="5"/>
  <c r="D193" i="5" s="1"/>
  <c r="G193" i="5" s="1"/>
  <c r="I193" i="5"/>
  <c r="D199" i="12" l="1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G191" i="6"/>
  <c r="M191" i="6"/>
  <c r="L191" i="6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G190" i="6" s="1"/>
  <c r="M191" i="5"/>
  <c r="L191" i="5"/>
  <c r="D191" i="5" s="1"/>
  <c r="G191" i="5" s="1"/>
  <c r="I191" i="5"/>
  <c r="D197" i="12" l="1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G189" i="6" s="1"/>
  <c r="M190" i="5"/>
  <c r="L190" i="5"/>
  <c r="D190" i="5" s="1"/>
  <c r="G190" i="5" s="1"/>
  <c r="I190" i="5"/>
  <c r="D196" i="12" l="1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G188" i="6" s="1"/>
  <c r="M189" i="5"/>
  <c r="L189" i="5"/>
  <c r="D189" i="5" s="1"/>
  <c r="G189" i="5" s="1"/>
  <c r="I189" i="5"/>
  <c r="D195" i="12" l="1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G187" i="6" s="1"/>
  <c r="M188" i="5"/>
  <c r="L188" i="5"/>
  <c r="D188" i="5" s="1"/>
  <c r="G188" i="5" s="1"/>
  <c r="I188" i="5"/>
  <c r="D194" i="12" l="1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G186" i="6" s="1"/>
  <c r="M187" i="5"/>
  <c r="L187" i="5"/>
  <c r="D187" i="5" s="1"/>
  <c r="G187" i="5" s="1"/>
  <c r="I187" i="5"/>
  <c r="D48" i="25"/>
  <c r="B48" i="25"/>
  <c r="B49" i="25"/>
  <c r="B50" i="25"/>
  <c r="B51" i="25"/>
  <c r="B52" i="25"/>
  <c r="D193" i="12" l="1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G185" i="6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G184" i="6" s="1"/>
  <c r="M185" i="5"/>
  <c r="L185" i="5"/>
  <c r="D185" i="5" s="1"/>
  <c r="G185" i="5" s="1"/>
  <c r="I185" i="5"/>
  <c r="D191" i="12" l="1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G183" i="6" s="1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G182" i="6" s="1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9" i="12" l="1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G181" i="6" s="1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8" i="12" l="1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G180" i="6" s="1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G179" i="6" s="1"/>
  <c r="M180" i="5"/>
  <c r="L180" i="5"/>
  <c r="D180" i="5" s="1"/>
  <c r="G180" i="5" s="1"/>
  <c r="I180" i="5"/>
  <c r="D186" i="12" l="1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G178" i="6" s="1"/>
  <c r="I178" i="6"/>
  <c r="M179" i="5"/>
  <c r="L179" i="5"/>
  <c r="D179" i="5" s="1"/>
  <c r="G179" i="5" s="1"/>
  <c r="I179" i="5"/>
  <c r="D185" i="12" l="1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G176" i="6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G175" i="6" s="1"/>
  <c r="I175" i="6"/>
  <c r="M174" i="6"/>
  <c r="L174" i="6"/>
  <c r="G174" i="6" s="1"/>
  <c r="I174" i="6"/>
  <c r="M173" i="6"/>
  <c r="L173" i="6"/>
  <c r="G173" i="6" s="1"/>
  <c r="I173" i="6"/>
  <c r="M172" i="6"/>
  <c r="L172" i="6"/>
  <c r="G172" i="6" s="1"/>
  <c r="I172" i="6"/>
  <c r="M171" i="6"/>
  <c r="L171" i="6"/>
  <c r="G171" i="6" s="1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G178" i="12" l="1"/>
  <c r="D178" i="12"/>
  <c r="D179" i="12"/>
  <c r="G179" i="12" s="1"/>
  <c r="G180" i="12"/>
  <c r="D180" i="12"/>
  <c r="D181" i="12"/>
  <c r="G181" i="12" s="1"/>
  <c r="G182" i="12"/>
  <c r="D182" i="12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G170" i="6" s="1"/>
  <c r="I170" i="6"/>
  <c r="L171" i="5"/>
  <c r="D171" i="5" s="1"/>
  <c r="G171" i="5" s="1"/>
  <c r="I171" i="5"/>
  <c r="D177" i="12" l="1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G169" i="6" s="1"/>
  <c r="I169" i="6"/>
  <c r="L170" i="5"/>
  <c r="D170" i="5" s="1"/>
  <c r="G170" i="5" s="1"/>
  <c r="I170" i="5"/>
  <c r="D176" i="12" l="1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G168" i="6" s="1"/>
  <c r="L169" i="5"/>
  <c r="D169" i="5" s="1"/>
  <c r="G169" i="5" s="1"/>
  <c r="I169" i="5"/>
  <c r="D175" i="12" l="1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G167" i="6" s="1"/>
  <c r="M168" i="5"/>
  <c r="M169" i="5"/>
  <c r="M170" i="5"/>
  <c r="M171" i="5"/>
  <c r="L168" i="5"/>
  <c r="D168" i="5" s="1"/>
  <c r="G168" i="5" s="1"/>
  <c r="I168" i="5"/>
  <c r="D174" i="12" l="1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G166" i="6" s="1"/>
  <c r="L167" i="5"/>
  <c r="D167" i="5" s="1"/>
  <c r="G167" i="5" s="1"/>
  <c r="I167" i="5"/>
  <c r="G173" i="12" l="1"/>
  <c r="D173" i="12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G165" i="6" s="1"/>
  <c r="I165" i="6"/>
  <c r="L166" i="5"/>
  <c r="D166" i="5" s="1"/>
  <c r="G166" i="5" s="1"/>
  <c r="I166" i="5"/>
  <c r="D172" i="12" l="1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G164" i="6" s="1"/>
  <c r="I164" i="6"/>
  <c r="L165" i="5"/>
  <c r="D165" i="5" s="1"/>
  <c r="G165" i="5" s="1"/>
  <c r="I165" i="5"/>
  <c r="D171" i="12" l="1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G163" i="6" s="1"/>
  <c r="M164" i="5"/>
  <c r="M165" i="5"/>
  <c r="M166" i="5"/>
  <c r="M167" i="5"/>
  <c r="L164" i="5"/>
  <c r="D164" i="5" s="1"/>
  <c r="G164" i="5" s="1"/>
  <c r="I164" i="5"/>
  <c r="D170" i="12" l="1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G162" i="6" s="1"/>
  <c r="M160" i="6"/>
  <c r="M161" i="6"/>
  <c r="M162" i="6"/>
  <c r="M163" i="6"/>
  <c r="I161" i="6"/>
  <c r="L161" i="6"/>
  <c r="G161" i="6" s="1"/>
  <c r="I162" i="6"/>
  <c r="M163" i="5"/>
  <c r="L163" i="5"/>
  <c r="D163" i="5" s="1"/>
  <c r="G163" i="5" s="1"/>
  <c r="I163" i="5"/>
  <c r="B93" i="20"/>
  <c r="B94" i="20"/>
  <c r="B95" i="20"/>
  <c r="B96" i="20"/>
  <c r="D169" i="12" l="1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G160" i="6" s="1"/>
  <c r="I160" i="6"/>
  <c r="L159" i="6"/>
  <c r="G159" i="6" s="1"/>
  <c r="I159" i="6"/>
  <c r="J158" i="6"/>
  <c r="L158" i="6" s="1"/>
  <c r="G158" i="6" s="1"/>
  <c r="I158" i="6"/>
  <c r="I162" i="5"/>
  <c r="M161" i="5"/>
  <c r="M162" i="5"/>
  <c r="L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64" i="12" l="1"/>
  <c r="G164" i="12" s="1"/>
  <c r="G168" i="12"/>
  <c r="D168" i="12"/>
  <c r="D167" i="12"/>
  <c r="G167" i="12" s="1"/>
  <c r="G166" i="12"/>
  <c r="D166" i="12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G157" i="6" s="1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63" i="12" l="1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G156" i="6" s="1"/>
  <c r="I156" i="6"/>
  <c r="M157" i="5"/>
  <c r="L157" i="5"/>
  <c r="D157" i="5" s="1"/>
  <c r="G157" i="5" s="1"/>
  <c r="I157" i="5"/>
  <c r="D162" i="12" l="1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G155" i="6" s="1"/>
  <c r="M156" i="5"/>
  <c r="L156" i="5"/>
  <c r="D156" i="5" s="1"/>
  <c r="G156" i="5" s="1"/>
  <c r="I156" i="5"/>
  <c r="D161" i="12" l="1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G154" i="6" s="1"/>
  <c r="M155" i="5"/>
  <c r="L155" i="5"/>
  <c r="D155" i="5" s="1"/>
  <c r="G155" i="5" s="1"/>
  <c r="I155" i="5"/>
  <c r="D160" i="12" l="1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G153" i="6" s="1"/>
  <c r="M154" i="5"/>
  <c r="L154" i="5"/>
  <c r="D154" i="5" s="1"/>
  <c r="G154" i="5" s="1"/>
  <c r="I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G151" i="6" s="1"/>
  <c r="I151" i="6"/>
  <c r="D157" i="12" l="1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G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G149" i="6" s="1"/>
  <c r="M150" i="5"/>
  <c r="L150" i="5"/>
  <c r="D150" i="5" s="1"/>
  <c r="G150" i="5" s="1"/>
  <c r="I150" i="5"/>
  <c r="D155" i="12" l="1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G148" i="6" s="1"/>
  <c r="I148" i="6"/>
  <c r="M149" i="5"/>
  <c r="L149" i="5"/>
  <c r="D149" i="5" s="1"/>
  <c r="G149" i="5" s="1"/>
  <c r="I149" i="5"/>
  <c r="D154" i="12" l="1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G147" i="6" s="1"/>
  <c r="M148" i="5"/>
  <c r="L148" i="5"/>
  <c r="D148" i="5" s="1"/>
  <c r="G148" i="5" s="1"/>
  <c r="I148" i="5"/>
  <c r="D153" i="12" l="1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G146" i="6" s="1"/>
  <c r="I146" i="6"/>
  <c r="M147" i="5"/>
  <c r="L147" i="5"/>
  <c r="D147" i="5" s="1"/>
  <c r="G147" i="5" s="1"/>
  <c r="I147" i="5"/>
  <c r="D152" i="12" l="1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G145" i="6" s="1"/>
  <c r="L146" i="5"/>
  <c r="D146" i="5" s="1"/>
  <c r="G146" i="5" s="1"/>
  <c r="M146" i="5"/>
  <c r="I146" i="5"/>
  <c r="G151" i="12" l="1"/>
  <c r="D151" i="12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G144" i="6" s="1"/>
  <c r="M145" i="5"/>
  <c r="L145" i="5"/>
  <c r="D145" i="5" s="1"/>
  <c r="G145" i="5" s="1"/>
  <c r="I145" i="5"/>
  <c r="D150" i="12" l="1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G143" i="6" s="1"/>
  <c r="M144" i="5"/>
  <c r="L144" i="5"/>
  <c r="D144" i="5" s="1"/>
  <c r="G144" i="5" s="1"/>
  <c r="I144" i="5"/>
  <c r="G149" i="12" l="1"/>
  <c r="D149" i="12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G142" i="6" s="1"/>
  <c r="I143" i="5"/>
  <c r="D148" i="12" l="1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G141" i="6" s="1"/>
  <c r="I141" i="6"/>
  <c r="I142" i="5"/>
  <c r="D147" i="12" l="1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G140" i="6" s="1"/>
  <c r="L141" i="5"/>
  <c r="D141" i="5" s="1"/>
  <c r="G141" i="5" s="1"/>
  <c r="I141" i="5"/>
  <c r="M146" i="12"/>
  <c r="L146" i="12"/>
  <c r="D146" i="12" l="1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L138" i="6"/>
  <c r="G138" i="6" s="1"/>
  <c r="L139" i="5"/>
  <c r="D139" i="5" s="1"/>
  <c r="G139" i="5" s="1"/>
  <c r="I139" i="5"/>
  <c r="D144" i="12" l="1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G137" i="6" s="1"/>
  <c r="L138" i="5"/>
  <c r="D138" i="5" s="1"/>
  <c r="G138" i="5" s="1"/>
  <c r="I138" i="5"/>
  <c r="D143" i="12" l="1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G136" i="6" s="1"/>
  <c r="M141" i="5"/>
  <c r="M140" i="5"/>
  <c r="M139" i="5"/>
  <c r="M138" i="5"/>
  <c r="M137" i="5"/>
  <c r="L137" i="5"/>
  <c r="D137" i="5" s="1"/>
  <c r="G137" i="5" s="1"/>
  <c r="I137" i="5"/>
  <c r="D142" i="12" l="1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G135" i="6" s="1"/>
  <c r="I135" i="6"/>
  <c r="I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G134" i="6" s="1"/>
  <c r="M135" i="5"/>
  <c r="L135" i="5"/>
  <c r="D135" i="5" s="1"/>
  <c r="G135" i="5" s="1"/>
  <c r="D140" i="12" l="1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G133" i="6" s="1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9" i="12" l="1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G131" i="6" s="1"/>
  <c r="M131" i="6"/>
  <c r="M132" i="6"/>
  <c r="J132" i="6"/>
  <c r="L132" i="6" s="1"/>
  <c r="G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8" i="12" l="1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G130" i="6" s="1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6" i="12" l="1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G129" i="6" s="1"/>
  <c r="C130" i="8"/>
  <c r="M128" i="6"/>
  <c r="L128" i="6"/>
  <c r="G128" i="6" s="1"/>
  <c r="L130" i="5"/>
  <c r="D130" i="5" s="1"/>
  <c r="G130" i="5" s="1"/>
  <c r="I130" i="5"/>
  <c r="D135" i="12" l="1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G127" i="6" s="1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33" i="12" l="1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G126" i="6" s="1"/>
  <c r="I126" i="6"/>
  <c r="M125" i="5"/>
  <c r="M126" i="5"/>
  <c r="M127" i="5"/>
  <c r="L127" i="5"/>
  <c r="D127" i="5" s="1"/>
  <c r="G127" i="5" s="1"/>
  <c r="I127" i="5"/>
  <c r="D132" i="12" l="1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G125" i="6" s="1"/>
  <c r="L126" i="5"/>
  <c r="D126" i="5" s="1"/>
  <c r="G126" i="5" s="1"/>
  <c r="I126" i="5"/>
  <c r="D131" i="12" l="1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G124" i="6" s="1"/>
  <c r="I125" i="5"/>
  <c r="L125" i="5"/>
  <c r="D125" i="5" s="1"/>
  <c r="G125" i="5" s="1"/>
  <c r="D130" i="12" l="1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G123" i="6" s="1"/>
  <c r="M123" i="5"/>
  <c r="M124" i="5"/>
  <c r="L124" i="5"/>
  <c r="D124" i="5" s="1"/>
  <c r="G124" i="5" s="1"/>
  <c r="I124" i="5"/>
  <c r="D129" i="12" l="1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G122" i="6" s="1"/>
  <c r="I122" i="6"/>
  <c r="L123" i="5"/>
  <c r="D123" i="5" s="1"/>
  <c r="G123" i="5" s="1"/>
  <c r="I123" i="5"/>
  <c r="L128" i="12"/>
  <c r="C128" i="12"/>
  <c r="D128" i="12" l="1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G121" i="6" s="1"/>
  <c r="M122" i="5"/>
  <c r="L122" i="5"/>
  <c r="D122" i="5" s="1"/>
  <c r="G122" i="5" s="1"/>
  <c r="I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G120" i="6" s="1"/>
  <c r="M119" i="6"/>
  <c r="L119" i="6"/>
  <c r="G119" i="6" s="1"/>
  <c r="M118" i="6"/>
  <c r="L118" i="6"/>
  <c r="G118" i="6" s="1"/>
  <c r="I119" i="6"/>
  <c r="I120" i="6"/>
  <c r="M121" i="5"/>
  <c r="L121" i="5"/>
  <c r="D121" i="5" s="1"/>
  <c r="G121" i="5" s="1"/>
  <c r="I121" i="5"/>
  <c r="G126" i="12" l="1"/>
  <c r="D126" i="12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G125" i="12" l="1"/>
  <c r="D125" i="12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G116" i="6" s="1"/>
  <c r="M116" i="6"/>
  <c r="L117" i="6"/>
  <c r="G117" i="6" s="1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G123" i="12" l="1"/>
  <c r="D123" i="12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G122" i="12" l="1"/>
  <c r="D122" i="12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G115" i="6" s="1"/>
  <c r="M116" i="5"/>
  <c r="L116" i="5"/>
  <c r="D116" i="5" s="1"/>
  <c r="G116" i="5" s="1"/>
  <c r="I116" i="5"/>
  <c r="G121" i="12" l="1"/>
  <c r="D121" i="12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M114" i="6"/>
  <c r="L114" i="6"/>
  <c r="M115" i="5"/>
  <c r="L115" i="5"/>
  <c r="D115" i="5" s="1"/>
  <c r="G115" i="5" s="1"/>
  <c r="I115" i="5"/>
  <c r="G120" i="12" l="1"/>
  <c r="D120" i="12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G113" i="6" s="1"/>
  <c r="M114" i="5"/>
  <c r="L114" i="5"/>
  <c r="D114" i="5" s="1"/>
  <c r="G114" i="5" s="1"/>
  <c r="I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G112" i="6" s="1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G111" i="6" s="1"/>
  <c r="L112" i="5"/>
  <c r="D112" i="5" s="1"/>
  <c r="G112" i="5" s="1"/>
  <c r="I112" i="5"/>
  <c r="G117" i="12" l="1"/>
  <c r="D117" i="12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G110" i="6" s="1"/>
  <c r="D116" i="12" l="1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M109" i="6"/>
  <c r="L109" i="6"/>
  <c r="G109" i="6" s="1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G112" i="12" l="1"/>
  <c r="D112" i="12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G108" i="6" s="1"/>
  <c r="L107" i="6"/>
  <c r="G107" i="6" s="1"/>
  <c r="L106" i="6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G105" i="6" s="1"/>
  <c r="L106" i="5"/>
  <c r="D106" i="5" s="1"/>
  <c r="G106" i="5" s="1"/>
  <c r="I106" i="5"/>
  <c r="D111" i="12" l="1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G104" i="6" s="1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10" i="12" l="1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G103" i="6" s="1"/>
  <c r="L104" i="5"/>
  <c r="D104" i="5" s="1"/>
  <c r="G104" i="5" s="1"/>
  <c r="I104" i="5"/>
  <c r="D109" i="12" l="1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G102" i="6" s="1"/>
  <c r="L103" i="5"/>
  <c r="D103" i="5" s="1"/>
  <c r="G103" i="5" s="1"/>
  <c r="D108" i="12" l="1"/>
  <c r="G108" i="12" s="1"/>
  <c r="I107" i="10"/>
  <c r="I107" i="9"/>
  <c r="M102" i="7"/>
  <c r="L102" i="7"/>
  <c r="M101" i="6"/>
  <c r="L101" i="6"/>
  <c r="G101" i="6" s="1"/>
  <c r="I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G100" i="6" s="1"/>
  <c r="M101" i="5"/>
  <c r="L101" i="5"/>
  <c r="D101" i="5" s="1"/>
  <c r="G101" i="5" s="1"/>
  <c r="I101" i="5"/>
  <c r="D106" i="12" l="1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G99" i="6" s="1"/>
  <c r="M99" i="5"/>
  <c r="M100" i="5"/>
  <c r="L100" i="5"/>
  <c r="D100" i="5" s="1"/>
  <c r="G100" i="5" s="1"/>
  <c r="I100" i="5"/>
  <c r="D105" i="12" l="1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103" i="12" l="1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7" i="5"/>
  <c r="G97" i="5" s="1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101" i="12" l="1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G94" i="6" s="1"/>
  <c r="M95" i="5"/>
  <c r="L95" i="5"/>
  <c r="D95" i="5" s="1"/>
  <c r="G95" i="5" s="1"/>
  <c r="I95" i="5"/>
  <c r="D100" i="12" l="1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G93" i="6" s="1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9" i="12" l="1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M90" i="6"/>
  <c r="L91" i="6"/>
  <c r="G91" i="6" s="1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7" i="12" l="1"/>
  <c r="G97" i="12" s="1"/>
  <c r="G96" i="12"/>
  <c r="D96" i="12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G89" i="6" s="1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95" i="12" l="1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G88" i="6" s="1"/>
  <c r="I88" i="6"/>
  <c r="I89" i="5"/>
  <c r="M89" i="5"/>
  <c r="L89" i="5"/>
  <c r="D89" i="5" s="1"/>
  <c r="G89" i="5" s="1"/>
  <c r="D94" i="12" l="1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G87" i="6" s="1"/>
  <c r="M87" i="5"/>
  <c r="M88" i="5"/>
  <c r="L88" i="5"/>
  <c r="D88" i="5" s="1"/>
  <c r="G88" i="5" s="1"/>
  <c r="I88" i="5"/>
  <c r="D93" i="12" l="1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G86" i="6" s="1"/>
  <c r="L87" i="5"/>
  <c r="D87" i="5" s="1"/>
  <c r="G87" i="5" s="1"/>
  <c r="I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G85" i="6" s="1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91" i="12" l="1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G84" i="6" s="1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90" i="12" l="1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9" i="12" l="1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G82" i="6" s="1"/>
  <c r="L83" i="5"/>
  <c r="D83" i="5" s="1"/>
  <c r="G83" i="5" s="1"/>
  <c r="I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G81" i="6" s="1"/>
  <c r="L80" i="6"/>
  <c r="G80" i="6" s="1"/>
  <c r="L81" i="5"/>
  <c r="D81" i="5" s="1"/>
  <c r="G81" i="5" s="1"/>
  <c r="L82" i="5"/>
  <c r="D82" i="5" s="1"/>
  <c r="G82" i="5" s="1"/>
  <c r="I81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G79" i="6" s="1"/>
  <c r="L80" i="5"/>
  <c r="D80" i="5" s="1"/>
  <c r="G80" i="5" s="1"/>
  <c r="I80" i="5"/>
  <c r="D85" i="12" l="1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G78" i="6" s="1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84" i="12" l="1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G77" i="6" s="1"/>
  <c r="L78" i="5"/>
  <c r="D78" i="5" s="1"/>
  <c r="G78" i="5" s="1"/>
  <c r="I78" i="5"/>
  <c r="D83" i="12" l="1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G75" i="6" s="1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81" i="12" l="1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G74" i="6" s="1"/>
  <c r="I75" i="5"/>
  <c r="L75" i="5"/>
  <c r="D75" i="5" s="1"/>
  <c r="G75" i="5" s="1"/>
  <c r="D80" i="12" l="1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G73" i="6" s="1"/>
  <c r="I74" i="5"/>
  <c r="M73" i="5"/>
  <c r="L74" i="5"/>
  <c r="D74" i="5" s="1"/>
  <c r="G74" i="5" s="1"/>
  <c r="D79" i="12" l="1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G72" i="6" s="1"/>
  <c r="I72" i="6"/>
  <c r="L73" i="5"/>
  <c r="D73" i="5" s="1"/>
  <c r="G73" i="5" s="1"/>
  <c r="I73" i="5"/>
  <c r="D78" i="12" l="1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G71" i="6" s="1"/>
  <c r="L72" i="5"/>
  <c r="D72" i="5" s="1"/>
  <c r="G72" i="5" s="1"/>
  <c r="I72" i="5"/>
  <c r="D77" i="12" l="1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G70" i="6" s="1"/>
  <c r="I70" i="6"/>
  <c r="I71" i="5"/>
  <c r="L71" i="5"/>
  <c r="D71" i="5" s="1"/>
  <c r="G71" i="5" s="1"/>
  <c r="D76" i="12" l="1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G69" i="6" s="1"/>
  <c r="I70" i="5"/>
  <c r="L70" i="5"/>
  <c r="D70" i="5" s="1"/>
  <c r="G70" i="5" s="1"/>
  <c r="D75" i="12" l="1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G68" i="6" s="1"/>
  <c r="L69" i="5"/>
  <c r="D69" i="5" s="1"/>
  <c r="G69" i="5" s="1"/>
  <c r="I69" i="5"/>
  <c r="D74" i="12" l="1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G67" i="6" s="1"/>
  <c r="L68" i="5"/>
  <c r="D68" i="5" s="1"/>
  <c r="G68" i="5" s="1"/>
  <c r="I68" i="5"/>
  <c r="D73" i="12" l="1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G66" i="6" s="1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I66" i="7"/>
  <c r="C66" i="7"/>
  <c r="L66" i="7"/>
  <c r="D66" i="7" s="1"/>
  <c r="G66" i="7" s="1"/>
  <c r="I66" i="8"/>
  <c r="L66" i="8"/>
  <c r="D66" i="8" s="1"/>
  <c r="G66" i="8" s="1"/>
  <c r="C66" i="8"/>
  <c r="L65" i="6"/>
  <c r="G65" i="6" s="1"/>
  <c r="L66" i="5"/>
  <c r="D66" i="5" s="1"/>
  <c r="G66" i="5" s="1"/>
  <c r="M67" i="12" l="1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G64" i="6" s="1"/>
  <c r="I65" i="5"/>
  <c r="L65" i="5"/>
  <c r="D65" i="5" s="1"/>
  <c r="G65" i="5" s="1"/>
  <c r="I64" i="5" l="1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G63" i="6" s="1"/>
  <c r="L64" i="5"/>
  <c r="D64" i="5" s="1"/>
  <c r="G64" i="5" s="1"/>
  <c r="D69" i="12" l="1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G62" i="6" s="1"/>
  <c r="I63" i="5"/>
  <c r="L63" i="5"/>
  <c r="D63" i="5" s="1"/>
  <c r="G63" i="5" s="1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G61" i="6" s="1"/>
  <c r="L62" i="5"/>
  <c r="D62" i="5" s="1"/>
  <c r="G62" i="5" s="1"/>
  <c r="I62" i="5"/>
  <c r="D66" i="12" l="1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G60" i="6" s="1"/>
  <c r="I61" i="5"/>
  <c r="L61" i="5"/>
  <c r="D65" i="12" l="1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G59" i="6" s="1"/>
  <c r="I59" i="6"/>
  <c r="L60" i="5"/>
  <c r="I60" i="5"/>
  <c r="D64" i="12" l="1"/>
  <c r="G64" i="12" s="1"/>
  <c r="D60" i="5"/>
  <c r="G60" i="5" s="1"/>
  <c r="I59" i="8"/>
  <c r="C59" i="8"/>
  <c r="J59" i="8"/>
  <c r="L59" i="8" s="1"/>
  <c r="D59" i="8" s="1"/>
  <c r="G59" i="8" s="1"/>
  <c r="I58" i="6"/>
  <c r="L58" i="6"/>
  <c r="G58" i="6" s="1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63" i="12" l="1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/>
  <c r="I60" i="12"/>
  <c r="C61" i="12"/>
  <c r="C60" i="12"/>
  <c r="L58" i="8"/>
  <c r="I58" i="8"/>
  <c r="C58" i="8"/>
  <c r="L58" i="7"/>
  <c r="I58" i="7"/>
  <c r="C58" i="7"/>
  <c r="I56" i="6"/>
  <c r="L56" i="6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G54" i="6" s="1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G59" i="12" l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G53" i="6" s="1"/>
  <c r="L54" i="5"/>
  <c r="D54" i="5" s="1"/>
  <c r="G54" i="5" s="1"/>
  <c r="I54" i="5"/>
  <c r="D58" i="12" l="1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G52" i="6" s="1"/>
  <c r="L53" i="5"/>
  <c r="D53" i="5" s="1"/>
  <c r="G53" i="5" s="1"/>
  <c r="I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G51" i="6" s="1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6" i="12" l="1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G50" i="6" s="1"/>
  <c r="C50" i="6"/>
  <c r="I51" i="5"/>
  <c r="L51" i="5"/>
  <c r="D55" i="12" l="1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G49" i="6" s="1"/>
  <c r="L50" i="5"/>
  <c r="D50" i="5" s="1"/>
  <c r="G50" i="5" s="1"/>
  <c r="D54" i="12" l="1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G48" i="6" s="1"/>
  <c r="I49" i="5"/>
  <c r="L49" i="5"/>
  <c r="D49" i="5" s="1"/>
  <c r="G49" i="5" s="1"/>
  <c r="L52" i="10" l="1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G47" i="6" s="1"/>
  <c r="I48" i="5"/>
  <c r="L48" i="5"/>
  <c r="D48" i="5" s="1"/>
  <c r="G48" i="5" s="1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G46" i="6" s="1"/>
  <c r="I46" i="6"/>
  <c r="C46" i="6"/>
  <c r="I47" i="5"/>
  <c r="L47" i="5"/>
  <c r="D47" i="5" s="1"/>
  <c r="G47" i="5" s="1"/>
  <c r="D51" i="12" l="1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G45" i="6" s="1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l="1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G44" i="6" s="1"/>
  <c r="L45" i="5"/>
  <c r="D45" i="5" s="1"/>
  <c r="G45" i="5" s="1"/>
  <c r="I45" i="5"/>
  <c r="D49" i="12" l="1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G43" i="6" s="1"/>
  <c r="C43" i="6"/>
  <c r="I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G42" i="6" s="1"/>
  <c r="I43" i="5"/>
  <c r="L43" i="5"/>
  <c r="D43" i="5" s="1"/>
  <c r="G43" i="5" s="1"/>
  <c r="D46" i="12" l="1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G41" i="6" s="1"/>
  <c r="I41" i="6"/>
  <c r="I42" i="5"/>
  <c r="L42" i="5"/>
  <c r="D42" i="5" s="1"/>
  <c r="G42" i="5" s="1"/>
  <c r="D45" i="12" l="1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<sst xmlns="http://schemas.openxmlformats.org/spreadsheetml/2006/main" count="813" uniqueCount="717">
  <si>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</si>
  <si>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</si>
  <si>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</si>
  <si>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</si>
  <si>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</si>
  <si>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</si>
  <si>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</si>
  <si>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</si>
  <si>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</si>
  <si>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</si>
  <si>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</si>
  <si>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</si>
  <si>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</si>
  <si>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</si>
  <si>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</si>
  <si>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</si>
  <si>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</si>
  <si>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</si>
  <si>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</si>
  <si>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</si>
  <si>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</si>
  <si>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</si>
  <si>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</si>
  <si>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</si>
  <si>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</si>
  <si>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</si>
  <si>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</si>
  <si>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</si>
  <si>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</si>
  <si>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</si>
  <si>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</si>
  <si>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</si>
  <si>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</si>
  <si>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</si>
  <si>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</si>
  <si>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</si>
  <si>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</si>
  <si>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</si>
  <si>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</si>
  <si>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</si>
  <si>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</si>
  <si>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</si>
  <si>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</si>
  <si>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</si>
  <si>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</si>
  <si>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</si>
  <si>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</si>
  <si>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</si>
  <si>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</si>
  <si>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</si>
  <si>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</si>
  <si>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</si>
  <si>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</si>
  <si>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</si>
  <si>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</si>
  <si>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</si>
  <si>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</si>
  <si>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</si>
  <si>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</si>
  <si>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</si>
  <si>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</si>
  <si>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</si>
  <si>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</si>
  <si>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</si>
  <si>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</si>
  <si>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</si>
  <si>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</si>
  <si>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</si>
  <si>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</si>
  <si>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</si>
  <si>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</si>
  <si>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</si>
  <si>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</si>
  <si>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</si>
  <si>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</si>
  <si>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</si>
  <si>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</si>
  <si>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</si>
  <si>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</si>
  <si>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</si>
  <si>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</si>
  <si>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</si>
  <si>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</si>
  <si>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</si>
  <si>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</si>
  <si>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</si>
  <si>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</si>
  <si>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</si>
  <si>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</si>
  <si>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</si>
  <si>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</si>
  <si>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</si>
  <si>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</si>
  <si>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</si>
  <si>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</si>
  <si>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</si>
  <si>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</si>
  <si>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</si>
  <si>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</si>
  <si>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</si>
  <si>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</si>
  <si>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</si>
  <si>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</si>
  <si>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</si>
  <si>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</si>
  <si>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</si>
  <si>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</si>
  <si>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</si>
  <si>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</si>
  <si>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</si>
  <si>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</si>
  <si>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</si>
  <si>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</si>
  <si>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</si>
  <si>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</si>
  <si>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</si>
  <si>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</si>
  <si>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</si>
  <si>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</si>
  <si>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</si>
  <si>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</si>
  <si>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</si>
  <si>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</si>
  <si>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</si>
  <si>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</si>
  <si>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</si>
  <si>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</si>
  <si>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</si>
  <si>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</si>
  <si>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</si>
  <si>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</si>
  <si>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</si>
  <si>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</si>
  <si>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</si>
  <si>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</si>
  <si>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</si>
  <si>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</si>
  <si>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</si>
  <si>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</si>
  <si>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</si>
  <si>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</si>
  <si>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</si>
  <si>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</si>
  <si>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</si>
  <si>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</si>
  <si>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</si>
  <si>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</si>
  <si>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</si>
  <si>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</si>
  <si>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</si>
  <si>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</si>
  <si>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</si>
  <si>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</si>
  <si>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</si>
  <si>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</si>
  <si>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</si>
  <si>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</si>
  <si>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</si>
  <si>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</si>
  <si>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</si>
  <si>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</si>
  <si>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</si>
  <si>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</si>
  <si>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</si>
  <si>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</si>
  <si>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</si>
  <si>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</si>
  <si>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</si>
  <si>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</si>
  <si>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</si>
  <si>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</si>
  <si>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</si>
  <si>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</si>
  <si>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</si>
  <si>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</si>
  <si>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</si>
  <si>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</si>
  <si>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</si>
  <si>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</si>
  <si>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</si>
  <si>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</si>
  <si>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</si>
  <si>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</si>
  <si>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</si>
  <si>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</si>
  <si>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</si>
  <si>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</si>
  <si>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</si>
  <si>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</si>
  <si>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</si>
  <si>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</si>
  <si>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</si>
  <si>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</si>
  <si>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</si>
  <si>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</si>
  <si>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</si>
  <si>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</si>
  <si>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</si>
  <si>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</si>
  <si>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</si>
  <si>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</si>
  <si>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</si>
  <si>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</si>
  <si>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</si>
  <si>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</si>
  <si>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</si>
  <si>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</si>
  <si>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</si>
  <si>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</si>
  <si>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</si>
  <si>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</si>
  <si>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</si>
  <si>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</si>
  <si>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</si>
  <si>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</si>
  <si>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</si>
  <si>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</si>
  <si>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</si>
  <si>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</si>
  <si>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</si>
  <si>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</si>
  <si>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</si>
  <si>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</si>
  <si>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</si>
  <si>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</si>
  <si>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</si>
  <si>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</si>
  <si>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</si>
  <si>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</si>
  <si>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</si>
  <si>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</si>
  <si>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</si>
  <si>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</si>
  <si>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</si>
  <si>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</si>
  <si>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</si>
  <si>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</si>
  <si>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</si>
  <si>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</si>
  <si>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</si>
  <si>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</si>
  <si>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</si>
  <si>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</si>
  <si>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</si>
  <si>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</si>
  <si>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</si>
  <si>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</si>
  <si>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</si>
  <si>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</si>
  <si>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</si>
  <si>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</si>
  <si>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</si>
  <si>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</si>
  <si>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</si>
  <si>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</si>
  <si>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</si>
  <si>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</si>
  <si>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</si>
  <si>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</si>
  <si>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</si>
  <si>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</si>
  <si>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</si>
  <si>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</si>
  <si>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</si>
  <si>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</si>
  <si>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</si>
  <si>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</si>
  <si>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</si>
  <si>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</si>
  <si>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</si>
  <si>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</si>
  <si>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</si>
  <si>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</si>
  <si>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</si>
  <si>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</si>
  <si>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</si>
  <si>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</si>
  <si>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</si>
  <si>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</si>
  <si>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</si>
  <si>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</si>
  <si>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</si>
  <si>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</si>
  <si>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</si>
  <si>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</si>
  <si>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</si>
  <si>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</si>
  <si>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</si>
  <si>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</si>
  <si>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</si>
  <si>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</si>
  <si>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</si>
  <si>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</si>
  <si>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</si>
  <si>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</si>
  <si>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</si>
  <si>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</si>
  <si>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</si>
  <si>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</si>
  <si>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</si>
  <si>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</si>
  <si>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</si>
  <si>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</si>
  <si>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</si>
  <si>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</si>
  <si>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</si>
  <si>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</si>
  <si>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</si>
  <si>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</si>
  <si>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</si>
  <si>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</si>
  <si>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</si>
  <si>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</si>
  <si>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</si>
  <si>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</si>
  <si>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</si>
  <si>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</si>
  <si>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</si>
  <si>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</si>
  <si>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</si>
  <si>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</si>
  <si>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</si>
  <si>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</si>
  <si>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</si>
  <si>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</si>
  <si>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</si>
  <si>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</si>
  <si>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</si>
  <si>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</si>
  <si>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</si>
  <si>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</si>
  <si>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</si>
  <si>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</si>
  <si>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</si>
  <si>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</si>
  <si>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</si>
  <si>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</si>
  <si>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</si>
  <si>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</si>
  <si>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</si>
  <si>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</si>
  <si>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</si>
  <si>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</si>
  <si>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</si>
  <si>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</si>
  <si>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</si>
  <si>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</si>
  <si>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</si>
  <si>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</si>
  <si>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</si>
  <si>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</si>
  <si>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</si>
  <si>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</si>
  <si>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</si>
  <si>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</si>
  <si>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</si>
  <si>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</si>
  <si>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</si>
  <si>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</si>
  <si>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</si>
  <si>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</si>
  <si>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</si>
  <si>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</si>
  <si>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</si>
  <si>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</si>
  <si>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</si>
  <si>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</si>
  <si>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</si>
  <si>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</si>
  <si>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</si>
  <si>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</si>
  <si>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</si>
  <si>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</si>
  <si>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</si>
  <si>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</si>
  <si>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</si>
  <si>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</si>
  <si>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</si>
  <si>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</si>
  <si>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</si>
  <si>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</si>
  <si>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</si>
  <si>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</si>
  <si>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</si>
  <si>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</si>
  <si>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</si>
  <si>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</si>
  <si>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</si>
  <si>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</si>
  <si>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</si>
  <si>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</si>
  <si>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</si>
  <si>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</si>
  <si>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</si>
  <si>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</si>
  <si>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</si>
  <si>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</si>
  <si>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</si>
  <si>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</si>
  <si>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</si>
  <si>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</si>
  <si>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</si>
  <si>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</si>
  <si>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</si>
  <si>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</si>
  <si>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</si>
  <si>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</si>
  <si>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</si>
  <si>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</si>
  <si>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</si>
  <si>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</si>
  <si>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</si>
  <si>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</si>
  <si>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</si>
  <si>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</si>
  <si>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</si>
  <si>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</si>
  <si>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</si>
  <si>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</si>
  <si>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</si>
  <si>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</si>
  <si>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</si>
  <si>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</si>
  <si>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</si>
  <si>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</si>
  <si>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</si>
  <si>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</si>
  <si>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</si>
  <si>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</si>
  <si>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</si>
  <si>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</si>
  <si>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</si>
  <si>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</si>
  <si>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</si>
  <si>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</si>
  <si>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</si>
  <si>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</si>
  <si>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</si>
  <si>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</si>
  <si>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</si>
  <si>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</si>
  <si>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</si>
  <si>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</si>
  <si>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</si>
  <si>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</si>
  <si>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</si>
  <si>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</si>
  <si>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</si>
  <si>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</si>
  <si>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</si>
  <si>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</si>
  <si>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</si>
  <si>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</si>
  <si>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</si>
  <si>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</si>
  <si>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</si>
  <si>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</si>
  <si>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</si>
  <si>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</si>
  <si>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</si>
  <si>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</si>
  <si>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</si>
  <si>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</si>
  <si>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</si>
  <si>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</si>
  <si>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</si>
  <si>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</si>
  <si>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</si>
  <si>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</si>
  <si>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</si>
  <si>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</si>
  <si>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</si>
  <si>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</si>
  <si>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</si>
  <si>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</si>
  <si>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</si>
  <si>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</si>
  <si>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</si>
  <si>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</si>
  <si>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</si>
  <si>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</si>
  <si>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</si>
  <si>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</si>
  <si>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</si>
  <si>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</si>
  <si>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</si>
  <si>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</si>
  <si>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</si>
  <si>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</si>
  <si>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</si>
  <si>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</si>
  <si>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</si>
  <si>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</si>
  <si>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</si>
  <si>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</si>
  <si>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</si>
  <si>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</si>
  <si>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</si>
  <si>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</si>
  <si>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</si>
  <si>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</si>
  <si>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</si>
  <si>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</si>
  <si>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</si>
  <si>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</si>
  <si>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</si>
  <si>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</si>
  <si>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</si>
  <si>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</si>
  <si>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</si>
  <si>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</si>
  <si>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</si>
  <si>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</si>
  <si>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</si>
  <si>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</si>
  <si>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</si>
  <si>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</si>
  <si>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</si>
  <si>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</si>
  <si>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</si>
  <si>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</si>
  <si>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</si>
  <si>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</si>
  <si>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</si>
  <si>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</si>
  <si>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</si>
  <si>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</si>
  <si>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</si>
  <si>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</si>
  <si>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</si>
  <si>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</si>
  <si>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</si>
  <si>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</si>
  <si>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</si>
  <si>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</si>
  <si>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</si>
  <si>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</si>
  <si>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</si>
  <si>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</si>
  <si>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</si>
  <si>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</si>
  <si>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</si>
  <si>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</si>
  <si>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</si>
  <si>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</si>
  <si>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</si>
  <si>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</si>
  <si>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</si>
  <si>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</si>
  <si>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</si>
  <si>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</si>
  <si>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</si>
  <si>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</si>
  <si>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</si>
  <si>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</si>
  <si>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</si>
  <si>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</si>
  <si>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</si>
  <si>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</si>
  <si>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</si>
  <si>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</si>
  <si>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</si>
  <si>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</si>
  <si>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</si>
  <si>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</si>
  <si>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</si>
  <si>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</si>
  <si>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</si>
  <si>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</si>
  <si>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</si>
  <si>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</si>
  <si>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</si>
  <si>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</si>
  <si>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</si>
  <si>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</si>
  <si>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</si>
  <si>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</si>
  <si>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</si>
  <si>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</si>
  <si>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</si>
  <si>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</si>
  <si>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</si>
  <si>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</si>
  <si>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</si>
  <si>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</si>
  <si>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</si>
  <si>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</si>
  <si>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</si>
  <si>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</si>
  <si>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</si>
  <si>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</si>
  <si>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</si>
  <si>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</si>
  <si>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</si>
  <si>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</si>
  <si>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</si>
  <si>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</si>
  <si>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</si>
  <si>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</si>
  <si>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</si>
  <si>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</si>
  <si>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</si>
  <si>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</si>
  <si>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</si>
  <si>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</si>
  <si>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</si>
  <si>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</si>
  <si>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</si>
  <si>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</si>
  <si>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</si>
  <si>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</si>
  <si>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</si>
  <si>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</si>
  <si>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</si>
  <si>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</si>
  <si>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</si>
  <si>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</si>
  <si>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</si>
  <si>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</si>
  <si>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</si>
  <si>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</si>
  <si>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</si>
  <si>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</si>
  <si>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</si>
  <si>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</si>
  <si>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</si>
  <si>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</si>
  <si>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</si>
  <si>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</si>
  <si>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</si>
  <si>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</si>
  <si>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</si>
  <si>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</si>
  <si>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</si>
  <si>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</si>
  <si>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</si>
  <si>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</si>
  <si>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</si>
  <si>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</si>
  <si>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</si>
  <si>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</si>
  <si>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</si>
  <si>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HK NOON</t>
  </si>
  <si>
    <t>HK CLOSE</t>
  </si>
  <si>
    <t>US CLOSE</t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</si>
  <si>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</si>
  <si>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</si>
  <si>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</si>
  <si>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</si>
  <si>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</si>
  <si>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</si>
  <si>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</si>
  <si>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</si>
  <si>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</si>
  <si>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</si>
  <si>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</si>
  <si>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</si>
  <si>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</si>
  <si>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</si>
  <si>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</si>
  <si>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</si>
  <si>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</si>
  <si>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</si>
  <si>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</si>
  <si>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</si>
  <si>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</si>
  <si>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</si>
  <si>
    <t>pmco still up</t>
    <phoneticPr fontId="1" type="noConversion"/>
  </si>
  <si>
    <t>rmb about to break 6.35, up 2.5% ytd</t>
    <phoneticPr fontId="1" type="noConversion"/>
  </si>
  <si>
    <t>up 11% ytd, etf up 14%</t>
    <phoneticPr fontId="1" type="noConversion"/>
  </si>
  <si>
    <t>rmb breaking 6.3</t>
    <phoneticPr fontId="1" type="noConversion"/>
  </si>
  <si>
    <t>rmb up 1.2% on week</t>
    <phoneticPr fontId="1" type="noConversion"/>
  </si>
  <si>
    <t>index up 2% wtd</t>
    <phoneticPr fontId="1" type="noConversion"/>
  </si>
  <si>
    <t>index up 2%, etf up 3.8%. Ytd ETF up 15%</t>
    <phoneticPr fontId="1" type="noConversion"/>
  </si>
  <si>
    <t>index up 5% on week</t>
    <phoneticPr fontId="1" type="noConversion"/>
  </si>
  <si>
    <t>etf up 12% ytd</t>
    <phoneticPr fontId="1" type="noConversion"/>
  </si>
  <si>
    <t>ETF up 3.7% on week</t>
    <phoneticPr fontId="1" type="noConversion"/>
  </si>
  <si>
    <t>ETF up 2%</t>
    <phoneticPr fontId="1" type="noConversion"/>
  </si>
  <si>
    <t>pd erased</t>
    <phoneticPr fontId="1" type="noConversion"/>
  </si>
  <si>
    <t>pm is tradable on tues</t>
    <phoneticPr fontId="1" type="noConversion"/>
  </si>
  <si>
    <t>index down 3.6% this week. Ytd still up 7.78%. I am already down on year. Shows that market timing will result on buying at the top. Keep positioning constant is key.</t>
    <phoneticPr fontId="1" type="noConversion"/>
  </si>
  <si>
    <t>ytd up 12%</t>
    <phoneticPr fontId="1" type="noConversion"/>
  </si>
  <si>
    <t>cyb down 5% wtd</t>
    <phoneticPr fontId="1" type="noConversion"/>
  </si>
  <si>
    <t>wtd down 2%</t>
    <phoneticPr fontId="1" type="noConversion"/>
  </si>
  <si>
    <t>70 bps discount</t>
    <phoneticPr fontId="1" type="noConversion"/>
  </si>
  <si>
    <t>rmb stable this week. USD up 40 bps.</t>
    <phoneticPr fontId="1" type="noConversion"/>
  </si>
  <si>
    <t>US crashed overnight down 2.5%. PD @ -1.2%</t>
    <phoneticPr fontId="1" type="noConversion"/>
  </si>
  <si>
    <t>futures closed @ -1% discount (14420 vs. 14570 cash). Pretty big level of PD. Entered a few futures to take advantage of confusion period normalization</t>
    <phoneticPr fontId="1" type="noConversion"/>
  </si>
  <si>
    <t>discount getting bigger</t>
    <phoneticPr fontId="1" type="noConversion"/>
  </si>
  <si>
    <t>fxi 4% discount</t>
    <phoneticPr fontId="1" type="noConversion"/>
  </si>
  <si>
    <t>rmb up 44 bps</t>
    <phoneticPr fontId="1" type="noConversion"/>
  </si>
  <si>
    <t>just a bit of premium not much</t>
    <phoneticPr fontId="1" type="noConversion"/>
  </si>
  <si>
    <t>small caps at a bigger premium</t>
    <phoneticPr fontId="1" type="noConversion"/>
  </si>
  <si>
    <t>index down 7% in 8 days</t>
    <phoneticPr fontId="1" type="noConversion"/>
  </si>
  <si>
    <t>usd starts to rebound</t>
    <phoneticPr fontId="1" type="noConversion"/>
  </si>
  <si>
    <t>big caps expected to crash</t>
    <phoneticPr fontId="1" type="noConversion"/>
  </si>
  <si>
    <t>rally was too greedy at the beginning of the year. Risk dissolution was necessary. In any given rally, 80% will lose money</t>
    <phoneticPr fontId="1" type="noConversion"/>
  </si>
  <si>
    <t>USD drastically up</t>
    <phoneticPr fontId="1" type="noConversion"/>
  </si>
  <si>
    <t>index expected to go down -2.7%. ETF down 13% since end of Jan.</t>
    <phoneticPr fontId="1" type="noConversion"/>
  </si>
  <si>
    <t>Small caps only expected to be down 40 bps.</t>
    <phoneticPr fontId="1" type="noConversion"/>
  </si>
  <si>
    <t>FXI expected to go down 4%</t>
    <phoneticPr fontId="1" type="noConversion"/>
  </si>
  <si>
    <t>fx vol up. USD flat at 6.3</t>
    <phoneticPr fontId="1" type="noConversion"/>
  </si>
  <si>
    <t>index down 14%</t>
    <phoneticPr fontId="1" type="noConversion"/>
  </si>
  <si>
    <t>index down -13% for 2 weeks</t>
    <phoneticPr fontId="1" type="noConversion"/>
  </si>
  <si>
    <t>down -12% in one week</t>
    <phoneticPr fontId="1" type="noConversion"/>
  </si>
  <si>
    <t>small premium again</t>
    <phoneticPr fontId="1" type="noConversion"/>
  </si>
  <si>
    <t>sentiment recovering</t>
    <phoneticPr fontId="1" type="noConversion"/>
  </si>
  <si>
    <t>CNY premium</t>
    <phoneticPr fontId="1" type="noConversion"/>
  </si>
  <si>
    <t>China closed. ETF @ 2.3% premium</t>
    <phoneticPr fontId="1" type="noConversion"/>
  </si>
  <si>
    <t>Small caps at 3% premium</t>
    <phoneticPr fontId="1" type="noConversion"/>
  </si>
  <si>
    <t>1.3% prem</t>
    <phoneticPr fontId="1" type="noConversion"/>
  </si>
  <si>
    <t>big caps 2% premium</t>
    <phoneticPr fontId="1" type="noConversion"/>
  </si>
  <si>
    <t>USD down</t>
    <phoneticPr fontId="1" type="noConversion"/>
  </si>
  <si>
    <t>hk closed for cny</t>
    <phoneticPr fontId="1" type="noConversion"/>
  </si>
  <si>
    <t>closed the week up 7%</t>
    <phoneticPr fontId="1" type="noConversion"/>
  </si>
  <si>
    <t>closed the week down 13%. Strong trend continuation.</t>
    <phoneticPr fontId="1" type="noConversion"/>
  </si>
  <si>
    <t>closed the week at 2.7% P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</si>
</sst>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4</xdr:row>
          <xdr:rowOff>69850</xdr:rowOff>
        </xdr:from>
        <xdr:to>
          <xdr:col>6</xdr:col>
          <xdr:colOff>31750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tabSelected="1" topLeftCell="A4" zoomScale="115" zoomScaleNormal="115" workbookViewId="0">
      <selection activeCell="C23" sqref="C23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90625" bestFit="1" customWidth="1" collapsed="1"/>
    <col min="6" max="6" width="11.6328125" bestFit="1" customWidth="1" collapsed="1"/>
    <col min="10" max="13" width="16.08984375" customWidth="1" collapsed="1"/>
  </cols>
  <sheetData>
    <row r="1" spans="1:16" x14ac:dyDescent="0.25">
      <c r="A1" s="1">
        <f ca="1">WORKDAY(TODAY(),-1)</f>
        <v>43147</v>
      </c>
    </row>
    <row r="2" spans="1:16" x14ac:dyDescent="0.25">
      <c r="A2" s="39" t="s">
        <v>642</v>
      </c>
      <c r="B2" s="39">
        <v>6.2765849999999999</v>
      </c>
      <c r="C2" s="90">
        <v>43147</v>
      </c>
      <c r="D2" s="39">
        <v>13</v>
      </c>
    </row>
    <row r="3" spans="1:16" x14ac:dyDescent="0.25">
      <c r="A3" s="39" t="s">
        <v>643</v>
      </c>
      <c r="B3" s="39">
        <v>6.2809549999999996</v>
      </c>
      <c r="C3" s="90">
        <v>43147</v>
      </c>
      <c r="D3" s="39">
        <v>16</v>
      </c>
      <c r="J3" s="83"/>
      <c r="K3" s="84"/>
      <c r="L3" s="85"/>
    </row>
    <row r="4" spans="1:16" x14ac:dyDescent="0.25">
      <c r="A4" s="39" t="s">
        <v>644</v>
      </c>
      <c r="B4" s="39">
        <v>6.2981400000000001</v>
      </c>
      <c r="C4" s="90">
        <v>43148</v>
      </c>
      <c r="D4" s="39">
        <v>4</v>
      </c>
      <c r="J4" s="68"/>
      <c r="K4" s="69"/>
      <c r="L4" s="70"/>
    </row>
    <row r="5" spans="1:16" x14ac:dyDescent="0.25">
      <c r="A5" s="39" t="s">
        <v>348</v>
      </c>
      <c r="B5" s="39">
        <v>3966.96</v>
      </c>
      <c r="C5" s="39">
        <v>3935.63</v>
      </c>
      <c r="D5" s="93">
        <v>8.0000000000000002E-3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25">
      <c r="A6" s="39" t="s">
        <v>522</v>
      </c>
      <c r="B6" s="39">
        <v>3199.16</v>
      </c>
      <c r="C6" s="39">
        <v>3184.96</v>
      </c>
      <c r="D6" s="93">
        <v>4.4999999999999997E-3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25">
      <c r="A7" s="39" t="s">
        <v>523</v>
      </c>
      <c r="B7" s="39">
        <v>1646.77</v>
      </c>
      <c r="C7" s="39">
        <v>1648.58</v>
      </c>
      <c r="D7" s="93">
        <v>-1.1000000000000001E-3</v>
      </c>
      <c r="H7" s="88"/>
      <c r="J7" s="71"/>
      <c r="K7" s="72"/>
      <c r="L7" s="73"/>
      <c r="M7" s="74"/>
    </row>
    <row r="8" spans="1:16" x14ac:dyDescent="0.25">
      <c r="A8" s="39" t="s">
        <v>524</v>
      </c>
      <c r="B8" s="39">
        <v>10431.91</v>
      </c>
      <c r="C8" s="39">
        <v>10362.43</v>
      </c>
      <c r="D8" s="93">
        <v>6.7000000000000002E-3</v>
      </c>
      <c r="J8" s="75"/>
      <c r="K8" s="76"/>
      <c r="L8" s="77"/>
      <c r="M8" s="78"/>
    </row>
    <row r="9" spans="1:16" x14ac:dyDescent="0.25">
      <c r="A9" s="39" t="s">
        <v>525</v>
      </c>
      <c r="B9" s="39">
        <v>5754.83</v>
      </c>
      <c r="C9" s="39">
        <v>5736.95</v>
      </c>
      <c r="D9" s="93">
        <v>3.0999999999999999E-3</v>
      </c>
      <c r="J9" s="79"/>
      <c r="K9" s="80"/>
      <c r="L9" s="81"/>
      <c r="M9" s="82"/>
    </row>
    <row r="10" spans="1:16" x14ac:dyDescent="0.25">
      <c r="A10" s="39" t="s">
        <v>526</v>
      </c>
      <c r="B10" s="39">
        <v>2871.79</v>
      </c>
      <c r="C10" s="39">
        <v>2852.72</v>
      </c>
      <c r="D10" s="93">
        <v>6.7000000000000002E-3</v>
      </c>
    </row>
    <row r="11" spans="1:16" x14ac:dyDescent="0.25">
      <c r="A11" s="39" t="s">
        <v>527</v>
      </c>
      <c r="B11" s="39">
        <v>16.079999999999998</v>
      </c>
      <c r="C11" s="39">
        <v>15.759</v>
      </c>
      <c r="D11" s="90">
        <v>43145</v>
      </c>
    </row>
    <row r="12" spans="1:16" x14ac:dyDescent="0.25">
      <c r="A12" s="39" t="s">
        <v>528</v>
      </c>
      <c r="B12" s="39">
        <v>16.52</v>
      </c>
      <c r="C12" s="39">
        <v>16.135899999999999</v>
      </c>
      <c r="D12" s="90">
        <v>43145</v>
      </c>
      <c r="J12" s="53"/>
      <c r="K12" s="56"/>
      <c r="L12" s="59"/>
      <c r="M12" s="62"/>
      <c r="N12" s="65"/>
    </row>
    <row r="13" spans="1:16" x14ac:dyDescent="0.25">
      <c r="A13" s="39" t="s">
        <v>529</v>
      </c>
      <c r="B13" s="39">
        <v>7.42</v>
      </c>
      <c r="C13" s="39">
        <v>7.3520000000000003</v>
      </c>
      <c r="D13" s="90">
        <v>43145</v>
      </c>
      <c r="J13" s="54"/>
      <c r="K13" s="57"/>
      <c r="L13" s="60"/>
      <c r="M13" s="63"/>
      <c r="N13" s="66"/>
    </row>
    <row r="14" spans="1:16" x14ac:dyDescent="0.25">
      <c r="A14" s="39" t="s">
        <v>530</v>
      </c>
      <c r="B14" s="39">
        <v>50.7</v>
      </c>
      <c r="C14" s="39">
        <v>49.811</v>
      </c>
      <c r="D14" s="90">
        <v>43145</v>
      </c>
      <c r="J14" s="55"/>
      <c r="K14" s="58"/>
      <c r="L14" s="61"/>
      <c r="M14" s="64"/>
      <c r="N14" s="67"/>
    </row>
    <row r="15" spans="1:16" x14ac:dyDescent="0.25">
      <c r="A15" s="39" t="s">
        <v>531</v>
      </c>
      <c r="B15" s="39">
        <v>49.37</v>
      </c>
      <c r="C15" s="39">
        <v>48.63</v>
      </c>
      <c r="D15" s="90">
        <v>43147</v>
      </c>
    </row>
    <row r="16" spans="1:16" x14ac:dyDescent="0.25">
      <c r="A16" s="39" t="s">
        <v>532</v>
      </c>
      <c r="B16" s="39">
        <v>34.17</v>
      </c>
      <c r="C16" s="39">
        <v>33.6402</v>
      </c>
      <c r="D16" s="90">
        <v>43147</v>
      </c>
    </row>
    <row r="17" spans="1:16" x14ac:dyDescent="0.25">
      <c r="A17" s="39" t="s">
        <v>533</v>
      </c>
      <c r="B17" s="39">
        <v>32.229999999999997</v>
      </c>
      <c r="C17" s="39">
        <v>31.392900000000001</v>
      </c>
      <c r="D17" s="90">
        <v>43147</v>
      </c>
    </row>
    <row r="18" spans="1:16" x14ac:dyDescent="0.25">
      <c r="A18" s="39" t="s">
        <v>534</v>
      </c>
      <c r="B18" s="39">
        <v>34.08</v>
      </c>
      <c r="C18" s="39">
        <v>32.952599999999997</v>
      </c>
      <c r="D18" s="90">
        <v>43147</v>
      </c>
    </row>
    <row r="19" spans="1:16" x14ac:dyDescent="0.25">
      <c r="A19" s="39" t="s">
        <v>535</v>
      </c>
      <c r="B19" s="39">
        <v>13353.5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25">
      <c r="A20" s="39" t="s">
        <v>536</v>
      </c>
      <c r="B20" s="39">
        <v>21908.6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25">
      <c r="A21" s="39" t="s">
        <v>537</v>
      </c>
      <c r="B21" s="39">
        <v>6.3427999999999898</v>
      </c>
      <c r="C21" s="90">
        <v>43145</v>
      </c>
      <c r="D21" s="91">
        <v>0.63093750000000004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2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25">
      <c r="A23" s="39">
        <v>3188.25</v>
      </c>
      <c r="B23" s="39">
        <v>3185.44</v>
      </c>
      <c r="C23" s="39">
        <v>3186.02</v>
      </c>
      <c r="D23" s="39">
        <v>3194.81</v>
      </c>
      <c r="E23" s="39">
        <v>3175.32</v>
      </c>
      <c r="F23" s="39">
        <v>3195.77</v>
      </c>
      <c r="G23" s="39">
        <v>3171.38</v>
      </c>
      <c r="H23" s="39">
        <v>940</v>
      </c>
      <c r="I23" s="39">
        <v>1002</v>
      </c>
      <c r="J23" s="39">
        <v>3176.08</v>
      </c>
      <c r="K23" s="39">
        <v>3179.15</v>
      </c>
      <c r="L23" s="39">
        <v>3199.16</v>
      </c>
      <c r="M23" s="39">
        <v>3203.49</v>
      </c>
      <c r="N23" s="39">
        <v>3175.39</v>
      </c>
      <c r="O23" s="39">
        <v>1441</v>
      </c>
      <c r="P23" s="39">
        <v>1304</v>
      </c>
    </row>
    <row r="24" spans="1:16" x14ac:dyDescent="0.25">
      <c r="D24" s="93"/>
    </row>
    <row r="25" spans="1:16" x14ac:dyDescent="0.25">
      <c r="A25" s="39"/>
      <c r="B25" s="39"/>
      <c r="C25" s="39"/>
      <c r="D25" s="93"/>
    </row>
    <row r="26" spans="1:16" x14ac:dyDescent="0.25">
      <c r="C26" s="39"/>
      <c r="D26" s="93"/>
    </row>
    <row r="27" spans="1:16" x14ac:dyDescent="0.25">
      <c r="D27" s="1"/>
    </row>
    <row r="28" spans="1:16" x14ac:dyDescent="0.25">
      <c r="D28" s="90"/>
    </row>
    <row r="29" spans="1:16" x14ac:dyDescent="0.25">
      <c r="D29" s="1"/>
    </row>
    <row r="30" spans="1:16" x14ac:dyDescent="0.25">
      <c r="C30" s="1"/>
      <c r="D30" s="90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C37" s="90"/>
      <c r="D37" s="91"/>
    </row>
    <row r="38" spans="3:4" x14ac:dyDescent="0.25">
      <c r="C38" s="90"/>
      <c r="D38" s="91"/>
    </row>
    <row r="39" spans="3:4" x14ac:dyDescent="0.25">
      <c r="C39" s="1"/>
      <c r="D39" s="1"/>
    </row>
    <row r="40" spans="3:4" x14ac:dyDescent="0.25">
      <c r="C40" s="1"/>
      <c r="D40" s="86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86"/>
    </row>
    <row r="65" spans="3:4" x14ac:dyDescent="0.25">
      <c r="C65" s="1"/>
      <c r="D65" s="86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31750</xdr:colOff>
                    <xdr:row>4</xdr:row>
                    <xdr:rowOff>69850</xdr:rowOff>
                  </from>
                  <to>
                    <xdr:col>6</xdr:col>
                    <xdr:colOff>31750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444"/>
  <sheetViews>
    <sheetView zoomScale="115" zoomScaleNormal="115" workbookViewId="0">
      <pane xSplit="2" ySplit="6" topLeftCell="AU431" activePane="bottomRight" state="frozen"/>
      <selection pane="topRight" activeCell="C1" sqref="C1"/>
      <selection pane="bottomLeft" activeCell="A3" sqref="A3"/>
      <selection pane="bottomRight" activeCell="BD438" sqref="BD438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10.9062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25">
      <c r="BK2" s="51"/>
    </row>
    <row r="3" spans="1:284" s="39" customFormat="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25">
      <c r="C5" s="45" t="s">
        <v>49</v>
      </c>
      <c r="BE5" s="45" t="s">
        <v>82</v>
      </c>
      <c r="BK5" s="52"/>
    </row>
    <row r="6" spans="1:284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x14ac:dyDescent="0.2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x14ac:dyDescent="0.2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x14ac:dyDescent="0.2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x14ac:dyDescent="0.2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x14ac:dyDescent="0.2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x14ac:dyDescent="0.2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x14ac:dyDescent="0.2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x14ac:dyDescent="0.2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x14ac:dyDescent="0.2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x14ac:dyDescent="0.2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x14ac:dyDescent="0.2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x14ac:dyDescent="0.2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x14ac:dyDescent="0.2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x14ac:dyDescent="0.2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x14ac:dyDescent="0.2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x14ac:dyDescent="0.2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x14ac:dyDescent="0.2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x14ac:dyDescent="0.2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x14ac:dyDescent="0.2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x14ac:dyDescent="0.2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x14ac:dyDescent="0.2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x14ac:dyDescent="0.2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x14ac:dyDescent="0.2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x14ac:dyDescent="0.2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x14ac:dyDescent="0.2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x14ac:dyDescent="0.2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x14ac:dyDescent="0.2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x14ac:dyDescent="0.2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x14ac:dyDescent="0.2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x14ac:dyDescent="0.2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x14ac:dyDescent="0.2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x14ac:dyDescent="0.2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x14ac:dyDescent="0.2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x14ac:dyDescent="0.2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x14ac:dyDescent="0.2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x14ac:dyDescent="0.2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x14ac:dyDescent="0.2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x14ac:dyDescent="0.2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x14ac:dyDescent="0.2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x14ac:dyDescent="0.2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x14ac:dyDescent="0.2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x14ac:dyDescent="0.2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x14ac:dyDescent="0.2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x14ac:dyDescent="0.2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x14ac:dyDescent="0.2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x14ac:dyDescent="0.2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x14ac:dyDescent="0.2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x14ac:dyDescent="0.2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x14ac:dyDescent="0.2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x14ac:dyDescent="0.2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x14ac:dyDescent="0.2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x14ac:dyDescent="0.2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x14ac:dyDescent="0.2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x14ac:dyDescent="0.2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x14ac:dyDescent="0.2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x14ac:dyDescent="0.2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x14ac:dyDescent="0.2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x14ac:dyDescent="0.2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x14ac:dyDescent="0.2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x14ac:dyDescent="0.2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x14ac:dyDescent="0.2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x14ac:dyDescent="0.2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x14ac:dyDescent="0.2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x14ac:dyDescent="0.2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x14ac:dyDescent="0.2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x14ac:dyDescent="0.2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x14ac:dyDescent="0.2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x14ac:dyDescent="0.2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x14ac:dyDescent="0.2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x14ac:dyDescent="0.2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x14ac:dyDescent="0.2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x14ac:dyDescent="0.2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x14ac:dyDescent="0.2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x14ac:dyDescent="0.2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x14ac:dyDescent="0.2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x14ac:dyDescent="0.2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x14ac:dyDescent="0.2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x14ac:dyDescent="0.2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x14ac:dyDescent="0.2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x14ac:dyDescent="0.2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x14ac:dyDescent="0.2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x14ac:dyDescent="0.2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x14ac:dyDescent="0.2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x14ac:dyDescent="0.2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x14ac:dyDescent="0.2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x14ac:dyDescent="0.2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x14ac:dyDescent="0.2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x14ac:dyDescent="0.2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x14ac:dyDescent="0.2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x14ac:dyDescent="0.2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x14ac:dyDescent="0.2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x14ac:dyDescent="0.2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x14ac:dyDescent="0.2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x14ac:dyDescent="0.2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x14ac:dyDescent="0.2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x14ac:dyDescent="0.2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x14ac:dyDescent="0.2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x14ac:dyDescent="0.2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x14ac:dyDescent="0.2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x14ac:dyDescent="0.2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x14ac:dyDescent="0.2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x14ac:dyDescent="0.2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x14ac:dyDescent="0.2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x14ac:dyDescent="0.2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x14ac:dyDescent="0.2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x14ac:dyDescent="0.2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x14ac:dyDescent="0.2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x14ac:dyDescent="0.2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x14ac:dyDescent="0.2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x14ac:dyDescent="0.2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x14ac:dyDescent="0.2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x14ac:dyDescent="0.2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x14ac:dyDescent="0.2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x14ac:dyDescent="0.2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x14ac:dyDescent="0.2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x14ac:dyDescent="0.2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x14ac:dyDescent="0.2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x14ac:dyDescent="0.2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x14ac:dyDescent="0.2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x14ac:dyDescent="0.2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x14ac:dyDescent="0.2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x14ac:dyDescent="0.2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x14ac:dyDescent="0.2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x14ac:dyDescent="0.2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x14ac:dyDescent="0.2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x14ac:dyDescent="0.2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x14ac:dyDescent="0.2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x14ac:dyDescent="0.2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x14ac:dyDescent="0.2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x14ac:dyDescent="0.2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x14ac:dyDescent="0.2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x14ac:dyDescent="0.2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x14ac:dyDescent="0.2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x14ac:dyDescent="0.2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x14ac:dyDescent="0.2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x14ac:dyDescent="0.2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x14ac:dyDescent="0.2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x14ac:dyDescent="0.2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x14ac:dyDescent="0.2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x14ac:dyDescent="0.2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x14ac:dyDescent="0.2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x14ac:dyDescent="0.2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x14ac:dyDescent="0.2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x14ac:dyDescent="0.2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x14ac:dyDescent="0.2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x14ac:dyDescent="0.2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x14ac:dyDescent="0.2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x14ac:dyDescent="0.2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x14ac:dyDescent="0.2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x14ac:dyDescent="0.2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x14ac:dyDescent="0.2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x14ac:dyDescent="0.2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x14ac:dyDescent="0.2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x14ac:dyDescent="0.2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x14ac:dyDescent="0.2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x14ac:dyDescent="0.2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x14ac:dyDescent="0.2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x14ac:dyDescent="0.2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 x14ac:dyDescent="0.2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x14ac:dyDescent="0.2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x14ac:dyDescent="0.2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2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x14ac:dyDescent="0.2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x14ac:dyDescent="0.2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x14ac:dyDescent="0.2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x14ac:dyDescent="0.2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x14ac:dyDescent="0.2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x14ac:dyDescent="0.2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x14ac:dyDescent="0.2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x14ac:dyDescent="0.2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x14ac:dyDescent="0.2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x14ac:dyDescent="0.2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x14ac:dyDescent="0.2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x14ac:dyDescent="0.2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x14ac:dyDescent="0.2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x14ac:dyDescent="0.2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x14ac:dyDescent="0.2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x14ac:dyDescent="0.2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 x14ac:dyDescent="0.2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x14ac:dyDescent="0.2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x14ac:dyDescent="0.2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8" x14ac:dyDescent="0.2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x14ac:dyDescent="0.2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x14ac:dyDescent="0.2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x14ac:dyDescent="0.2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x14ac:dyDescent="0.2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x14ac:dyDescent="0.2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x14ac:dyDescent="0.2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 x14ac:dyDescent="0.2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x14ac:dyDescent="0.2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x14ac:dyDescent="0.2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x14ac:dyDescent="0.2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 x14ac:dyDescent="0.2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8" x14ac:dyDescent="0.2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2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x14ac:dyDescent="0.2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x14ac:dyDescent="0.2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x14ac:dyDescent="0.25">
      <c r="A204" s="1">
        <f>+A203+1</f>
        <v>42803</v>
      </c>
      <c r="B204" s="41">
        <f t="shared" si="22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x14ac:dyDescent="0.25">
      <c r="A205" s="1">
        <f>+A204+1</f>
        <v>42804</v>
      </c>
      <c r="B205" s="41">
        <f t="shared" si="22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x14ac:dyDescent="0.25">
      <c r="A206" s="1">
        <v>42807</v>
      </c>
      <c r="B206" s="41">
        <f t="shared" si="22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x14ac:dyDescent="0.25">
      <c r="A207" s="1">
        <v>42808</v>
      </c>
      <c r="B207" s="41">
        <f t="shared" si="22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x14ac:dyDescent="0.25">
      <c r="A208" s="1">
        <v>42809</v>
      </c>
      <c r="B208" s="41">
        <f t="shared" si="22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x14ac:dyDescent="0.25">
      <c r="A209" s="1">
        <v>42810</v>
      </c>
      <c r="B209" s="41">
        <f t="shared" si="22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x14ac:dyDescent="0.2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x14ac:dyDescent="0.2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x14ac:dyDescent="0.2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x14ac:dyDescent="0.2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x14ac:dyDescent="0.2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x14ac:dyDescent="0.2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2" x14ac:dyDescent="0.2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x14ac:dyDescent="0.2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x14ac:dyDescent="0.2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x14ac:dyDescent="0.2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x14ac:dyDescent="0.2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x14ac:dyDescent="0.2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x14ac:dyDescent="0.2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x14ac:dyDescent="0.2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6" x14ac:dyDescent="0.2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x14ac:dyDescent="0.2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x14ac:dyDescent="0.2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x14ac:dyDescent="0.2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x14ac:dyDescent="0.2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6" x14ac:dyDescent="0.2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x14ac:dyDescent="0.2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x14ac:dyDescent="0.2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x14ac:dyDescent="0.2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x14ac:dyDescent="0.2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x14ac:dyDescent="0.2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x14ac:dyDescent="0.2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x14ac:dyDescent="0.2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x14ac:dyDescent="0.2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x14ac:dyDescent="0.2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x14ac:dyDescent="0.2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2" x14ac:dyDescent="0.2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x14ac:dyDescent="0.2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x14ac:dyDescent="0.2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x14ac:dyDescent="0.2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x14ac:dyDescent="0.2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x14ac:dyDescent="0.2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x14ac:dyDescent="0.2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x14ac:dyDescent="0.2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x14ac:dyDescent="0.2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x14ac:dyDescent="0.2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x14ac:dyDescent="0.2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x14ac:dyDescent="0.2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x14ac:dyDescent="0.2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x14ac:dyDescent="0.2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x14ac:dyDescent="0.2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x14ac:dyDescent="0.2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x14ac:dyDescent="0.2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x14ac:dyDescent="0.2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x14ac:dyDescent="0.2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x14ac:dyDescent="0.2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x14ac:dyDescent="0.2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x14ac:dyDescent="0.2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x14ac:dyDescent="0.2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x14ac:dyDescent="0.2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x14ac:dyDescent="0.2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x14ac:dyDescent="0.2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x14ac:dyDescent="0.2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x14ac:dyDescent="0.2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x14ac:dyDescent="0.2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x14ac:dyDescent="0.2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x14ac:dyDescent="0.2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x14ac:dyDescent="0.2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x14ac:dyDescent="0.2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x14ac:dyDescent="0.2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x14ac:dyDescent="0.2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x14ac:dyDescent="0.2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x14ac:dyDescent="0.2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x14ac:dyDescent="0.2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x14ac:dyDescent="0.2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x14ac:dyDescent="0.2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x14ac:dyDescent="0.2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x14ac:dyDescent="0.2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x14ac:dyDescent="0.2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x14ac:dyDescent="0.2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x14ac:dyDescent="0.2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x14ac:dyDescent="0.2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x14ac:dyDescent="0.2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x14ac:dyDescent="0.2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x14ac:dyDescent="0.2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x14ac:dyDescent="0.2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x14ac:dyDescent="0.2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x14ac:dyDescent="0.2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x14ac:dyDescent="0.2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x14ac:dyDescent="0.2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x14ac:dyDescent="0.2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x14ac:dyDescent="0.2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x14ac:dyDescent="0.2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x14ac:dyDescent="0.2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x14ac:dyDescent="0.2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x14ac:dyDescent="0.2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x14ac:dyDescent="0.2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x14ac:dyDescent="0.2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x14ac:dyDescent="0.2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x14ac:dyDescent="0.2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x14ac:dyDescent="0.2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x14ac:dyDescent="0.2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x14ac:dyDescent="0.2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x14ac:dyDescent="0.2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x14ac:dyDescent="0.2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x14ac:dyDescent="0.2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x14ac:dyDescent="0.2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x14ac:dyDescent="0.2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x14ac:dyDescent="0.2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x14ac:dyDescent="0.2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x14ac:dyDescent="0.2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x14ac:dyDescent="0.2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x14ac:dyDescent="0.2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x14ac:dyDescent="0.2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76"/>
        <v>3262.6350499999999</v>
      </c>
      <c r="T317" s="92" t="str">
        <f t="shared" ref="T317" si="2381">IF(AVERAGE(N316)&lt;S316,"熊",IF(AVERAGE(N316)&gt;S316,"牛",""))</f>
        <v>牛</v>
      </c>
      <c r="U317" s="92">
        <f t="shared" ref="U317" si="2382">MAX(H317,O317)</f>
        <v>3293.4760000000001</v>
      </c>
      <c r="V317" s="92">
        <f t="shared" ref="V317" si="2383">MIN(I317,P317)</f>
        <v>3274.9924999999998</v>
      </c>
      <c r="W317" s="40">
        <f t="shared" ref="W317" si="2384">LN(U317/V317)</f>
        <v>5.6279629831892386E-3</v>
      </c>
      <c r="X317" s="92">
        <f t="shared" ref="X317" si="2385">IF(U317=H317,J317,Q317)</f>
        <v>1121</v>
      </c>
      <c r="Y317" s="92">
        <f t="shared" ref="Y317" si="2386">IF(V317=I317,K317,R317)</f>
        <v>1004</v>
      </c>
      <c r="Z317" s="93">
        <f t="shared" ref="Z317" si="2387">(U317-V317)/(C317)</f>
        <v>5.6221612587388286E-3</v>
      </c>
      <c r="AA317" s="93">
        <f t="shared" ref="AA317" si="2388">LN(C317/N316)</f>
        <v>8.903507776541694E-5</v>
      </c>
      <c r="AB317" s="93">
        <f t="shared" ref="AB317" si="2389">LN(N317/U317)</f>
        <v>-7.4435404118798111E-4</v>
      </c>
      <c r="AC317" s="93">
        <f t="shared" ref="AC317" si="2390">LN(N317/V317)</f>
        <v>4.8836089420012914E-3</v>
      </c>
      <c r="AD317" s="93">
        <f t="shared" ref="AD317" si="2391">LN(U317/C317)</f>
        <v>1.7812553623556351E-3</v>
      </c>
      <c r="AE317" s="93">
        <f t="shared" ref="AE317" si="2392">LN(V317/C317)</f>
        <v>-3.846707620833546E-3</v>
      </c>
      <c r="AF317" s="93">
        <f t="shared" ref="AF317" si="2393">LN(N317/C317)</f>
        <v>1.0369013211677493E-3</v>
      </c>
      <c r="AG317" s="93">
        <f t="shared" ref="AG317" si="2394">LN(N317/N316)</f>
        <v>1.1259363989330716E-3</v>
      </c>
      <c r="AH317" s="93">
        <f t="shared" ref="AH317" si="2395">LN(D317/C317)</f>
        <v>-3.9242831989973865E-4</v>
      </c>
      <c r="AI317" s="93">
        <f t="shared" ref="AI317" si="2396">LN(E317/C317)</f>
        <v>-1.3509180688176076E-3</v>
      </c>
      <c r="AJ317" s="93">
        <f t="shared" ref="AJ317" si="2397">LN(F317/C317)</f>
        <v>-1.4857357711987856E-3</v>
      </c>
      <c r="AK317" s="93">
        <f t="shared" ref="AK317" si="2398">+LN(G317/C317)</f>
        <v>1.2435025093610358E-3</v>
      </c>
      <c r="AL317" s="93">
        <f t="shared" ref="AL317" si="2399">LN(H317/I317)</f>
        <v>5.6279629831892386E-3</v>
      </c>
      <c r="AM317" s="93">
        <f t="shared" ref="AM317" si="2400">LN(O317/P317)</f>
        <v>3.8429233543009244E-3</v>
      </c>
      <c r="AN317" s="93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3">
        <f t="shared" ref="AQ317" si="2404">LN(M317/L317)</f>
        <v>-8.1641471215178286E-4</v>
      </c>
      <c r="AR317" s="93">
        <f t="shared" ref="AR317" si="2405">LN(N317/L317)</f>
        <v>-2.0660118819340606E-4</v>
      </c>
      <c r="AS317" s="93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3">
        <f t="shared" si="937"/>
        <v>1.0369013211677493E-3</v>
      </c>
      <c r="AX317" s="28">
        <f t="shared" si="938"/>
        <v>-3.6789569075111647E-2</v>
      </c>
      <c r="AY317" s="93">
        <f t="shared" si="939"/>
        <v>5.0902101301947798E-3</v>
      </c>
      <c r="AZ317" s="93">
        <f t="shared" si="940"/>
        <v>3.1055224773726656E-3</v>
      </c>
      <c r="BA317" s="93">
        <f t="shared" ref="BA317" si="2406">AV316</f>
        <v>0.99876685934490705</v>
      </c>
      <c r="BB317" s="93">
        <f t="shared" si="1001"/>
        <v>3.2985707879190007E-3</v>
      </c>
      <c r="BC317" s="93">
        <f t="shared" ref="BC317" si="2407">AS316</f>
        <v>3.8834822715934857E-3</v>
      </c>
      <c r="BD317" s="39">
        <f t="shared" si="971"/>
        <v>0</v>
      </c>
      <c r="BE317" s="92">
        <f t="shared" si="1596"/>
        <v>0</v>
      </c>
      <c r="BF317" s="92">
        <f t="shared" si="972"/>
        <v>0</v>
      </c>
      <c r="BG317" s="92" t="str">
        <f t="shared" si="973"/>
        <v/>
      </c>
      <c r="BH317" s="92" t="str">
        <f t="shared" si="1003"/>
        <v/>
      </c>
      <c r="BI317" s="92" t="str">
        <f t="shared" si="974"/>
        <v/>
      </c>
      <c r="BJ317" s="93" t="str">
        <f t="shared" si="943"/>
        <v/>
      </c>
    </row>
    <row r="318" spans="1:63" x14ac:dyDescent="0.2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76"/>
        <v>3264.9980349999996</v>
      </c>
      <c r="T318" s="92" t="str">
        <f t="shared" ref="T318" si="2408">IF(AVERAGE(N317)&lt;S317,"熊",IF(AVERAGE(N317)&gt;S317,"牛",""))</f>
        <v>牛</v>
      </c>
      <c r="U318" s="92">
        <f t="shared" ref="U318" si="2409">MAX(H318,O318)</f>
        <v>3299.1131999999998</v>
      </c>
      <c r="V318" s="92">
        <f t="shared" ref="V318" si="2410">MIN(I318,P318)</f>
        <v>3274.5729000000001</v>
      </c>
      <c r="W318" s="40">
        <f t="shared" ref="W318" si="2411">LN(U318/V318)</f>
        <v>7.4662567170009761E-3</v>
      </c>
      <c r="X318" s="92">
        <f t="shared" ref="X318" si="2412">IF(U318=H318,J318,Q318)</f>
        <v>1412</v>
      </c>
      <c r="Y318" s="92">
        <f t="shared" ref="Y318" si="2413">IF(V318=I318,K318,R318)</f>
        <v>1108</v>
      </c>
      <c r="Z318" s="93">
        <f t="shared" ref="Z318" si="2414">(U318-V318)/(C318)</f>
        <v>7.4731486109705031E-3</v>
      </c>
      <c r="AA318" s="93">
        <f t="shared" ref="AA318" si="2415">LN(C318/N317)</f>
        <v>-2.1989349408374171E-3</v>
      </c>
      <c r="AB318" s="93">
        <f t="shared" ref="AB318" si="2416">LN(N318/U318)</f>
        <v>-3.4716778957020744E-3</v>
      </c>
      <c r="AC318" s="93">
        <f t="shared" ref="AC318" si="2417">LN(N318/V318)</f>
        <v>3.9945788212989953E-3</v>
      </c>
      <c r="AD318" s="93">
        <f t="shared" ref="AD318" si="2418">LN(U318/C318)</f>
        <v>4.6534520766426677E-3</v>
      </c>
      <c r="AE318" s="93">
        <f t="shared" ref="AE318" si="2419">LN(V318/C318)</f>
        <v>-2.8128046403583318E-3</v>
      </c>
      <c r="AF318" s="93">
        <f t="shared" ref="AF318" si="2420">LN(N318/C318)</f>
        <v>1.181774180940721E-3</v>
      </c>
      <c r="AG318" s="93">
        <f t="shared" ref="AG318" si="2421">LN(N318/N317)</f>
        <v>-1.0171607598967146E-3</v>
      </c>
      <c r="AH318" s="93">
        <f t="shared" ref="AH318" si="2422">LN(D318/C318)</f>
        <v>6.1513974011036915E-6</v>
      </c>
      <c r="AI318" s="93">
        <f t="shared" ref="AI318" si="2423">LN(E318/C318)</f>
        <v>2.7881616974621408E-4</v>
      </c>
      <c r="AJ318" s="93">
        <f t="shared" ref="AJ318" si="2424">LN(F318/C318)</f>
        <v>-3.0112975662583856E-4</v>
      </c>
      <c r="AK318" s="93">
        <f t="shared" ref="AK318" si="2425">+LN(G318/C318)</f>
        <v>-1.1782788076798662E-4</v>
      </c>
      <c r="AL318" s="93">
        <f t="shared" ref="AL318" si="2426">LN(H318/I318)</f>
        <v>6.0175157337377218E-3</v>
      </c>
      <c r="AM318" s="93">
        <f t="shared" ref="AM318" si="2427">LN(O318/P318)</f>
        <v>4.891924022645015E-3</v>
      </c>
      <c r="AN318" s="93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3">
        <f t="shared" ref="AQ318" si="2431">LN(M318/L318)</f>
        <v>9.1688814323278146E-4</v>
      </c>
      <c r="AR318" s="93">
        <f t="shared" ref="AR318" si="2432">LN(N318/L318)</f>
        <v>1.2996020617086191E-3</v>
      </c>
      <c r="AS318" s="93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3">
        <f t="shared" si="937"/>
        <v>1.181774180940721E-3</v>
      </c>
      <c r="AX318" s="28">
        <f t="shared" si="938"/>
        <v>0.17399542792874734</v>
      </c>
      <c r="AY318" s="93">
        <f t="shared" si="939"/>
        <v>2.6949767595903858E-3</v>
      </c>
      <c r="AZ318" s="93">
        <f t="shared" si="940"/>
        <v>1.4202461269429804E-3</v>
      </c>
      <c r="BA318" s="93">
        <f t="shared" ref="BA318" si="2433">AV317</f>
        <v>0.86741688533015471</v>
      </c>
      <c r="BB318" s="93">
        <f t="shared" si="1001"/>
        <v>-2.0660118819340606E-4</v>
      </c>
      <c r="BC318" s="93">
        <f t="shared" ref="BC318" si="2434">AS317</f>
        <v>1.0369013211677493E-3</v>
      </c>
      <c r="BD318" s="39">
        <f t="shared" si="971"/>
        <v>1</v>
      </c>
      <c r="BE318" s="92" t="str">
        <f t="shared" si="1596"/>
        <v/>
      </c>
      <c r="BF318" s="92" t="str">
        <f t="shared" si="972"/>
        <v/>
      </c>
      <c r="BG318" s="92">
        <f t="shared" si="973"/>
        <v>0</v>
      </c>
      <c r="BH318" s="92" t="str">
        <f t="shared" si="1003"/>
        <v/>
      </c>
      <c r="BI318" s="92" t="str">
        <f t="shared" si="974"/>
        <v/>
      </c>
      <c r="BJ318" s="93" t="str">
        <f t="shared" si="943"/>
        <v/>
      </c>
    </row>
    <row r="319" spans="1:63" x14ac:dyDescent="0.2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76"/>
        <v>3267.002845</v>
      </c>
      <c r="T319" s="92" t="str">
        <f t="shared" ref="T319" si="2435">IF(AVERAGE(N318)&lt;S318,"熊",IF(AVERAGE(N318)&gt;S318,"牛",""))</f>
        <v>牛</v>
      </c>
      <c r="U319" s="92">
        <f t="shared" ref="U319" si="2436">MAX(H319,O319)</f>
        <v>3297.9007999999999</v>
      </c>
      <c r="V319" s="92">
        <f t="shared" ref="V319" si="2437">MIN(I319,P319)</f>
        <v>3266.4767999999999</v>
      </c>
      <c r="W319" s="40">
        <f t="shared" ref="W319" si="2438">LN(U319/V319)</f>
        <v>9.5741719791100337E-3</v>
      </c>
      <c r="X319" s="92">
        <f t="shared" ref="X319" si="2439">IF(U319=H319,J319,Q319)</f>
        <v>946</v>
      </c>
      <c r="Y319" s="92">
        <f t="shared" ref="Y319" si="2440">IF(V319=I319,K319,R319)</f>
        <v>1439</v>
      </c>
      <c r="Z319" s="93">
        <f t="shared" ref="Z319" si="2441">(U319-V319)/(C319)</f>
        <v>9.5572956284070837E-3</v>
      </c>
      <c r="AA319" s="93">
        <f t="shared" ref="AA319" si="2442">LN(C319/N318)</f>
        <v>8.5101995462148012E-5</v>
      </c>
      <c r="AB319" s="93">
        <f t="shared" ref="AB319" si="2443">LN(N319/U319)</f>
        <v>-7.887018287537512E-3</v>
      </c>
      <c r="AC319" s="93">
        <f t="shared" ref="AC319" si="2444">LN(N319/V319)</f>
        <v>1.6871536915724263E-3</v>
      </c>
      <c r="AD319" s="93">
        <f t="shared" ref="AD319" si="2445">LN(U319/C319)</f>
        <v>3.0190156635480966E-3</v>
      </c>
      <c r="AE319" s="93">
        <f t="shared" ref="AE319" si="2446">LN(V319/C319)</f>
        <v>-6.5551563155618036E-3</v>
      </c>
      <c r="AF319" s="93">
        <f t="shared" ref="AF319" si="2447">LN(N319/C319)</f>
        <v>-4.8680026239892827E-3</v>
      </c>
      <c r="AG319" s="93">
        <f t="shared" ref="AG319" si="2448">LN(N319/N318)</f>
        <v>-4.7829006285272889E-3</v>
      </c>
      <c r="AH319" s="93">
        <f t="shared" ref="AH319" si="2449">LN(D319/C319)</f>
        <v>1.4694965449776816E-4</v>
      </c>
      <c r="AI319" s="93">
        <f t="shared" ref="AI319" si="2450">LN(E319/C319)</f>
        <v>1.1783332416817254E-3</v>
      </c>
      <c r="AJ319" s="93">
        <f t="shared" ref="AJ319" si="2451">LN(F319/C319)</f>
        <v>1.2122968811678729E-3</v>
      </c>
      <c r="AK319" s="93">
        <f t="shared" ref="AK319" si="2452">+LN(G319/C319)</f>
        <v>-4.6799848334879817E-4</v>
      </c>
      <c r="AL319" s="93">
        <f t="shared" ref="AL319" si="2453">LN(H319/I319)</f>
        <v>7.1137214533721462E-3</v>
      </c>
      <c r="AM319" s="93">
        <f t="shared" ref="AM319" si="2454">LN(O319/P319)</f>
        <v>6.3314058950203166E-3</v>
      </c>
      <c r="AN319" s="93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3">
        <f t="shared" ref="AQ319" si="2458">LN(M319/L319)</f>
        <v>-6.8922405091839992E-4</v>
      </c>
      <c r="AR319" s="93">
        <f t="shared" ref="AR319" si="2459">LN(N319/L319)</f>
        <v>-4.4000041406404697E-3</v>
      </c>
      <c r="AS319" s="93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3">
        <f t="shared" si="937"/>
        <v>-4.8680026239892827E-3</v>
      </c>
      <c r="AX319" s="28">
        <f t="shared" si="938"/>
        <v>-0.45915542260692449</v>
      </c>
      <c r="AY319" s="93">
        <f t="shared" si="939"/>
        <v>3.626707306475096E-3</v>
      </c>
      <c r="AZ319" s="93">
        <f t="shared" si="940"/>
        <v>1.6871536915724263E-3</v>
      </c>
      <c r="BA319" s="93">
        <f t="shared" ref="BA319" si="2460">AV318</f>
        <v>0.53408882531998381</v>
      </c>
      <c r="BB319" s="93">
        <f t="shared" si="1001"/>
        <v>1.2996020617086191E-3</v>
      </c>
      <c r="BC319" s="93">
        <f t="shared" ref="BC319" si="2461">AS318</f>
        <v>1.181774180940721E-3</v>
      </c>
      <c r="BD319" s="39">
        <f t="shared" si="971"/>
        <v>0</v>
      </c>
      <c r="BE319" s="92" t="str">
        <f t="shared" si="1596"/>
        <v/>
      </c>
      <c r="BF319" s="92" t="str">
        <f t="shared" si="972"/>
        <v/>
      </c>
      <c r="BG319" s="92" t="str">
        <f t="shared" si="973"/>
        <v/>
      </c>
      <c r="BH319" s="92">
        <f t="shared" si="1003"/>
        <v>0</v>
      </c>
      <c r="BI319" s="92" t="str">
        <f t="shared" si="974"/>
        <v/>
      </c>
      <c r="BJ319" s="93" t="str">
        <f t="shared" si="943"/>
        <v/>
      </c>
    </row>
    <row r="320" spans="1:63" ht="42" x14ac:dyDescent="0.2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76"/>
        <v>3268.1378349999995</v>
      </c>
      <c r="T320" s="92" t="str">
        <f t="shared" ref="T320" si="2462">IF(AVERAGE(N319)&lt;S319,"熊",IF(AVERAGE(N319)&gt;S319,"牛",""))</f>
        <v>牛</v>
      </c>
      <c r="U320" s="92">
        <f t="shared" ref="U320" si="2463">MAX(H320,O320)</f>
        <v>3331.6641</v>
      </c>
      <c r="V320" s="92">
        <f t="shared" ref="V320" si="2464">MIN(I320,P320)</f>
        <v>3271.4607999999998</v>
      </c>
      <c r="W320" s="40">
        <f t="shared" ref="W320" si="2465">LN(U320/V320)</f>
        <v>1.8235295914025396E-2</v>
      </c>
      <c r="X320" s="92">
        <f t="shared" ref="X320" si="2466">IF(U320=H320,J320,Q320)</f>
        <v>1500</v>
      </c>
      <c r="Y320" s="92">
        <f t="shared" ref="Y320" si="2467">IF(V320=I320,K320,R320)</f>
        <v>930</v>
      </c>
      <c r="Z320" s="93">
        <f t="shared" ref="Z320" si="2468">(U320-V320)/(C320)</f>
        <v>1.8402574165033592E-2</v>
      </c>
      <c r="AA320" s="93">
        <f t="shared" ref="AA320" si="2469">LN(C320/N319)</f>
        <v>-1.6251357709549675E-4</v>
      </c>
      <c r="AB320" s="93">
        <f t="shared" ref="AB320" si="2470">LN(N320/U320)</f>
        <v>0</v>
      </c>
      <c r="AC320" s="93">
        <f t="shared" ref="AC320" si="2471">LN(N320/V320)</f>
        <v>1.8235295914025396E-2</v>
      </c>
      <c r="AD320" s="93">
        <f t="shared" ref="AD320" si="2472">LN(U320/C320)</f>
        <v>1.8235295914025396E-2</v>
      </c>
      <c r="AE320" s="93">
        <f t="shared" ref="AE320" si="2473">LN(V320/C320)</f>
        <v>0</v>
      </c>
      <c r="AF320" s="93">
        <f t="shared" ref="AF320" si="2474">LN(N320/C320)</f>
        <v>1.8235295914025396E-2</v>
      </c>
      <c r="AG320" s="93">
        <f t="shared" ref="AG320" si="2475">LN(N320/N319)</f>
        <v>1.8072782336929907E-2</v>
      </c>
      <c r="AH320" s="93">
        <f t="shared" ref="AH320" si="2476">LN(D320/C320)</f>
        <v>1.6959984074102624E-3</v>
      </c>
      <c r="AI320" s="93">
        <f t="shared" ref="AI320" si="2477">LN(E320/C320)</f>
        <v>2.2028879352214903E-3</v>
      </c>
      <c r="AJ320" s="93">
        <f t="shared" ref="AJ320" si="2478">LN(F320/C320)</f>
        <v>4.0699458220780403E-3</v>
      </c>
      <c r="AK320" s="93">
        <f t="shared" ref="AK320" si="2479">+LN(G320/C320)</f>
        <v>1.1503095459089046E-2</v>
      </c>
      <c r="AL320" s="93">
        <f t="shared" ref="AL320" si="2480">LN(H320/I320)</f>
        <v>1.1503095459089046E-2</v>
      </c>
      <c r="AM320" s="93">
        <f t="shared" ref="AM320" si="2481">LN(O320/P320)</f>
        <v>6.7322004549363627E-3</v>
      </c>
      <c r="AN320" s="93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3">
        <f t="shared" ref="AQ320" si="2485">LN(M320/L320)</f>
        <v>2.0772473082298171E-3</v>
      </c>
      <c r="AR320" s="93">
        <f t="shared" ref="AR320" si="2486">LN(N320/L320)</f>
        <v>6.7322004549363627E-3</v>
      </c>
      <c r="AS320" s="93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3">
        <f t="shared" si="937"/>
        <v>1.8235295914025396E-2</v>
      </c>
      <c r="AX320" s="28">
        <f t="shared" si="938"/>
        <v>0.37131021056985197</v>
      </c>
      <c r="AY320" s="93">
        <f t="shared" si="939"/>
        <v>1.1503095459089046E-2</v>
      </c>
      <c r="AZ320" s="93">
        <f t="shared" si="940"/>
        <v>6.7322004549363627E-3</v>
      </c>
      <c r="BA320" s="93">
        <f t="shared" ref="BA320" si="2487">AV319</f>
        <v>0.17552507637474313</v>
      </c>
      <c r="BB320" s="93">
        <f t="shared" si="1001"/>
        <v>-4.4000041406404697E-3</v>
      </c>
      <c r="BC320" s="93">
        <f t="shared" ref="BC320" si="2488">AS319</f>
        <v>-4.8680026239892827E-3</v>
      </c>
      <c r="BD320" s="39">
        <f t="shared" si="971"/>
        <v>1</v>
      </c>
      <c r="BE320" s="92" t="str">
        <f t="shared" si="1596"/>
        <v/>
      </c>
      <c r="BF320" s="92" t="str">
        <f t="shared" si="972"/>
        <v/>
      </c>
      <c r="BG320" s="92" t="str">
        <f t="shared" si="973"/>
        <v/>
      </c>
      <c r="BH320" s="92" t="str">
        <f t="shared" si="1003"/>
        <v/>
      </c>
      <c r="BI320" s="92">
        <f t="shared" si="974"/>
        <v>1</v>
      </c>
      <c r="BJ320" s="93">
        <f t="shared" si="943"/>
        <v>6.7322004549363627E-3</v>
      </c>
      <c r="BK320" s="50" t="s">
        <v>422</v>
      </c>
    </row>
    <row r="321" spans="1:62" x14ac:dyDescent="0.25">
      <c r="A321" s="90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76"/>
        <v>3272.01478</v>
      </c>
      <c r="T321" s="92" t="str">
        <f t="shared" ref="T321" si="2489">IF(AVERAGE(N320)&lt;S320,"熊",IF(AVERAGE(N320)&gt;S320,"牛",""))</f>
        <v>牛</v>
      </c>
      <c r="U321" s="92">
        <f t="shared" ref="U321" si="2490">MAX(H321,O321)</f>
        <v>3374.6493999999998</v>
      </c>
      <c r="V321" s="92">
        <f t="shared" ref="V321" si="2491">MIN(I321,P321)</f>
        <v>3336.1264000000001</v>
      </c>
      <c r="W321" s="40">
        <f t="shared" ref="W321" si="2492">LN(U321/V321)</f>
        <v>1.1481063980003141E-2</v>
      </c>
      <c r="X321" s="92">
        <f t="shared" ref="X321" si="2493">IF(U321=H321,J321,Q321)</f>
        <v>1036</v>
      </c>
      <c r="Y321" s="92">
        <f t="shared" ref="Y321" si="2494">IF(V321=I321,K321,R321)</f>
        <v>930</v>
      </c>
      <c r="Z321" s="93">
        <f t="shared" ref="Z321" si="2495">(U321-V321)/(C321)</f>
        <v>1.1547224349772744E-2</v>
      </c>
      <c r="AA321" s="93">
        <f t="shared" ref="AA321" si="2496">LN(C321/N320)</f>
        <v>1.3384645681893158E-3</v>
      </c>
      <c r="AB321" s="93">
        <f t="shared" ref="AB321" si="2497">LN(N321/U321)</f>
        <v>-3.512986872335869E-3</v>
      </c>
      <c r="AC321" s="93">
        <f t="shared" ref="AC321" si="2498">LN(N321/V321)</f>
        <v>7.9680771076672749E-3</v>
      </c>
      <c r="AD321" s="93">
        <f t="shared" ref="AD321" si="2499">LN(U321/C321)</f>
        <v>1.1481063980003141E-2</v>
      </c>
      <c r="AE321" s="93">
        <f t="shared" ref="AE321" si="2500">LN(V321/C321)</f>
        <v>0</v>
      </c>
      <c r="AF321" s="93">
        <f t="shared" ref="AF321" si="2501">LN(N321/C321)</f>
        <v>7.9680771076672749E-3</v>
      </c>
      <c r="AG321" s="93">
        <f t="shared" ref="AG321" si="2502">LN(N321/N320)</f>
        <v>9.3065416758566256E-3</v>
      </c>
      <c r="AH321" s="93">
        <f t="shared" ref="AH321" si="2503">LN(D321/C321)</f>
        <v>1.3083267765256134E-3</v>
      </c>
      <c r="AI321" s="93">
        <f t="shared" ref="AI321" si="2504">LN(E321/C321)</f>
        <v>2.0769607375294946E-3</v>
      </c>
      <c r="AJ321" s="93">
        <f t="shared" ref="AJ321" si="2505">LN(F321/C321)</f>
        <v>4.9416290763970886E-3</v>
      </c>
      <c r="AK321" s="93">
        <f t="shared" ref="AK321" si="2506">+LN(G321/C321)</f>
        <v>7.1804504561061985E-3</v>
      </c>
      <c r="AL321" s="93">
        <f t="shared" ref="AL321" si="2507">LN(H321/I321)</f>
        <v>1.1481063980003141E-2</v>
      </c>
      <c r="AM321" s="93">
        <f t="shared" ref="AM321" si="2508">LN(O321/P321)</f>
        <v>7.0673994961819907E-3</v>
      </c>
      <c r="AN321" s="93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3">
        <f t="shared" ref="AQ321" si="2512">LN(M321/L321)</f>
        <v>8.8090723935422405E-4</v>
      </c>
      <c r="AR321" s="93">
        <f t="shared" ref="AR321" si="2513">LN(N321/L321)</f>
        <v>7.8762665156124293E-4</v>
      </c>
      <c r="AS321" s="93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3">
        <f t="shared" si="937"/>
        <v>7.9680771076672749E-3</v>
      </c>
      <c r="AX321" s="28">
        <f t="shared" si="938"/>
        <v>6.8727773018711052E-2</v>
      </c>
      <c r="AY321" s="93">
        <f t="shared" si="939"/>
        <v>7.1804504561061985E-3</v>
      </c>
      <c r="AZ321" s="93">
        <f t="shared" si="940"/>
        <v>3.7486146148268847E-3</v>
      </c>
      <c r="BA321" s="93">
        <f t="shared" ref="BA321" si="2514">AV320</f>
        <v>1</v>
      </c>
      <c r="BB321" s="93">
        <f t="shared" si="1001"/>
        <v>6.7322004549363627E-3</v>
      </c>
      <c r="BC321" s="93">
        <f t="shared" ref="BC321" si="2515">AS320</f>
        <v>1.8235295914025396E-2</v>
      </c>
      <c r="BD321" s="39">
        <f t="shared" si="971"/>
        <v>0</v>
      </c>
      <c r="BE321" s="92" t="str">
        <f t="shared" si="1596"/>
        <v/>
      </c>
      <c r="BF321" s="92" t="str">
        <f t="shared" si="972"/>
        <v/>
      </c>
      <c r="BG321" s="92" t="str">
        <f t="shared" si="973"/>
        <v/>
      </c>
      <c r="BH321" s="92" t="str">
        <f t="shared" si="1003"/>
        <v/>
      </c>
      <c r="BI321" s="92" t="str">
        <f t="shared" si="974"/>
        <v/>
      </c>
      <c r="BJ321" s="93" t="str">
        <f t="shared" si="943"/>
        <v/>
      </c>
    </row>
    <row r="322" spans="1:62" x14ac:dyDescent="0.25">
      <c r="A322" s="90">
        <v>42976</v>
      </c>
      <c r="B322" s="41">
        <f t="shared" si="1975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76"/>
        <v>3276.4488949999995</v>
      </c>
      <c r="T322" s="92" t="str">
        <f t="shared" ref="T322" si="2516">IF(AVERAGE(N321)&lt;S321,"熊",IF(AVERAGE(N321)&gt;S321,"牛",""))</f>
        <v>牛</v>
      </c>
      <c r="U322" s="92">
        <f t="shared" ref="U322" si="2517">MAX(H322,O322)</f>
        <v>3374.5947000000001</v>
      </c>
      <c r="V322" s="92">
        <f t="shared" ref="V322" si="2518">MIN(I322,P322)</f>
        <v>3354.4627</v>
      </c>
      <c r="W322" s="40">
        <f t="shared" ref="W322" si="2519">LN(U322/V322)</f>
        <v>5.9836196572333137E-3</v>
      </c>
      <c r="X322" s="92">
        <f t="shared" ref="X322" si="2520">IF(U322=H322,J322,Q322)</f>
        <v>1022</v>
      </c>
      <c r="Y322" s="92">
        <f t="shared" ref="Y322" si="2521">IF(V322=I322,K322,R322)</f>
        <v>932</v>
      </c>
      <c r="Z322" s="93">
        <f t="shared" ref="Z322" si="2522">(U322-V322)/(C322)</f>
        <v>5.9879947427476507E-3</v>
      </c>
      <c r="AA322" s="93">
        <f t="shared" ref="AA322" si="2523">LN(C322/N321)</f>
        <v>-2.2445025284657742E-4</v>
      </c>
      <c r="AB322" s="93">
        <f t="shared" ref="AB322" si="2524">LN(N322/U322)</f>
        <v>-2.6606852093721514E-3</v>
      </c>
      <c r="AC322" s="93">
        <f t="shared" ref="AC322" si="2525">LN(N322/V322)</f>
        <v>3.3229344478611167E-3</v>
      </c>
      <c r="AD322" s="93">
        <f t="shared" ref="AD322" si="2526">LN(U322/C322)</f>
        <v>3.7212279025820669E-3</v>
      </c>
      <c r="AE322" s="93">
        <f t="shared" ref="AE322" si="2527">LN(V322/C322)</f>
        <v>-2.2623917546511865E-3</v>
      </c>
      <c r="AF322" s="93">
        <f t="shared" ref="AF322" si="2528">LN(N322/C322)</f>
        <v>1.0605426932097828E-3</v>
      </c>
      <c r="AG322" s="93">
        <f t="shared" ref="AG322" si="2529">LN(N322/N321)</f>
        <v>8.3609244036338137E-4</v>
      </c>
      <c r="AH322" s="93">
        <f t="shared" ref="AH322" si="2530">LN(D322/C322)</f>
        <v>-1.8963196534951576E-3</v>
      </c>
      <c r="AI322" s="93">
        <f t="shared" ref="AI322" si="2531">LN(E322/C322)</f>
        <v>-8.3144305499706069E-4</v>
      </c>
      <c r="AJ322" s="93">
        <f t="shared" ref="AJ322" si="2532">LN(F322/C322)</f>
        <v>9.6349814243473027E-4</v>
      </c>
      <c r="AK322" s="93">
        <f t="shared" ref="AK322" si="2533">+LN(G322/C322)</f>
        <v>7.9051204188684495E-4</v>
      </c>
      <c r="AL322" s="93">
        <f t="shared" ref="AL322" si="2534">LN(H322/I322)</f>
        <v>5.9836196572333137E-3</v>
      </c>
      <c r="AM322" s="93">
        <f t="shared" ref="AM322" si="2535">LN(O322/P322)</f>
        <v>3.5627814282189999E-3</v>
      </c>
      <c r="AN322" s="93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3">
        <f t="shared" ref="AQ322" si="2539">LN(M322/L322)</f>
        <v>4.6055643994222071E-4</v>
      </c>
      <c r="AR322" s="93">
        <f t="shared" ref="AR322" si="2540">LN(N322/L322)</f>
        <v>2.7003065132307895E-4</v>
      </c>
      <c r="AS322" s="93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3">
        <f t="shared" si="937"/>
        <v>1.0605426932097828E-3</v>
      </c>
      <c r="AX322" s="28">
        <f t="shared" si="938"/>
        <v>4.5137095171863234E-2</v>
      </c>
      <c r="AY322" s="93">
        <f t="shared" si="939"/>
        <v>3.0529037965379363E-3</v>
      </c>
      <c r="AZ322" s="93">
        <f t="shared" si="940"/>
        <v>2.4406786694330411E-3</v>
      </c>
      <c r="BA322" s="93">
        <f t="shared" ref="BA322" si="2541">AV321</f>
        <v>0.69279910702696879</v>
      </c>
      <c r="BB322" s="93">
        <f t="shared" si="1001"/>
        <v>7.8762665156124293E-4</v>
      </c>
      <c r="BC322" s="93">
        <f t="shared" ref="BC322" si="2542">AS321</f>
        <v>7.9680771076672749E-3</v>
      </c>
      <c r="BD322" s="39">
        <f t="shared" si="971"/>
        <v>0</v>
      </c>
    </row>
    <row r="323" spans="1:62" x14ac:dyDescent="0.25">
      <c r="A323" s="90">
        <v>42977</v>
      </c>
      <c r="B323" s="41">
        <f t="shared" ref="B323" si="2543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76"/>
        <v>3280.116055</v>
      </c>
      <c r="T323" s="92" t="str">
        <f t="shared" ref="T323" si="2544">IF(AVERAGE(N322)&lt;S322,"熊",IF(AVERAGE(N322)&gt;S322,"牛",""))</f>
        <v>牛</v>
      </c>
      <c r="U323" s="92">
        <f t="shared" ref="U323" si="2545">MAX(H323,O323)</f>
        <v>3376.6471999999999</v>
      </c>
      <c r="V323" s="92">
        <f t="shared" ref="V323" si="2546">MIN(I323,P323)</f>
        <v>3357.2460000000001</v>
      </c>
      <c r="W323" s="40">
        <f t="shared" ref="W323" si="2547">LN(U323/V323)</f>
        <v>5.7622694944689072E-3</v>
      </c>
      <c r="X323" s="92">
        <f t="shared" ref="X323" si="2548">IF(U323=H323,J323,Q323)</f>
        <v>938</v>
      </c>
      <c r="Y323" s="92">
        <f t="shared" ref="Y323" si="2549">IF(V323=I323,K323,R323)</f>
        <v>1455</v>
      </c>
      <c r="Z323" s="93">
        <f t="shared" ref="Z323" si="2550">(U323-V323)/(C323)</f>
        <v>5.7710394846458611E-3</v>
      </c>
      <c r="AA323" s="93">
        <f t="shared" ref="AA323" si="2551">LN(C323/N322)</f>
        <v>-1.1318408011139836E-3</v>
      </c>
      <c r="AB323" s="93">
        <f t="shared" ref="AB323" si="2552">LN(N323/U323)</f>
        <v>-4.0514077385122547E-3</v>
      </c>
      <c r="AC323" s="93">
        <f t="shared" ref="AC323" si="2553">LN(N323/V323)</f>
        <v>1.7108617559566158E-3</v>
      </c>
      <c r="AD323" s="93">
        <f t="shared" ref="AD323" si="2554">LN(U323/C323)</f>
        <v>4.4005623076998415E-3</v>
      </c>
      <c r="AE323" s="93">
        <f t="shared" ref="AE323" si="2555">LN(V323/C323)</f>
        <v>-1.3617071867690746E-3</v>
      </c>
      <c r="AF323" s="93">
        <f t="shared" ref="AF323" si="2556">LN(N323/C323)</f>
        <v>3.4915456918757935E-4</v>
      </c>
      <c r="AG323" s="93">
        <f t="shared" ref="AG323" si="2557">LN(N323/N322)</f>
        <v>-7.8268623192632005E-4</v>
      </c>
      <c r="AH323" s="93">
        <f t="shared" ref="AH323" si="2558">LN(D323/C323)</f>
        <v>7.0659941881223438E-4</v>
      </c>
      <c r="AI323" s="93">
        <f t="shared" ref="AI323" si="2559">LN(E323/C323)</f>
        <v>3.1828462868162821E-3</v>
      </c>
      <c r="AJ323" s="93">
        <f t="shared" ref="AJ323" si="2560">LN(F323/C323)</f>
        <v>3.831907742194782E-3</v>
      </c>
      <c r="AK323" s="93">
        <f t="shared" ref="AK323" si="2561">+LN(G323/C323)</f>
        <v>7.4345746095871228E-4</v>
      </c>
      <c r="AL323" s="93">
        <f t="shared" ref="AL323" si="2562">LN(H323/I323)</f>
        <v>4.4005623076998415E-3</v>
      </c>
      <c r="AM323" s="93">
        <f t="shared" ref="AM323" si="2563">LN(O323/P323)</f>
        <v>5.1286001608986786E-3</v>
      </c>
      <c r="AN323" s="93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3">
        <f t="shared" ref="AQ323" si="2567">LN(M323/L323)</f>
        <v>9.6501878538569289E-4</v>
      </c>
      <c r="AR323" s="93">
        <f t="shared" ref="AR323" si="2568">LN(N323/L323)</f>
        <v>-3.9430289177106906E-4</v>
      </c>
      <c r="AS323" s="93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3">
        <f t="shared" si="937"/>
        <v>3.4915456918757935E-4</v>
      </c>
      <c r="AX323" s="28">
        <f t="shared" si="938"/>
        <v>-6.8361750819523198E-2</v>
      </c>
      <c r="AY323" s="93">
        <f t="shared" si="939"/>
        <v>7.4345746095871228E-4</v>
      </c>
      <c r="AZ323" s="93">
        <f t="shared" si="940"/>
        <v>1.7108617559566158E-3</v>
      </c>
      <c r="BA323" s="93">
        <f t="shared" ref="BA323" si="2569">AV322</f>
        <v>0.55459964236041526</v>
      </c>
      <c r="BB323" s="93">
        <f t="shared" si="1001"/>
        <v>2.7003065132307895E-4</v>
      </c>
      <c r="BC323" s="93">
        <f t="shared" ref="BC323" si="2570">AS322</f>
        <v>1.0605426932097828E-3</v>
      </c>
      <c r="BD323" s="39">
        <f t="shared" si="971"/>
        <v>0</v>
      </c>
    </row>
    <row r="324" spans="1:62" x14ac:dyDescent="0.25">
      <c r="A324" s="90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76"/>
        <v>3283.9650199999996</v>
      </c>
      <c r="T324" s="92" t="str">
        <f t="shared" ref="T324" si="2571">IF(AVERAGE(N323)&lt;S323,"熊",IF(AVERAGE(N323)&gt;S323,"牛",""))</f>
        <v>牛</v>
      </c>
      <c r="U324" s="92">
        <f t="shared" ref="U324" si="2572">MAX(H324,O324)</f>
        <v>3367.3580999999999</v>
      </c>
      <c r="V324" s="92">
        <f t="shared" ref="V324" si="2573">MIN(I324,P324)</f>
        <v>3340.8438999999998</v>
      </c>
      <c r="W324" s="40">
        <f t="shared" ref="W324" si="2574">LN(U324/V324)</f>
        <v>7.9050505849900324E-3</v>
      </c>
      <c r="X324" s="92">
        <f t="shared" ref="X324" si="2575">IF(U324=H324,J324,Q324)</f>
        <v>940</v>
      </c>
      <c r="Y324" s="92">
        <f t="shared" ref="Y324" si="2576">IF(V324=I324,K324,R324)</f>
        <v>1128</v>
      </c>
      <c r="Z324" s="93">
        <f t="shared" ref="Z324" si="2577">(U324-V324)/(C324)</f>
        <v>7.8876986297123711E-3</v>
      </c>
      <c r="AA324" s="93">
        <f t="shared" ref="AA324" si="2578">LN(C324/N323)</f>
        <v>-4.5582864820755455E-4</v>
      </c>
      <c r="AB324" s="93">
        <f t="shared" ref="AB324" si="2579">LN(N324/U324)</f>
        <v>-1.8911614627280635E-3</v>
      </c>
      <c r="AC324" s="93">
        <f t="shared" ref="AC324" si="2580">LN(N324/V324)</f>
        <v>6.0138891222619459E-3</v>
      </c>
      <c r="AD324" s="93">
        <f t="shared" ref="AD324" si="2581">LN(U324/C324)</f>
        <v>1.7524621950651589E-3</v>
      </c>
      <c r="AE324" s="93">
        <f t="shared" ref="AE324" si="2582">LN(V324/C324)</f>
        <v>-6.1525883899249765E-3</v>
      </c>
      <c r="AF324" s="93">
        <f t="shared" ref="AF324" si="2583">LN(N324/C324)</f>
        <v>-1.3869926766299053E-4</v>
      </c>
      <c r="AG324" s="93">
        <f t="shared" ref="AG324" si="2584">LN(N324/N323)</f>
        <v>-5.9452791587055363E-4</v>
      </c>
      <c r="AH324" s="93">
        <f t="shared" ref="AH324" si="2585">LN(D324/C324)</f>
        <v>8.2519306170212236E-4</v>
      </c>
      <c r="AI324" s="93">
        <f t="shared" ref="AI324" si="2586">LN(E324/C324)</f>
        <v>3.3705867427558908E-4</v>
      </c>
      <c r="AJ324" s="93">
        <f t="shared" ref="AJ324" si="2587">LN(F324/C324)</f>
        <v>1.6345289654204924E-3</v>
      </c>
      <c r="AK324" s="93">
        <f t="shared" ref="AK324" si="2588">+LN(G324/C324)</f>
        <v>-5.85722760955509E-3</v>
      </c>
      <c r="AL324" s="93">
        <f t="shared" ref="AL324" si="2589">LN(H324/I324)</f>
        <v>7.9050505849900324E-3</v>
      </c>
      <c r="AM324" s="93">
        <f t="shared" ref="AM324" si="2590">LN(O324/P324)</f>
        <v>6.104521407665842E-3</v>
      </c>
      <c r="AN324" s="93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3">
        <f t="shared" ref="AQ324" si="2594">LN(M324/L324)</f>
        <v>1.4598695958562286E-3</v>
      </c>
      <c r="AR324" s="93">
        <f t="shared" ref="AR324" si="2595">LN(N324/L324)</f>
        <v>5.7185283418920768E-3</v>
      </c>
      <c r="AS324" s="93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3">
        <f t="shared" si="937"/>
        <v>-1.3869926766299053E-4</v>
      </c>
      <c r="AX324" s="28">
        <f t="shared" si="938"/>
        <v>0.72282399619825066</v>
      </c>
      <c r="AY324" s="93">
        <f t="shared" si="939"/>
        <v>2.9536078036977264E-4</v>
      </c>
      <c r="AZ324" s="93">
        <f t="shared" si="940"/>
        <v>5.7562329364527773E-3</v>
      </c>
      <c r="BA324" s="93">
        <f t="shared" ref="BA324" si="2596">AV323</f>
        <v>0.29630641403625352</v>
      </c>
      <c r="BB324" s="93">
        <f t="shared" si="1001"/>
        <v>-3.9430289177106906E-4</v>
      </c>
      <c r="BC324" s="93">
        <f t="shared" ref="BC324" si="2597">AS323</f>
        <v>3.4915456918757935E-4</v>
      </c>
      <c r="BD324" s="39">
        <f t="shared" si="971"/>
        <v>1</v>
      </c>
    </row>
    <row r="325" spans="1:62" x14ac:dyDescent="0.25">
      <c r="A325" s="90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76"/>
        <v>3288.3443750000006</v>
      </c>
      <c r="T325" s="92" t="str">
        <f t="shared" ref="T325" si="2598">IF(AVERAGE(N324)&lt;S324,"熊",IF(AVERAGE(N324)&gt;S324,"牛",""))</f>
        <v>牛</v>
      </c>
      <c r="U325" s="92">
        <f t="shared" ref="U325" si="2599">MAX(H325,O325)</f>
        <v>3381.9252000000001</v>
      </c>
      <c r="V325" s="92">
        <f t="shared" ref="V325" si="2600">MIN(I325,P325)</f>
        <v>3358.6810999999998</v>
      </c>
      <c r="W325" s="40">
        <f t="shared" ref="W325" si="2601">LN(U325/V325)</f>
        <v>6.8967659880882692E-3</v>
      </c>
      <c r="X325" s="92">
        <f t="shared" ref="X325" si="2602">IF(U325=H325,J325,Q325)</f>
        <v>1301</v>
      </c>
      <c r="Y325" s="92">
        <f t="shared" ref="Y325" si="2603">IF(V325=I325,K325,R325)</f>
        <v>1427</v>
      </c>
      <c r="Z325" s="93">
        <f t="shared" ref="Z325" si="2604">(U325-V325)/(C325)</f>
        <v>6.9055734041856684E-3</v>
      </c>
      <c r="AA325" s="93">
        <f t="shared" ref="AA325" si="2605">LN(C325/N324)</f>
        <v>1.4851822278550077E-3</v>
      </c>
      <c r="AB325" s="93">
        <f t="shared" ref="AB325" si="2606">LN(N325/U325)</f>
        <v>-4.3337780529351675E-3</v>
      </c>
      <c r="AC325" s="93">
        <f t="shared" ref="AC325" si="2607">LN(N325/V325)</f>
        <v>2.5629879351530441E-3</v>
      </c>
      <c r="AD325" s="93">
        <f t="shared" ref="AD325" si="2608">LN(U325/C325)</f>
        <v>4.7226220462808638E-3</v>
      </c>
      <c r="AE325" s="93">
        <f t="shared" ref="AE325" si="2609">LN(V325/C325)</f>
        <v>-2.1741439418075073E-3</v>
      </c>
      <c r="AF325" s="93">
        <f t="shared" ref="AF325" si="2610">LN(N325/C325)</f>
        <v>3.8884399334555939E-4</v>
      </c>
      <c r="AG325" s="93">
        <f t="shared" ref="AG325" si="2611">LN(N325/N324)</f>
        <v>1.8740262212006843E-3</v>
      </c>
      <c r="AH325" s="93">
        <f t="shared" ref="AH325" si="2612">LN(D325/C325)</f>
        <v>5.1009104570673598E-4</v>
      </c>
      <c r="AI325" s="93">
        <f t="shared" ref="AI325" si="2613">LN(E325/C325)</f>
        <v>1.87017981995774E-3</v>
      </c>
      <c r="AJ325" s="93">
        <f t="shared" ref="AJ325" si="2614">LN(F325/C325)</f>
        <v>2.744158832441038E-3</v>
      </c>
      <c r="AK325" s="93">
        <f t="shared" ref="AK325" si="2615">+LN(G325/C325)</f>
        <v>4.1357426262321169E-3</v>
      </c>
      <c r="AL325" s="93">
        <f t="shared" ref="AL325" si="2616">LN(H325/I325)</f>
        <v>4.137902424914199E-3</v>
      </c>
      <c r="AM325" s="93">
        <f t="shared" ref="AM325" si="2617">LN(O325/P325)</f>
        <v>6.8967659880882692E-3</v>
      </c>
      <c r="AN325" s="93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3">
        <f t="shared" ref="AQ325" si="2621">LN(M325/L325)</f>
        <v>-1.7769342467000438E-3</v>
      </c>
      <c r="AR325" s="93">
        <f t="shared" ref="AR325" si="2622">LN(N325/L325)</f>
        <v>-3.7468986328865251E-3</v>
      </c>
      <c r="AS325" s="93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3">
        <f t="shared" si="937"/>
        <v>3.8884399334555939E-4</v>
      </c>
      <c r="AX325" s="28">
        <f t="shared" si="938"/>
        <v>-0.54381972199394835</v>
      </c>
      <c r="AY325" s="93">
        <f t="shared" si="939"/>
        <v>4.1357426262321169E-3</v>
      </c>
      <c r="AZ325" s="93">
        <f t="shared" si="940"/>
        <v>2.5629879351530441E-3</v>
      </c>
      <c r="BA325" s="93">
        <f t="shared" ref="BA325" si="2623">AV324</f>
        <v>0.76004556049211325</v>
      </c>
      <c r="BB325" s="93">
        <f t="shared" si="1001"/>
        <v>5.7185283418920768E-3</v>
      </c>
      <c r="BC325" s="93">
        <f t="shared" ref="BC325" si="2624">AS324</f>
        <v>-1.3869926766299053E-4</v>
      </c>
      <c r="BD325" s="39">
        <f t="shared" si="971"/>
        <v>0</v>
      </c>
    </row>
    <row r="326" spans="1:62" x14ac:dyDescent="0.25">
      <c r="A326" s="90">
        <v>42982</v>
      </c>
      <c r="B326" s="41">
        <f t="shared" si="1975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76"/>
        <v>3293.6435450000004</v>
      </c>
      <c r="T326" s="92" t="str">
        <f t="shared" ref="T326" si="2625">IF(AVERAGE(N325)&lt;S325,"熊",IF(AVERAGE(N325)&gt;S325,"牛",""))</f>
        <v>牛</v>
      </c>
      <c r="U326" s="92">
        <f t="shared" ref="U326" si="2626">MAX(H326,O326)</f>
        <v>3381.15</v>
      </c>
      <c r="V326" s="92">
        <f t="shared" ref="V326" si="2627">MIN(I326,P326)</f>
        <v>3359.13</v>
      </c>
      <c r="W326" s="40">
        <f t="shared" ref="W326" si="2628">LN(U326/V326)</f>
        <v>6.5338764380477934E-3</v>
      </c>
      <c r="X326" s="92">
        <f t="shared" ref="X326" si="2629">IF(U326=H326,J326,Q326)</f>
        <v>1343</v>
      </c>
      <c r="Y326" s="92">
        <f t="shared" ref="Y326" si="2630">IF(V326=I326,K326,R326)</f>
        <v>938</v>
      </c>
      <c r="Z326" s="93">
        <f t="shared" ref="Z326" si="2631">(U326-V326)/(C326)</f>
        <v>6.5346675688187691E-3</v>
      </c>
      <c r="AA326" s="93">
        <f t="shared" ref="AA326" si="2632">LN(C326/N325)</f>
        <v>7.1829977063253136E-4</v>
      </c>
      <c r="AB326" s="93">
        <f t="shared" ref="AB326" si="2633">LN(N326/U326)</f>
        <v>-4.6444689500169356E-4</v>
      </c>
      <c r="AC326" s="93">
        <f t="shared" ref="AC326" si="2634">LN(N326/V326)</f>
        <v>6.0694295430461388E-3</v>
      </c>
      <c r="AD326" s="93">
        <f t="shared" ref="AD326" si="2635">LN(U326/C326)</f>
        <v>3.3862334549213751E-3</v>
      </c>
      <c r="AE326" s="93">
        <f t="shared" ref="AE326" si="2636">LN(V326/C326)</f>
        <v>-3.1476429831264023E-3</v>
      </c>
      <c r="AF326" s="93">
        <f t="shared" ref="AF326" si="2637">LN(N326/C326)</f>
        <v>2.9217865599197972E-3</v>
      </c>
      <c r="AG326" s="93">
        <f t="shared" ref="AG326" si="2638">LN(N326/N325)</f>
        <v>3.640086330552321E-3</v>
      </c>
      <c r="AH326" s="93">
        <f t="shared" ref="AH326" si="2639">LN(D326/C326)</f>
        <v>-8.6064266318119434E-5</v>
      </c>
      <c r="AI326" s="93">
        <f t="shared" ref="AI326" si="2640">LN(E326/C326)</f>
        <v>-1.6216267932190967E-3</v>
      </c>
      <c r="AJ326" s="93">
        <f t="shared" ref="AJ326" si="2641">LN(F326/C326)</f>
        <v>-1.8326910184680667E-3</v>
      </c>
      <c r="AK326" s="93">
        <f t="shared" ref="AK326" si="2642">+LN(G326/C326)</f>
        <v>4.4207550716770697E-4</v>
      </c>
      <c r="AL326" s="93">
        <f t="shared" ref="AL326" si="2643">LN(H326/I326)</f>
        <v>5.379756991759614E-3</v>
      </c>
      <c r="AM326" s="93">
        <f t="shared" ref="AM326" si="2644">LN(O326/P326)</f>
        <v>4.3095849596604492E-3</v>
      </c>
      <c r="AN326" s="93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3">
        <f t="shared" ref="AQ326" si="2648">LN(M326/L326)</f>
        <v>7.5584785269635832E-4</v>
      </c>
      <c r="AR326" s="93">
        <f t="shared" ref="AR326" si="2649">LN(N326/L326)</f>
        <v>2.1208538755388968E-3</v>
      </c>
      <c r="AS326" s="93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3">
        <f t="shared" si="937"/>
        <v>2.9217865599197972E-3</v>
      </c>
      <c r="AX326" s="28">
        <f t="shared" si="938"/>
        <v>0.32515894641234605</v>
      </c>
      <c r="AY326" s="93">
        <f t="shared" si="939"/>
        <v>3.589718490294195E-3</v>
      </c>
      <c r="AZ326" s="93">
        <f t="shared" si="940"/>
        <v>3.8451380646588136E-3</v>
      </c>
      <c r="BA326" s="93">
        <f t="shared" ref="BA326" si="2650">AV325</f>
        <v>0.37081668036190546</v>
      </c>
      <c r="BB326" s="93">
        <f t="shared" si="1001"/>
        <v>-3.7468986328865251E-3</v>
      </c>
      <c r="BC326" s="93">
        <f t="shared" ref="BC326" si="2651">AS325</f>
        <v>3.8884399334555939E-4</v>
      </c>
      <c r="BD326" s="39">
        <f t="shared" si="971"/>
        <v>1</v>
      </c>
      <c r="BE326" s="92"/>
      <c r="BF326" s="92"/>
      <c r="BG326" s="92"/>
      <c r="BH326" s="92"/>
      <c r="BI326" s="92"/>
      <c r="BJ326" s="92"/>
    </row>
    <row r="327" spans="1:62" x14ac:dyDescent="0.25">
      <c r="A327" s="90">
        <v>42983</v>
      </c>
      <c r="B327" s="41">
        <f t="shared" ref="B327" si="2652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76"/>
        <v>3298.6453400000005</v>
      </c>
      <c r="T327" s="92" t="str">
        <f t="shared" ref="T327" si="2653">IF(AVERAGE(N326)&lt;S326,"熊",IF(AVERAGE(N326)&gt;S326,"牛",""))</f>
        <v>牛</v>
      </c>
      <c r="U327" s="92">
        <f t="shared" ref="U327" si="2654">MAX(H327,O327)</f>
        <v>3390.7864</v>
      </c>
      <c r="V327" s="92">
        <f t="shared" ref="V327" si="2655">MIN(I327,P327)</f>
        <v>3371.8227000000002</v>
      </c>
      <c r="W327" s="40">
        <f t="shared" ref="W327" si="2656">LN(U327/V327)</f>
        <v>5.6084122051195734E-3</v>
      </c>
      <c r="X327" s="92">
        <f t="shared" ref="X327" si="2657">IF(U327=H327,J327,Q327)</f>
        <v>1318</v>
      </c>
      <c r="Y327" s="92">
        <f t="shared" ref="Y327" si="2658">IF(V327=I327,K327,R327)</f>
        <v>945</v>
      </c>
      <c r="Z327" s="93">
        <f t="shared" ref="Z327" si="2659">(U327-V327)/(C327)</f>
        <v>5.6152191071600528E-3</v>
      </c>
      <c r="AA327" s="93">
        <f t="shared" ref="AA327" si="2660">LN(C327/N326)</f>
        <v>-7.0542513667994121E-4</v>
      </c>
      <c r="AB327" s="93">
        <f t="shared" ref="AB327" si="2661">LN(N327/U327)</f>
        <v>-1.6697673244047808E-3</v>
      </c>
      <c r="AC327" s="93">
        <f t="shared" ref="AC327" si="2662">LN(N327/V327)</f>
        <v>3.9386448807147683E-3</v>
      </c>
      <c r="AD327" s="93">
        <f t="shared" ref="AD327" si="2663">LN(U327/C327)</f>
        <v>4.0158546089136523E-3</v>
      </c>
      <c r="AE327" s="93">
        <f t="shared" ref="AE327" si="2664">LN(V327/C327)</f>
        <v>-1.5925575962059805E-3</v>
      </c>
      <c r="AF327" s="93">
        <f t="shared" ref="AF327" si="2665">LN(N327/C327)</f>
        <v>2.3460872845086703E-3</v>
      </c>
      <c r="AG327" s="93">
        <f t="shared" ref="AG327" si="2666">LN(N327/N326)</f>
        <v>1.6406621478288041E-3</v>
      </c>
      <c r="AH327" s="93">
        <f t="shared" ref="AH327" si="2667">LN(D327/C327)</f>
        <v>-2.9463683439792242E-4</v>
      </c>
      <c r="AI327" s="93">
        <f t="shared" ref="AI327" si="2668">LN(E327/C327)</f>
        <v>1.8673508008925892E-4</v>
      </c>
      <c r="AJ327" s="93">
        <f t="shared" ref="AJ327" si="2669">LN(F327/C327)</f>
        <v>-5.298400013997274E-4</v>
      </c>
      <c r="AK327" s="93">
        <f t="shared" ref="AK327" si="2670">+LN(G327/C327)</f>
        <v>2.6605014670985968E-3</v>
      </c>
      <c r="AL327" s="93">
        <f t="shared" ref="AL327" si="2671">LN(H327/I327)</f>
        <v>4.6650592764022067E-3</v>
      </c>
      <c r="AM327" s="93">
        <f t="shared" ref="AM327" si="2672">LN(O327/P327)</f>
        <v>2.9130921741647078E-3</v>
      </c>
      <c r="AN327" s="93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3">
        <f t="shared" ref="AQ327" si="2676">LN(M327/L327)</f>
        <v>2.3545791342882515E-4</v>
      </c>
      <c r="AR327" s="93">
        <f t="shared" ref="AR327" si="2677">LN(N327/L327)</f>
        <v>-3.1441418258985892E-4</v>
      </c>
      <c r="AS327" s="93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3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3">
        <f t="shared" ref="AY327:AY384" si="2684">LN(G327/I327)</f>
        <v>4.2530590633047208E-3</v>
      </c>
      <c r="AZ327" s="93">
        <f t="shared" ref="AZ327:AZ384" si="2685">LN(N327/P327)</f>
        <v>1.2433248497599268E-3</v>
      </c>
      <c r="BA327" s="93">
        <f t="shared" ref="BA327" si="2686">AV326</f>
        <v>0.92870118074476993</v>
      </c>
      <c r="BB327" s="93">
        <f t="shared" si="1001"/>
        <v>2.1208538755388968E-3</v>
      </c>
      <c r="BC327" s="93">
        <f t="shared" ref="BC327" si="2687">AS326</f>
        <v>2.9217865599197972E-3</v>
      </c>
      <c r="BD327" s="39">
        <f t="shared" si="971"/>
        <v>0</v>
      </c>
      <c r="BE327" s="92"/>
      <c r="BF327" s="92"/>
      <c r="BG327" s="92"/>
      <c r="BH327" s="92"/>
      <c r="BI327" s="92"/>
      <c r="BJ327" s="92"/>
    </row>
    <row r="328" spans="1:62" x14ac:dyDescent="0.25">
      <c r="A328" s="90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76"/>
        <v>3303.7544750000002</v>
      </c>
      <c r="T328" s="92" t="str">
        <f t="shared" ref="T328" si="2688">IF(AVERAGE(N327)&lt;S327,"熊",IF(AVERAGE(N327)&gt;S327,"牛",""))</f>
        <v>牛</v>
      </c>
      <c r="U328" s="92">
        <f t="shared" ref="U328" si="2689">MAX(H328,O328)</f>
        <v>3390.91</v>
      </c>
      <c r="V328" s="92">
        <f t="shared" ref="V328" si="2690">MIN(I328,P328)</f>
        <v>3364.86</v>
      </c>
      <c r="W328" s="40">
        <f t="shared" ref="W328" si="2691">LN(U328/V328)</f>
        <v>7.7119644715178959E-3</v>
      </c>
      <c r="X328" s="92">
        <f t="shared" ref="X328" si="2692">IF(U328=H328,J328,Q328)</f>
        <v>1349</v>
      </c>
      <c r="Y328" s="92">
        <f t="shared" ref="Y328" si="2693">IF(V328=I328,K328,R328)</f>
        <v>1044</v>
      </c>
      <c r="Z328" s="93">
        <f t="shared" ref="Z328" si="2694">(U328-V328)/(C328)</f>
        <v>7.7244234110815753E-3</v>
      </c>
      <c r="AA328" s="93">
        <f t="shared" ref="AA328" si="2695">LN(C328/N327)</f>
        <v>-3.7615160233675899E-3</v>
      </c>
      <c r="AB328" s="93">
        <f t="shared" ref="AB328" si="2696">LN(N328/U328)</f>
        <v>-1.6321619138608223E-3</v>
      </c>
      <c r="AC328" s="93">
        <f t="shared" ref="AC328" si="2697">LN(N328/V328)</f>
        <v>6.0798025576570148E-3</v>
      </c>
      <c r="AD328" s="93">
        <f t="shared" ref="AD328" si="2698">LN(U328/C328)</f>
        <v>5.4677344044765618E-3</v>
      </c>
      <c r="AE328" s="93">
        <f t="shared" ref="AE328" si="2699">LN(V328/C328)</f>
        <v>-2.2442300670413111E-3</v>
      </c>
      <c r="AF328" s="93">
        <f t="shared" ref="AF328" si="2700">LN(N328/C328)</f>
        <v>3.835572490615757E-3</v>
      </c>
      <c r="AG328" s="93">
        <f t="shared" ref="AG328" si="2701">LN(N328/N327)</f>
        <v>7.4056467248238389E-5</v>
      </c>
      <c r="AH328" s="93">
        <f t="shared" ref="AH328" si="2702">LN(D328/C328)</f>
        <v>-7.1190847864058293E-4</v>
      </c>
      <c r="AI328" s="93">
        <f t="shared" ref="AI328" si="2703">LN(E328/C328)</f>
        <v>3.350148342102243E-4</v>
      </c>
      <c r="AJ328" s="93">
        <f t="shared" ref="AJ328" si="2704">LN(F328/C328)</f>
        <v>7.7955148616822045E-4</v>
      </c>
      <c r="AK328" s="93">
        <f t="shared" ref="AK328" si="2705">+LN(G328/C328)</f>
        <v>5.8101620179572592E-4</v>
      </c>
      <c r="AL328" s="93">
        <f t="shared" ref="AL328" si="2706">LN(H328/I328)</f>
        <v>3.5362352251353574E-3</v>
      </c>
      <c r="AM328" s="93">
        <f t="shared" ref="AM328" si="2707">LN(O328/P328)</f>
        <v>4.6289262926596016E-3</v>
      </c>
      <c r="AN328" s="93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3">
        <f t="shared" ref="AQ328" si="2711">LN(M328/L328)</f>
        <v>1.4329110079927027E-3</v>
      </c>
      <c r="AR328" s="93">
        <f t="shared" ref="AR328" si="2712">LN(N328/L328)</f>
        <v>2.9760253893497618E-3</v>
      </c>
      <c r="AS328" s="93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3">
        <f t="shared" si="2682"/>
        <v>3.835572490615757E-3</v>
      </c>
      <c r="AX328" s="28">
        <f t="shared" si="2683"/>
        <v>0.3861804222648772</v>
      </c>
      <c r="AY328" s="93">
        <f t="shared" si="2684"/>
        <v>2.8252462688371834E-3</v>
      </c>
      <c r="AZ328" s="93">
        <f t="shared" si="2685"/>
        <v>2.9967643787989127E-3</v>
      </c>
      <c r="BA328" s="93">
        <f t="shared" ref="BA328" si="2713">AV327</f>
        <v>0.70168796173742665</v>
      </c>
      <c r="BB328" s="93">
        <f t="shared" si="1001"/>
        <v>-3.1441418258985892E-4</v>
      </c>
      <c r="BC328" s="93">
        <f t="shared" ref="BC328" si="2714">AS327</f>
        <v>2.3460872845086703E-3</v>
      </c>
      <c r="BD328" s="39">
        <f t="shared" ref="BD328:BD383" si="2715">IF(AR327&lt;0,1,0)</f>
        <v>1</v>
      </c>
      <c r="BE328" s="92"/>
      <c r="BF328" s="92"/>
      <c r="BG328" s="92"/>
      <c r="BH328" s="92"/>
      <c r="BI328" s="92"/>
      <c r="BJ328" s="92"/>
    </row>
    <row r="329" spans="1:62" x14ac:dyDescent="0.25">
      <c r="A329" s="90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76"/>
        <v>3309.1893850000001</v>
      </c>
      <c r="T329" s="92" t="str">
        <f t="shared" ref="T329" si="2716">IF(AVERAGE(N328)&lt;S328,"熊",IF(AVERAGE(N328)&gt;S328,"牛",""))</f>
        <v>牛</v>
      </c>
      <c r="U329" s="92">
        <f t="shared" ref="U329" si="2717">MAX(H329,O329)</f>
        <v>3387.76</v>
      </c>
      <c r="V329" s="92">
        <f t="shared" ref="V329" si="2718">MIN(I329,P329)</f>
        <v>3363.19</v>
      </c>
      <c r="W329" s="40">
        <f t="shared" ref="W329" si="2719">LN(U329/V329)</f>
        <v>7.2790076906354764E-3</v>
      </c>
      <c r="X329" s="92">
        <f t="shared" ref="X329" si="2720">IF(U329=H329,J329,Q329)</f>
        <v>1000</v>
      </c>
      <c r="Y329" s="92">
        <f t="shared" ref="Y329" si="2721">IF(V329=I329,K329,R329)</f>
        <v>1453</v>
      </c>
      <c r="Z329" s="93">
        <f t="shared" ref="Z329" si="2722">(U329-V329)/(C329)</f>
        <v>7.2614537093409317E-3</v>
      </c>
      <c r="AA329" s="93">
        <f t="shared" ref="AA329" si="2723">LN(C329/N328)</f>
        <v>-5.2001773959570196E-4</v>
      </c>
      <c r="AB329" s="93">
        <f t="shared" ref="AB329" si="2724">LN(N329/U329)</f>
        <v>-6.595366890485151E-3</v>
      </c>
      <c r="AC329" s="93">
        <f t="shared" ref="AC329" si="2725">LN(N329/V329)</f>
        <v>6.836408001503724E-4</v>
      </c>
      <c r="AD329" s="93">
        <f t="shared" ref="AD329" si="2726">LN(U329/C329)</f>
        <v>1.2227937335824841E-3</v>
      </c>
      <c r="AE329" s="93">
        <f t="shared" ref="AE329" si="2727">LN(V329/C329)</f>
        <v>-6.0562139570530865E-3</v>
      </c>
      <c r="AF329" s="93">
        <f t="shared" ref="AF329" si="2728">LN(N329/C329)</f>
        <v>-5.3725731569027402E-3</v>
      </c>
      <c r="AG329" s="93">
        <f t="shared" ref="AG329" si="2729">LN(N329/N328)</f>
        <v>-5.8925908964983847E-3</v>
      </c>
      <c r="AH329" s="93">
        <f t="shared" ref="AH329" si="2730">LN(D329/C329)</f>
        <v>-2.9558514249598198E-4</v>
      </c>
      <c r="AI329" s="93">
        <f t="shared" ref="AI329" si="2731">LN(E329/C329)</f>
        <v>-1.064005864857059E-4</v>
      </c>
      <c r="AJ329" s="93">
        <f t="shared" ref="AJ329" si="2732">LN(F329/C329)</f>
        <v>-1.845881310984824E-3</v>
      </c>
      <c r="AK329" s="93">
        <f t="shared" ref="AK329" si="2733">+LN(G329/C329)</f>
        <v>-6.7406166077197121E-4</v>
      </c>
      <c r="AL329" s="93">
        <f t="shared" ref="AL329" si="2734">LN(H329/I329)</f>
        <v>5.1998134310575605E-3</v>
      </c>
      <c r="AM329" s="93">
        <f t="shared" ref="AM329" si="2735">LN(O329/P329)</f>
        <v>6.2955738920024689E-3</v>
      </c>
      <c r="AN329" s="93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3">
        <f t="shared" ref="AQ329" si="2739">LN(M329/L329)</f>
        <v>-1.4198410985026783E-4</v>
      </c>
      <c r="AR329" s="93">
        <f t="shared" ref="AR329" si="2740">LN(N329/L329)</f>
        <v>-4.5683771026099572E-3</v>
      </c>
      <c r="AS329" s="93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3">
        <f t="shared" si="2682"/>
        <v>-5.3725731569027402E-3</v>
      </c>
      <c r="AX329" s="28">
        <f t="shared" si="2683"/>
        <v>-0.62718762718763554</v>
      </c>
      <c r="AY329" s="93">
        <f t="shared" si="2684"/>
        <v>3.3029580367032484E-3</v>
      </c>
      <c r="AZ329" s="93">
        <f t="shared" si="2685"/>
        <v>6.836408001503724E-4</v>
      </c>
      <c r="BA329" s="93">
        <f t="shared" ref="BA329" si="2741">AV328</f>
        <v>0.78771593090211889</v>
      </c>
      <c r="BB329" s="93">
        <f t="shared" ref="BB329:BB384" si="2742">AR328</f>
        <v>2.9760253893497618E-3</v>
      </c>
      <c r="BC329" s="93">
        <f t="shared" ref="BC329" si="2743">AS328</f>
        <v>3.835572490615757E-3</v>
      </c>
      <c r="BD329" s="39">
        <f t="shared" si="2715"/>
        <v>0</v>
      </c>
    </row>
    <row r="330" spans="1:62" x14ac:dyDescent="0.25">
      <c r="A330" s="90">
        <v>42986</v>
      </c>
      <c r="B330" s="41">
        <f t="shared" ref="B330:B406" si="2744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76"/>
        <v>3314.3737900000001</v>
      </c>
      <c r="T330" s="92" t="str">
        <f t="shared" ref="T330" si="2745">IF(AVERAGE(N329)&lt;S329,"熊",IF(AVERAGE(N329)&gt;S329,"牛",""))</f>
        <v>牛</v>
      </c>
      <c r="U330" s="92">
        <f t="shared" ref="U330" si="2746">MAX(H330,O330)</f>
        <v>3380.66</v>
      </c>
      <c r="V330" s="92">
        <f t="shared" ref="V330" si="2747">MIN(I330,P330)</f>
        <v>3353.68</v>
      </c>
      <c r="W330" s="40">
        <f t="shared" ref="W330" si="2748">LN(U330/V330)</f>
        <v>8.0127063233012691E-3</v>
      </c>
      <c r="X330" s="92">
        <f t="shared" ref="X330" si="2749">IF(U330=H330,J330,Q330)</f>
        <v>1101</v>
      </c>
      <c r="Y330" s="92">
        <f t="shared" ref="Y330" si="2750">IF(V330=I330,K330,R330)</f>
        <v>1414</v>
      </c>
      <c r="Z330" s="93">
        <f t="shared" ref="Z330" si="2751">(U330-V330)/(C330)</f>
        <v>8.0192128212292213E-3</v>
      </c>
      <c r="AA330" s="93">
        <f t="shared" ref="AA330" si="2752">LN(C330/N329)</f>
        <v>-3.179834526808901E-4</v>
      </c>
      <c r="AB330" s="93">
        <f t="shared" ref="AB330" si="2753">LN(N330/U330)</f>
        <v>-4.5716737149227027E-3</v>
      </c>
      <c r="AC330" s="93">
        <f t="shared" ref="AC330" si="2754">LN(N330/V330)</f>
        <v>3.4410326083787698E-3</v>
      </c>
      <c r="AD330" s="93">
        <f t="shared" ref="AD330" si="2755">LN(U330/C330)</f>
        <v>4.8153710203015961E-3</v>
      </c>
      <c r="AE330" s="93">
        <f t="shared" ref="AE330" si="2756">LN(V330/C330)</f>
        <v>-3.1973353029998604E-3</v>
      </c>
      <c r="AF330" s="93">
        <f t="shared" ref="AF330" si="2757">LN(N330/C330)</f>
        <v>2.4369730537889637E-4</v>
      </c>
      <c r="AG330" s="93">
        <f t="shared" ref="AG330" si="2758">LN(N330/N329)</f>
        <v>-7.4286147302034773E-5</v>
      </c>
      <c r="AH330" s="93">
        <f t="shared" ref="AH330" si="2759">LN(D330/C330)</f>
        <v>1.4701975831175936E-3</v>
      </c>
      <c r="AI330" s="93">
        <f t="shared" ref="AI330" si="2760">LN(E330/C330)</f>
        <v>1.3336642242441875E-3</v>
      </c>
      <c r="AJ330" s="93">
        <f t="shared" ref="AJ330" si="2761">LN(F330/C330)</f>
        <v>1.2772645703449496E-3</v>
      </c>
      <c r="AK330" s="93">
        <f t="shared" ref="AK330" si="2762">+LN(G330/C330)</f>
        <v>2.7811558380075262E-3</v>
      </c>
      <c r="AL330" s="93">
        <f t="shared" ref="AL330" si="2763">LN(H330/I330)</f>
        <v>5.3386292661250466E-3</v>
      </c>
      <c r="AM330" s="93">
        <f t="shared" ref="AM330" si="2764">LN(O330/P330)</f>
        <v>6.5503845236685159E-3</v>
      </c>
      <c r="AN330" s="93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3">
        <f t="shared" ref="AQ330" si="2768">LN(M330/L330)</f>
        <v>-3.1117334829105023E-4</v>
      </c>
      <c r="AR330" s="93">
        <f t="shared" ref="AR330" si="2769">LN(N330/L330)</f>
        <v>-2.8515959021482079E-3</v>
      </c>
      <c r="AS330" s="93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3">
        <f t="shared" si="2682"/>
        <v>2.4369730537889637E-4</v>
      </c>
      <c r="AX330" s="28">
        <f t="shared" si="2683"/>
        <v>-0.35618977020015274</v>
      </c>
      <c r="AY330" s="93">
        <f t="shared" si="2684"/>
        <v>3.304414083831083E-3</v>
      </c>
      <c r="AZ330" s="93">
        <f t="shared" si="2685"/>
        <v>3.4410326083787698E-3</v>
      </c>
      <c r="BA330" s="93">
        <f t="shared" ref="BA330" si="2770">AV329</f>
        <v>9.3610093610081879E-2</v>
      </c>
      <c r="BB330" s="93">
        <f t="shared" si="2742"/>
        <v>-4.5683771026099572E-3</v>
      </c>
      <c r="BC330" s="93">
        <f t="shared" ref="BC330" si="2771">AS329</f>
        <v>-5.3725731569027402E-3</v>
      </c>
      <c r="BD330" s="39">
        <f t="shared" si="2715"/>
        <v>1</v>
      </c>
    </row>
    <row r="331" spans="1:62" x14ac:dyDescent="0.25">
      <c r="A331" s="90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76"/>
        <v>3322.1455550000001</v>
      </c>
      <c r="T331" s="92" t="str">
        <f t="shared" ref="T331" si="2772">IF(AVERAGE(N330)&lt;S330,"熊",IF(AVERAGE(N330)&gt;S330,"牛",""))</f>
        <v>牛</v>
      </c>
      <c r="U331" s="92">
        <f t="shared" ref="U331" si="2773">MAX(H331,O331)</f>
        <v>3384.63</v>
      </c>
      <c r="V331" s="92">
        <f t="shared" ref="V331" si="2774">MIN(I331,P331)</f>
        <v>3360.0848000000001</v>
      </c>
      <c r="W331" s="40">
        <f t="shared" ref="W331" si="2775">LN(U331/V331)</f>
        <v>7.2783828773437679E-3</v>
      </c>
      <c r="X331" s="92">
        <f t="shared" ref="X331" si="2776">IF(U331=H331,J331,Q331)</f>
        <v>1026</v>
      </c>
      <c r="Y331" s="92">
        <f t="shared" ref="Y331" si="2777">IF(V331=I331,K331,R331)</f>
        <v>938</v>
      </c>
      <c r="Z331" s="93">
        <f t="shared" ref="Z331" si="2778">(U331-V331)/(C331)</f>
        <v>7.2935045757193976E-3</v>
      </c>
      <c r="AA331" s="93">
        <f t="shared" ref="AA331" si="2779">LN(C331/N330)</f>
        <v>3.2864872218045513E-5</v>
      </c>
      <c r="AB331" s="93">
        <f t="shared" ref="AB331" si="2780">LN(N331/U331)</f>
        <v>-2.0584719570671791E-3</v>
      </c>
      <c r="AC331" s="93">
        <f t="shared" ref="AC331" si="2781">LN(N331/V331)</f>
        <v>5.2199109202764916E-3</v>
      </c>
      <c r="AD331" s="93">
        <f t="shared" ref="AD331" si="2782">LN(U331/C331)</f>
        <v>5.7124467667844566E-3</v>
      </c>
      <c r="AE331" s="93">
        <f t="shared" ref="AE331" si="2783">LN(V331/C331)</f>
        <v>-1.5659361105592685E-3</v>
      </c>
      <c r="AF331" s="93">
        <f t="shared" ref="AF331" si="2784">LN(N331/C331)</f>
        <v>3.65397480971715E-3</v>
      </c>
      <c r="AG331" s="93">
        <f t="shared" ref="AG331" si="2785">LN(N331/N330)</f>
        <v>3.6868396819351892E-3</v>
      </c>
      <c r="AH331" s="93">
        <f t="shared" ref="AH331" si="2786">LN(D331/C331)</f>
        <v>1.2568480033599454E-4</v>
      </c>
      <c r="AI331" s="93">
        <f t="shared" ref="AI331" si="2787">LN(E331/C331)</f>
        <v>-6.9389688703577637E-4</v>
      </c>
      <c r="AJ331" s="93">
        <f t="shared" ref="AJ331" si="2788">LN(F331/C331)</f>
        <v>-7.0796284257260231E-4</v>
      </c>
      <c r="AK331" s="93">
        <f t="shared" ref="AK331" si="2789">+LN(G331/C331)</f>
        <v>1.4885135272483176E-3</v>
      </c>
      <c r="AL331" s="93">
        <f t="shared" ref="AL331" si="2790">LN(H331/I331)</f>
        <v>7.2783828773437679E-3</v>
      </c>
      <c r="AM331" s="93">
        <f t="shared" ref="AM331" si="2791">LN(O331/P331)</f>
        <v>3.8978445719147262E-3</v>
      </c>
      <c r="AN331" s="93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3">
        <f t="shared" ref="AQ331" si="2795">LN(M331/L331)</f>
        <v>2.5264213539287299E-4</v>
      </c>
      <c r="AR331" s="93">
        <f t="shared" ref="AR331" si="2796">LN(N331/L331)</f>
        <v>2.4043957923746587E-3</v>
      </c>
      <c r="AS331" s="93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3">
        <f t="shared" si="2682"/>
        <v>3.65397480971715E-3</v>
      </c>
      <c r="AX331" s="28">
        <f t="shared" si="2683"/>
        <v>0.3304719456349906</v>
      </c>
      <c r="AY331" s="93">
        <f t="shared" si="2684"/>
        <v>3.0544496378077596E-3</v>
      </c>
      <c r="AZ331" s="93">
        <f t="shared" si="2685"/>
        <v>3.8299006331872993E-3</v>
      </c>
      <c r="BA331" s="93">
        <f t="shared" ref="BA331" si="2797">AV330</f>
        <v>0.42846553002223636</v>
      </c>
      <c r="BB331" s="93">
        <f t="shared" si="2742"/>
        <v>-2.8515959021482079E-3</v>
      </c>
      <c r="BC331" s="93">
        <f t="shared" ref="BC331" si="2798">AS330</f>
        <v>2.4369730537889637E-4</v>
      </c>
      <c r="BD331" s="39">
        <f t="shared" si="2715"/>
        <v>1</v>
      </c>
    </row>
    <row r="332" spans="1:62" x14ac:dyDescent="0.25">
      <c r="A332" s="90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76"/>
        <v>3329.1825550000003</v>
      </c>
      <c r="T332" s="92" t="str">
        <f t="shared" ref="T332" si="2799">IF(AVERAGE(N331)&lt;S331,"熊",IF(AVERAGE(N331)&gt;S331,"牛",""))</f>
        <v>牛</v>
      </c>
      <c r="U332" s="92">
        <f t="shared" ref="U332" si="2800">MAX(H332,O332)</f>
        <v>3391.06</v>
      </c>
      <c r="V332" s="92">
        <f t="shared" ref="V332" si="2801">MIN(I332,P332)</f>
        <v>3371.08</v>
      </c>
      <c r="W332" s="40">
        <f t="shared" ref="W332" si="2802">LN(U332/V332)</f>
        <v>5.9093890819268413E-3</v>
      </c>
      <c r="X332" s="92">
        <f t="shared" ref="X332" si="2803">IF(U332=H332,J332,Q332)</f>
        <v>1333</v>
      </c>
      <c r="Y332" s="92">
        <f t="shared" ref="Y332" si="2804">IF(V332=I332,K332,R332)</f>
        <v>1439</v>
      </c>
      <c r="Z332" s="93">
        <f t="shared" ref="Z332" si="2805">(U332-V332)/(C332)</f>
        <v>5.9086553816672044E-3</v>
      </c>
      <c r="AA332" s="93">
        <f t="shared" ref="AA332" si="2806">LN(C332/N331)</f>
        <v>1.1273608082448944E-3</v>
      </c>
      <c r="AB332" s="93">
        <f t="shared" ref="AB332" si="2807">LN(N332/U332)</f>
        <v>-3.4207053770246515E-3</v>
      </c>
      <c r="AC332" s="93">
        <f t="shared" ref="AC332" si="2808">LN(N332/V332)</f>
        <v>2.4886837049021291E-3</v>
      </c>
      <c r="AD332" s="93">
        <f t="shared" ref="AD332" si="2809">LN(U332/C332)</f>
        <v>2.8290734021754588E-3</v>
      </c>
      <c r="AE332" s="93">
        <f t="shared" ref="AE332" si="2810">LN(V332/C332)</f>
        <v>-3.0803156797513205E-3</v>
      </c>
      <c r="AF332" s="93">
        <f t="shared" ref="AF332" si="2811">LN(N332/C332)</f>
        <v>-5.9163197484910337E-4</v>
      </c>
      <c r="AG332" s="93">
        <f t="shared" ref="AG332" si="2812">LN(N332/N331)</f>
        <v>5.3572883339574116E-4</v>
      </c>
      <c r="AH332" s="93">
        <f t="shared" ref="AH332" si="2813">LN(D332/C332)</f>
        <v>1.5081016134215389E-4</v>
      </c>
      <c r="AI332" s="93">
        <f t="shared" ref="AI332" si="2814">LN(E332/C332)</f>
        <v>1.0640562825614929E-3</v>
      </c>
      <c r="AJ332" s="93">
        <f t="shared" ref="AJ332" si="2815">LN(F332/C332)</f>
        <v>-1.597061410405626E-4</v>
      </c>
      <c r="AK332" s="93">
        <f t="shared" ref="AK332" si="2816">+LN(G332/C332)</f>
        <v>-1.0533480276840959E-3</v>
      </c>
      <c r="AL332" s="93">
        <f t="shared" ref="AL332" si="2817">LN(H332/I332)</f>
        <v>3.4261604931901668E-3</v>
      </c>
      <c r="AM332" s="93">
        <f t="shared" ref="AM332" si="2818">LN(O332/P332)</f>
        <v>5.9093890819268413E-3</v>
      </c>
      <c r="AN332" s="93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3">
        <f t="shared" ref="AQ332" si="2822">LN(M332/L332)</f>
        <v>4.0822122607291886E-4</v>
      </c>
      <c r="AR332" s="93">
        <f t="shared" ref="AR332" si="2823">LN(N332/L332)</f>
        <v>-1.0356086651230889E-4</v>
      </c>
      <c r="AS332" s="93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3">
        <f t="shared" si="2682"/>
        <v>-5.9163197484910337E-4</v>
      </c>
      <c r="AX332" s="28">
        <f t="shared" si="2683"/>
        <v>-1.7517517517512949E-2</v>
      </c>
      <c r="AY332" s="93">
        <f t="shared" si="2684"/>
        <v>1.134477114453257E-3</v>
      </c>
      <c r="AZ332" s="93">
        <f t="shared" si="2685"/>
        <v>2.4886837049021291E-3</v>
      </c>
      <c r="BA332" s="93">
        <f t="shared" ref="BA332" si="2824">AV331</f>
        <v>0.71644150383781635</v>
      </c>
      <c r="BB332" s="93">
        <f t="shared" si="2742"/>
        <v>2.4043957923746587E-3</v>
      </c>
      <c r="BC332" s="93">
        <f t="shared" ref="BC332" si="2825">AS331</f>
        <v>3.65397480971715E-3</v>
      </c>
      <c r="BD332" s="39">
        <f t="shared" si="2715"/>
        <v>0</v>
      </c>
    </row>
    <row r="333" spans="1:62" x14ac:dyDescent="0.25">
      <c r="A333" s="90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76"/>
        <v>3335.5935550000004</v>
      </c>
      <c r="T333" s="92" t="str">
        <f t="shared" ref="T333" si="2826">IF(AVERAGE(N332)&lt;S332,"熊",IF(AVERAGE(N332)&gt;S332,"牛",""))</f>
        <v>牛</v>
      </c>
      <c r="U333" s="92">
        <f t="shared" ref="U333" si="2827">MAX(H333,O333)</f>
        <v>3387.0641999999998</v>
      </c>
      <c r="V333" s="92">
        <f t="shared" ref="V333" si="2828">MIN(I333,P333)</f>
        <v>3366.7757999999999</v>
      </c>
      <c r="W333" s="40">
        <f t="shared" ref="W333" si="2829">LN(U333/V333)</f>
        <v>6.0079779879686837E-3</v>
      </c>
      <c r="X333" s="92">
        <f t="shared" ref="X333" si="2830">IF(U333=H333,J333,Q333)</f>
        <v>1412</v>
      </c>
      <c r="Y333" s="92">
        <f t="shared" ref="Y333" si="2831">IF(V333=I333,K333,R333)</f>
        <v>1020</v>
      </c>
      <c r="Z333" s="93">
        <f t="shared" ref="Z333" si="2832">(U333-V333)/(C333)</f>
        <v>6.0118792130365575E-3</v>
      </c>
      <c r="AA333" s="93">
        <f t="shared" ref="AA333" si="2833">LN(C333/N332)</f>
        <v>-1.409938067053348E-3</v>
      </c>
      <c r="AB333" s="93">
        <f t="shared" ref="AB333" si="2834">LN(N333/U333)</f>
        <v>-4.5084595063658742E-4</v>
      </c>
      <c r="AC333" s="93">
        <f t="shared" ref="AC333" si="2835">LN(N333/V333)</f>
        <v>5.5571320373320934E-3</v>
      </c>
      <c r="AD333" s="93">
        <f t="shared" ref="AD333" si="2836">LN(U333/C333)</f>
        <v>3.6516150447803574E-3</v>
      </c>
      <c r="AE333" s="93">
        <f t="shared" ref="AE333" si="2837">LN(V333/C333)</f>
        <v>-2.3563629431883068E-3</v>
      </c>
      <c r="AF333" s="93">
        <f t="shared" ref="AF333" si="2838">LN(N333/C333)</f>
        <v>3.2007690941437952E-3</v>
      </c>
      <c r="AG333" s="93">
        <f t="shared" ref="AG333" si="2839">LN(N333/N332)</f>
        <v>1.7908310270903446E-3</v>
      </c>
      <c r="AH333" s="93">
        <f t="shared" ref="AH333" si="2840">LN(D333/C333)</f>
        <v>-3.0152245059205019E-4</v>
      </c>
      <c r="AI333" s="93">
        <f t="shared" ref="AI333" si="2841">LN(E333/C333)</f>
        <v>4.575932715860817E-4</v>
      </c>
      <c r="AJ333" s="93">
        <f t="shared" ref="AJ333" si="2842">LN(F333/C333)</f>
        <v>-4.9216213178298869E-4</v>
      </c>
      <c r="AK333" s="93">
        <f t="shared" ref="AK333" si="2843">+LN(G333/C333)</f>
        <v>4.957999160266289E-4</v>
      </c>
      <c r="AL333" s="93">
        <f t="shared" ref="AL333" si="2844">LN(H333/I333)</f>
        <v>4.2050296627243917E-3</v>
      </c>
      <c r="AM333" s="93">
        <f t="shared" ref="AM333" si="2845">LN(O333/P333)</f>
        <v>3.1558151287537912E-3</v>
      </c>
      <c r="AN333" s="93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3">
        <f t="shared" ref="AQ333" si="2849">LN(M333/L333)</f>
        <v>6.8200449545170239E-4</v>
      </c>
      <c r="AR333" s="93">
        <f t="shared" ref="AR333" si="2850">LN(N333/L333)</f>
        <v>2.7049691781171619E-3</v>
      </c>
      <c r="AS333" s="93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3">
        <f t="shared" si="2682"/>
        <v>3.2007690941437952E-3</v>
      </c>
      <c r="AX333" s="28">
        <f t="shared" si="2683"/>
        <v>0.45076989806982914</v>
      </c>
      <c r="AY333" s="93">
        <f t="shared" si="2684"/>
        <v>2.8521628592149645E-3</v>
      </c>
      <c r="AZ333" s="93">
        <f t="shared" si="2685"/>
        <v>2.7049691781171619E-3</v>
      </c>
      <c r="BA333" s="93">
        <f t="shared" ref="BA333" si="2851">AV332</f>
        <v>0.4204204204204246</v>
      </c>
      <c r="BB333" s="93">
        <f t="shared" si="2742"/>
        <v>-1.0356086651230889E-4</v>
      </c>
      <c r="BC333" s="93">
        <f t="shared" ref="BC333" si="2852">AS332</f>
        <v>-5.9163197484910337E-4</v>
      </c>
      <c r="BD333" s="39">
        <f t="shared" si="2715"/>
        <v>1</v>
      </c>
    </row>
    <row r="334" spans="1:62" x14ac:dyDescent="0.25">
      <c r="A334" s="90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76"/>
        <v>3342.539205</v>
      </c>
      <c r="T334" s="92" t="str">
        <f t="shared" ref="T334" si="2853">IF(AVERAGE(N333)&lt;S333,"熊",IF(AVERAGE(N333)&gt;S333,"牛",""))</f>
        <v>牛</v>
      </c>
      <c r="U334" s="92">
        <f t="shared" ref="U334" si="2854">MAX(H334,O334)</f>
        <v>3391.64</v>
      </c>
      <c r="V334" s="92">
        <f t="shared" ref="V334" si="2855">MIN(I334,P334)</f>
        <v>3361.33</v>
      </c>
      <c r="W334" s="40">
        <f t="shared" ref="W334" si="2856">LN(U334/V334)</f>
        <v>8.9768512346779811E-3</v>
      </c>
      <c r="X334" s="92">
        <f t="shared" ref="X334" si="2857">IF(U334=H334,J334,Q334)</f>
        <v>956</v>
      </c>
      <c r="Y334" s="92">
        <f t="shared" ref="Y334" si="2858">IF(V334=I334,K334,R334)</f>
        <v>1402</v>
      </c>
      <c r="Z334" s="93">
        <f t="shared" ref="Z334" si="2859">(U334-V334)/(C334)</f>
        <v>8.9582588289536923E-3</v>
      </c>
      <c r="AA334" s="93">
        <f t="shared" ref="AA334" si="2860">LN(C334/N333)</f>
        <v>-6.1087244010094792E-4</v>
      </c>
      <c r="AB334" s="93">
        <f t="shared" ref="AB334" si="2861">LN(N334/U334)</f>
        <v>-5.9765935168028866E-3</v>
      </c>
      <c r="AC334" s="93">
        <f t="shared" ref="AC334" si="2862">LN(N334/V334)</f>
        <v>3.0002577178749679E-3</v>
      </c>
      <c r="AD334" s="93">
        <f t="shared" ref="AD334" si="2863">LN(U334/C334)</f>
        <v>2.4117701292404431E-3</v>
      </c>
      <c r="AE334" s="93">
        <f t="shared" ref="AE334" si="2864">LN(V334/C334)</f>
        <v>-6.5650811054375185E-3</v>
      </c>
      <c r="AF334" s="93">
        <f t="shared" ref="AF334" si="2865">LN(N334/C334)</f>
        <v>-3.5648233875624612E-3</v>
      </c>
      <c r="AG334" s="93">
        <f t="shared" ref="AG334" si="2866">LN(N334/N333)</f>
        <v>-4.1756958276635038E-3</v>
      </c>
      <c r="AH334" s="93">
        <f t="shared" ref="AH334" si="2867">LN(D334/C334)</f>
        <v>4.6982137310370417E-4</v>
      </c>
      <c r="AI334" s="93">
        <f t="shared" ref="AI334" si="2868">LN(E334/C334)</f>
        <v>-2.8377264090103066E-4</v>
      </c>
      <c r="AJ334" s="93">
        <f t="shared" ref="AJ334" si="2869">LN(F334/C334)</f>
        <v>-5.6156943894658942E-5</v>
      </c>
      <c r="AK334" s="93">
        <f t="shared" ref="AK334" si="2870">+LN(G334/C334)</f>
        <v>-1.4581465787569835E-3</v>
      </c>
      <c r="AL334" s="93">
        <f t="shared" ref="AL334" si="2871">LN(H334/I334)</f>
        <v>4.8412218274474905E-3</v>
      </c>
      <c r="AM334" s="93">
        <f t="shared" ref="AM334" si="2872">LN(O334/P334)</f>
        <v>5.5478562080835793E-3</v>
      </c>
      <c r="AN334" s="93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3">
        <f t="shared" ref="AQ334" si="2876">LN(M334/L334)</f>
        <v>-6.5116692094940702E-5</v>
      </c>
      <c r="AR334" s="93">
        <f t="shared" ref="AR334" si="2877">LN(N334/L334)</f>
        <v>-2.1421944788501458E-3</v>
      </c>
      <c r="AS334" s="93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3">
        <f t="shared" si="2682"/>
        <v>-3.5648233875624612E-3</v>
      </c>
      <c r="AX334" s="28">
        <f t="shared" si="2683"/>
        <v>-0.23853513691850978</v>
      </c>
      <c r="AY334" s="93">
        <f t="shared" si="2684"/>
        <v>9.713051194502212E-4</v>
      </c>
      <c r="AZ334" s="93">
        <f t="shared" si="2685"/>
        <v>3.0002577178749679E-3</v>
      </c>
      <c r="BA334" s="93">
        <f t="shared" ref="BA334" si="2878">AV333</f>
        <v>0.92475010350742792</v>
      </c>
      <c r="BB334" s="93">
        <f t="shared" si="2742"/>
        <v>2.7049691781171619E-3</v>
      </c>
      <c r="BC334" s="93">
        <f t="shared" ref="BC334" si="2879">AS333</f>
        <v>3.2007690941437952E-3</v>
      </c>
      <c r="BD334" s="39">
        <f t="shared" si="2715"/>
        <v>0</v>
      </c>
    </row>
    <row r="335" spans="1:62" x14ac:dyDescent="0.25">
      <c r="A335" s="90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76"/>
        <v>3347.6797949999991</v>
      </c>
      <c r="T335" s="92" t="str">
        <f t="shared" ref="T335" si="2880">IF(AVERAGE(N334)&lt;S334,"熊",IF(AVERAGE(N334)&gt;S334,"牛",""))</f>
        <v>牛</v>
      </c>
      <c r="U335" s="92">
        <f t="shared" ref="U335" si="2881">MAX(H335,O335)</f>
        <v>3365.4398000000001</v>
      </c>
      <c r="V335" s="92">
        <f t="shared" ref="V335" si="2882">MIN(I335,P335)</f>
        <v>3345.3283000000001</v>
      </c>
      <c r="W335" s="40">
        <f t="shared" ref="W335" si="2883">LN(U335/V335)</f>
        <v>5.9938176704963774E-3</v>
      </c>
      <c r="X335" s="92">
        <f t="shared" ref="X335" si="2884">IF(U335=H335,J335,Q335)</f>
        <v>930</v>
      </c>
      <c r="Y335" s="92">
        <f t="shared" ref="Y335" si="2885">IF(V335=I335,K335,R335)</f>
        <v>1028</v>
      </c>
      <c r="Z335" s="93">
        <f t="shared" ref="Z335" si="2886">(U335-V335)/(C335)</f>
        <v>5.9764133817219248E-3</v>
      </c>
      <c r="AA335" s="93">
        <f t="shared" ref="AA335" si="2887">LN(C335/N334)</f>
        <v>-1.8658150321294617E-3</v>
      </c>
      <c r="AB335" s="93">
        <f t="shared" ref="AB335" si="2888">LN(N335/U335)</f>
        <v>-3.5038017968426591E-3</v>
      </c>
      <c r="AC335" s="93">
        <f t="shared" ref="AC335" si="2889">LN(N335/V335)</f>
        <v>2.4900158736539165E-3</v>
      </c>
      <c r="AD335" s="93">
        <f t="shared" ref="AD335" si="2890">LN(U335/C335)</f>
        <v>8.7481249085959322E-5</v>
      </c>
      <c r="AE335" s="93">
        <f t="shared" ref="AE335" si="2891">LN(V335/C335)</f>
        <v>-5.9063364214104359E-3</v>
      </c>
      <c r="AF335" s="93">
        <f t="shared" ref="AF335" si="2892">LN(N335/C335)</f>
        <v>-3.4163205477566599E-3</v>
      </c>
      <c r="AG335" s="93">
        <f t="shared" ref="AG335" si="2893">LN(N335/N334)</f>
        <v>-5.2821355798860648E-3</v>
      </c>
      <c r="AH335" s="93">
        <f t="shared" ref="AH335" si="2894">LN(D335/C335)</f>
        <v>-6.1814350753668101E-4</v>
      </c>
      <c r="AI335" s="93">
        <f t="shared" ref="AI335" si="2895">LN(E335/C335)</f>
        <v>-1.4048473092708024E-3</v>
      </c>
      <c r="AJ335" s="93">
        <f t="shared" ref="AJ335" si="2896">LN(F335/C335)</f>
        <v>-2.0651026386376246E-3</v>
      </c>
      <c r="AK335" s="93">
        <f t="shared" ref="AK335" si="2897">+LN(G335/C335)</f>
        <v>-1.3416440465180673E-3</v>
      </c>
      <c r="AL335" s="93">
        <f t="shared" ref="AL335" si="2898">LN(H335/I335)</f>
        <v>5.9938176704963774E-3</v>
      </c>
      <c r="AM335" s="93">
        <f t="shared" ref="AM335" si="2899">LN(O335/P335)</f>
        <v>4.8014282049350081E-3</v>
      </c>
      <c r="AN335" s="93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3">
        <f t="shared" ref="AQ335" si="2903">LN(M335/L335)</f>
        <v>7.4774770051335725E-5</v>
      </c>
      <c r="AR335" s="93">
        <f t="shared" ref="AR335" si="2904">LN(N335/L335)</f>
        <v>-2.074676501238651E-3</v>
      </c>
      <c r="AS335" s="93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3">
        <f t="shared" si="2682"/>
        <v>-3.4163205477566599E-3</v>
      </c>
      <c r="AX335" s="28">
        <f t="shared" si="2683"/>
        <v>-0.34631927006937091</v>
      </c>
      <c r="AY335" s="93">
        <f t="shared" si="2684"/>
        <v>4.5646923748924803E-3</v>
      </c>
      <c r="AZ335" s="93">
        <f t="shared" si="2685"/>
        <v>2.1159820417814565E-3</v>
      </c>
      <c r="BA335" s="93">
        <f t="shared" ref="BA335" si="2905">AV334</f>
        <v>0.33322335862751329</v>
      </c>
      <c r="BB335" s="93">
        <f t="shared" si="2742"/>
        <v>-2.1421944788501458E-3</v>
      </c>
      <c r="BC335" s="93">
        <f t="shared" ref="BC335" si="2906">AS334</f>
        <v>-3.5648233875624612E-3</v>
      </c>
      <c r="BD335" s="39">
        <f t="shared" si="2715"/>
        <v>1</v>
      </c>
    </row>
    <row r="336" spans="1:62" x14ac:dyDescent="0.25">
      <c r="A336" s="90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76"/>
        <v>3351.9011500000001</v>
      </c>
      <c r="T336" s="92" t="str">
        <f t="shared" ref="T336" si="2907">IF(AVERAGE(N335)&lt;S335,"熊",IF(AVERAGE(N335)&gt;S335,"牛",""))</f>
        <v>牛</v>
      </c>
      <c r="U336" s="92">
        <f t="shared" ref="U336" si="2908">MAX(H336,O336)</f>
        <v>3371.7485999999999</v>
      </c>
      <c r="V336" s="92">
        <f t="shared" ref="V336" si="2909">MIN(I336,P336)</f>
        <v>3352.5133999999998</v>
      </c>
      <c r="W336" s="40">
        <f t="shared" ref="W336" si="2910">LN(U336/V336)</f>
        <v>5.721149017232724E-3</v>
      </c>
      <c r="X336" s="92">
        <f t="shared" ref="X336" si="2911">IF(U336=H336,J336,Q336)</f>
        <v>1022</v>
      </c>
      <c r="Y336" s="92">
        <f t="shared" ref="Y336" si="2912">IF(V336=I336,K336,R336)</f>
        <v>930</v>
      </c>
      <c r="Z336" s="93">
        <f t="shared" ref="Z336" si="2913">(U336-V336)/(C336)</f>
        <v>5.7375460453044213E-3</v>
      </c>
      <c r="AA336" s="93">
        <f t="shared" ref="AA336" si="2914">LN(C336/N335)</f>
        <v>-3.4451794222890863E-4</v>
      </c>
      <c r="AB336" s="93">
        <f t="shared" ref="AB336" si="2915">LN(N336/U336)</f>
        <v>-2.532871667177466E-3</v>
      </c>
      <c r="AC336" s="93">
        <f t="shared" ref="AC336" si="2916">LN(N336/V336)</f>
        <v>3.1882773500552216E-3</v>
      </c>
      <c r="AD336" s="93">
        <f t="shared" ref="AD336" si="2917">LN(U336/C336)</f>
        <v>5.721149017232724E-3</v>
      </c>
      <c r="AE336" s="93">
        <f t="shared" ref="AE336" si="2918">LN(V336/C336)</f>
        <v>0</v>
      </c>
      <c r="AF336" s="93">
        <f t="shared" ref="AF336" si="2919">LN(N336/C336)</f>
        <v>3.1882773500552216E-3</v>
      </c>
      <c r="AG336" s="93">
        <f t="shared" ref="AG336" si="2920">LN(N336/N335)</f>
        <v>2.8437594078262844E-3</v>
      </c>
      <c r="AH336" s="93">
        <f t="shared" ref="AH336" si="2921">LN(D336/C336)</f>
        <v>9.4442706914675436E-4</v>
      </c>
      <c r="AI336" s="93">
        <f t="shared" ref="AI336" si="2922">LN(E336/C336)</f>
        <v>2.8425980188102277E-3</v>
      </c>
      <c r="AJ336" s="93">
        <f t="shared" ref="AJ336" si="2923">LN(F336/C336)</f>
        <v>3.4967139832432926E-3</v>
      </c>
      <c r="AK336" s="93">
        <f t="shared" ref="AK336" si="2924">+LN(G336/C336)</f>
        <v>2.8115434641918183E-3</v>
      </c>
      <c r="AL336" s="93">
        <f t="shared" ref="AL336" si="2925">LN(H336/I336)</f>
        <v>5.721149017232724E-3</v>
      </c>
      <c r="AM336" s="93">
        <f t="shared" ref="AM336" si="2926">LN(O336/P336)</f>
        <v>3.8104804347227849E-3</v>
      </c>
      <c r="AN336" s="93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3">
        <f t="shared" ref="AQ336" si="2930">LN(M336/L336)</f>
        <v>6.7120002497233588E-4</v>
      </c>
      <c r="AR336" s="93">
        <f t="shared" ref="AR336" si="2931">LN(N336/L336)</f>
        <v>3.7673388586329816E-4</v>
      </c>
      <c r="AS336" s="93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3">
        <f t="shared" si="2682"/>
        <v>3.1882773500552216E-3</v>
      </c>
      <c r="AX336" s="28">
        <f t="shared" si="2683"/>
        <v>6.5858426218592503E-2</v>
      </c>
      <c r="AY336" s="93">
        <f t="shared" si="2684"/>
        <v>2.8115434641918183E-3</v>
      </c>
      <c r="AZ336" s="93">
        <f t="shared" si="2685"/>
        <v>2.1228687486512343E-3</v>
      </c>
      <c r="BA336" s="93">
        <f t="shared" ref="BA336" si="2932">AV335</f>
        <v>0.41470303060437319</v>
      </c>
      <c r="BB336" s="93">
        <f t="shared" si="2742"/>
        <v>-2.074676501238651E-3</v>
      </c>
      <c r="BC336" s="93">
        <f t="shared" ref="BC336" si="2933">AS335</f>
        <v>-3.4163205477566599E-3</v>
      </c>
      <c r="BD336" s="39">
        <f t="shared" si="2715"/>
        <v>1</v>
      </c>
    </row>
    <row r="337" spans="1:62" x14ac:dyDescent="0.25">
      <c r="A337" s="90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76"/>
        <v>3355.6960099999997</v>
      </c>
      <c r="T337" s="92" t="str">
        <f t="shared" ref="T337" si="2934">IF(AVERAGE(N336)&lt;S336,"熊",IF(AVERAGE(N336)&gt;S336,"牛",""))</f>
        <v>牛</v>
      </c>
      <c r="U337" s="92">
        <f t="shared" ref="U337" si="2935">MAX(H337,O337)</f>
        <v>3370.4009000000001</v>
      </c>
      <c r="V337" s="92">
        <f t="shared" ref="V337" si="2936">MIN(I337,P337)</f>
        <v>3344.7433999999998</v>
      </c>
      <c r="W337" s="40">
        <f t="shared" ref="W337" si="2937">LN(U337/V337)</f>
        <v>7.6417195852561751E-3</v>
      </c>
      <c r="X337" s="92">
        <f t="shared" ref="X337" si="2938">IF(U337=H337,J337,Q337)</f>
        <v>948</v>
      </c>
      <c r="Y337" s="92">
        <f t="shared" ref="Y337" si="2939">IF(V337=I337,K337,R337)</f>
        <v>1436</v>
      </c>
      <c r="Z337" s="93">
        <f t="shared" ref="Z337" si="2940">(U337-V337)/(C337)</f>
        <v>7.6236101192338427E-3</v>
      </c>
      <c r="AA337" s="93">
        <f t="shared" ref="AA337" si="2941">LN(C337/N336)</f>
        <v>6.8728957101099294E-4</v>
      </c>
      <c r="AB337" s="93">
        <f t="shared" ref="AB337" si="2942">LN(N337/U337)</f>
        <v>-4.0868754935007839E-3</v>
      </c>
      <c r="AC337" s="93">
        <f t="shared" ref="AC337" si="2943">LN(N337/V337)</f>
        <v>3.5548440917554658E-3</v>
      </c>
      <c r="AD337" s="93">
        <f t="shared" ref="AD337" si="2944">LN(U337/C337)</f>
        <v>1.4457986093275668E-3</v>
      </c>
      <c r="AE337" s="93">
        <f t="shared" ref="AE337" si="2945">LN(V337/C337)</f>
        <v>-6.195920975928553E-3</v>
      </c>
      <c r="AF337" s="93">
        <f t="shared" ref="AF337" si="2946">LN(N337/C337)</f>
        <v>-2.6410768841732099E-3</v>
      </c>
      <c r="AG337" s="93">
        <f t="shared" ref="AG337" si="2947">LN(N337/N336)</f>
        <v>-1.9537873131622633E-3</v>
      </c>
      <c r="AH337" s="93">
        <f t="shared" ref="AH337" si="2948">LN(D337/C337)</f>
        <v>1.3768051202527545E-4</v>
      </c>
      <c r="AI337" s="93">
        <f t="shared" ref="AI337" si="2949">LN(E337/C337)</f>
        <v>1.1982298243498049E-3</v>
      </c>
      <c r="AJ337" s="93">
        <f t="shared" ref="AJ337" si="2950">LN(F337/C337)</f>
        <v>8.2950992763201079E-4</v>
      </c>
      <c r="AK337" s="93">
        <f t="shared" ref="AK337" si="2951">+LN(G337/C337)</f>
        <v>-3.7174294237321878E-3</v>
      </c>
      <c r="AL337" s="93">
        <f t="shared" ref="AL337" si="2952">LN(H337/I337)</f>
        <v>5.1774241914006106E-3</v>
      </c>
      <c r="AM337" s="93">
        <f t="shared" ref="AM337" si="2953">LN(O337/P337)</f>
        <v>6.5261560266064575E-3</v>
      </c>
      <c r="AN337" s="93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3">
        <f t="shared" ref="AQ337" si="2957">LN(M337/L337)</f>
        <v>4.7545471206176311E-4</v>
      </c>
      <c r="AR337" s="93">
        <f t="shared" ref="AR337" si="2958">LN(N337/L337)</f>
        <v>5.7442719484273295E-4</v>
      </c>
      <c r="AS337" s="93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3">
        <f t="shared" si="2682"/>
        <v>-2.6410768841732099E-3</v>
      </c>
      <c r="AX337" s="28">
        <f t="shared" si="2683"/>
        <v>7.5128130176360317E-2</v>
      </c>
      <c r="AY337" s="93">
        <f t="shared" si="2684"/>
        <v>1.4196158340769766E-5</v>
      </c>
      <c r="AZ337" s="93">
        <f t="shared" si="2685"/>
        <v>3.5548440917554658E-3</v>
      </c>
      <c r="BA337" s="93">
        <f t="shared" ref="BA337" si="2959">AV336</f>
        <v>0.55657336549659675</v>
      </c>
      <c r="BB337" s="93">
        <f t="shared" si="2742"/>
        <v>3.7673388586329816E-4</v>
      </c>
      <c r="BC337" s="93">
        <f t="shared" ref="BC337" si="2960">AS336</f>
        <v>3.1882773500552216E-3</v>
      </c>
      <c r="BD337" s="39">
        <f t="shared" si="2715"/>
        <v>0</v>
      </c>
    </row>
    <row r="338" spans="1:62" x14ac:dyDescent="0.25">
      <c r="A338" s="90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76"/>
        <v>3358.9774699999994</v>
      </c>
      <c r="T338" s="92" t="str">
        <f t="shared" ref="T338" si="2961">IF(AVERAGE(N337)&lt;S337,"熊",IF(AVERAGE(N337)&gt;S337,"牛",""))</f>
        <v>牛</v>
      </c>
      <c r="U338" s="92">
        <f t="shared" ref="U338" si="2962">MAX(H338,O338)</f>
        <v>3370.0562</v>
      </c>
      <c r="V338" s="92">
        <f t="shared" ref="V338" si="2963">MIN(I338,P338)</f>
        <v>3346.5432000000001</v>
      </c>
      <c r="W338" s="40">
        <f t="shared" ref="W338" si="2964">LN(U338/V338)</f>
        <v>7.0014882984295018E-3</v>
      </c>
      <c r="X338" s="92">
        <f t="shared" ref="X338" si="2965">IF(U338=H338,J338,Q338)</f>
        <v>1401</v>
      </c>
      <c r="Y338" s="92">
        <f t="shared" ref="Y338" si="2966">IF(V338=I338,K338,R338)</f>
        <v>1038</v>
      </c>
      <c r="Z338" s="93">
        <f t="shared" ref="Z338" si="2967">(U338-V338)/(C338)</f>
        <v>7.0142314349733699E-3</v>
      </c>
      <c r="AA338" s="93">
        <f t="shared" ref="AA338" si="2968">LN(C338/N337)</f>
        <v>-1.3325108546720543E-3</v>
      </c>
      <c r="AB338" s="93">
        <f t="shared" ref="AB338" si="2969">LN(N338/U338)</f>
        <v>-1.0955371115273767E-3</v>
      </c>
      <c r="AC338" s="93">
        <f t="shared" ref="AC338" si="2970">LN(N338/V338)</f>
        <v>5.9059511869021947E-3</v>
      </c>
      <c r="AD338" s="93">
        <f t="shared" ref="AD338" si="2971">LN(U338/C338)</f>
        <v>5.3171084180008042E-3</v>
      </c>
      <c r="AE338" s="93">
        <f t="shared" ref="AE338" si="2972">LN(V338/C338)</f>
        <v>-1.684379880428559E-3</v>
      </c>
      <c r="AF338" s="93">
        <f t="shared" ref="AF338" si="2973">LN(N338/C338)</f>
        <v>4.2215713064734425E-3</v>
      </c>
      <c r="AG338" s="93">
        <f t="shared" ref="AG338" si="2974">LN(N338/N337)</f>
        <v>2.8890604518014723E-3</v>
      </c>
      <c r="AH338" s="93">
        <f t="shared" ref="AH338" si="2975">LN(D338/C338)</f>
        <v>-4.3789988976470002E-4</v>
      </c>
      <c r="AI338" s="93">
        <f t="shared" ref="AI338" si="2976">LN(E338/C338)</f>
        <v>5.5125187020435974E-5</v>
      </c>
      <c r="AJ338" s="93">
        <f t="shared" ref="AJ338" si="2977">LN(F338/C338)</f>
        <v>1.3790054922412895E-4</v>
      </c>
      <c r="AK338" s="93">
        <f t="shared" ref="AK338" si="2978">+LN(G338/C338)</f>
        <v>3.6184247459542401E-3</v>
      </c>
      <c r="AL338" s="93">
        <f t="shared" ref="AL338" si="2979">LN(H338/I338)</f>
        <v>5.3028046263827863E-3</v>
      </c>
      <c r="AM338" s="93">
        <f t="shared" ref="AM338" si="2980">LN(O338/P338)</f>
        <v>2.4539765673989894E-3</v>
      </c>
      <c r="AN338" s="93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3">
        <f t="shared" ref="AQ338" si="2984">LN(M338/L338)</f>
        <v>1.4394076216070852E-4</v>
      </c>
      <c r="AR338" s="93">
        <f t="shared" ref="AR338" si="2985">LN(N338/L338)</f>
        <v>6.0314656051929899E-4</v>
      </c>
      <c r="AS338" s="93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3">
        <f t="shared" si="2682"/>
        <v>4.2215713064734425E-3</v>
      </c>
      <c r="AX338" s="28">
        <f t="shared" si="2683"/>
        <v>8.6326712882226958E-2</v>
      </c>
      <c r="AY338" s="93">
        <f t="shared" si="2684"/>
        <v>5.3028046263827863E-3</v>
      </c>
      <c r="AZ338" s="93">
        <f t="shared" si="2685"/>
        <v>1.3584394558717292E-3</v>
      </c>
      <c r="BA338" s="93">
        <f t="shared" ref="BA338" si="2986">AV337</f>
        <v>0.46423852674656102</v>
      </c>
      <c r="BB338" s="93">
        <f t="shared" si="2742"/>
        <v>5.7442719484273295E-4</v>
      </c>
      <c r="BC338" s="93">
        <f t="shared" ref="BC338" si="2987">AS337</f>
        <v>-2.6410768841732099E-3</v>
      </c>
      <c r="BD338" s="39">
        <f t="shared" si="2715"/>
        <v>0</v>
      </c>
    </row>
    <row r="339" spans="1:62" x14ac:dyDescent="0.25">
      <c r="A339" s="90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76"/>
        <v>3362.9117999999994</v>
      </c>
      <c r="T339" s="92" t="str">
        <f t="shared" ref="T339" si="2988">IF(AVERAGE(N338)&lt;S338,"熊",IF(AVERAGE(N338)&gt;S338,"牛",""))</f>
        <v>牛</v>
      </c>
      <c r="U339" s="92">
        <f t="shared" ref="U339" si="2989">MAX(H339,O339)</f>
        <v>3377.7089000000001</v>
      </c>
      <c r="V339" s="92">
        <f t="shared" ref="V339" si="2990">MIN(I339,P339)</f>
        <v>3357.0583999999999</v>
      </c>
      <c r="W339" s="40">
        <f t="shared" ref="W339" si="2991">LN(U339/V339)</f>
        <v>6.1325250891422689E-3</v>
      </c>
      <c r="X339" s="92">
        <f t="shared" ref="X339" si="2992">IF(U339=H339,J339,Q339)</f>
        <v>1120</v>
      </c>
      <c r="Y339" s="92">
        <f t="shared" ref="Y339" si="2993">IF(V339=I339,K339,R339)</f>
        <v>1458</v>
      </c>
      <c r="Z339" s="93">
        <f t="shared" ref="Z339" si="2994">(U339-V339)/(C339)</f>
        <v>6.1374012886804639E-3</v>
      </c>
      <c r="AA339" s="93">
        <f t="shared" ref="AA339" si="2995">LN(C339/N338)</f>
        <v>-4.957611631567668E-4</v>
      </c>
      <c r="AB339" s="93">
        <f t="shared" ref="AB339" si="2996">LN(N339/U339)</f>
        <v>-5.7949352867889764E-3</v>
      </c>
      <c r="AC339" s="93">
        <f t="shared" ref="AC339" si="2997">LN(N339/V339)</f>
        <v>3.3758980235339511E-4</v>
      </c>
      <c r="AD339" s="93">
        <f t="shared" ref="AD339" si="2998">LN(U339/C339)</f>
        <v>3.859516912282437E-3</v>
      </c>
      <c r="AE339" s="93">
        <f t="shared" ref="AE339" si="2999">LN(V339/C339)</f>
        <v>-2.2730081768599542E-3</v>
      </c>
      <c r="AF339" s="93">
        <f t="shared" ref="AF339" si="3000">LN(N339/C339)</f>
        <v>-1.9354183745065726E-3</v>
      </c>
      <c r="AG339" s="93">
        <f t="shared" ref="AG339" si="3001">LN(N339/N338)</f>
        <v>-2.4311795376633443E-3</v>
      </c>
      <c r="AH339" s="93">
        <f t="shared" ref="AH339" si="3002">LN(D339/C339)</f>
        <v>-6.4734042394247492E-4</v>
      </c>
      <c r="AI339" s="93">
        <f t="shared" ref="AI339" si="3003">LN(E339/C339)</f>
        <v>-4.4602265148617655E-4</v>
      </c>
      <c r="AJ339" s="93">
        <f t="shared" ref="AJ339" si="3004">LN(F339/C339)</f>
        <v>-7.4271986130556721E-4</v>
      </c>
      <c r="AK339" s="93">
        <f t="shared" ref="AK339" si="3005">+LN(G339/C339)</f>
        <v>2.4464079120639368E-3</v>
      </c>
      <c r="AL339" s="93">
        <f t="shared" ref="AL339" si="3006">LN(H339/I339)</f>
        <v>5.522802047246993E-3</v>
      </c>
      <c r="AM339" s="93">
        <f t="shared" ref="AM339" si="3007">LN(O339/P339)</f>
        <v>5.2453175008010944E-3</v>
      </c>
      <c r="AN339" s="93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3">
        <f t="shared" ref="AQ339" si="3011">LN(M339/L339)</f>
        <v>1.3385055500295148E-4</v>
      </c>
      <c r="AR339" s="93">
        <f t="shared" ref="AR339" si="3012">LN(N339/L339)</f>
        <v>-4.3818262865704966E-3</v>
      </c>
      <c r="AS339" s="93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3">
        <f t="shared" si="2682"/>
        <v>-1.9354183745065726E-3</v>
      </c>
      <c r="AX339" s="28">
        <f t="shared" si="2683"/>
        <v>-0.71413767221131974</v>
      </c>
      <c r="AY339" s="93">
        <f t="shared" si="2684"/>
        <v>4.1096930470285462E-3</v>
      </c>
      <c r="AZ339" s="93">
        <f t="shared" si="2685"/>
        <v>3.3758980235339511E-4</v>
      </c>
      <c r="BA339" s="93">
        <f t="shared" ref="BA339" si="3013">AV338</f>
        <v>0.84306553821290064</v>
      </c>
      <c r="BB339" s="93">
        <f t="shared" si="2742"/>
        <v>6.0314656051929899E-4</v>
      </c>
      <c r="BC339" s="93">
        <f t="shared" ref="BC339" si="3014">AS338</f>
        <v>4.2215713064734425E-3</v>
      </c>
      <c r="BD339" s="39">
        <f t="shared" si="2715"/>
        <v>0</v>
      </c>
    </row>
    <row r="340" spans="1:62" x14ac:dyDescent="0.25">
      <c r="A340" s="90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76"/>
        <v>3367.2217700000001</v>
      </c>
      <c r="T340" s="92" t="str">
        <f t="shared" ref="T340" si="3015">IF(AVERAGE(N339)&lt;S339,"熊",IF(AVERAGE(N339)&gt;S339,"牛",""))</f>
        <v>熊</v>
      </c>
      <c r="U340" s="92">
        <f t="shared" ref="U340" si="3016">MAX(H340,O340)</f>
        <v>3356.1190999999999</v>
      </c>
      <c r="V340" s="92">
        <f t="shared" ref="V340" si="3017">MIN(I340,P340)</f>
        <v>3335.2334000000001</v>
      </c>
      <c r="W340" s="40">
        <f t="shared" ref="W340" si="3018">LN(U340/V340)</f>
        <v>6.2426147260009101E-3</v>
      </c>
      <c r="X340" s="92">
        <f t="shared" ref="X340" si="3019">IF(U340=H340,J340,Q340)</f>
        <v>943</v>
      </c>
      <c r="Y340" s="92">
        <f t="shared" ref="Y340" si="3020">IF(V340=I340,K340,R340)</f>
        <v>1010</v>
      </c>
      <c r="Z340" s="93">
        <f t="shared" ref="Z340" si="3021">(U340-V340)/(C340)</f>
        <v>6.2398329758607419E-3</v>
      </c>
      <c r="AA340" s="93">
        <f t="shared" ref="AA340" si="3022">LN(C340/N339)</f>
        <v>-3.2914052024153101E-3</v>
      </c>
      <c r="AB340" s="93">
        <f t="shared" ref="AB340" si="3023">LN(N340/U340)</f>
        <v>-9.6807414122940694E-4</v>
      </c>
      <c r="AC340" s="93">
        <f t="shared" ref="AC340" si="3024">LN(N340/V340)</f>
        <v>5.2745405847716836E-3</v>
      </c>
      <c r="AD340" s="93">
        <f t="shared" ref="AD340" si="3025">LN(U340/C340)</f>
        <v>2.6739777207723733E-3</v>
      </c>
      <c r="AE340" s="93">
        <f t="shared" ref="AE340" si="3026">LN(V340/C340)</f>
        <v>-3.5686370052286157E-3</v>
      </c>
      <c r="AF340" s="93">
        <f t="shared" ref="AF340" si="3027">LN(N340/C340)</f>
        <v>1.7059035795430307E-3</v>
      </c>
      <c r="AG340" s="93">
        <f t="shared" ref="AG340" si="3028">LN(N340/N339)</f>
        <v>-1.5855016228723297E-3</v>
      </c>
      <c r="AH340" s="93">
        <f t="shared" ref="AH340" si="3029">LN(D340/C340)</f>
        <v>-1.1843588044971895E-4</v>
      </c>
      <c r="AI340" s="93">
        <f t="shared" ref="AI340" si="3030">LN(E340/C340)</f>
        <v>9.0271807435290887E-4</v>
      </c>
      <c r="AJ340" s="93">
        <f t="shared" ref="AJ340" si="3031">LN(F340/C340)</f>
        <v>2.1462648558478151E-3</v>
      </c>
      <c r="AK340" s="93">
        <f t="shared" ref="AK340" si="3032">+LN(G340/C340)</f>
        <v>-1.6256245098538583E-3</v>
      </c>
      <c r="AL340" s="93">
        <f t="shared" ref="AL340" si="3033">LN(H340/I340)</f>
        <v>6.2426147260009101E-3</v>
      </c>
      <c r="AM340" s="93">
        <f t="shared" ref="AM340" si="3034">LN(O340/P340)</f>
        <v>4.207165854928926E-3</v>
      </c>
      <c r="AN340" s="93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3">
        <f t="shared" ref="AQ340" si="3038">LN(M340/L340)</f>
        <v>-8.4992355804764047E-4</v>
      </c>
      <c r="AR340" s="93">
        <f t="shared" ref="AR340" si="3039">LN(N340/L340)</f>
        <v>3.3315280893967637E-3</v>
      </c>
      <c r="AS340" s="93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3">
        <f t="shared" si="2682"/>
        <v>1.7059035795430307E-3</v>
      </c>
      <c r="AX340" s="28">
        <f t="shared" si="2683"/>
        <v>0.5339347017337337</v>
      </c>
      <c r="AY340" s="93">
        <f t="shared" si="2684"/>
        <v>1.9430124953747584E-3</v>
      </c>
      <c r="AZ340" s="93">
        <f t="shared" si="2685"/>
        <v>4.1969060458428827E-3</v>
      </c>
      <c r="BA340" s="93">
        <f t="shared" ref="BA340" si="3040">AV339</f>
        <v>5.4889712113503408E-2</v>
      </c>
      <c r="BB340" s="93">
        <f t="shared" si="2742"/>
        <v>-4.3818262865704966E-3</v>
      </c>
      <c r="BC340" s="93">
        <f t="shared" ref="BC340" si="3041">AS339</f>
        <v>-1.9354183745065726E-3</v>
      </c>
      <c r="BD340" s="39">
        <f t="shared" si="2715"/>
        <v>1</v>
      </c>
    </row>
    <row r="341" spans="1:62" x14ac:dyDescent="0.25">
      <c r="A341" s="90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76"/>
        <v>3368.28215</v>
      </c>
      <c r="T341" s="92" t="str">
        <f t="shared" ref="T341" si="3042">IF(AVERAGE(N340)&lt;S340,"熊",IF(AVERAGE(N340)&gt;S340,"牛",""))</f>
        <v>熊</v>
      </c>
      <c r="U341" s="92">
        <f t="shared" ref="U341" si="3043">MAX(H341,O341)</f>
        <v>3350.6316000000002</v>
      </c>
      <c r="V341" s="92">
        <f t="shared" ref="V341" si="3044">MIN(I341,P341)</f>
        <v>3334.9596999999999</v>
      </c>
      <c r="W341" s="40">
        <f t="shared" ref="W341" si="3045">LN(U341/V341)</f>
        <v>4.6882700429278952E-3</v>
      </c>
      <c r="X341" s="92">
        <f t="shared" ref="X341" si="3046">IF(U341=H341,J341,Q341)</f>
        <v>1008</v>
      </c>
      <c r="Y341" s="92">
        <f t="shared" ref="Y341" si="3047">IF(V341=I341,K341,R341)</f>
        <v>1123</v>
      </c>
      <c r="Z341" s="93">
        <f t="shared" ref="Z341" si="3048">(U341-V341)/(C341)</f>
        <v>4.6857481963552342E-3</v>
      </c>
      <c r="AA341" s="93">
        <f t="shared" ref="AA341" si="3049">LN(C341/N340)</f>
        <v>-2.4735060312818845E-3</v>
      </c>
      <c r="AB341" s="93">
        <f t="shared" ref="AB341" si="3050">LN(N341/U341)</f>
        <v>-2.93584221859683E-3</v>
      </c>
      <c r="AC341" s="93">
        <f t="shared" ref="AC341" si="3051">LN(N341/V341)</f>
        <v>1.7524278243309756E-3</v>
      </c>
      <c r="AD341" s="93">
        <f t="shared" ref="AD341" si="3052">LN(U341/C341)</f>
        <v>1.8051688997456298E-3</v>
      </c>
      <c r="AE341" s="93">
        <f t="shared" ref="AE341" si="3053">LN(V341/C341)</f>
        <v>-2.8831011431822758E-3</v>
      </c>
      <c r="AF341" s="93">
        <f t="shared" ref="AF341" si="3054">LN(N341/C341)</f>
        <v>-1.1306733188512297E-3</v>
      </c>
      <c r="AG341" s="93">
        <f t="shared" ref="AG341" si="3055">LN(N341/N340)</f>
        <v>-3.6041793501331324E-3</v>
      </c>
      <c r="AH341" s="93">
        <f t="shared" ref="AH341" si="3056">LN(D341/C341)</f>
        <v>3.5728718689446315E-5</v>
      </c>
      <c r="AI341" s="93">
        <f t="shared" ref="AI341" si="3057">LN(E341/C341)</f>
        <v>6.1713466884778464E-4</v>
      </c>
      <c r="AJ341" s="93">
        <f t="shared" ref="AJ341" si="3058">LN(F341/C341)</f>
        <v>-1.3825601965713923E-3</v>
      </c>
      <c r="AK341" s="93">
        <f t="shared" ref="AK341" si="3059">+LN(G341/C341)</f>
        <v>-1.1726101471768952E-3</v>
      </c>
      <c r="AL341" s="93">
        <f t="shared" ref="AL341" si="3060">LN(H341/I341)</f>
        <v>4.6882700429278952E-3</v>
      </c>
      <c r="AM341" s="93">
        <f t="shared" ref="AM341" si="3061">LN(O341/P341)</f>
        <v>2.7260972052719915E-3</v>
      </c>
      <c r="AN341" s="93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3">
        <f t="shared" ref="AQ341" si="3065">LN(M341/L341)</f>
        <v>-1.6689666762556915E-4</v>
      </c>
      <c r="AR341" s="93">
        <f t="shared" ref="AR341" si="3066">LN(N341/L341)</f>
        <v>4.1936828325712444E-5</v>
      </c>
      <c r="AS341" s="93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3">
        <f t="shared" si="2682"/>
        <v>-1.1306733188512297E-3</v>
      </c>
      <c r="AX341" s="28">
        <f t="shared" si="2683"/>
        <v>8.939566995710314E-3</v>
      </c>
      <c r="AY341" s="93">
        <f t="shared" si="2684"/>
        <v>1.7104909960054216E-3</v>
      </c>
      <c r="AZ341" s="93">
        <f t="shared" si="2685"/>
        <v>1.6456256405236933E-3</v>
      </c>
      <c r="BA341" s="93">
        <f t="shared" ref="BA341" si="3067">AV340</f>
        <v>0.84451562552369464</v>
      </c>
      <c r="BB341" s="93">
        <f t="shared" si="2742"/>
        <v>3.3315280893967637E-3</v>
      </c>
      <c r="BC341" s="93">
        <f t="shared" ref="BC341" si="3068">AS340</f>
        <v>1.7059035795430307E-3</v>
      </c>
      <c r="BD341" s="39">
        <f t="shared" si="2715"/>
        <v>0</v>
      </c>
    </row>
    <row r="342" spans="1:62" x14ac:dyDescent="0.25">
      <c r="A342" s="90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76"/>
        <v>3367.1818499999999</v>
      </c>
      <c r="T342" s="92" t="str">
        <f t="shared" ref="T342" si="3069">IF(AVERAGE(N341)&lt;S341,"熊",IF(AVERAGE(N341)&gt;S341,"牛",""))</f>
        <v>熊</v>
      </c>
      <c r="U342" s="92">
        <f t="shared" ref="U342" si="3070">MAX(H342,O342)</f>
        <v>3347.0832</v>
      </c>
      <c r="V342" s="92">
        <f t="shared" ref="V342" si="3071">MIN(I342,P342)</f>
        <v>3332.6149</v>
      </c>
      <c r="W342" s="40">
        <f t="shared" ref="W342" si="3072">LN(U342/V342)</f>
        <v>4.3320289060892808E-3</v>
      </c>
      <c r="X342" s="92">
        <f t="shared" ref="X342" si="3073">IF(U342=H342,J342,Q342)</f>
        <v>942</v>
      </c>
      <c r="Y342" s="92">
        <f t="shared" ref="Y342" si="3074">IF(V342=I342,K342,R342)</f>
        <v>1434</v>
      </c>
      <c r="Z342" s="93">
        <f t="shared" ref="Z342" si="3075">(U342-V342)/(C342)</f>
        <v>4.3365657982435109E-3</v>
      </c>
      <c r="AA342" s="93">
        <f t="shared" ref="AA342" si="3076">LN(C342/N341)</f>
        <v>-1.3357180191721685E-3</v>
      </c>
      <c r="AB342" s="93">
        <f t="shared" ref="AB342" si="3077">LN(N342/U342)</f>
        <v>-9.7320094426893845E-4</v>
      </c>
      <c r="AC342" s="93">
        <f t="shared" ref="AC342" si="3078">LN(N342/V342)</f>
        <v>3.3588279618203903E-3</v>
      </c>
      <c r="AD342" s="93">
        <f t="shared" ref="AD342" si="3079">LN(U342/C342)</f>
        <v>3.211974860383578E-3</v>
      </c>
      <c r="AE342" s="93">
        <f t="shared" ref="AE342" si="3080">LN(V342/C342)</f>
        <v>-1.1200540457056618E-3</v>
      </c>
      <c r="AF342" s="93">
        <f t="shared" ref="AF342" si="3081">LN(N342/C342)</f>
        <v>2.2387739161146814E-3</v>
      </c>
      <c r="AG342" s="93">
        <f t="shared" ref="AG342" si="3082">LN(N342/N341)</f>
        <v>9.0305589694268835E-4</v>
      </c>
      <c r="AH342" s="93">
        <f t="shared" ref="AH342" si="3083">LN(D342/C342)</f>
        <v>1.4982402885228246E-3</v>
      </c>
      <c r="AI342" s="93">
        <f t="shared" ref="AI342" si="3084">LN(E342/C342)</f>
        <v>2.3903568409428815E-3</v>
      </c>
      <c r="AJ342" s="93">
        <f t="shared" ref="AJ342" si="3085">LN(F342/C342)</f>
        <v>2.9512362670938747E-3</v>
      </c>
      <c r="AK342" s="93">
        <f t="shared" ref="AK342" si="3086">+LN(G342/C342)</f>
        <v>2.2616217243528768E-3</v>
      </c>
      <c r="AL342" s="93">
        <f t="shared" ref="AL342" si="3087">LN(H342/I342)</f>
        <v>3.5270094455214862E-3</v>
      </c>
      <c r="AM342" s="93">
        <f t="shared" ref="AM342" si="3088">LN(O342/P342)</f>
        <v>3.7851047936177354E-3</v>
      </c>
      <c r="AN342" s="93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3">
        <f t="shared" ref="AQ342" si="3092">LN(M342/L342)</f>
        <v>1.4757110767508395E-4</v>
      </c>
      <c r="AR342" s="93">
        <f t="shared" ref="AR342" si="3093">LN(N342/L342)</f>
        <v>-2.2847808238215186E-5</v>
      </c>
      <c r="AS342" s="93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3">
        <f t="shared" si="2682"/>
        <v>2.2387739161146814E-3</v>
      </c>
      <c r="AX342" s="28">
        <f t="shared" si="2683"/>
        <v>-5.2805098041871831E-3</v>
      </c>
      <c r="AY342" s="93">
        <f t="shared" si="2684"/>
        <v>2.5766563094908636E-3</v>
      </c>
      <c r="AZ342" s="93">
        <f t="shared" si="2685"/>
        <v>3.3588279618203903E-3</v>
      </c>
      <c r="BA342" s="93">
        <f t="shared" ref="BA342" si="3094">AV341</f>
        <v>0.37324127897701975</v>
      </c>
      <c r="BB342" s="93">
        <f t="shared" si="2742"/>
        <v>4.1936828325712444E-5</v>
      </c>
      <c r="BC342" s="93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x14ac:dyDescent="0.25">
      <c r="A343" s="90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76"/>
        <v>3366.0918249999995</v>
      </c>
      <c r="T343" s="92" t="str">
        <f t="shared" ref="T343" si="3096">IF(AVERAGE(N342)&lt;S342,"熊",IF(AVERAGE(N342)&gt;S342,"牛",""))</f>
        <v>熊</v>
      </c>
      <c r="U343" s="92">
        <f t="shared" ref="U343" si="3097">MAX(H343,O343)</f>
        <v>3349.6473000000001</v>
      </c>
      <c r="V343" s="92">
        <f t="shared" ref="V343" si="3098">MIN(I343,P343)</f>
        <v>3340.4283999999998</v>
      </c>
      <c r="W343" s="40">
        <f t="shared" ref="W343" si="3099">LN(U343/V343)</f>
        <v>2.7559944755733128E-3</v>
      </c>
      <c r="X343" s="92">
        <f t="shared" ref="X343" si="3100">IF(U343=H343,J343,Q343)</f>
        <v>1354</v>
      </c>
      <c r="Y343" s="92">
        <f t="shared" ref="Y343" si="3101">IF(V343=I343,K343,R343)</f>
        <v>941</v>
      </c>
      <c r="Z343" s="93">
        <f t="shared" ref="Z343" si="3102">(U343-V343)/(C343)</f>
        <v>2.759470656008422E-3</v>
      </c>
      <c r="AA343" s="93">
        <f t="shared" ref="AA343" si="3103">LN(C343/N342)</f>
        <v>-8.9922449709429163E-4</v>
      </c>
      <c r="AB343" s="93">
        <f t="shared" ref="AB343" si="3104">LN(N343/U343)</f>
        <v>-1.2498674912633327E-3</v>
      </c>
      <c r="AC343" s="93">
        <f t="shared" ref="AC343" si="3105">LN(N343/V343)</f>
        <v>1.5061269843099825E-3</v>
      </c>
      <c r="AD343" s="93">
        <f t="shared" ref="AD343" si="3106">LN(U343/C343)</f>
        <v>2.6382021514462931E-3</v>
      </c>
      <c r="AE343" s="93">
        <f t="shared" ref="AE343" si="3107">LN(V343/C343)</f>
        <v>-1.1779232412687534E-4</v>
      </c>
      <c r="AF343" s="93">
        <f t="shared" ref="AF343" si="3108">LN(N343/C343)</f>
        <v>1.3883346601830464E-3</v>
      </c>
      <c r="AG343" s="93">
        <f t="shared" ref="AG343" si="3109">LN(N343/N342)</f>
        <v>4.8911016308878777E-4</v>
      </c>
      <c r="AH343" s="93">
        <f t="shared" ref="AH343" si="3110">LN(D343/C343)</f>
        <v>2.3772760536030691E-4</v>
      </c>
      <c r="AI343" s="93">
        <f t="shared" ref="AI343" si="3111">LN(E343/C343)</f>
        <v>5.215629014570847E-4</v>
      </c>
      <c r="AJ343" s="93">
        <f t="shared" ref="AJ343" si="3112">LN(F343/C343)</f>
        <v>-7.4233505383099936E-6</v>
      </c>
      <c r="AK343" s="93">
        <f t="shared" ref="AK343" si="3113">+LN(G343/C343)</f>
        <v>1.1539898819804097E-3</v>
      </c>
      <c r="AL343" s="93">
        <f t="shared" ref="AL343" si="3114">LN(H343/I343)</f>
        <v>1.8407929275859711E-3</v>
      </c>
      <c r="AM343" s="93">
        <f t="shared" ref="AM343" si="3115">LN(O343/P343)</f>
        <v>2.1378517011856031E-3</v>
      </c>
      <c r="AN343" s="93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3">
        <f t="shared" ref="AQ343" si="3119">LN(M343/L343)</f>
        <v>1.6167656721721433E-4</v>
      </c>
      <c r="AR343" s="93">
        <f t="shared" ref="AR343" si="3120">LN(N343/L343)</f>
        <v>2.3434477820258046E-4</v>
      </c>
      <c r="AS343" s="93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3">
        <f t="shared" si="2682"/>
        <v>1.3883346601830464E-3</v>
      </c>
      <c r="AX343" s="28">
        <f t="shared" si="2683"/>
        <v>8.5031836770100275E-2</v>
      </c>
      <c r="AY343" s="93">
        <f t="shared" si="2684"/>
        <v>1.2717822061074158E-3</v>
      </c>
      <c r="AZ343" s="93">
        <f t="shared" si="2685"/>
        <v>8.8798420992224926E-4</v>
      </c>
      <c r="BA343" s="93">
        <f t="shared" ref="BA343" si="3121">AV342</f>
        <v>0.77497010706165148</v>
      </c>
      <c r="BB343" s="93">
        <f t="shared" si="2742"/>
        <v>-2.2847808238215186E-5</v>
      </c>
      <c r="BC343" s="93">
        <f t="shared" ref="BC343" si="3122">AS342</f>
        <v>2.2387739161146814E-3</v>
      </c>
      <c r="BD343" s="39">
        <f t="shared" si="2715"/>
        <v>1</v>
      </c>
    </row>
    <row r="344" spans="1:62" x14ac:dyDescent="0.25">
      <c r="A344" s="90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76"/>
        <v>3365.2152550000001</v>
      </c>
      <c r="T344" s="92" t="str">
        <f t="shared" ref="T344" si="3123">IF(AVERAGE(N343)&lt;S343,"熊",IF(AVERAGE(N343)&gt;S343,"牛",""))</f>
        <v>熊</v>
      </c>
      <c r="U344" s="92">
        <f t="shared" ref="U344" si="3124">MAX(H344,O344)</f>
        <v>3344.5376000000001</v>
      </c>
      <c r="V344" s="92">
        <f t="shared" ref="V344" si="3125">MIN(I344,P344)</f>
        <v>3336.4654</v>
      </c>
      <c r="W344" s="40">
        <f t="shared" ref="W344" si="3126">LN(U344/V344)</f>
        <v>2.4164646919034457E-3</v>
      </c>
      <c r="X344" s="92">
        <f t="shared" ref="X344" si="3127">IF(U344=H344,J344,Q344)</f>
        <v>934</v>
      </c>
      <c r="Y344" s="92">
        <f t="shared" ref="Y344" si="3128">IF(V344=I344,K344,R344)</f>
        <v>1106</v>
      </c>
      <c r="Z344" s="93">
        <f t="shared" ref="Z344" si="3129">(U344-V344)/(C344)</f>
        <v>2.4140475906087463E-3</v>
      </c>
      <c r="AA344" s="93">
        <f t="shared" ref="AA344" si="3130">LN(C344/N343)</f>
        <v>-4.8396637015166372E-4</v>
      </c>
      <c r="AB344" s="93">
        <f t="shared" ref="AB344" si="3131">LN(N344/U344)</f>
        <v>-1.3230606222692626E-3</v>
      </c>
      <c r="AC344" s="93">
        <f t="shared" ref="AC344" si="3132">LN(N344/V344)</f>
        <v>1.0934040696341878E-3</v>
      </c>
      <c r="AD344" s="93">
        <f t="shared" ref="AD344" si="3133">LN(U344/C344)</f>
        <v>2.0722500053303516E-4</v>
      </c>
      <c r="AE344" s="93">
        <f t="shared" ref="AE344" si="3134">LN(V344/C344)</f>
        <v>-2.2092396913703841E-3</v>
      </c>
      <c r="AF344" s="93">
        <f t="shared" ref="AF344" si="3135">LN(N344/C344)</f>
        <v>-1.1158356217361939E-3</v>
      </c>
      <c r="AG344" s="93">
        <f t="shared" ref="AG344" si="3136">LN(N344/N343)</f>
        <v>-1.5998019918878588E-3</v>
      </c>
      <c r="AH344" s="93">
        <f t="shared" ref="AH344" si="3137">LN(D344/C344)</f>
        <v>-4.290892544101472E-4</v>
      </c>
      <c r="AI344" s="93">
        <f t="shared" ref="AI344" si="3138">LN(E344/C344)</f>
        <v>-2.5312435367162207E-4</v>
      </c>
      <c r="AJ344" s="93">
        <f t="shared" ref="AJ344" si="3139">LN(F344/C344)</f>
        <v>-7.4008089938650207E-4</v>
      </c>
      <c r="AK344" s="93">
        <f t="shared" ref="AK344" si="3140">+LN(G344/C344)</f>
        <v>-4.9610900949544859E-4</v>
      </c>
      <c r="AL344" s="93">
        <f t="shared" ref="AL344" si="3141">LN(H344/I344)</f>
        <v>2.4164646919034457E-3</v>
      </c>
      <c r="AM344" s="93">
        <f t="shared" ref="AM344" si="3142">LN(O344/P344)</f>
        <v>1.9851629811592792E-3</v>
      </c>
      <c r="AN344" s="93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3">
        <f t="shared" ref="AQ344" si="3146">LN(M344/L344)</f>
        <v>1.5201468932174626E-4</v>
      </c>
      <c r="AR344" s="93">
        <f t="shared" ref="AR344" si="3147">LN(N344/L344)</f>
        <v>-6.1972661224084008E-4</v>
      </c>
      <c r="AS344" s="93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3">
        <f t="shared" si="2682"/>
        <v>-1.1158356217361939E-3</v>
      </c>
      <c r="AX344" s="28">
        <f t="shared" si="2683"/>
        <v>-0.25650999727459628</v>
      </c>
      <c r="AY344" s="93">
        <f t="shared" si="2684"/>
        <v>1.7131306818750512E-3</v>
      </c>
      <c r="AZ344" s="93">
        <f t="shared" si="2685"/>
        <v>1.0038522279892422E-3</v>
      </c>
      <c r="BA344" s="93">
        <f t="shared" ref="BA344" si="3148">AV343</f>
        <v>0.54614975756326034</v>
      </c>
      <c r="BB344" s="93">
        <f t="shared" si="2742"/>
        <v>2.3434477820258046E-4</v>
      </c>
      <c r="BC344" s="93">
        <f t="shared" ref="BC344" si="3149">AS343</f>
        <v>1.3883346601830464E-3</v>
      </c>
      <c r="BD344" s="39">
        <f t="shared" si="2715"/>
        <v>0</v>
      </c>
    </row>
    <row r="345" spans="1:62" x14ac:dyDescent="0.25">
      <c r="A345" s="90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76"/>
        <v>3364.1712349999993</v>
      </c>
      <c r="T345" s="92" t="str">
        <f t="shared" ref="T345" si="3150">IF(AVERAGE(N344)&lt;S344,"熊",IF(AVERAGE(N344)&gt;S344,"牛",""))</f>
        <v>熊</v>
      </c>
      <c r="U345" s="92">
        <f t="shared" ref="U345" si="3151">MAX(H345,O345)</f>
        <v>3356.91</v>
      </c>
      <c r="V345" s="92">
        <f t="shared" ref="V345" si="3152">MIN(I345,P345)</f>
        <v>3340.31</v>
      </c>
      <c r="W345" s="40">
        <f t="shared" ref="W345" si="3153">LN(U345/V345)</f>
        <v>4.9572909341589625E-3</v>
      </c>
      <c r="X345" s="92">
        <f t="shared" ref="X345" si="3154">IF(U345=H345,J345,Q345)</f>
        <v>1009</v>
      </c>
      <c r="Y345" s="92">
        <f t="shared" ref="Y345" si="3155">IF(V345=I345,K345,R345)</f>
        <v>930</v>
      </c>
      <c r="Z345" s="93">
        <f t="shared" ref="Z345" si="3156">(U345-V345)/(C345)</f>
        <v>4.9695986300672419E-3</v>
      </c>
      <c r="AA345" s="93">
        <f t="shared" ref="AA345" si="3157">LN(C345/N344)</f>
        <v>5.822982385034885E-5</v>
      </c>
      <c r="AB345" s="93">
        <f t="shared" ref="AB345" si="3158">LN(N345/U345)</f>
        <v>-2.3770301312203081E-3</v>
      </c>
      <c r="AC345" s="93">
        <f t="shared" ref="AC345" si="3159">LN(N345/V345)</f>
        <v>2.5802608029386609E-3</v>
      </c>
      <c r="AD345" s="93">
        <f t="shared" ref="AD345" si="3160">LN(U345/C345)</f>
        <v>4.9572909341589625E-3</v>
      </c>
      <c r="AE345" s="93">
        <f t="shared" ref="AE345" si="3161">LN(V345/C345)</f>
        <v>0</v>
      </c>
      <c r="AF345" s="93">
        <f t="shared" ref="AF345" si="3162">LN(N345/C345)</f>
        <v>2.5802608029386609E-3</v>
      </c>
      <c r="AG345" s="93">
        <f t="shared" ref="AG345" si="3163">LN(N345/N344)</f>
        <v>2.6384906267888394E-3</v>
      </c>
      <c r="AH345" s="93">
        <f t="shared" ref="AH345" si="3164">LN(D345/C345)</f>
        <v>7.4516209226481933E-4</v>
      </c>
      <c r="AI345" s="93">
        <f t="shared" ref="AI345" si="3165">LN(E345/C345)</f>
        <v>1.3253455541712643E-3</v>
      </c>
      <c r="AJ345" s="93">
        <f t="shared" ref="AJ345" si="3166">LN(F345/C345)</f>
        <v>2.1083584003220024E-3</v>
      </c>
      <c r="AK345" s="93">
        <f t="shared" ref="AK345" si="3167">+LN(G345/C345)</f>
        <v>2.4428944735989172E-3</v>
      </c>
      <c r="AL345" s="93">
        <f t="shared" ref="AL345" si="3168">LN(H345/I345)</f>
        <v>4.9572909341589625E-3</v>
      </c>
      <c r="AM345" s="93">
        <f t="shared" ref="AM345" si="3169">LN(O345/P345)</f>
        <v>2.6344494694179113E-3</v>
      </c>
      <c r="AN345" s="93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3">
        <f t="shared" ref="AQ345" si="3173">LN(M345/L345)</f>
        <v>6.4488586859810435E-4</v>
      </c>
      <c r="AR345" s="93">
        <f t="shared" ref="AR345" si="3174">LN(N345/L345)</f>
        <v>1.7619066862154916E-4</v>
      </c>
      <c r="AS345" s="93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3">
        <f t="shared" si="2682"/>
        <v>2.5802608029386609E-3</v>
      </c>
      <c r="AX345" s="28">
        <f t="shared" si="2683"/>
        <v>3.5542168674707754E-2</v>
      </c>
      <c r="AY345" s="93">
        <f t="shared" si="2684"/>
        <v>2.4428944735989172E-3</v>
      </c>
      <c r="AZ345" s="93">
        <f t="shared" si="2685"/>
        <v>1.6137519041932548E-3</v>
      </c>
      <c r="BA345" s="93">
        <f t="shared" ref="BA345" si="3175">AV344</f>
        <v>0.45218156140826649</v>
      </c>
      <c r="BB345" s="93">
        <f t="shared" si="2742"/>
        <v>-6.1972661224084008E-4</v>
      </c>
      <c r="BC345" s="93">
        <f t="shared" ref="BC345" si="3176">AS344</f>
        <v>-1.1158356217361939E-3</v>
      </c>
      <c r="BD345" s="39">
        <f t="shared" si="2715"/>
        <v>1</v>
      </c>
    </row>
    <row r="346" spans="1:62" x14ac:dyDescent="0.25">
      <c r="A346" s="90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76"/>
        <v>3363.2532149999997</v>
      </c>
      <c r="T346" s="92" t="str">
        <f t="shared" ref="T346" si="3177">IF(AVERAGE(N345)&lt;S345,"熊",IF(AVERAGE(N345)&gt;S345,"牛",""))</f>
        <v>熊</v>
      </c>
      <c r="U346" s="92">
        <f t="shared" ref="U346" si="3178">MAX(H346,O346)</f>
        <v>3410.1704</v>
      </c>
      <c r="V346" s="92">
        <f t="shared" ref="V346" si="3179">MIN(I346,P346)</f>
        <v>3367.4742999999999</v>
      </c>
      <c r="W346" s="40">
        <f t="shared" ref="W346" si="3180">LN(U346/V346)</f>
        <v>1.2599263222473124E-2</v>
      </c>
      <c r="X346" s="92">
        <f t="shared" ref="X346" si="3181">IF(U346=H346,J346,Q346)</f>
        <v>930</v>
      </c>
      <c r="Y346" s="92">
        <f t="shared" ref="Y346" si="3182">IF(V346=I346,K346,R346)</f>
        <v>1424</v>
      </c>
      <c r="Z346" s="93">
        <f t="shared" ref="Z346" si="3183">(U346-V346)/(C346)</f>
        <v>1.2545699755216069E-2</v>
      </c>
      <c r="AA346" s="93">
        <f t="shared" ref="AA346" si="3184">LN(C346/N345)</f>
        <v>1.608574543941664E-2</v>
      </c>
      <c r="AB346" s="93">
        <f t="shared" ref="AB346" si="3185">LN(N346/U346)</f>
        <v>-1.0404240796430646E-2</v>
      </c>
      <c r="AC346" s="93">
        <f t="shared" ref="AC346" si="3186">LN(N346/V346)</f>
        <v>2.1950224260423893E-3</v>
      </c>
      <c r="AD346" s="93">
        <f t="shared" ref="AD346" si="3187">LN(U346/C346)</f>
        <v>2.0326374261850993E-3</v>
      </c>
      <c r="AE346" s="93">
        <f t="shared" ref="AE346" si="3188">LN(V346/C346)</f>
        <v>-1.056662579628798E-2</v>
      </c>
      <c r="AF346" s="93">
        <f t="shared" ref="AF346" si="3189">LN(N346/C346)</f>
        <v>-8.3716033702455044E-3</v>
      </c>
      <c r="AG346" s="93">
        <f t="shared" ref="AG346" si="3190">LN(N346/N345)</f>
        <v>7.7141420691710771E-3</v>
      </c>
      <c r="AH346" s="93">
        <f t="shared" ref="AH346" si="3191">LN(D346/C346)</f>
        <v>-8.264057204444246E-4</v>
      </c>
      <c r="AI346" s="93">
        <f t="shared" ref="AI346" si="3192">LN(E346/C346)</f>
        <v>-2.3795305154928233E-3</v>
      </c>
      <c r="AJ346" s="93">
        <f t="shared" ref="AJ346" si="3193">LN(F346/C346)</f>
        <v>-3.8234216264492055E-3</v>
      </c>
      <c r="AK346" s="93">
        <f t="shared" ref="AK346" si="3194">+LN(G346/C346)</f>
        <v>-3.7484154121505608E-3</v>
      </c>
      <c r="AL346" s="93">
        <f t="shared" ref="AL346" si="3195">LN(H346/I346)</f>
        <v>7.8179212315383825E-3</v>
      </c>
      <c r="AM346" s="93">
        <f t="shared" ref="AM346" si="3196">LN(O346/P346)</f>
        <v>7.0122624872639384E-3</v>
      </c>
      <c r="AN346" s="93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3">
        <f t="shared" ref="AQ346" si="3200">LN(M346/L346)</f>
        <v>-1.117387234088403E-3</v>
      </c>
      <c r="AR346" s="93">
        <f t="shared" ref="AR346" si="3201">LN(N346/L346)</f>
        <v>-4.6231879580948968E-3</v>
      </c>
      <c r="AS346" s="93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3">
        <f t="shared" si="2682"/>
        <v>-8.3716033702455044E-3</v>
      </c>
      <c r="AX346" s="28">
        <f t="shared" si="2683"/>
        <v>-0.36628169785999498</v>
      </c>
      <c r="AY346" s="93">
        <f t="shared" si="2684"/>
        <v>2.0368683932025103E-3</v>
      </c>
      <c r="AZ346" s="93">
        <f t="shared" si="2685"/>
        <v>2.1950224260423893E-3</v>
      </c>
      <c r="BA346" s="93">
        <f t="shared" ref="BA346" si="3202">AV345</f>
        <v>0.5198795180722986</v>
      </c>
      <c r="BB346" s="93">
        <f t="shared" si="2742"/>
        <v>1.7619066862154916E-4</v>
      </c>
      <c r="BC346" s="93">
        <f t="shared" ref="BC346" si="3203">AS345</f>
        <v>2.5802608029386609E-3</v>
      </c>
      <c r="BD346" s="39">
        <f t="shared" si="2715"/>
        <v>0</v>
      </c>
    </row>
    <row r="347" spans="1:62" x14ac:dyDescent="0.25">
      <c r="A347" s="90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76"/>
        <v>3363.0179199999998</v>
      </c>
      <c r="T347" s="92" t="str">
        <f t="shared" ref="T347" si="3204">IF(AVERAGE(N346)&lt;S346,"熊",IF(AVERAGE(N346)&gt;S346,"牛",""))</f>
        <v>牛</v>
      </c>
      <c r="U347" s="92">
        <f t="shared" ref="U347" si="3205">MAX(H347,O347)</f>
        <v>3383.8809000000001</v>
      </c>
      <c r="V347" s="92">
        <f t="shared" ref="V347" si="3206">MIN(I347,P347)</f>
        <v>3358.8422999999998</v>
      </c>
      <c r="W347" s="40">
        <f t="shared" ref="W347" si="3207">LN(U347/V347)</f>
        <v>7.4268850576920536E-3</v>
      </c>
      <c r="X347" s="92">
        <f t="shared" ref="X347" si="3208">IF(U347=H347,J347,Q347)</f>
        <v>941</v>
      </c>
      <c r="Y347" s="92">
        <f t="shared" ref="Y347" si="3209">IF(V347=I347,K347,R347)</f>
        <v>1046</v>
      </c>
      <c r="Z347" s="93">
        <f t="shared" ref="Z347" si="3210">(U347-V347)/(C347)</f>
        <v>7.4224850909095728E-3</v>
      </c>
      <c r="AA347" s="93">
        <f t="shared" ref="AA347" si="3211">LN(C347/N346)</f>
        <v>-4.5330481840810872E-4</v>
      </c>
      <c r="AB347" s="93">
        <f t="shared" ref="AB347" si="3212">LN(N347/U347)</f>
        <v>-1.0071783631845154E-4</v>
      </c>
      <c r="AC347" s="93">
        <f t="shared" ref="AC347" si="3213">LN(N347/V347)</f>
        <v>7.3261672213735867E-3</v>
      </c>
      <c r="AD347" s="93">
        <f t="shared" ref="AD347" si="3214">LN(U347/C347)</f>
        <v>3.1185309825751554E-3</v>
      </c>
      <c r="AE347" s="93">
        <f t="shared" ref="AE347" si="3215">LN(V347/C347)</f>
        <v>-4.3083540751167361E-3</v>
      </c>
      <c r="AF347" s="93">
        <f t="shared" ref="AF347" si="3216">LN(N347/C347)</f>
        <v>3.017813146256744E-3</v>
      </c>
      <c r="AG347" s="93">
        <f t="shared" ref="AG347" si="3217">LN(N347/N346)</f>
        <v>2.5645083278486246E-3</v>
      </c>
      <c r="AH347" s="93">
        <f t="shared" ref="AH347" si="3218">LN(D347/C347)</f>
        <v>3.791417437859364E-5</v>
      </c>
      <c r="AI347" s="93">
        <f t="shared" ref="AI347" si="3219">LN(E347/C347)</f>
        <v>1.5218106802113143E-3</v>
      </c>
      <c r="AJ347" s="93">
        <f t="shared" ref="AJ347" si="3220">LN(F347/C347)</f>
        <v>2.9340807675990134E-3</v>
      </c>
      <c r="AK347" s="93">
        <f t="shared" ref="AK347" si="3221">+LN(G347/C347)</f>
        <v>-3.0367601967977247E-3</v>
      </c>
      <c r="AL347" s="93">
        <f t="shared" ref="AL347" si="3222">LN(H347/I347)</f>
        <v>7.4268850576920536E-3</v>
      </c>
      <c r="AM347" s="93">
        <f t="shared" ref="AM347" si="3223">LN(O347/P347)</f>
        <v>6.0952104279288089E-3</v>
      </c>
      <c r="AN347" s="93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3">
        <f t="shared" ref="AQ347" si="3227">LN(M347/L347)</f>
        <v>5.3929474801776042E-4</v>
      </c>
      <c r="AR347" s="93">
        <f t="shared" ref="AR347" si="3228">LN(N347/L347)</f>
        <v>6.0545733430546027E-3</v>
      </c>
      <c r="AS347" s="93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3">
        <f t="shared" si="2682"/>
        <v>3.017813146256744E-3</v>
      </c>
      <c r="AX347" s="28">
        <f t="shared" si="2683"/>
        <v>0.8157005583379151</v>
      </c>
      <c r="AY347" s="93">
        <f t="shared" si="2684"/>
        <v>1.271593878318958E-3</v>
      </c>
      <c r="AZ347" s="93">
        <f t="shared" si="2685"/>
        <v>6.0545733430546027E-3</v>
      </c>
      <c r="BA347" s="93">
        <f t="shared" ref="BA347" si="3229">AV346</f>
        <v>0.1733132534353283</v>
      </c>
      <c r="BB347" s="93">
        <f t="shared" si="2742"/>
        <v>-4.6231879580948968E-3</v>
      </c>
      <c r="BC347" s="93">
        <f t="shared" ref="BC347" si="3230">AS346</f>
        <v>-8.3716033702455044E-3</v>
      </c>
      <c r="BD347" s="39">
        <f t="shared" si="2715"/>
        <v>1</v>
      </c>
    </row>
    <row r="348" spans="1:62" x14ac:dyDescent="0.25">
      <c r="A348" s="90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76"/>
        <v>3362.9384600000003</v>
      </c>
      <c r="T348" s="92" t="str">
        <f t="shared" ref="T348" si="3231">IF(AVERAGE(N347)&lt;S347,"熊",IF(AVERAGE(N347)&gt;S347,"牛",""))</f>
        <v>牛</v>
      </c>
      <c r="U348" s="92">
        <f t="shared" ref="U348" si="3232">MAX(H348,O348)</f>
        <v>3395.52</v>
      </c>
      <c r="V348" s="92">
        <f t="shared" ref="V348" si="3233">MIN(I348,P348)</f>
        <v>3379.23</v>
      </c>
      <c r="W348" s="40">
        <f t="shared" ref="W348" si="3234">LN(U348/V348)</f>
        <v>4.8090428118364387E-3</v>
      </c>
      <c r="X348" s="92">
        <f t="shared" ref="X348" si="3235">IF(U348=H348,J348,Q348)</f>
        <v>1301</v>
      </c>
      <c r="Y348" s="92">
        <f t="shared" ref="Y348" si="3236">IF(V348=I348,K348,R348)</f>
        <v>939</v>
      </c>
      <c r="Z348" s="93">
        <f t="shared" ref="Z348" si="3237">(U348-V348)/(C348)</f>
        <v>4.8174172255935161E-3</v>
      </c>
      <c r="AA348" s="93">
        <f t="shared" ref="AA348" si="3238">LN(C348/N347)</f>
        <v>-6.090447724406711E-4</v>
      </c>
      <c r="AB348" s="93">
        <f t="shared" ref="AB348" si="3239">LN(N348/U348)</f>
        <v>-2.1344977000604041E-3</v>
      </c>
      <c r="AC348" s="93">
        <f t="shared" ref="AC348" si="3240">LN(N348/V348)</f>
        <v>2.6745451117761521E-3</v>
      </c>
      <c r="AD348" s="93">
        <f t="shared" ref="AD348" si="3241">LN(U348/C348)</f>
        <v>4.1434322226913782E-3</v>
      </c>
      <c r="AE348" s="93">
        <f t="shared" ref="AE348" si="3242">LN(V348/C348)</f>
        <v>-6.6561058914512284E-4</v>
      </c>
      <c r="AF348" s="93">
        <f t="shared" ref="AF348" si="3243">LN(N348/C348)</f>
        <v>2.0089345226310638E-3</v>
      </c>
      <c r="AG348" s="93">
        <f t="shared" ref="AG348" si="3244">LN(N348/N347)</f>
        <v>1.3998897501904927E-3</v>
      </c>
      <c r="AH348" s="93">
        <f t="shared" ref="AH348" si="3245">LN(D348/C348)</f>
        <v>5.0272580901516955E-5</v>
      </c>
      <c r="AI348" s="93">
        <f t="shared" ref="AI348" si="3246">LN(E348/C348)</f>
        <v>-2.6615918982768804E-5</v>
      </c>
      <c r="AJ348" s="93">
        <f t="shared" ref="AJ348" si="3247">LN(F348/C348)</f>
        <v>-3.1943779220678926E-4</v>
      </c>
      <c r="AK348" s="93">
        <f t="shared" ref="AK348" si="3248">+LN(G348/C348)</f>
        <v>3.604341505415247E-3</v>
      </c>
      <c r="AL348" s="93">
        <f t="shared" ref="AL348" si="3249">LN(H348/I348)</f>
        <v>4.2699520945604563E-3</v>
      </c>
      <c r="AM348" s="93">
        <f t="shared" ref="AM348" si="3250">LN(O348/P348)</f>
        <v>3.3009609831599332E-3</v>
      </c>
      <c r="AN348" s="93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3">
        <f t="shared" ref="AQ348" si="3254">LN(M348/L348)</f>
        <v>-7.6897131048059265E-4</v>
      </c>
      <c r="AR348" s="93">
        <f t="shared" ref="AR348" si="3255">LN(N348/L348)</f>
        <v>-2.1138820884459551E-3</v>
      </c>
      <c r="AS348" s="93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3">
        <f t="shared" si="2682"/>
        <v>2.0089345226310638E-3</v>
      </c>
      <c r="AX348" s="28">
        <f t="shared" si="2683"/>
        <v>-0.44014732965006964</v>
      </c>
      <c r="AY348" s="93">
        <f t="shared" si="2684"/>
        <v>4.2699520945604563E-3</v>
      </c>
      <c r="AZ348" s="93">
        <f t="shared" si="2685"/>
        <v>1.1664632830994763E-3</v>
      </c>
      <c r="BA348" s="93">
        <f t="shared" ref="BA348" si="3256">AV347</f>
        <v>0.98638901536028611</v>
      </c>
      <c r="BB348" s="93">
        <f t="shared" si="2742"/>
        <v>6.0545733430546027E-3</v>
      </c>
      <c r="BC348" s="93">
        <f t="shared" ref="BC348" si="3257">AS347</f>
        <v>3.017813146256744E-3</v>
      </c>
      <c r="BD348" s="39">
        <f t="shared" si="2715"/>
        <v>0</v>
      </c>
      <c r="BE348" s="92"/>
    </row>
    <row r="349" spans="1:62" x14ac:dyDescent="0.25">
      <c r="A349" s="90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76"/>
        <v>3363.0834600000003</v>
      </c>
      <c r="T349" s="92" t="str">
        <f t="shared" ref="T349" si="3258">IF(AVERAGE(N348)&lt;S348,"熊",IF(AVERAGE(N348)&gt;S348,"牛",""))</f>
        <v>牛</v>
      </c>
      <c r="U349" s="92">
        <f t="shared" ref="U349" si="3259">MAX(H349,O349)</f>
        <v>3390.2</v>
      </c>
      <c r="V349" s="92">
        <f t="shared" ref="V349" si="3260">MIN(I349,P349)</f>
        <v>3372.69</v>
      </c>
      <c r="W349" s="40">
        <f t="shared" ref="W349" si="3261">LN(U349/V349)</f>
        <v>5.1782711612330173E-3</v>
      </c>
      <c r="X349" s="92">
        <f t="shared" ref="X349" si="3262">IF(U349=H349,J349,Q349)</f>
        <v>1451</v>
      </c>
      <c r="Y349" s="92">
        <f t="shared" ref="Y349" si="3263">IF(V349=I349,K349,R349)</f>
        <v>1419</v>
      </c>
      <c r="Z349" s="93">
        <f t="shared" ref="Z349" si="3264">(U349-V349)/(C349)</f>
        <v>5.1720114723543325E-3</v>
      </c>
      <c r="AA349" s="93">
        <f t="shared" ref="AA349" si="3265">LN(C349/N348)</f>
        <v>-8.1195077838949205E-4</v>
      </c>
      <c r="AB349" s="93">
        <f t="shared" ref="AB349" si="3266">LN(N349/U349)</f>
        <v>-1.210100054695613E-3</v>
      </c>
      <c r="AC349" s="93">
        <f t="shared" ref="AC349" si="3267">LN(N349/V349)</f>
        <v>3.9681711065374728E-3</v>
      </c>
      <c r="AD349" s="93">
        <f t="shared" ref="AD349" si="3268">LN(U349/C349)</f>
        <v>1.3784494776102926E-3</v>
      </c>
      <c r="AE349" s="93">
        <f t="shared" ref="AE349" si="3269">LN(V349/C349)</f>
        <v>-3.7998216836227254E-3</v>
      </c>
      <c r="AF349" s="93">
        <f t="shared" ref="AF349" si="3270">LN(N349/C349)</f>
        <v>1.6834942291468562E-4</v>
      </c>
      <c r="AG349" s="93">
        <f t="shared" ref="AG349" si="3271">LN(N349/N348)</f>
        <v>-6.4360135547479993E-4</v>
      </c>
      <c r="AH349" s="93">
        <f t="shared" ref="AH349" si="3272">LN(D349/C349)</f>
        <v>-1.1224869596529282E-4</v>
      </c>
      <c r="AI349" s="93">
        <f t="shared" ref="AI349" si="3273">LN(E349/C349)</f>
        <v>-1.7722640674036478E-5</v>
      </c>
      <c r="AJ349" s="93">
        <f t="shared" ref="AJ349" si="3274">LN(F349/C349)</f>
        <v>8.8868293303657944E-4</v>
      </c>
      <c r="AK349" s="93">
        <f t="shared" ref="AK349" si="3275">+LN(G349/C349)</f>
        <v>-9.2495053085706839E-4</v>
      </c>
      <c r="AL349" s="93">
        <f t="shared" ref="AL349" si="3276">LN(H349/I349)</f>
        <v>3.2036721828615977E-3</v>
      </c>
      <c r="AM349" s="93">
        <f t="shared" ref="AM349" si="3277">LN(O349/P349)</f>
        <v>5.1782711612330173E-3</v>
      </c>
      <c r="AN349" s="93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3">
        <f t="shared" ref="AQ349" si="3281">LN(M349/L349)</f>
        <v>-7.6850546415735532E-5</v>
      </c>
      <c r="AR349" s="93">
        <f t="shared" ref="AR349" si="3282">LN(N349/L349)</f>
        <v>8.2134072233147842E-4</v>
      </c>
      <c r="AS349" s="93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3">
        <f t="shared" si="2682"/>
        <v>1.6834942291468562E-4</v>
      </c>
      <c r="AX349" s="28">
        <f t="shared" si="2683"/>
        <v>0.15876641918902243</v>
      </c>
      <c r="AY349" s="93">
        <f t="shared" si="2684"/>
        <v>1.2424934296739246E-3</v>
      </c>
      <c r="AZ349" s="93">
        <f t="shared" si="2685"/>
        <v>3.9681711065374728E-3</v>
      </c>
      <c r="BA349" s="93">
        <f t="shared" ref="BA349" si="3283">AV348</f>
        <v>0.55555555555556801</v>
      </c>
      <c r="BB349" s="93">
        <f t="shared" si="2742"/>
        <v>-2.1138820884459551E-3</v>
      </c>
      <c r="BC349" s="93">
        <f t="shared" ref="BC349" si="3284">AS348</f>
        <v>2.0089345226310638E-3</v>
      </c>
      <c r="BD349" s="39">
        <f t="shared" si="2715"/>
        <v>1</v>
      </c>
    </row>
    <row r="350" spans="1:62" x14ac:dyDescent="0.25">
      <c r="A350" s="90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76"/>
        <v>3364.1139600000001</v>
      </c>
      <c r="T350" s="92" t="str">
        <f t="shared" ref="T350" si="3285">IF(AVERAGE(N349)&lt;S349,"熊",IF(AVERAGE(N349)&gt;S349,"牛",""))</f>
        <v>牛</v>
      </c>
      <c r="U350" s="92">
        <f t="shared" ref="U350" si="3286">MAX(H350,O350)</f>
        <v>3395.35</v>
      </c>
      <c r="V350" s="92">
        <f t="shared" ref="V350" si="3287">MIN(I350,P350)</f>
        <v>3383.45</v>
      </c>
      <c r="W350" s="40">
        <f t="shared" ref="W350" si="3288">LN(U350/V350)</f>
        <v>3.5109494966781311E-3</v>
      </c>
      <c r="X350" s="92">
        <f t="shared" ref="X350" si="3289">IF(U350=H350,J350,Q350)</f>
        <v>1436</v>
      </c>
      <c r="Y350" s="92">
        <f t="shared" ref="Y350" si="3290">IF(V350=I350,K350,R350)</f>
        <v>1012</v>
      </c>
      <c r="Z350" s="93">
        <f t="shared" ref="Z350" si="3291">(U350-V350)/(C350)</f>
        <v>3.5160497328984336E-3</v>
      </c>
      <c r="AA350" s="93">
        <f t="shared" ref="AA350" si="3292">LN(C350/N349)</f>
        <v>-4.7854099085020132E-4</v>
      </c>
      <c r="AB350" s="93">
        <f t="shared" ref="AB350" si="3293">LN(N350/U350)</f>
        <v>-1.4235465211270245E-3</v>
      </c>
      <c r="AC350" s="93">
        <f t="shared" ref="AC350" si="3294">LN(N350/V350)</f>
        <v>2.0874029755511745E-3</v>
      </c>
      <c r="AD350" s="93">
        <f t="shared" ref="AD350" si="3295">LN(U350/C350)</f>
        <v>3.2065728237656997E-3</v>
      </c>
      <c r="AE350" s="93">
        <f t="shared" ref="AE350" si="3296">LN(V350/C350)</f>
        <v>-3.0437667291243836E-4</v>
      </c>
      <c r="AF350" s="93">
        <f t="shared" ref="AF350" si="3297">LN(N350/C350)</f>
        <v>1.7830263026387188E-3</v>
      </c>
      <c r="AG350" s="93">
        <f t="shared" ref="AG350" si="3298">LN(N350/N349)</f>
        <v>1.3044853117886114E-3</v>
      </c>
      <c r="AH350" s="93">
        <f t="shared" ref="AH350" si="3299">LN(D350/C350)</f>
        <v>-9.4553706575799159E-5</v>
      </c>
      <c r="AI350" s="93">
        <f t="shared" ref="AI350" si="3300">LN(E350/C350)</f>
        <v>1.7727824707702908E-5</v>
      </c>
      <c r="AJ350" s="93">
        <f t="shared" ref="AJ350" si="3301">LN(F350/C350)</f>
        <v>4.5786802680425207E-4</v>
      </c>
      <c r="AK350" s="93">
        <f t="shared" ref="AK350" si="3302">+LN(G350/C350)</f>
        <v>2.0071555907869008E-3</v>
      </c>
      <c r="AL350" s="93">
        <f t="shared" ref="AL350" si="3303">LN(H350/I350)</f>
        <v>2.4058874639201868E-3</v>
      </c>
      <c r="AM350" s="93">
        <f t="shared" ref="AM350" si="3304">LN(O350/P350)</f>
        <v>2.7073592962320249E-3</v>
      </c>
      <c r="AN350" s="93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3">
        <f t="shared" ref="AQ350" si="3308">LN(M350/L350)</f>
        <v>-5.6326981080302013E-4</v>
      </c>
      <c r="AR350" s="93">
        <f t="shared" ref="AR350" si="3309">LN(N350/L350)</f>
        <v>-3.9808976417706594E-4</v>
      </c>
      <c r="AS350" s="93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3">
        <f t="shared" si="2682"/>
        <v>1.7830263026387188E-3</v>
      </c>
      <c r="AX350" s="28">
        <f t="shared" si="2683"/>
        <v>-0.113445378151252</v>
      </c>
      <c r="AY350" s="93">
        <f t="shared" si="2684"/>
        <v>2.3115322636993885E-3</v>
      </c>
      <c r="AZ350" s="93">
        <f t="shared" si="2685"/>
        <v>1.2838127751050486E-3</v>
      </c>
      <c r="BA350" s="93">
        <f t="shared" ref="BA350" si="3310">AV349</f>
        <v>0.76584808680754057</v>
      </c>
      <c r="BB350" s="93">
        <f t="shared" si="2742"/>
        <v>8.2134072233147842E-4</v>
      </c>
      <c r="BC350" s="93">
        <f t="shared" ref="BC350" si="3311">AS349</f>
        <v>1.6834942291468562E-4</v>
      </c>
      <c r="BD350" s="39">
        <f t="shared" si="2715"/>
        <v>0</v>
      </c>
      <c r="BE350" s="92"/>
    </row>
    <row r="351" spans="1:62" x14ac:dyDescent="0.25">
      <c r="A351" s="90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76"/>
        <v>3365.3779600000003</v>
      </c>
      <c r="T351" s="92" t="str">
        <f t="shared" ref="T351" si="3312">IF(AVERAGE(N350)&lt;S350,"熊",IF(AVERAGE(N350)&gt;S350,"牛",""))</f>
        <v>牛</v>
      </c>
      <c r="U351" s="92">
        <f t="shared" ref="U351" si="3313">MAX(H351,O351)</f>
        <v>3400.49</v>
      </c>
      <c r="V351" s="92">
        <f t="shared" ref="V351" si="3314">MIN(I351,P351)</f>
        <v>3374.83</v>
      </c>
      <c r="W351" s="40">
        <f t="shared" ref="W351" si="3315">LN(U351/V351)</f>
        <v>7.5745861997309812E-3</v>
      </c>
      <c r="X351" s="92">
        <f t="shared" ref="X351" si="3316">IF(U351=H351,J351,Q351)</f>
        <v>1046</v>
      </c>
      <c r="Y351" s="92">
        <f t="shared" ref="Y351" si="3317">IF(V351=I351,K351,R351)</f>
        <v>1332</v>
      </c>
      <c r="Z351" s="93">
        <f t="shared" ref="Z351" si="3318">(U351-V351)/(C351)</f>
        <v>7.5621831899091874E-3</v>
      </c>
      <c r="AA351" s="93">
        <f t="shared" ref="AA351" si="3319">LN(C351/N350)</f>
        <v>7.9012699210073256E-4</v>
      </c>
      <c r="AB351" s="93">
        <f t="shared" ref="AB351" si="3320">LN(N351/U351)</f>
        <v>-6.4965945948879137E-3</v>
      </c>
      <c r="AC351" s="93">
        <f t="shared" ref="AC351" si="3321">LN(N351/V351)</f>
        <v>1.0779916048430486E-3</v>
      </c>
      <c r="AD351" s="93">
        <f t="shared" ref="AD351" si="3322">LN(U351/C351)</f>
        <v>2.146109933781505E-3</v>
      </c>
      <c r="AE351" s="93">
        <f t="shared" ref="AE351" si="3323">LN(V351/C351)</f>
        <v>-5.4284762659494888E-3</v>
      </c>
      <c r="AF351" s="93">
        <f t="shared" ref="AF351" si="3324">LN(N351/C351)</f>
        <v>-4.3504846611065002E-3</v>
      </c>
      <c r="AG351" s="93">
        <f t="shared" ref="AG351" si="3325">LN(N351/N350)</f>
        <v>-3.5603576690057216E-3</v>
      </c>
      <c r="AH351" s="93">
        <f t="shared" ref="AH351" si="3326">LN(D351/C351)</f>
        <v>-1.011356468438477E-3</v>
      </c>
      <c r="AI351" s="93">
        <f t="shared" ref="AI351" si="3327">LN(E351/C351)</f>
        <v>-1.3418169622386592E-3</v>
      </c>
      <c r="AJ351" s="93">
        <f t="shared" ref="AJ351" si="3328">LN(F351/C351)</f>
        <v>-6.6331082965341299E-4</v>
      </c>
      <c r="AK351" s="93">
        <f t="shared" ref="AK351" si="3329">+LN(G351/C351)</f>
        <v>-1.6517228861356969E-3</v>
      </c>
      <c r="AL351" s="93">
        <f t="shared" ref="AL351" si="3330">LN(H351/I351)</f>
        <v>3.8745862672176857E-3</v>
      </c>
      <c r="AM351" s="93">
        <f t="shared" ref="AM351" si="3331">LN(O351/P351)</f>
        <v>3.8387422484039628E-3</v>
      </c>
      <c r="AN351" s="93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3">
        <f t="shared" ref="AQ351" si="3335">LN(M351/L351)</f>
        <v>-3.5171045430258007E-4</v>
      </c>
      <c r="AR351" s="93">
        <f t="shared" ref="AR351" si="3336">LN(N351/L351)</f>
        <v>-1.6532277929112616E-3</v>
      </c>
      <c r="AS351" s="93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3">
        <f t="shared" si="2682"/>
        <v>-4.3504846611065002E-3</v>
      </c>
      <c r="AX351" s="28">
        <f t="shared" si="2683"/>
        <v>-0.21784879189400536</v>
      </c>
      <c r="AY351" s="93">
        <f t="shared" si="2684"/>
        <v>7.675344730061937E-5</v>
      </c>
      <c r="AZ351" s="93">
        <f t="shared" si="2685"/>
        <v>1.0779916048430486E-3</v>
      </c>
      <c r="BA351" s="93">
        <f t="shared" ref="BA351" si="3337">AV350</f>
        <v>0.59411764705883274</v>
      </c>
      <c r="BB351" s="93">
        <f t="shared" si="2742"/>
        <v>-3.9808976417706594E-4</v>
      </c>
      <c r="BC351" s="93">
        <f t="shared" ref="BC351" si="3338">AS350</f>
        <v>1.7830263026387188E-3</v>
      </c>
      <c r="BD351" s="39">
        <f t="shared" si="2715"/>
        <v>1</v>
      </c>
    </row>
    <row r="352" spans="1:62" x14ac:dyDescent="0.25">
      <c r="A352" s="90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76"/>
        <v>3365.4179600000002</v>
      </c>
      <c r="T352" s="92" t="str">
        <f t="shared" ref="T352" si="3339">IF(AVERAGE(N351)&lt;S351,"熊",IF(AVERAGE(N351)&gt;S351,"牛",""))</f>
        <v>牛</v>
      </c>
      <c r="U352" s="92">
        <f t="shared" ref="U352" si="3340">MAX(H352,O352)</f>
        <v>3382.35</v>
      </c>
      <c r="V352" s="92">
        <f t="shared" ref="V352" si="3341">MIN(I352,P352)</f>
        <v>3365.71</v>
      </c>
      <c r="W352" s="40">
        <f t="shared" ref="W352" si="3342">LN(U352/V352)</f>
        <v>4.9317977988832858E-3</v>
      </c>
      <c r="X352" s="92">
        <f t="shared" ref="X352" si="3343">IF(U352=H352,J352,Q352)</f>
        <v>1335</v>
      </c>
      <c r="Y352" s="92">
        <f t="shared" ref="Y352" si="3344">IF(V352=I352,K352,R352)</f>
        <v>1026</v>
      </c>
      <c r="Z352" s="93">
        <f t="shared" ref="Z352" si="3345">(U352-V352)/(C352)</f>
        <v>4.9329574324904835E-3</v>
      </c>
      <c r="AA352" s="93">
        <f t="shared" ref="AA352" si="3346">LN(C352/N351)</f>
        <v>-1.5522019793753788E-3</v>
      </c>
      <c r="AB352" s="93">
        <f t="shared" ref="AB352" si="3347">LN(N352/U352)</f>
        <v>-3.0528317160377926E-3</v>
      </c>
      <c r="AC352" s="93">
        <f t="shared" ref="AC352" si="3348">LN(N352/V352)</f>
        <v>1.8789660828453822E-3</v>
      </c>
      <c r="AD352" s="93">
        <f t="shared" ref="AD352" si="3349">LN(U352/C352)</f>
        <v>2.6999918705324349E-3</v>
      </c>
      <c r="AE352" s="93">
        <f t="shared" ref="AE352" si="3350">LN(V352/C352)</f>
        <v>-2.2318059283507096E-3</v>
      </c>
      <c r="AF352" s="93">
        <f t="shared" ref="AF352" si="3351">LN(N352/C352)</f>
        <v>-3.5283984550538763E-4</v>
      </c>
      <c r="AG352" s="93">
        <f t="shared" ref="AG352" si="3352">LN(N352/N351)</f>
        <v>-1.9050418248806437E-3</v>
      </c>
      <c r="AH352" s="93">
        <f t="shared" ref="AH352" si="3353">LN(D352/C352)</f>
        <v>-2.4015476755925717E-4</v>
      </c>
      <c r="AI352" s="93">
        <f t="shared" ref="AI352" si="3354">LN(E352/C352)</f>
        <v>7.2308082985732139E-4</v>
      </c>
      <c r="AJ352" s="93">
        <f t="shared" ref="AJ352" si="3355">LN(F352/C352)</f>
        <v>6.2531768026549434E-4</v>
      </c>
      <c r="AK352" s="93">
        <f t="shared" ref="AK352" si="3356">+LN(G352/C352)</f>
        <v>2.2978237055930142E-3</v>
      </c>
      <c r="AL352" s="93">
        <f t="shared" ref="AL352" si="3357">LN(H352/I352)</f>
        <v>4.6065272300446405E-3</v>
      </c>
      <c r="AM352" s="93">
        <f t="shared" ref="AM352" si="3358">LN(O352/P352)</f>
        <v>3.6579898172228753E-3</v>
      </c>
      <c r="AN352" s="93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3">
        <f t="shared" ref="AQ352" si="3362">LN(M352/L352)</f>
        <v>-5.235826781210042E-4</v>
      </c>
      <c r="AR352" s="93">
        <f t="shared" ref="AR352" si="3363">LN(N352/L352)</f>
        <v>-2.7837518050735674E-3</v>
      </c>
      <c r="AS352" s="93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3">
        <f t="shared" si="2682"/>
        <v>-3.5283984550538763E-4</v>
      </c>
      <c r="AX352" s="28">
        <f t="shared" si="2683"/>
        <v>-0.56490384615385592</v>
      </c>
      <c r="AY352" s="93">
        <f t="shared" si="2684"/>
        <v>4.5296296339437242E-3</v>
      </c>
      <c r="AZ352" s="93">
        <f t="shared" si="2685"/>
        <v>6.0515810118498049E-4</v>
      </c>
      <c r="BA352" s="93">
        <f t="shared" ref="BA352" si="3364">AV351</f>
        <v>0.14185502727980878</v>
      </c>
      <c r="BB352" s="93">
        <f t="shared" si="2742"/>
        <v>-1.6532277929112616E-3</v>
      </c>
      <c r="BC352" s="93">
        <f t="shared" ref="BC352" si="3365">AS351</f>
        <v>-4.3504846611065002E-3</v>
      </c>
      <c r="BD352" s="39">
        <f t="shared" si="2715"/>
        <v>1</v>
      </c>
      <c r="BE352" s="92" t="s">
        <v>500</v>
      </c>
    </row>
    <row r="353" spans="1:58" x14ac:dyDescent="0.25">
      <c r="A353" s="90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76"/>
        <v>3365.0459599999995</v>
      </c>
      <c r="T353" s="92" t="str">
        <f t="shared" ref="T353" si="3366">IF(AVERAGE(N352)&lt;S352,"熊",IF(AVERAGE(N352)&gt;S352,"牛",""))</f>
        <v>牛</v>
      </c>
      <c r="U353" s="92">
        <f t="shared" ref="U353" si="3367">MAX(H353,O353)</f>
        <v>3382.61</v>
      </c>
      <c r="V353" s="92">
        <f t="shared" ref="V353" si="3368">MIN(I353,P353)</f>
        <v>3372</v>
      </c>
      <c r="W353" s="40">
        <f t="shared" ref="W353" si="3369">LN(U353/V353)</f>
        <v>3.1415607196260973E-3</v>
      </c>
      <c r="X353" s="92">
        <f t="shared" ref="X353" si="3370">IF(U353=H353,J353,Q353)</f>
        <v>1458</v>
      </c>
      <c r="Y353" s="92">
        <f t="shared" ref="Y353" si="3371">IF(V353=I353,K353,R353)</f>
        <v>1431</v>
      </c>
      <c r="Z353" s="93">
        <f t="shared" ref="Z353" si="3372">(U353-V353)/(C353)</f>
        <v>3.1450735579645435E-3</v>
      </c>
      <c r="AA353" s="93">
        <f t="shared" ref="AA353" si="3373">LN(C353/N352)</f>
        <v>4.4177142160939988E-4</v>
      </c>
      <c r="AB353" s="93">
        <f t="shared" ref="AB353" si="3374">LN(N353/U353)</f>
        <v>-2.4244574656049036E-4</v>
      </c>
      <c r="AC353" s="93">
        <f t="shared" ref="AC353" si="3375">LN(N353/V353)</f>
        <v>2.8991149730655088E-3</v>
      </c>
      <c r="AD353" s="93">
        <f t="shared" ref="AD353" si="3376">LN(U353/C353)</f>
        <v>2.6879269721703349E-3</v>
      </c>
      <c r="AE353" s="93">
        <f t="shared" ref="AE353" si="3377">LN(V353/C353)</f>
        <v>-4.5363374745580097E-4</v>
      </c>
      <c r="AF353" s="93">
        <f t="shared" ref="AF353" si="3378">LN(N353/C353)</f>
        <v>2.4454812256098956E-3</v>
      </c>
      <c r="AG353" s="93">
        <f t="shared" ref="AG353" si="3379">LN(N353/N352)</f>
        <v>2.8872526472191198E-3</v>
      </c>
      <c r="AH353" s="93">
        <f t="shared" ref="AH353" si="3380">LN(D353/C353)</f>
        <v>8.918426622267306E-4</v>
      </c>
      <c r="AI353" s="93">
        <f t="shared" ref="AI353" si="3381">LN(E353/C353)</f>
        <v>1.1109779080466897E-3</v>
      </c>
      <c r="AJ353" s="93">
        <f t="shared" ref="AJ353" si="3382">LN(F353/C353)</f>
        <v>8.5334097036865572E-4</v>
      </c>
      <c r="AK353" s="93">
        <f t="shared" ref="AK353" si="3383">+LN(G353/C353)</f>
        <v>2.3035344849712935E-3</v>
      </c>
      <c r="AL353" s="93">
        <f t="shared" ref="AL353" si="3384">LN(H353/I353)</f>
        <v>2.4898354502831204E-3</v>
      </c>
      <c r="AM353" s="93">
        <f t="shared" ref="AM353" si="3385">LN(O353/P353)</f>
        <v>3.1415607196260973E-3</v>
      </c>
      <c r="AN353" s="93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3">
        <f t="shared" ref="AQ353" si="3389">LN(M353/L353)</f>
        <v>-1.3901274355159726E-4</v>
      </c>
      <c r="AR353" s="93">
        <f t="shared" ref="AR353" si="3390">LN(N353/L353)</f>
        <v>1.6856399779090252E-4</v>
      </c>
      <c r="AS353" s="93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3">
        <f t="shared" si="2682"/>
        <v>2.4454812256098956E-3</v>
      </c>
      <c r="AX353" s="28">
        <f t="shared" si="2683"/>
        <v>5.3722902921786699E-2</v>
      </c>
      <c r="AY353" s="93">
        <f t="shared" si="2684"/>
        <v>2.3035344849712935E-3</v>
      </c>
      <c r="AZ353" s="93">
        <f t="shared" si="2685"/>
        <v>2.8991149730655088E-3</v>
      </c>
      <c r="BA353" s="93">
        <f t="shared" ref="BA353" si="3391">AV352</f>
        <v>0.38040865384615241</v>
      </c>
      <c r="BB353" s="93">
        <f t="shared" si="2742"/>
        <v>-2.7837518050735674E-3</v>
      </c>
      <c r="BC353" s="93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x14ac:dyDescent="0.25">
      <c r="A354" s="90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76"/>
        <v>3364.8585849999995</v>
      </c>
      <c r="T354" s="92" t="str">
        <f t="shared" ref="T354" si="3393">IF(AVERAGE(N353)&lt;S353,"熊",IF(AVERAGE(N353)&gt;S353,"牛",""))</f>
        <v>牛</v>
      </c>
      <c r="U354" s="92">
        <f t="shared" ref="U354" si="3394">MAX(H354,O354)</f>
        <v>3378.58</v>
      </c>
      <c r="V354" s="92">
        <f t="shared" ref="V354" si="3395">MIN(I354,P354)</f>
        <v>3359.76</v>
      </c>
      <c r="W354" s="40">
        <f t="shared" ref="W354" si="3396">LN(U354/V354)</f>
        <v>5.5859600247538119E-3</v>
      </c>
      <c r="X354" s="92">
        <f t="shared" ref="X354" si="3397">IF(U354=H354,J354,Q354)</f>
        <v>935</v>
      </c>
      <c r="Y354" s="92">
        <f t="shared" ref="Y354" si="3398">IF(V354=I354,K354,R354)</f>
        <v>1421</v>
      </c>
      <c r="Z354" s="93">
        <f t="shared" ref="Z354" si="3399">(U354-V354)/(C354)</f>
        <v>5.5768911646871099E-3</v>
      </c>
      <c r="AA354" s="93">
        <f t="shared" ref="AA354" si="3400">LN(C354/N353)</f>
        <v>-2.1165031441416219E-3</v>
      </c>
      <c r="AB354" s="93">
        <f t="shared" ref="AB354" si="3401">LN(N354/U354)</f>
        <v>-2.4923146814797795E-3</v>
      </c>
      <c r="AC354" s="93">
        <f t="shared" ref="AC354" si="3402">LN(N354/V354)</f>
        <v>3.0936453432739886E-3</v>
      </c>
      <c r="AD354" s="93">
        <f t="shared" ref="AD354" si="3403">LN(U354/C354)</f>
        <v>1.1668509087634025E-3</v>
      </c>
      <c r="AE354" s="93">
        <f t="shared" ref="AE354" si="3404">LN(V354/C354)</f>
        <v>-4.4191091159905089E-3</v>
      </c>
      <c r="AF354" s="93">
        <f t="shared" ref="AF354" si="3405">LN(N354/C354)</f>
        <v>-1.3254637727164844E-3</v>
      </c>
      <c r="AG354" s="93">
        <f t="shared" ref="AG354" si="3406">LN(N354/N353)</f>
        <v>-3.4419669168581279E-3</v>
      </c>
      <c r="AH354" s="93">
        <f t="shared" ref="AH354" si="3407">LN(D354/C354)</f>
        <v>-2.8155114117872279E-4</v>
      </c>
      <c r="AI354" s="93">
        <f t="shared" ref="AI354" si="3408">LN(E354/C354)</f>
        <v>1.1668509087634025E-3</v>
      </c>
      <c r="AJ354" s="93">
        <f t="shared" ref="AJ354" si="3409">LN(F354/C354)</f>
        <v>-5.9267337195107435E-5</v>
      </c>
      <c r="AK354" s="93">
        <f t="shared" ref="AK354" si="3410">+LN(G354/C354)</f>
        <v>-1.3195293715866174E-3</v>
      </c>
      <c r="AL354" s="93">
        <f t="shared" ref="AL354" si="3411">LN(H354/I354)</f>
        <v>4.7618360560534156E-3</v>
      </c>
      <c r="AM354" s="93">
        <f t="shared" ref="AM354" si="3412">LN(O354/P354)</f>
        <v>3.8203475267379354E-3</v>
      </c>
      <c r="AN354" s="93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3">
        <f t="shared" ref="AQ354" si="3416">LN(M354/L354)</f>
        <v>-1.0540772233810388E-3</v>
      </c>
      <c r="AR354" s="93">
        <f t="shared" ref="AR354" si="3417">LN(N354/L354)</f>
        <v>1.5430679188231314E-4</v>
      </c>
      <c r="AS354" s="93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3">
        <f t="shared" si="2682"/>
        <v>-1.3254637727164844E-3</v>
      </c>
      <c r="AX354" s="28">
        <f t="shared" si="2683"/>
        <v>2.7630180658872999E-2</v>
      </c>
      <c r="AY354" s="93">
        <f t="shared" si="2684"/>
        <v>2.2754557757035132E-3</v>
      </c>
      <c r="AZ354" s="93">
        <f t="shared" si="2685"/>
        <v>3.0936453432739886E-3</v>
      </c>
      <c r="BA354" s="93">
        <f t="shared" ref="BA354" si="3418">AV353</f>
        <v>0.92271442035813822</v>
      </c>
      <c r="BB354" s="93">
        <f t="shared" si="2742"/>
        <v>1.6856399779090252E-4</v>
      </c>
      <c r="BC354" s="93">
        <f t="shared" ref="BC354" si="3419">AS353</f>
        <v>2.4454812256098956E-3</v>
      </c>
      <c r="BD354" s="39">
        <f t="shared" si="2715"/>
        <v>0</v>
      </c>
      <c r="BE354" s="92"/>
      <c r="BF354" s="92"/>
    </row>
    <row r="355" spans="1:58" x14ac:dyDescent="0.25">
      <c r="A355" s="90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76"/>
        <v>3364.7955849999998</v>
      </c>
      <c r="T355" s="92" t="str">
        <f t="shared" ref="T355" si="3420">IF(AVERAGE(N354)&lt;S354,"熊",IF(AVERAGE(N354)&gt;S354,"牛",""))</f>
        <v>牛</v>
      </c>
      <c r="U355" s="92">
        <f t="shared" ref="U355" si="3421">MAX(H355,O355)</f>
        <v>3379.49</v>
      </c>
      <c r="V355" s="92">
        <f t="shared" ref="V355" si="3422">MIN(I355,P355)</f>
        <v>3360.56</v>
      </c>
      <c r="W355" s="40">
        <f t="shared" ref="W355" si="3423">LN(U355/V355)</f>
        <v>5.6171837818540828E-3</v>
      </c>
      <c r="X355" s="92">
        <f t="shared" ref="X355" si="3424">IF(U355=H355,J355,Q355)</f>
        <v>1459</v>
      </c>
      <c r="Y355" s="92">
        <f t="shared" ref="Y355" si="3425">IF(V355=I355,K355,R355)</f>
        <v>945</v>
      </c>
      <c r="Z355" s="93">
        <f t="shared" ref="Z355" si="3426">(U355-V355)/(C355)</f>
        <v>5.6280492699590113E-3</v>
      </c>
      <c r="AA355" s="93">
        <f t="shared" ref="AA355" si="3427">LN(C355/N354)</f>
        <v>-1.9781166232087973E-3</v>
      </c>
      <c r="AB355" s="93">
        <f t="shared" ref="AB355" si="3428">LN(N355/U355)</f>
        <v>-2.5154887653304714E-4</v>
      </c>
      <c r="AC355" s="93">
        <f t="shared" ref="AC355" si="3429">LN(N355/V355)</f>
        <v>5.3656349053209052E-3</v>
      </c>
      <c r="AD355" s="93">
        <f t="shared" ref="AD355" si="3430">LN(U355/C355)</f>
        <v>4.7397389636799209E-3</v>
      </c>
      <c r="AE355" s="93">
        <f t="shared" ref="AE355" si="3431">LN(V355/C355)</f>
        <v>-8.7744481817403634E-4</v>
      </c>
      <c r="AF355" s="93">
        <f t="shared" ref="AF355" si="3432">LN(N355/C355)</f>
        <v>4.4881900871470625E-3</v>
      </c>
      <c r="AG355" s="93">
        <f t="shared" ref="AG355" si="3433">LN(N355/N354)</f>
        <v>2.5100734639381867E-3</v>
      </c>
      <c r="AH355" s="93">
        <f t="shared" ref="AH355" si="3434">LN(D355/C355)</f>
        <v>5.9459925514110799E-5</v>
      </c>
      <c r="AI355" s="93">
        <f t="shared" ref="AI355" si="3435">LN(E355/C355)</f>
        <v>1.0222184812171394E-3</v>
      </c>
      <c r="AJ355" s="93">
        <f t="shared" ref="AJ355" si="3436">LN(F355/C355)</f>
        <v>2.7943091401132843E-4</v>
      </c>
      <c r="AK355" s="93">
        <f t="shared" ref="AK355" si="3437">+LN(G355/C355)</f>
        <v>2.1650333434535306E-3</v>
      </c>
      <c r="AL355" s="93">
        <f t="shared" ref="AL355" si="3438">LN(H355/I355)</f>
        <v>3.1492720317608338E-3</v>
      </c>
      <c r="AM355" s="93">
        <f t="shared" ref="AM355" si="3439">LN(O355/P355)</f>
        <v>3.0108989943325899E-3</v>
      </c>
      <c r="AN355" s="93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3">
        <f t="shared" ref="AQ355" si="3443">LN(M355/L355)</f>
        <v>2.0453929078384679E-4</v>
      </c>
      <c r="AR355" s="93">
        <f t="shared" ref="AR355" si="3444">LN(N355/L355)</f>
        <v>1.6440234577067248E-3</v>
      </c>
      <c r="AS355" s="93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3">
        <f t="shared" si="2682"/>
        <v>4.4881900871470625E-3</v>
      </c>
      <c r="AX355" s="28">
        <f t="shared" si="2683"/>
        <v>0.29318541996829239</v>
      </c>
      <c r="AY355" s="93">
        <f t="shared" si="2684"/>
        <v>3.0424781616275646E-3</v>
      </c>
      <c r="AZ355" s="93">
        <f t="shared" si="2685"/>
        <v>2.7593501177997325E-3</v>
      </c>
      <c r="BA355" s="93">
        <f t="shared" ref="BA355" si="3445">AV354</f>
        <v>0.55313496280552688</v>
      </c>
      <c r="BB355" s="93">
        <f t="shared" si="2742"/>
        <v>1.5430679188231314E-4</v>
      </c>
      <c r="BC355" s="93">
        <f t="shared" ref="BC355" si="3446">AS354</f>
        <v>-1.3254637727164844E-3</v>
      </c>
      <c r="BD355" s="39">
        <f t="shared" si="2715"/>
        <v>0</v>
      </c>
      <c r="BE355" s="92"/>
    </row>
    <row r="356" spans="1:58" x14ac:dyDescent="0.25">
      <c r="A356" s="90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76"/>
        <v>3366.0441549999996</v>
      </c>
      <c r="T356" s="92" t="str">
        <f t="shared" ref="T356" si="3447">IF(AVERAGE(N355)&lt;S355,"熊",IF(AVERAGE(N355)&gt;S355,"牛",""))</f>
        <v>牛</v>
      </c>
      <c r="U356" s="92">
        <f t="shared" ref="U356" si="3448">MAX(H356,O356)</f>
        <v>3384.93</v>
      </c>
      <c r="V356" s="92">
        <f t="shared" ref="V356" si="3449">MIN(I356,P356)</f>
        <v>3374.77</v>
      </c>
      <c r="W356" s="40">
        <f t="shared" ref="W356" si="3450">LN(U356/V356)</f>
        <v>3.0060528280183639E-3</v>
      </c>
      <c r="X356" s="92">
        <f t="shared" ref="X356" si="3451">IF(U356=H356,J356,Q356)</f>
        <v>937</v>
      </c>
      <c r="Y356" s="92">
        <f t="shared" ref="Y356" si="3452">IF(V356=I356,K356,R356)</f>
        <v>1014</v>
      </c>
      <c r="Z356" s="93">
        <f t="shared" ref="Z356" si="3453">(U356-V356)/(C356)</f>
        <v>3.0038908665160347E-3</v>
      </c>
      <c r="AA356" s="93">
        <f t="shared" ref="AA356" si="3454">LN(C356/N355)</f>
        <v>1.076776637410047E-3</v>
      </c>
      <c r="AB356" s="93">
        <f t="shared" ref="AB356" si="3455">LN(N356/U356)</f>
        <v>-1.2533960095562531E-3</v>
      </c>
      <c r="AC356" s="93">
        <f t="shared" ref="AC356" si="3456">LN(N356/V356)</f>
        <v>1.7526568184622151E-3</v>
      </c>
      <c r="AD356" s="93">
        <f t="shared" ref="AD356" si="3457">LN(U356/C356)</f>
        <v>7.8318838500808399E-4</v>
      </c>
      <c r="AE356" s="93">
        <f t="shared" ref="AE356" si="3458">LN(V356/C356)</f>
        <v>-2.2228644430102897E-3</v>
      </c>
      <c r="AF356" s="93">
        <f t="shared" ref="AF356" si="3459">LN(N356/C356)</f>
        <v>-4.7020762454817104E-4</v>
      </c>
      <c r="AG356" s="93">
        <f t="shared" ref="AG356" si="3460">LN(N356/N355)</f>
        <v>6.065690128619519E-4</v>
      </c>
      <c r="AH356" s="93">
        <f t="shared" ref="AH356" si="3461">LN(D356/C356)</f>
        <v>-2.6021337643575092E-4</v>
      </c>
      <c r="AI356" s="93">
        <f t="shared" ref="AI356" si="3462">LN(E356/C356)</f>
        <v>1.9215959356766354E-4</v>
      </c>
      <c r="AJ356" s="93">
        <f t="shared" ref="AJ356" si="3463">LN(F356/C356)</f>
        <v>-8.5744655425694889E-5</v>
      </c>
      <c r="AK356" s="93">
        <f t="shared" ref="AK356" si="3464">+LN(G356/C356)</f>
        <v>-9.7023056501190129E-4</v>
      </c>
      <c r="AL356" s="93">
        <f t="shared" ref="AL356" si="3465">LN(H356/I356)</f>
        <v>3.0060528280183639E-3</v>
      </c>
      <c r="AM356" s="93">
        <f t="shared" ref="AM356" si="3466">LN(O356/P356)</f>
        <v>2.3312309570601951E-3</v>
      </c>
      <c r="AN356" s="93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3">
        <f t="shared" ref="AQ356" si="3470">LN(M356/L356)</f>
        <v>7.1019154487636759E-5</v>
      </c>
      <c r="AR356" s="93">
        <f t="shared" ref="AR356" si="3471">LN(N356/L356)</f>
        <v>4.2603929081654605E-4</v>
      </c>
      <c r="AS356" s="93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3">
        <f t="shared" si="2682"/>
        <v>-4.7020762454817104E-4</v>
      </c>
      <c r="AX356" s="28">
        <f t="shared" si="2683"/>
        <v>0.14173228346457434</v>
      </c>
      <c r="AY356" s="93">
        <f t="shared" si="2684"/>
        <v>1.2526338779984354E-3</v>
      </c>
      <c r="AZ356" s="93">
        <f t="shared" si="2685"/>
        <v>1.3142045479283028E-3</v>
      </c>
      <c r="BA356" s="93">
        <f t="shared" ref="BA356" si="3472">AV355</f>
        <v>0.95509772847332719</v>
      </c>
      <c r="BB356" s="93">
        <f t="shared" si="2742"/>
        <v>1.6440234577067248E-3</v>
      </c>
      <c r="BC356" s="93">
        <f t="shared" ref="BC356" si="3473">AS355</f>
        <v>4.4881900871470625E-3</v>
      </c>
      <c r="BD356" s="39">
        <f t="shared" si="2715"/>
        <v>0</v>
      </c>
    </row>
    <row r="357" spans="1:58" x14ac:dyDescent="0.25">
      <c r="A357" s="90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76"/>
        <v>3366.9176949999992</v>
      </c>
      <c r="T357" s="92" t="str">
        <f t="shared" ref="T357" si="3474">IF(AVERAGE(N356)&lt;S356,"熊",IF(AVERAGE(N356)&gt;S356,"牛",""))</f>
        <v>牛</v>
      </c>
      <c r="U357" s="92">
        <f t="shared" ref="U357" si="3475">MAX(H357,O357)</f>
        <v>3388.64</v>
      </c>
      <c r="V357" s="92">
        <f t="shared" ref="V357" si="3476">MIN(I357,P357)</f>
        <v>3374.19</v>
      </c>
      <c r="W357" s="40">
        <f t="shared" ref="W357" si="3477">LN(U357/V357)</f>
        <v>4.273365437269909E-3</v>
      </c>
      <c r="X357" s="92">
        <f t="shared" ref="X357" si="3478">IF(U357=H357,J357,Q357)</f>
        <v>1459</v>
      </c>
      <c r="Y357" s="92">
        <f t="shared" ref="Y357" si="3479">IF(V357=I357,K357,R357)</f>
        <v>932</v>
      </c>
      <c r="Z357" s="93">
        <f t="shared" ref="Z357" si="3480">(U357-V357)/(C357)</f>
        <v>4.2794653777923344E-3</v>
      </c>
      <c r="AA357" s="93">
        <f t="shared" ref="AA357" si="3481">LN(C357/N356)</f>
        <v>-1.2135061750104346E-3</v>
      </c>
      <c r="AB357" s="93">
        <f t="shared" ref="AB357" si="3482">LN(N357/U357)</f>
        <v>-1.1804842360044615E-4</v>
      </c>
      <c r="AC357" s="93">
        <f t="shared" ref="AC357" si="3483">LN(N357/V357)</f>
        <v>4.1553170136694852E-3</v>
      </c>
      <c r="AD357" s="93">
        <f t="shared" ref="AD357" si="3484">LN(U357/C357)</f>
        <v>3.5623364595480538E-3</v>
      </c>
      <c r="AE357" s="93">
        <f t="shared" ref="AE357" si="3485">LN(V357/C357)</f>
        <v>-7.1102897772182835E-4</v>
      </c>
      <c r="AF357" s="93">
        <f t="shared" ref="AF357" si="3486">LN(N357/C357)</f>
        <v>3.4442880359475672E-3</v>
      </c>
      <c r="AG357" s="93">
        <f t="shared" ref="AG357" si="3487">LN(N357/N356)</f>
        <v>2.230781860937192E-3</v>
      </c>
      <c r="AH357" s="93">
        <f t="shared" ref="AH357" si="3488">LN(D357/C357)</f>
        <v>-5.2433492871910292E-4</v>
      </c>
      <c r="AI357" s="93">
        <f t="shared" ref="AI357" si="3489">LN(E357/C357)</f>
        <v>4.3525571960271564E-4</v>
      </c>
      <c r="AJ357" s="93">
        <f t="shared" ref="AJ357" si="3490">LN(F357/C357)</f>
        <v>1.036011861758086E-3</v>
      </c>
      <c r="AK357" s="93">
        <f t="shared" ref="AK357" si="3491">+LN(G357/C357)</f>
        <v>2.1034608342375954E-3</v>
      </c>
      <c r="AL357" s="93">
        <f t="shared" ref="AL357" si="3492">LN(H357/I357)</f>
        <v>3.8542304431028042E-3</v>
      </c>
      <c r="AM357" s="93">
        <f t="shared" ref="AM357" si="3493">LN(O357/P357)</f>
        <v>2.7541551342807513E-3</v>
      </c>
      <c r="AN357" s="93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3">
        <f t="shared" ref="AQ357" si="3497">LN(M357/L357)</f>
        <v>-2.5722788314669933E-4</v>
      </c>
      <c r="AR357" s="93">
        <f t="shared" ref="AR357" si="3498">LN(N357/L357)</f>
        <v>1.6511865559935481E-3</v>
      </c>
      <c r="AS357" s="93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3">
        <f t="shared" si="2682"/>
        <v>3.4442880359475672E-3</v>
      </c>
      <c r="AX357" s="28">
        <f t="shared" si="2683"/>
        <v>0.3868512110726478</v>
      </c>
      <c r="AY357" s="93">
        <f t="shared" si="2684"/>
        <v>2.8144898119593299E-3</v>
      </c>
      <c r="AZ357" s="93">
        <f t="shared" si="2685"/>
        <v>2.6361067106802256E-3</v>
      </c>
      <c r="BA357" s="93">
        <f t="shared" ref="BA357" si="3499">AV356</f>
        <v>0.58267716535434622</v>
      </c>
      <c r="BB357" s="93">
        <f t="shared" si="2742"/>
        <v>4.2603929081654605E-4</v>
      </c>
      <c r="BC357" s="93">
        <f t="shared" ref="BC357" si="3500">AS356</f>
        <v>-4.7020762454817104E-4</v>
      </c>
      <c r="BD357" s="39">
        <f t="shared" si="2715"/>
        <v>0</v>
      </c>
    </row>
    <row r="358" spans="1:58" x14ac:dyDescent="0.25">
      <c r="A358" s="90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76"/>
        <v>3368.4969649999998</v>
      </c>
      <c r="T358" s="92" t="str">
        <f t="shared" ref="T358" si="3501">IF(AVERAGE(N357)&lt;S357,"熊",IF(AVERAGE(N357)&gt;S357,"牛",""))</f>
        <v>牛</v>
      </c>
      <c r="U358" s="92">
        <f t="shared" ref="U358" si="3502">MAX(H358,O358)</f>
        <v>3398.3</v>
      </c>
      <c r="V358" s="92">
        <f t="shared" ref="V358" si="3503">MIN(I358,P358)</f>
        <v>3382.13</v>
      </c>
      <c r="W358" s="40">
        <f t="shared" ref="W358" si="3504">LN(U358/V358)</f>
        <v>4.7696180491832024E-3</v>
      </c>
      <c r="X358" s="92">
        <f t="shared" ref="X358" si="3505">IF(U358=H358,J358,Q358)</f>
        <v>1459</v>
      </c>
      <c r="Y358" s="92">
        <f t="shared" ref="Y358" si="3506">IF(V358=I358,K358,R358)</f>
        <v>942</v>
      </c>
      <c r="Z358" s="93">
        <f t="shared" ref="Z358" si="3507">(U358-V358)/(C358)</f>
        <v>4.7771688553407306E-3</v>
      </c>
      <c r="AA358" s="93">
        <f t="shared" ref="AA358" si="3508">LN(C358/N357)</f>
        <v>-1.0010202974053261E-3</v>
      </c>
      <c r="AB358" s="93">
        <f t="shared" ref="AB358" si="3509">LN(N358/U358)</f>
        <v>-4.149994393789463E-4</v>
      </c>
      <c r="AC358" s="93">
        <f t="shared" ref="AC358" si="3510">LN(N358/V358)</f>
        <v>4.3546186098042707E-3</v>
      </c>
      <c r="AD358" s="93">
        <f t="shared" ref="AD358" si="3511">LN(U358/C358)</f>
        <v>3.9657143442849456E-3</v>
      </c>
      <c r="AE358" s="93">
        <f t="shared" ref="AE358" si="3512">LN(V358/C358)</f>
        <v>-8.0390370489807699E-4</v>
      </c>
      <c r="AF358" s="93">
        <f t="shared" ref="AF358" si="3513">LN(N358/C358)</f>
        <v>3.5507149049060454E-3</v>
      </c>
      <c r="AG358" s="93">
        <f t="shared" ref="AG358" si="3514">LN(N358/N357)</f>
        <v>2.5496946075007983E-3</v>
      </c>
      <c r="AH358" s="93">
        <f t="shared" ref="AH358" si="3515">LN(D358/C358)</f>
        <v>-4.0187106980548121E-4</v>
      </c>
      <c r="AI358" s="93">
        <f t="shared" ref="AI358" si="3516">LN(E358/C358)</f>
        <v>1.9201370741462001E-4</v>
      </c>
      <c r="AJ358" s="93">
        <f t="shared" ref="AJ358" si="3517">LN(F358/C358)</f>
        <v>-2.3342015290113294E-4</v>
      </c>
      <c r="AK358" s="93">
        <f t="shared" ref="AK358" si="3518">+LN(G358/C358)</f>
        <v>2.2811016423253325E-3</v>
      </c>
      <c r="AL358" s="93">
        <f t="shared" ref="AL358" si="3519">LN(H358/I358)</f>
        <v>4.2103586118210218E-3</v>
      </c>
      <c r="AM358" s="93">
        <f t="shared" ref="AM358" si="3520">LN(O358/P358)</f>
        <v>3.6555566783195909E-3</v>
      </c>
      <c r="AN358" s="93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3">
        <f t="shared" ref="AQ358" si="3524">LN(M358/L358)</f>
        <v>1.2965926153651238E-4</v>
      </c>
      <c r="AR358" s="93">
        <f t="shared" ref="AR358" si="3525">LN(N358/L358)</f>
        <v>1.0603549058508929E-3</v>
      </c>
      <c r="AS358" s="93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3">
        <f t="shared" si="2682"/>
        <v>3.5507149049060454E-3</v>
      </c>
      <c r="AX358" s="28">
        <f t="shared" si="2683"/>
        <v>0.22263450834878742</v>
      </c>
      <c r="AY358" s="93">
        <f t="shared" si="2684"/>
        <v>3.0850053472233213E-3</v>
      </c>
      <c r="AZ358" s="93">
        <f t="shared" si="2685"/>
        <v>3.2405572389407979E-3</v>
      </c>
      <c r="BA358" s="93">
        <f t="shared" ref="BA358" si="3526">AV357</f>
        <v>0.97231833910033938</v>
      </c>
      <c r="BB358" s="93">
        <f t="shared" si="2742"/>
        <v>1.6511865559935481E-3</v>
      </c>
      <c r="BC358" s="93">
        <f t="shared" ref="BC358" si="3527">AS357</f>
        <v>3.4442880359475672E-3</v>
      </c>
      <c r="BD358" s="39">
        <f t="shared" si="2715"/>
        <v>0</v>
      </c>
    </row>
    <row r="359" spans="1:58" x14ac:dyDescent="0.25">
      <c r="A359" s="90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76"/>
        <v>3370.0231549999999</v>
      </c>
      <c r="T359" s="92" t="str">
        <f t="shared" ref="T359" si="3528">IF(AVERAGE(N358)&lt;S358,"熊",IF(AVERAGE(N358)&gt;S358,"牛",""))</f>
        <v>牛</v>
      </c>
      <c r="U359" s="92">
        <f t="shared" ref="U359" si="3529">MAX(H359,O359)</f>
        <v>3414.14</v>
      </c>
      <c r="V359" s="92">
        <f t="shared" ref="V359" si="3530">MIN(I359,P359)</f>
        <v>3391.59</v>
      </c>
      <c r="W359" s="40">
        <f t="shared" ref="W359" si="3531">LN(U359/V359)</f>
        <v>6.6267931646987995E-3</v>
      </c>
      <c r="X359" s="92">
        <f t="shared" ref="X359" si="3532">IF(U359=H359,J359,Q359)</f>
        <v>1301</v>
      </c>
      <c r="Y359" s="92">
        <f t="shared" ref="Y359" si="3533">IF(V359=I359,K359,R359)</f>
        <v>932</v>
      </c>
      <c r="Z359" s="93">
        <f t="shared" ref="Z359" si="3534">(U359-V359)/(C359)</f>
        <v>6.6372137241685015E-3</v>
      </c>
      <c r="AA359" s="93">
        <f t="shared" ref="AA359" si="3535">LN(C359/N358)</f>
        <v>1.8250323846742906E-4</v>
      </c>
      <c r="AB359" s="93">
        <f t="shared" ref="AB359" si="3536">LN(N359/U359)</f>
        <v>-1.9291384964638127E-3</v>
      </c>
      <c r="AC359" s="93">
        <f t="shared" ref="AC359" si="3537">LN(N359/V359)</f>
        <v>4.6976546682349655E-3</v>
      </c>
      <c r="AD359" s="93">
        <f t="shared" ref="AD359" si="3538">LN(U359/C359)</f>
        <v>4.8828207676378469E-3</v>
      </c>
      <c r="AE359" s="93">
        <f t="shared" ref="AE359" si="3539">LN(V359/C359)</f>
        <v>-1.7439723970610406E-3</v>
      </c>
      <c r="AF359" s="93">
        <f t="shared" ref="AF359" si="3540">LN(N359/C359)</f>
        <v>2.9536822711738776E-3</v>
      </c>
      <c r="AG359" s="93">
        <f t="shared" ref="AG359" si="3541">LN(N359/N358)</f>
        <v>3.1361855096413383E-3</v>
      </c>
      <c r="AH359" s="93">
        <f t="shared" ref="AH359" si="3542">LN(D359/C359)</f>
        <v>-1.4963316164346625E-3</v>
      </c>
      <c r="AI359" s="93">
        <f t="shared" ref="AI359" si="3543">LN(E359/C359)</f>
        <v>-1.5464444440023983E-3</v>
      </c>
      <c r="AJ359" s="93">
        <f t="shared" ref="AJ359" si="3544">LN(F359/C359)</f>
        <v>-1.2693814280792428E-3</v>
      </c>
      <c r="AK359" s="93">
        <f t="shared" ref="AK359" si="3545">+LN(G359/C359)</f>
        <v>4.024256685214723E-3</v>
      </c>
      <c r="AL359" s="93">
        <f t="shared" ref="AL359" si="3546">LN(H359/I359)</f>
        <v>5.8708267076703893E-3</v>
      </c>
      <c r="AM359" s="93">
        <f t="shared" ref="AM359" si="3547">LN(O359/P359)</f>
        <v>3.6914812229617419E-3</v>
      </c>
      <c r="AN359" s="93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3">
        <f t="shared" ref="AQ359" si="3551">LN(M359/L359)</f>
        <v>-3.1938069717739803E-4</v>
      </c>
      <c r="AR359" s="93">
        <f t="shared" ref="AR359" si="3552">LN(N359/L359)</f>
        <v>-1.7123693518238596E-3</v>
      </c>
      <c r="AS359" s="93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3">
        <f t="shared" si="2682"/>
        <v>2.9536822711738776E-3</v>
      </c>
      <c r="AX359" s="28">
        <f t="shared" si="2683"/>
        <v>-0.2589800443459076</v>
      </c>
      <c r="AY359" s="93">
        <f t="shared" si="2684"/>
        <v>5.7682290822757025E-3</v>
      </c>
      <c r="AZ359" s="93">
        <f t="shared" si="2685"/>
        <v>1.7623427264979777E-3</v>
      </c>
      <c r="BA359" s="93">
        <f t="shared" ref="BA359" si="3553">AV358</f>
        <v>0.91280148423003693</v>
      </c>
      <c r="BB359" s="93">
        <f t="shared" si="2742"/>
        <v>1.0603549058508929E-3</v>
      </c>
      <c r="BC359" s="93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x14ac:dyDescent="0.25">
      <c r="A360" s="90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76"/>
        <v>3372.4915599999999</v>
      </c>
      <c r="T360" s="92" t="str">
        <f t="shared" ref="T360" si="3555">IF(AVERAGE(N359)&lt;S359,"熊",IF(AVERAGE(N359)&gt;S359,"牛",""))</f>
        <v>牛</v>
      </c>
      <c r="U360" s="92">
        <f t="shared" ref="U360" si="3556">MAX(H360,O360)</f>
        <v>3420.77</v>
      </c>
      <c r="V360" s="92">
        <f t="shared" ref="V360" si="3557">MIN(I360,P360)</f>
        <v>3402.51</v>
      </c>
      <c r="W360" s="40">
        <f t="shared" ref="W360" si="3558">LN(U360/V360)</f>
        <v>5.3522773771473636E-3</v>
      </c>
      <c r="X360" s="92">
        <f t="shared" ref="X360" si="3559">IF(U360=H360,J360,Q360)</f>
        <v>1426</v>
      </c>
      <c r="Y360" s="92">
        <f t="shared" ref="Y360" si="3560">IF(V360=I360,K360,R360)</f>
        <v>930</v>
      </c>
      <c r="Z360" s="93">
        <f t="shared" ref="Z360" si="3561">(U360-V360)/(C360)</f>
        <v>5.3635052533565278E-3</v>
      </c>
      <c r="AA360" s="93">
        <f t="shared" ref="AA360" si="3562">LN(C360/N359)</f>
        <v>-9.0134400300774693E-4</v>
      </c>
      <c r="AB360" s="93">
        <f t="shared" ref="AB360" si="3563">LN(N360/U360)</f>
        <v>-1.1583046758505138E-3</v>
      </c>
      <c r="AC360" s="93">
        <f t="shared" ref="AC360" si="3564">LN(N360/V360)</f>
        <v>4.193972701296793E-3</v>
      </c>
      <c r="AD360" s="93">
        <f t="shared" ref="AD360" si="3565">LN(U360/C360)</f>
        <v>4.7705232840543569E-3</v>
      </c>
      <c r="AE360" s="93">
        <f t="shared" ref="AE360" si="3566">LN(V360/C360)</f>
        <v>-5.8175409309292885E-4</v>
      </c>
      <c r="AF360" s="93">
        <f t="shared" ref="AF360" si="3567">LN(N360/C360)</f>
        <v>3.6122186082038839E-3</v>
      </c>
      <c r="AG360" s="93">
        <f t="shared" ref="AG360" si="3568">LN(N360/N359)</f>
        <v>2.7108746051960697E-3</v>
      </c>
      <c r="AH360" s="93">
        <f t="shared" ref="AH360" si="3569">LN(D360/C360)</f>
        <v>1.9090611442156913E-4</v>
      </c>
      <c r="AI360" s="93">
        <f t="shared" ref="AI360" si="3570">LN(E360/C360)</f>
        <v>1.171295472068172E-3</v>
      </c>
      <c r="AJ360" s="93">
        <f t="shared" ref="AJ360" si="3571">LN(F360/C360)</f>
        <v>1.79308024898885E-3</v>
      </c>
      <c r="AK360" s="93">
        <f t="shared" ref="AK360" si="3572">+LN(G360/C360)</f>
        <v>3.6005117137209173E-3</v>
      </c>
      <c r="AL360" s="93">
        <f t="shared" ref="AL360" si="3573">LN(H360/I360)</f>
        <v>5.3084266392053646E-3</v>
      </c>
      <c r="AM360" s="93">
        <f t="shared" ref="AM360" si="3574">LN(O360/P360)</f>
        <v>3.8779832733637489E-3</v>
      </c>
      <c r="AN360" s="93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3">
        <f t="shared" ref="AQ360" si="3578">LN(M360/L360)</f>
        <v>-6.7900189334260642E-4</v>
      </c>
      <c r="AR360" s="93">
        <f t="shared" ref="AR360" si="3579">LN(N360/L360)</f>
        <v>-3.3066315821243775E-4</v>
      </c>
      <c r="AS360" s="93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3">
        <f t="shared" si="2682"/>
        <v>3.6122186082038839E-3</v>
      </c>
      <c r="AX360" s="28">
        <f t="shared" si="2683"/>
        <v>-6.1883899233303605E-2</v>
      </c>
      <c r="AY360" s="93">
        <f t="shared" si="2684"/>
        <v>4.182265806813819E-3</v>
      </c>
      <c r="AZ360" s="93">
        <f t="shared" si="2685"/>
        <v>2.71967859751321E-3</v>
      </c>
      <c r="BA360" s="93">
        <f t="shared" ref="BA360" si="3580">AV359</f>
        <v>0.70820399113082011</v>
      </c>
      <c r="BB360" s="93">
        <f t="shared" si="2742"/>
        <v>-1.7123693518238596E-3</v>
      </c>
      <c r="BC360" s="93">
        <f t="shared" ref="BC360" si="3581">AS359</f>
        <v>2.9536822711738776E-3</v>
      </c>
      <c r="BD360" s="39">
        <f t="shared" si="2715"/>
        <v>1</v>
      </c>
      <c r="BE360" s="92"/>
      <c r="BF360" s="92"/>
    </row>
    <row r="361" spans="1:58" x14ac:dyDescent="0.25">
      <c r="A361" s="90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76"/>
        <v>3375.6884749999999</v>
      </c>
      <c r="T361" s="92" t="str">
        <f t="shared" ref="T361" si="3582">IF(AVERAGE(N360)&lt;S360,"熊",IF(AVERAGE(N360)&gt;S360,"牛",""))</f>
        <v>牛</v>
      </c>
      <c r="U361" s="92">
        <f t="shared" ref="U361" si="3583">MAX(H361,O361)</f>
        <v>3419.59</v>
      </c>
      <c r="V361" s="92">
        <f t="shared" ref="V361" si="3584">MIN(I361,P361)</f>
        <v>3357.52</v>
      </c>
      <c r="W361" s="40">
        <f t="shared" ref="W361" si="3585">LN(U361/V361)</f>
        <v>1.831805463641311E-2</v>
      </c>
      <c r="X361" s="92">
        <f t="shared" ref="X361" si="3586">IF(U361=H361,J361,Q361)</f>
        <v>937</v>
      </c>
      <c r="Y361" s="92">
        <f t="shared" ref="Y361" si="3587">IF(V361=I361,K361,R361)</f>
        <v>1007</v>
      </c>
      <c r="Z361" s="93">
        <f t="shared" ref="Z361" si="3588">(U361-V361)/(C361)</f>
        <v>1.8181764922990444E-2</v>
      </c>
      <c r="AA361" s="93">
        <f t="shared" ref="AA361" si="3589">LN(C361/N360)</f>
        <v>-8.6375134017827753E-4</v>
      </c>
      <c r="AB361" s="93">
        <f t="shared" ref="AB361" si="3590">LN(N361/U361)</f>
        <v>-8.5933990596597318E-3</v>
      </c>
      <c r="AC361" s="93">
        <f t="shared" ref="AC361" si="3591">LN(N361/V361)</f>
        <v>9.7246555767534371E-3</v>
      </c>
      <c r="AD361" s="93">
        <f t="shared" ref="AD361" si="3592">LN(U361/C361)</f>
        <v>1.6770449313184095E-3</v>
      </c>
      <c r="AE361" s="93">
        <f t="shared" ref="AE361" si="3593">LN(V361/C361)</f>
        <v>-1.6641009705094745E-2</v>
      </c>
      <c r="AF361" s="93">
        <f t="shared" ref="AF361" si="3594">LN(N361/C361)</f>
        <v>-6.9163541283413761E-3</v>
      </c>
      <c r="AG361" s="93">
        <f t="shared" ref="AG361" si="3595">LN(N361/N360)</f>
        <v>-7.7801054685196595E-3</v>
      </c>
      <c r="AH361" s="93">
        <f t="shared" ref="AH361" si="3596">LN(D361/C361)</f>
        <v>-8.5863453088309079E-4</v>
      </c>
      <c r="AI361" s="93">
        <f t="shared" ref="AI361" si="3597">LN(E361/C361)</f>
        <v>1.2324483807331786E-3</v>
      </c>
      <c r="AJ361" s="93">
        <f t="shared" ref="AJ361" si="3598">LN(F361/C361)</f>
        <v>-7.4430274872183341E-4</v>
      </c>
      <c r="AK361" s="93">
        <f t="shared" ref="AK361" si="3599">+LN(G361/C361)</f>
        <v>-6.5359325635826531E-3</v>
      </c>
      <c r="AL361" s="93">
        <f t="shared" ref="AL361" si="3600">LN(H361/I361)</f>
        <v>1.831805463641311E-2</v>
      </c>
      <c r="AM361" s="93">
        <f t="shared" ref="AM361" si="3601">LN(O361/P361)</f>
        <v>5.1632532066528706E-3</v>
      </c>
      <c r="AN361" s="93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3">
        <f t="shared" ref="AQ361" si="3605">LN(M361/L361)</f>
        <v>7.988833745686927E-4</v>
      </c>
      <c r="AR361" s="93">
        <f t="shared" ref="AR361" si="3606">LN(N361/L361)</f>
        <v>-1.6221293875468481E-4</v>
      </c>
      <c r="AS361" s="93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3">
        <f t="shared" si="2682"/>
        <v>-6.9163541283413761E-3</v>
      </c>
      <c r="AX361" s="28">
        <f t="shared" si="2683"/>
        <v>-8.8609634283902117E-3</v>
      </c>
      <c r="AY361" s="93">
        <f t="shared" si="2684"/>
        <v>1.0105077141512106E-2</v>
      </c>
      <c r="AZ361" s="93">
        <f t="shared" si="2685"/>
        <v>4.01947620099202E-3</v>
      </c>
      <c r="BA361" s="93">
        <f t="shared" ref="BA361" si="3607">AV360</f>
        <v>0.78313253012047712</v>
      </c>
      <c r="BB361" s="93">
        <f t="shared" si="2742"/>
        <v>-3.3066315821243775E-4</v>
      </c>
      <c r="BC361" s="93">
        <f t="shared" ref="BC361" si="3608">AS360</f>
        <v>3.6122186082038839E-3</v>
      </c>
      <c r="BD361" s="39">
        <f t="shared" si="2715"/>
        <v>1</v>
      </c>
      <c r="BE361" s="92"/>
    </row>
    <row r="362" spans="1:58" x14ac:dyDescent="0.25">
      <c r="A362" s="90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76"/>
        <v>3378.1645199999994</v>
      </c>
      <c r="T362" s="92" t="str">
        <f t="shared" ref="T362" si="3609">IF(AVERAGE(N361)&lt;S361,"熊",IF(AVERAGE(N361)&gt;S361,"牛",""))</f>
        <v>牛</v>
      </c>
      <c r="U362" s="92">
        <f t="shared" ref="U362" si="3610">MAX(H362,O362)</f>
        <v>3397.09</v>
      </c>
      <c r="V362" s="92">
        <f t="shared" ref="V362" si="3611">MIN(I362,P362)</f>
        <v>3376.19</v>
      </c>
      <c r="W362" s="40">
        <f t="shared" ref="W362" si="3612">LN(U362/V362)</f>
        <v>6.1713280218261618E-3</v>
      </c>
      <c r="X362" s="92">
        <f t="shared" ref="X362" si="3613">IF(U362=H362,J362,Q362)</f>
        <v>1438</v>
      </c>
      <c r="Y362" s="92">
        <f t="shared" ref="Y362" si="3614">IF(V362=I362,K362,R362)</f>
        <v>1043</v>
      </c>
      <c r="Z362" s="93">
        <f t="shared" ref="Z362" si="3615">(U362-V362)/(C362)</f>
        <v>6.1816213594243375E-3</v>
      </c>
      <c r="AA362" s="93">
        <f t="shared" ref="AA362" si="3616">LN(C362/N361)</f>
        <v>-2.7586957708184098E-3</v>
      </c>
      <c r="AB362" s="93">
        <f t="shared" ref="AB362" si="3617">LN(N362/U362)</f>
        <v>-1.1044957038720536E-3</v>
      </c>
      <c r="AC362" s="93">
        <f t="shared" ref="AC362" si="3618">LN(N362/V362)</f>
        <v>5.0668323179539568E-3</v>
      </c>
      <c r="AD362" s="93">
        <f t="shared" ref="AD362" si="3619">LN(U362/C362)</f>
        <v>4.7506167761975776E-3</v>
      </c>
      <c r="AE362" s="93">
        <f t="shared" ref="AE362" si="3620">LN(V362/C362)</f>
        <v>-1.4207112456284675E-3</v>
      </c>
      <c r="AF362" s="93">
        <f t="shared" ref="AF362" si="3621">LN(N362/C362)</f>
        <v>3.6461210723256064E-3</v>
      </c>
      <c r="AG362" s="93">
        <f t="shared" ref="AG362" si="3622">LN(N362/N361)</f>
        <v>8.8742530150702395E-4</v>
      </c>
      <c r="AH362" s="93">
        <f t="shared" ref="AH362" si="3623">LN(D362/C362)</f>
        <v>-3.757001897547092E-4</v>
      </c>
      <c r="AI362" s="93">
        <f t="shared" ref="AI362" si="3624">LN(E362/C362)</f>
        <v>7.3915514978925177E-4</v>
      </c>
      <c r="AJ362" s="93">
        <f t="shared" ref="AJ362" si="3625">LN(F362/C362)</f>
        <v>3.6668924384957732E-4</v>
      </c>
      <c r="AK362" s="93">
        <f t="shared" ref="AK362" si="3626">+LN(G362/C362)</f>
        <v>2.3954610563807762E-4</v>
      </c>
      <c r="AL362" s="93">
        <f t="shared" ref="AL362" si="3627">LN(H362/I362)</f>
        <v>3.0047904025273641E-3</v>
      </c>
      <c r="AM362" s="93">
        <f t="shared" ref="AM362" si="3628">LN(O362/P362)</f>
        <v>6.0439736314076243E-3</v>
      </c>
      <c r="AN362" s="93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3">
        <f t="shared" ref="AQ362" si="3632">LN(M362/L362)</f>
        <v>-5.0854023442166755E-4</v>
      </c>
      <c r="AR362" s="93">
        <f t="shared" ref="AR362" si="3633">LN(N362/L362)</f>
        <v>3.0251940379109866E-3</v>
      </c>
      <c r="AS362" s="93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3">
        <f t="shared" si="2682"/>
        <v>3.6461210723256064E-3</v>
      </c>
      <c r="AX362" s="28">
        <f t="shared" si="2683"/>
        <v>0.49043062200956722</v>
      </c>
      <c r="AY362" s="93">
        <f t="shared" si="2684"/>
        <v>1.660257351266486E-3</v>
      </c>
      <c r="AZ362" s="93">
        <f t="shared" si="2685"/>
        <v>4.9394779275355981E-3</v>
      </c>
      <c r="BA362" s="93">
        <f t="shared" ref="BA362" si="3634">AV361</f>
        <v>0.52859674560979308</v>
      </c>
      <c r="BB362" s="93">
        <f t="shared" si="2742"/>
        <v>-1.6221293875468481E-4</v>
      </c>
      <c r="BC362" s="93">
        <f t="shared" ref="BC362" si="3635">AS361</f>
        <v>-6.9163541283413761E-3</v>
      </c>
      <c r="BD362" s="39">
        <f t="shared" si="2715"/>
        <v>1</v>
      </c>
      <c r="BE362" s="92"/>
    </row>
    <row r="363" spans="1:58" x14ac:dyDescent="0.25">
      <c r="A363" s="90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76"/>
        <v>3380.6401499999993</v>
      </c>
      <c r="T363" s="92" t="str">
        <f t="shared" ref="T363" si="3636">IF(AVERAGE(N362)&lt;S362,"熊",IF(AVERAGE(N362)&gt;S362,"牛",""))</f>
        <v>牛</v>
      </c>
      <c r="U363" s="92">
        <f t="shared" ref="U363" si="3637">MAX(H363,O363)</f>
        <v>3410.23</v>
      </c>
      <c r="V363" s="92">
        <f t="shared" ref="V363" si="3638">MIN(I363,P363)</f>
        <v>3388.87</v>
      </c>
      <c r="W363" s="40">
        <f t="shared" ref="W363" si="3639">LN(U363/V363)</f>
        <v>6.2832052100961541E-3</v>
      </c>
      <c r="X363" s="92">
        <f t="shared" ref="X363" si="3640">IF(U363=H363,J363,Q363)</f>
        <v>1017</v>
      </c>
      <c r="Y363" s="92">
        <f t="shared" ref="Y363" si="3641">IF(V363=I363,K363,R363)</f>
        <v>1337</v>
      </c>
      <c r="Z363" s="93">
        <f t="shared" ref="Z363" si="3642">(U363-V363)/(C363)</f>
        <v>6.2935332178340724E-3</v>
      </c>
      <c r="AA363" s="93">
        <f t="shared" ref="AA363" si="3643">LN(C363/N362)</f>
        <v>1.8269414987531144E-4</v>
      </c>
      <c r="AB363" s="93">
        <f t="shared" ref="AB363" si="3644">LN(N363/U363)</f>
        <v>-4.2079713700789601E-3</v>
      </c>
      <c r="AC363" s="93">
        <f t="shared" ref="AC363" si="3645">LN(N363/V363)</f>
        <v>2.0752338400172382E-3</v>
      </c>
      <c r="AD363" s="93">
        <f t="shared" ref="AD363" si="3646">LN(U363/C363)</f>
        <v>4.7823564624626044E-3</v>
      </c>
      <c r="AE363" s="93">
        <f t="shared" ref="AE363" si="3647">LN(V363/C363)</f>
        <v>-1.5008487476334794E-3</v>
      </c>
      <c r="AF363" s="93">
        <f t="shared" ref="AF363" si="3648">LN(N363/C363)</f>
        <v>5.7438509238364496E-4</v>
      </c>
      <c r="AG363" s="93">
        <f t="shared" ref="AG363" si="3649">LN(N363/N362)</f>
        <v>7.5707924225887379E-4</v>
      </c>
      <c r="AH363" s="93">
        <f t="shared" ref="AH363" si="3650">LN(D363/C363)</f>
        <v>-2.5931776000478178E-4</v>
      </c>
      <c r="AI363" s="93">
        <f t="shared" ref="AI363" si="3651">LN(E363/C363)</f>
        <v>7.7166179125935078E-4</v>
      </c>
      <c r="AJ363" s="93">
        <f t="shared" ref="AJ363" si="3652">LN(F363/C363)</f>
        <v>8.1876688862839294E-4</v>
      </c>
      <c r="AK363" s="93">
        <f t="shared" ref="AK363" si="3653">+LN(G363/C363)</f>
        <v>1.76628560827392E-3</v>
      </c>
      <c r="AL363" s="93">
        <f t="shared" ref="AL363" si="3654">LN(H363/I363)</f>
        <v>5.905569500152287E-3</v>
      </c>
      <c r="AM363" s="93">
        <f t="shared" ref="AM363" si="3655">LN(O363/P363)</f>
        <v>5.144804305529267E-3</v>
      </c>
      <c r="AN363" s="93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3">
        <f t="shared" ref="AQ363" si="3659">LN(M363/L363)</f>
        <v>-1.0158368350291858E-3</v>
      </c>
      <c r="AR363" s="93">
        <f t="shared" ref="AR363" si="3660">LN(N363/L363)</f>
        <v>-5.9759931715124741E-4</v>
      </c>
      <c r="AS363" s="93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3">
        <f t="shared" si="2682"/>
        <v>5.7438509238364496E-4</v>
      </c>
      <c r="AX363" s="28">
        <f t="shared" si="2683"/>
        <v>-9.5037453183529394E-2</v>
      </c>
      <c r="AY363" s="93">
        <f t="shared" si="2684"/>
        <v>2.8894986459635694E-3</v>
      </c>
      <c r="AZ363" s="93">
        <f t="shared" si="2685"/>
        <v>2.0752338400172382E-3</v>
      </c>
      <c r="BA363" s="93">
        <f t="shared" ref="BA363" si="3661">AV362</f>
        <v>0.82057416267942662</v>
      </c>
      <c r="BB363" s="93">
        <f t="shared" si="2742"/>
        <v>3.0251940379109866E-3</v>
      </c>
      <c r="BC363" s="93">
        <f t="shared" ref="BC363" si="3662">AS362</f>
        <v>3.6461210723256064E-3</v>
      </c>
      <c r="BD363" s="39">
        <f t="shared" si="2715"/>
        <v>0</v>
      </c>
    </row>
    <row r="364" spans="1:58" x14ac:dyDescent="0.25">
      <c r="A364" s="90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76"/>
        <v>3383.1624849999998</v>
      </c>
      <c r="T364" s="92" t="str">
        <f t="shared" ref="T364" si="3663">IF(AVERAGE(N363)&lt;S363,"熊",IF(AVERAGE(N363)&gt;S363,"牛",""))</f>
        <v>牛</v>
      </c>
      <c r="U364" s="92">
        <f t="shared" ref="U364" si="3664">MAX(H364,O364)</f>
        <v>3391.65</v>
      </c>
      <c r="V364" s="92">
        <f t="shared" ref="V364" si="3665">MIN(I364,P364)</f>
        <v>3372.4</v>
      </c>
      <c r="W364" s="40">
        <f t="shared" ref="W364" si="3666">LN(U364/V364)</f>
        <v>5.6918715771777893E-3</v>
      </c>
      <c r="X364" s="92">
        <f t="shared" ref="X364" si="3667">IF(U364=H364,J364,Q364)</f>
        <v>930</v>
      </c>
      <c r="Y364" s="92">
        <f t="shared" ref="Y364" si="3668">IF(V364=I364,K364,R364)</f>
        <v>1348</v>
      </c>
      <c r="Z364" s="93">
        <f t="shared" ref="Z364" si="3669">(U364-V364)/(C364)</f>
        <v>5.6757035661108898E-3</v>
      </c>
      <c r="AA364" s="93">
        <f t="shared" ref="AA364" si="3670">LN(C364/N363)</f>
        <v>-1.2552376875770829E-3</v>
      </c>
      <c r="AB364" s="93">
        <f t="shared" ref="AB364" si="3671">LN(N364/U364)</f>
        <v>-2.4620083993801183E-3</v>
      </c>
      <c r="AC364" s="93">
        <f t="shared" ref="AC364" si="3672">LN(N364/V364)</f>
        <v>3.2298631777975366E-3</v>
      </c>
      <c r="AD364" s="93">
        <f t="shared" ref="AD364" si="3673">LN(U364/C364)</f>
        <v>0</v>
      </c>
      <c r="AE364" s="93">
        <f t="shared" ref="AE364" si="3674">LN(V364/C364)</f>
        <v>-5.6918715771777173E-3</v>
      </c>
      <c r="AF364" s="93">
        <f t="shared" ref="AF364" si="3675">LN(N364/C364)</f>
        <v>-2.4620083993801183E-3</v>
      </c>
      <c r="AG364" s="93">
        <f t="shared" ref="AG364" si="3676">LN(N364/N363)</f>
        <v>-3.7172460869571646E-3</v>
      </c>
      <c r="AH364" s="93">
        <f t="shared" ref="AH364" si="3677">LN(D364/C364)</f>
        <v>-1.0974132242228005E-3</v>
      </c>
      <c r="AI364" s="93">
        <f t="shared" ref="AI364" si="3678">LN(E364/C364)</f>
        <v>-2.3171903010023279E-3</v>
      </c>
      <c r="AJ364" s="93">
        <f t="shared" ref="AJ364" si="3679">LN(F364/C364)</f>
        <v>-1.8444608707014812E-3</v>
      </c>
      <c r="AK364" s="93">
        <f t="shared" ref="AK364" si="3680">+LN(G364/C364)</f>
        <v>-4.1688947822725413E-3</v>
      </c>
      <c r="AL364" s="93">
        <f t="shared" ref="AL364" si="3681">LN(H364/I364)</f>
        <v>5.1523421404674969E-3</v>
      </c>
      <c r="AM364" s="93">
        <f t="shared" ref="AM364" si="3682">LN(O364/P364)</f>
        <v>3.4130988844474582E-3</v>
      </c>
      <c r="AN364" s="93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3">
        <f t="shared" ref="AQ364" si="3686">LN(M364/L364)</f>
        <v>-5.5105887651201184E-4</v>
      </c>
      <c r="AR364" s="93">
        <f t="shared" ref="AR364" si="3687">LN(N364/L364)</f>
        <v>2.0888941194928835E-3</v>
      </c>
      <c r="AS364" s="93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3">
        <f t="shared" si="2682"/>
        <v>-2.4620083993801183E-3</v>
      </c>
      <c r="AX364" s="28">
        <f t="shared" si="2683"/>
        <v>0.36675324675324394</v>
      </c>
      <c r="AY364" s="93">
        <f t="shared" si="2684"/>
        <v>9.8344735819498336E-4</v>
      </c>
      <c r="AZ364" s="93">
        <f t="shared" si="2685"/>
        <v>3.2298631777975366E-3</v>
      </c>
      <c r="BA364" s="93">
        <f t="shared" ref="BA364" si="3688">AV363</f>
        <v>0.32958801498126972</v>
      </c>
      <c r="BB364" s="93">
        <f t="shared" si="2742"/>
        <v>-5.9759931715124741E-4</v>
      </c>
      <c r="BC364" s="93">
        <f t="shared" ref="BC364" si="3689">AS363</f>
        <v>5.7438509238364496E-4</v>
      </c>
      <c r="BD364" s="39">
        <f t="shared" si="2715"/>
        <v>1</v>
      </c>
    </row>
    <row r="365" spans="1:58" x14ac:dyDescent="0.25">
      <c r="A365" s="90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76"/>
        <v>3385.3222099999998</v>
      </c>
      <c r="T365" s="92" t="str">
        <f t="shared" ref="T365" si="3690">IF(AVERAGE(N364)&lt;S364,"熊",IF(AVERAGE(N364)&gt;S364,"牛",""))</f>
        <v>牛</v>
      </c>
      <c r="U365" s="92">
        <f t="shared" ref="U365" si="3691">MAX(H365,O365)</f>
        <v>3380.09</v>
      </c>
      <c r="V365" s="92">
        <f t="shared" ref="V365" si="3692">MIN(I365,P365)</f>
        <v>3347.64</v>
      </c>
      <c r="W365" s="40">
        <f t="shared" ref="W365" si="3693">LN(U365/V365)</f>
        <v>9.6467163952855452E-3</v>
      </c>
      <c r="X365" s="92">
        <f t="shared" ref="X365" si="3694">IF(U365=H365,J365,Q365)</f>
        <v>935</v>
      </c>
      <c r="Y365" s="92">
        <f t="shared" ref="Y365" si="3695">IF(V365=I365,K365,R365)</f>
        <v>1435</v>
      </c>
      <c r="Z365" s="93">
        <f t="shared" ref="Z365" si="3696">(U365-V365)/(C365)</f>
        <v>9.6070437838430764E-3</v>
      </c>
      <c r="AA365" s="93">
        <f t="shared" ref="AA365" si="3697">LN(C365/N364)</f>
        <v>-1.6506340051043267E-3</v>
      </c>
      <c r="AB365" s="93">
        <f t="shared" ref="AB365" si="3698">LN(N365/U365)</f>
        <v>-2.4734047678692064E-3</v>
      </c>
      <c r="AC365" s="93">
        <f t="shared" ref="AC365" si="3699">LN(N365/V365)</f>
        <v>7.1733116274162109E-3</v>
      </c>
      <c r="AD365" s="93">
        <f t="shared" ref="AD365" si="3700">LN(U365/C365)</f>
        <v>6.9845012028745392E-4</v>
      </c>
      <c r="AE365" s="93">
        <f t="shared" ref="AE365" si="3701">LN(V365/C365)</f>
        <v>-8.9482662749979357E-3</v>
      </c>
      <c r="AF365" s="93">
        <f t="shared" ref="AF365" si="3702">LN(N365/C365)</f>
        <v>-1.7749546475817955E-3</v>
      </c>
      <c r="AG365" s="93">
        <f t="shared" ref="AG365" si="3703">LN(N365/N364)</f>
        <v>-3.4255886526861215E-3</v>
      </c>
      <c r="AH365" s="93">
        <f t="shared" ref="AH365" si="3704">LN(D365/C365)</f>
        <v>-4.8861310366365648E-4</v>
      </c>
      <c r="AI365" s="93">
        <f t="shared" ref="AI365" si="3705">LN(E365/C365)</f>
        <v>5.1796526647105714E-4</v>
      </c>
      <c r="AJ365" s="93">
        <f t="shared" ref="AJ365" si="3706">LN(F365/C365)</f>
        <v>-1.9245545085843082E-4</v>
      </c>
      <c r="AK365" s="93">
        <f t="shared" ref="AK365" si="3707">+LN(G365/C365)</f>
        <v>-5.5963011652015908E-3</v>
      </c>
      <c r="AL365" s="93">
        <f t="shared" ref="AL365" si="3708">LN(H365/I365)</f>
        <v>6.2977284727914811E-3</v>
      </c>
      <c r="AM365" s="93">
        <f t="shared" ref="AM365" si="3709">LN(O365/P365)</f>
        <v>7.5202532809448526E-3</v>
      </c>
      <c r="AN365" s="93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3">
        <f t="shared" ref="AQ365" si="3713">LN(M365/L365)</f>
        <v>1.0780291575830504E-3</v>
      </c>
      <c r="AR365" s="93">
        <f t="shared" ref="AR365" si="3714">LN(N365/L365)</f>
        <v>4.6284887271716103E-3</v>
      </c>
      <c r="AS365" s="93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3">
        <f t="shared" si="2682"/>
        <v>-1.7749546475817955E-3</v>
      </c>
      <c r="AX365" s="28">
        <f t="shared" si="2683"/>
        <v>0.4798151001540702</v>
      </c>
      <c r="AY365" s="93">
        <f t="shared" si="2684"/>
        <v>2.9771873024281878E-6</v>
      </c>
      <c r="AZ365" s="93">
        <f t="shared" si="2685"/>
        <v>7.1733116274162109E-3</v>
      </c>
      <c r="BA365" s="93">
        <f t="shared" ref="BA365" si="3715">AV364</f>
        <v>0.56675324675323924</v>
      </c>
      <c r="BB365" s="93">
        <f t="shared" si="2742"/>
        <v>2.0888941194928835E-3</v>
      </c>
      <c r="BC365" s="93">
        <f t="shared" ref="BC365" si="3716">AS364</f>
        <v>-2.4620083993801183E-3</v>
      </c>
      <c r="BD365" s="39">
        <f t="shared" si="2715"/>
        <v>0</v>
      </c>
      <c r="BE365" s="92"/>
    </row>
    <row r="366" spans="1:58" x14ac:dyDescent="0.25">
      <c r="A366" s="90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76"/>
        <v>3386.4622100000001</v>
      </c>
      <c r="T366" s="92" t="str">
        <f t="shared" ref="T366" si="3717">IF(AVERAGE(N365)&lt;S365,"熊",IF(AVERAGE(N365)&gt;S365,"牛",""))</f>
        <v>熊</v>
      </c>
      <c r="U366" s="92">
        <f t="shared" ref="U366" si="3718">MAX(H366,O366)</f>
        <v>3389.36</v>
      </c>
      <c r="V366" s="92">
        <f t="shared" ref="V366" si="3719">MIN(I366,P366)</f>
        <v>3356.64</v>
      </c>
      <c r="W366" s="40">
        <f t="shared" ref="W366" si="3720">LN(U366/V366)</f>
        <v>9.7006393671766368E-3</v>
      </c>
      <c r="X366" s="92">
        <f t="shared" ref="X366" si="3721">IF(U366=H366,J366,Q366)</f>
        <v>1459</v>
      </c>
      <c r="Y366" s="92">
        <f t="shared" ref="Y366" si="3722">IF(V366=I366,K366,R366)</f>
        <v>1018</v>
      </c>
      <c r="Z366" s="93">
        <f t="shared" ref="Z366" si="3723">(U366-V366)/(C366)</f>
        <v>9.7101208423352528E-3</v>
      </c>
      <c r="AA366" s="93">
        <f t="shared" ref="AA366" si="3724">LN(C366/N365)</f>
        <v>-6.1114722539685139E-4</v>
      </c>
      <c r="AB366" s="93">
        <f t="shared" ref="AB366" si="3725">LN(N366/U366)</f>
        <v>-3.5116038209451883E-4</v>
      </c>
      <c r="AC366" s="93">
        <f t="shared" ref="AC366" si="3726">LN(N366/V366)</f>
        <v>9.3494789850820034E-3</v>
      </c>
      <c r="AD366" s="93">
        <f t="shared" ref="AD366" si="3727">LN(U366/C366)</f>
        <v>5.8233286426077682E-3</v>
      </c>
      <c r="AE366" s="93">
        <f t="shared" ref="AE366" si="3728">LN(V366/C366)</f>
        <v>-3.8773107245688638E-3</v>
      </c>
      <c r="AF366" s="93">
        <f t="shared" ref="AF366" si="3729">LN(N366/C366)</f>
        <v>5.4721682605130958E-3</v>
      </c>
      <c r="AG366" s="93">
        <f t="shared" ref="AG366" si="3730">LN(N366/N365)</f>
        <v>4.8610210351161844E-3</v>
      </c>
      <c r="AH366" s="93">
        <f t="shared" ref="AH366" si="3731">LN(D366/C366)</f>
        <v>2.551845502571448E-4</v>
      </c>
      <c r="AI366" s="93">
        <f t="shared" ref="AI366" si="3732">LN(E366/C366)</f>
        <v>-4.6009015610178641E-4</v>
      </c>
      <c r="AJ366" s="93">
        <f t="shared" ref="AJ366" si="3733">LN(F366/C366)</f>
        <v>4.4208075369340036E-4</v>
      </c>
      <c r="AK366" s="93">
        <f t="shared" ref="AK366" si="3734">+LN(G366/C366)</f>
        <v>-9.2633285723306522E-4</v>
      </c>
      <c r="AL366" s="93">
        <f t="shared" ref="AL366" si="3735">LN(H366/I366)</f>
        <v>4.4380376074230638E-3</v>
      </c>
      <c r="AM366" s="93">
        <f t="shared" ref="AM366" si="3736">LN(O366/P366)</f>
        <v>6.1943525690022266E-3</v>
      </c>
      <c r="AN366" s="93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3">
        <f t="shared" ref="AQ366" si="3740">LN(M366/L366)</f>
        <v>8.3364612250369486E-4</v>
      </c>
      <c r="AR366" s="93">
        <f t="shared" ref="AR366" si="3741">LN(N366/L366)</f>
        <v>5.5760410846563803E-3</v>
      </c>
      <c r="AS366" s="93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3">
        <f t="shared" si="2682"/>
        <v>5.4721682605130958E-3</v>
      </c>
      <c r="AX366" s="28">
        <f t="shared" si="2683"/>
        <v>0.57579462102689483</v>
      </c>
      <c r="AY366" s="93">
        <f t="shared" si="2684"/>
        <v>2.9509778673357289E-3</v>
      </c>
      <c r="AZ366" s="93">
        <f t="shared" si="2685"/>
        <v>5.8431921869077684E-3</v>
      </c>
      <c r="BA366" s="93">
        <f t="shared" ref="BA366" si="3742">AV365</f>
        <v>0.74268104776578447</v>
      </c>
      <c r="BB366" s="93">
        <f t="shared" si="2742"/>
        <v>4.6284887271716103E-3</v>
      </c>
      <c r="BC366" s="93">
        <f t="shared" ref="BC366" si="3743">AS365</f>
        <v>-1.7749546475817955E-3</v>
      </c>
      <c r="BD366" s="39">
        <f t="shared" si="2715"/>
        <v>0</v>
      </c>
    </row>
    <row r="367" spans="1:58" x14ac:dyDescent="0.25">
      <c r="A367" s="90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76"/>
        <v>3387.1270049999998</v>
      </c>
      <c r="T367" s="92" t="str">
        <f t="shared" ref="T367" si="3744">IF(AVERAGE(N366)&lt;S366,"熊",IF(AVERAGE(N366)&gt;S366,"牛",""))</f>
        <v>牛</v>
      </c>
      <c r="U367" s="92">
        <f t="shared" ref="U367" si="3745">MAX(H367,O367)</f>
        <v>3415.14</v>
      </c>
      <c r="V367" s="92">
        <f t="shared" ref="V367" si="3746">MIN(I367,P367)</f>
        <v>3387.96</v>
      </c>
      <c r="W367" s="40">
        <f t="shared" ref="W367" si="3747">LN(U367/V367)</f>
        <v>7.9905174454004257E-3</v>
      </c>
      <c r="X367" s="92">
        <f t="shared" ref="X367" si="3748">IF(U367=H367,J367,Q367)</f>
        <v>1459</v>
      </c>
      <c r="Y367" s="92">
        <f t="shared" ref="Y367" si="3749">IF(V367=I367,K367,R367)</f>
        <v>931</v>
      </c>
      <c r="Z367" s="93">
        <f t="shared" ref="Z367" si="3750">(U367-V367)/(C367)</f>
        <v>8.0189528156318947E-3</v>
      </c>
      <c r="AA367" s="93">
        <f t="shared" ref="AA367" si="3751">LN(C367/N366)</f>
        <v>3.8361436014368528E-4</v>
      </c>
      <c r="AB367" s="93">
        <f t="shared" ref="AB367" si="3752">LN(N367/U367)</f>
        <v>-4.5982331294275303E-4</v>
      </c>
      <c r="AC367" s="93">
        <f t="shared" ref="AC367" si="3753">LN(N367/V367)</f>
        <v>7.5306941324576066E-3</v>
      </c>
      <c r="AD367" s="93">
        <f t="shared" ref="AD367" si="3754">LN(U367/C367)</f>
        <v>7.5449208033149147E-3</v>
      </c>
      <c r="AE367" s="93">
        <f t="shared" ref="AE367" si="3755">LN(V367/C367)</f>
        <v>-4.4559664208553994E-4</v>
      </c>
      <c r="AF367" s="93">
        <f t="shared" ref="AF367" si="3756">LN(N367/C367)</f>
        <v>7.0850974903720852E-3</v>
      </c>
      <c r="AG367" s="93">
        <f t="shared" ref="AG367" si="3757">LN(N367/N366)</f>
        <v>7.468711850515862E-3</v>
      </c>
      <c r="AH367" s="93">
        <f t="shared" ref="AH367" si="3758">LN(D367/C367)</f>
        <v>-2.7146570994165844E-4</v>
      </c>
      <c r="AI367" s="93">
        <f t="shared" ref="AI367" si="3759">LN(E367/C367)</f>
        <v>2.2485594975917675E-3</v>
      </c>
      <c r="AJ367" s="93">
        <f t="shared" ref="AJ367" si="3760">LN(F367/C367)</f>
        <v>2.6399932833250247E-3</v>
      </c>
      <c r="AK367" s="93">
        <f t="shared" ref="AK367" si="3761">+LN(G367/C367)</f>
        <v>5.0881260056697009E-3</v>
      </c>
      <c r="AL367" s="93">
        <f t="shared" ref="AL367" si="3762">LN(H367/I367)</f>
        <v>7.8089564301514168E-3</v>
      </c>
      <c r="AM367" s="93">
        <f t="shared" ref="AM367" si="3763">LN(O367/P367)</f>
        <v>4.5754178685539033E-3</v>
      </c>
      <c r="AN367" s="93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3">
        <f t="shared" ref="AQ367" si="3767">LN(M367/L367)</f>
        <v>-1.2706351509781926E-3</v>
      </c>
      <c r="AR367" s="93">
        <f t="shared" ref="AR367" si="3768">LN(N367/L367)</f>
        <v>1.0727664918787974E-3</v>
      </c>
      <c r="AS367" s="93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3">
        <f t="shared" si="2682"/>
        <v>7.0850974903720852E-3</v>
      </c>
      <c r="AX367" s="28">
        <f t="shared" si="2683"/>
        <v>0.13465783664460379</v>
      </c>
      <c r="AY367" s="93">
        <f t="shared" si="2684"/>
        <v>5.5337226477551382E-3</v>
      </c>
      <c r="AZ367" s="93">
        <f t="shared" si="2685"/>
        <v>4.1155945556110938E-3</v>
      </c>
      <c r="BA367" s="93">
        <f t="shared" ref="BA367" si="3769">AV366</f>
        <v>0.96363080684596436</v>
      </c>
      <c r="BB367" s="93">
        <f t="shared" si="2742"/>
        <v>5.5760410846563803E-3</v>
      </c>
      <c r="BC367" s="93">
        <f t="shared" ref="BC367" si="3770">AS366</f>
        <v>5.4721682605130958E-3</v>
      </c>
      <c r="BD367" s="39">
        <f t="shared" si="2715"/>
        <v>0</v>
      </c>
    </row>
    <row r="368" spans="1:58" x14ac:dyDescent="0.25">
      <c r="A368" s="90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76"/>
        <v>3388.6284999999998</v>
      </c>
      <c r="T368" s="92" t="str">
        <f t="shared" ref="T368" si="3771">IF(AVERAGE(N367)&lt;S367,"熊",IF(AVERAGE(N367)&gt;S367,"牛",""))</f>
        <v>牛</v>
      </c>
      <c r="U368" s="92">
        <f t="shared" ref="U368" si="3772">MAX(H368,O368)</f>
        <v>3434.27</v>
      </c>
      <c r="V368" s="92">
        <f t="shared" ref="V368" si="3773">MIN(I368,P368)</f>
        <v>3404.88</v>
      </c>
      <c r="W368" s="40">
        <f t="shared" ref="W368" si="3774">LN(U368/V368)</f>
        <v>8.5946882043674792E-3</v>
      </c>
      <c r="X368" s="92">
        <f t="shared" ref="X368" si="3775">IF(U368=H368,J368,Q368)</f>
        <v>1301</v>
      </c>
      <c r="Y368" s="92">
        <f t="shared" ref="Y368" si="3776">IF(V368=I368,K368,R368)</f>
        <v>932</v>
      </c>
      <c r="Z368" s="93">
        <f t="shared" ref="Z368" si="3777">(U368-V368)/(C368)</f>
        <v>8.6209425250942679E-3</v>
      </c>
      <c r="AA368" s="93">
        <f t="shared" ref="AA368" si="3778">LN(C368/N367)</f>
        <v>-1.2986044028115806E-3</v>
      </c>
      <c r="AB368" s="93">
        <f t="shared" ref="AB368" si="3779">LN(N368/U368)</f>
        <v>-5.4922010889403659E-3</v>
      </c>
      <c r="AC368" s="93">
        <f t="shared" ref="AC368" si="3780">LN(N368/V368)</f>
        <v>3.1024871154270283E-3</v>
      </c>
      <c r="AD368" s="93">
        <f t="shared" ref="AD368" si="3781">LN(U368/C368)</f>
        <v>7.3443248197547044E-3</v>
      </c>
      <c r="AE368" s="93">
        <f t="shared" ref="AE368" si="3782">LN(V368/C368)</f>
        <v>-1.2503633846127882E-3</v>
      </c>
      <c r="AF368" s="93">
        <f t="shared" ref="AF368" si="3783">LN(N368/C368)</f>
        <v>1.8521237308143758E-3</v>
      </c>
      <c r="AG368" s="93">
        <f t="shared" ref="AG368" si="3784">LN(N368/N367)</f>
        <v>5.5351932800277038E-4</v>
      </c>
      <c r="AH368" s="93">
        <f t="shared" ref="AH368" si="3785">LN(D368/C368)</f>
        <v>-1.0653519530216587E-3</v>
      </c>
      <c r="AI368" s="93">
        <f t="shared" ref="AI368" si="3786">LN(E368/C368)</f>
        <v>3.2265681490637953E-5</v>
      </c>
      <c r="AJ368" s="93">
        <f t="shared" ref="AJ368" si="3787">LN(F368/C368)</f>
        <v>-3.4912257637417608E-4</v>
      </c>
      <c r="AK368" s="93">
        <f t="shared" ref="AK368" si="3788">+LN(G368/C368)</f>
        <v>6.6831215514001948E-3</v>
      </c>
      <c r="AL368" s="93">
        <f t="shared" ref="AL368" si="3789">LN(H368/I368)</f>
        <v>8.2219048774443085E-3</v>
      </c>
      <c r="AM368" s="93">
        <f t="shared" ref="AM368" si="3790">LN(O368/P368)</f>
        <v>7.3971254533745446E-3</v>
      </c>
      <c r="AN368" s="93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3">
        <f t="shared" ref="AQ368" si="3794">LN(M368/L368)</f>
        <v>-1.9066838816213709E-3</v>
      </c>
      <c r="AR368" s="93">
        <f t="shared" ref="AR368" si="3795">LN(N368/L368)</f>
        <v>-5.2126266227519921E-3</v>
      </c>
      <c r="AS368" s="93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3">
        <f t="shared" si="2682"/>
        <v>1.8521237308143758E-3</v>
      </c>
      <c r="AX368" s="28">
        <f t="shared" si="2683"/>
        <v>-0.60734943858455215</v>
      </c>
      <c r="AY368" s="93">
        <f t="shared" si="2684"/>
        <v>7.9334849360132315E-3</v>
      </c>
      <c r="AZ368" s="93">
        <f t="shared" si="2685"/>
        <v>1.9049243644340085E-3</v>
      </c>
      <c r="BA368" s="93">
        <f t="shared" ref="BA368" si="3796">AV367</f>
        <v>0.94223693892569105</v>
      </c>
      <c r="BB368" s="93">
        <f t="shared" si="2742"/>
        <v>1.0727664918787974E-3</v>
      </c>
      <c r="BC368" s="93">
        <f t="shared" ref="BC368" si="3797">AS367</f>
        <v>7.0850974903720852E-3</v>
      </c>
      <c r="BD368" s="39">
        <f t="shared" si="2715"/>
        <v>0</v>
      </c>
      <c r="BE368" t="s">
        <v>566</v>
      </c>
    </row>
    <row r="369" spans="1:57" x14ac:dyDescent="0.25">
      <c r="A369" s="90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76"/>
        <v>3389.9875000000002</v>
      </c>
      <c r="T369" s="92" t="str">
        <f t="shared" ref="T369" si="3798">IF(AVERAGE(N368)&lt;S368,"熊",IF(AVERAGE(N368)&gt;S368,"牛",""))</f>
        <v>牛</v>
      </c>
      <c r="U369" s="92">
        <f t="shared" ref="U369" si="3799">MAX(H369,O369)</f>
        <v>3428.47</v>
      </c>
      <c r="V369" s="92">
        <f t="shared" ref="V369" si="3800">MIN(I369,P369)</f>
        <v>3408.62</v>
      </c>
      <c r="W369" s="40">
        <f t="shared" ref="W369" si="3801">LN(U369/V369)</f>
        <v>5.8065802183297896E-3</v>
      </c>
      <c r="X369" s="92">
        <f t="shared" ref="X369" si="3802">IF(U369=H369,J369,Q369)</f>
        <v>1459</v>
      </c>
      <c r="Y369" s="92">
        <f t="shared" ref="Y369" si="3803">IF(V369=I369,K369,R369)</f>
        <v>1354</v>
      </c>
      <c r="Z369" s="93">
        <f t="shared" ref="Z369" si="3804">(U369-V369)/(C369)</f>
        <v>5.8199708561660641E-3</v>
      </c>
      <c r="AA369" s="93">
        <f t="shared" ref="AA369" si="3805">LN(C369/N368)</f>
        <v>-1.4034308711395021E-3</v>
      </c>
      <c r="AB369" s="93">
        <f t="shared" ref="AB369" si="3806">LN(N369/U369)</f>
        <v>-1.9835887268845298E-4</v>
      </c>
      <c r="AC369" s="93">
        <f t="shared" ref="AC369" si="3807">LN(N369/V369)</f>
        <v>5.6082213456413715E-3</v>
      </c>
      <c r="AD369" s="93">
        <f t="shared" ref="AD369" si="3808">LN(U369/C369)</f>
        <v>5.2053445877131357E-3</v>
      </c>
      <c r="AE369" s="93">
        <f t="shared" ref="AE369" si="3809">LN(V369/C369)</f>
        <v>-6.0123563061664613E-4</v>
      </c>
      <c r="AF369" s="93">
        <f t="shared" ref="AF369" si="3810">LN(N369/C369)</f>
        <v>5.0069857150247064E-3</v>
      </c>
      <c r="AG369" s="93">
        <f t="shared" ref="AG369" si="3811">LN(N369/N368)</f>
        <v>3.6035548438853164E-3</v>
      </c>
      <c r="AH369" s="93">
        <f t="shared" ref="AH369" si="3812">LN(D369/C369)</f>
        <v>6.7705702614978211E-4</v>
      </c>
      <c r="AI369" s="93">
        <f t="shared" ref="AI369" si="3813">LN(E369/C369)</f>
        <v>1.1926024905160077E-3</v>
      </c>
      <c r="AJ369" s="93">
        <f t="shared" ref="AJ369" si="3814">LN(F369/C369)</f>
        <v>5.7450208957798301E-4</v>
      </c>
      <c r="AK369" s="93">
        <f t="shared" ref="AK369" si="3815">+LN(G369/C369)</f>
        <v>1.8132477472795282E-3</v>
      </c>
      <c r="AL369" s="93">
        <f t="shared" ref="AL369" si="3816">LN(H369/I369)</f>
        <v>3.0247197819458665E-3</v>
      </c>
      <c r="AM369" s="93">
        <f t="shared" ref="AM369" si="3817">LN(O369/P369)</f>
        <v>5.8065802183297896E-3</v>
      </c>
      <c r="AN369" s="93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3">
        <f t="shared" ref="AQ369" si="3821">LN(M369/L369)</f>
        <v>-9.8385720925212722E-4</v>
      </c>
      <c r="AR369" s="93">
        <f t="shared" ref="AR369" si="3822">LN(N369/L369)</f>
        <v>3.208371393123115E-3</v>
      </c>
      <c r="AS369" s="93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3">
        <f t="shared" si="2682"/>
        <v>5.0069857150247064E-3</v>
      </c>
      <c r="AX369" s="28">
        <f t="shared" si="2683"/>
        <v>0.55314861460957521</v>
      </c>
      <c r="AY369" s="93">
        <f t="shared" si="2684"/>
        <v>2.0009117705843955E-3</v>
      </c>
      <c r="AZ369" s="93">
        <f t="shared" si="2685"/>
        <v>5.6082213456413715E-3</v>
      </c>
      <c r="BA369" s="93">
        <f t="shared" ref="BA369" si="3823">AV368</f>
        <v>0.3599863899285462</v>
      </c>
      <c r="BB369" s="93">
        <f t="shared" si="2742"/>
        <v>-5.2126266227519921E-3</v>
      </c>
      <c r="BC369" s="93">
        <f t="shared" ref="BC369" si="3824">AS368</f>
        <v>1.8521237308143758E-3</v>
      </c>
      <c r="BD369" s="39">
        <f t="shared" si="2715"/>
        <v>1</v>
      </c>
      <c r="BE369" s="92"/>
    </row>
    <row r="370" spans="1:57" x14ac:dyDescent="0.25">
      <c r="A370" s="90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76"/>
        <v>3392.0719999999992</v>
      </c>
      <c r="T370" s="92" t="str">
        <f t="shared" ref="T370" si="3825">IF(AVERAGE(N369)&lt;S369,"熊",IF(AVERAGE(N369)&gt;S369,"牛",""))</f>
        <v>牛</v>
      </c>
      <c r="U370" s="92">
        <f t="shared" ref="U370" si="3826">MAX(H370,O370)</f>
        <v>3438.51</v>
      </c>
      <c r="V370" s="92">
        <f t="shared" ref="V370" si="3827">MIN(I370,P370)</f>
        <v>3414.32</v>
      </c>
      <c r="W370" s="40">
        <f t="shared" ref="W370" si="3828">LN(U370/V370)</f>
        <v>7.0598863456621166E-3</v>
      </c>
      <c r="X370" s="92">
        <f t="shared" ref="X370" si="3829">IF(U370=H370,J370,Q370)</f>
        <v>1444</v>
      </c>
      <c r="Y370" s="92">
        <f t="shared" ref="Y370" si="3830">IF(V370=I370,K370,R370)</f>
        <v>949</v>
      </c>
      <c r="Z370" s="93">
        <f t="shared" ref="Z370" si="3831">(U370-V370)/(C370)</f>
        <v>7.0665287831782305E-3</v>
      </c>
      <c r="AA370" s="93">
        <f t="shared" ref="AA370" si="3832">LN(C370/N369)</f>
        <v>-1.3457950321747575E-3</v>
      </c>
      <c r="AB370" s="93">
        <f t="shared" ref="AB370" si="3833">LN(N370/U370)</f>
        <v>-1.6998540006884248E-3</v>
      </c>
      <c r="AC370" s="93">
        <f t="shared" ref="AC370" si="3834">LN(N370/V370)</f>
        <v>5.3600323449738158E-3</v>
      </c>
      <c r="AD370" s="93">
        <f t="shared" ref="AD370" si="3835">LN(U370/C370)</f>
        <v>4.4682944015588897E-3</v>
      </c>
      <c r="AE370" s="93">
        <f t="shared" ref="AE370" si="3836">LN(V370/C370)</f>
        <v>-2.5915919441033912E-3</v>
      </c>
      <c r="AF370" s="93">
        <f t="shared" ref="AF370" si="3837">LN(N370/C370)</f>
        <v>2.7684404008703144E-3</v>
      </c>
      <c r="AG370" s="93">
        <f t="shared" ref="AG370" si="3838">LN(N370/N369)</f>
        <v>1.4226453686955224E-3</v>
      </c>
      <c r="AH370" s="93">
        <f t="shared" ref="AH370" si="3839">LN(D370/C370)</f>
        <v>-5.1135127878214218E-4</v>
      </c>
      <c r="AI370" s="93">
        <f t="shared" ref="AI370" si="3840">LN(E370/C370)</f>
        <v>4.5561280709645069E-4</v>
      </c>
      <c r="AJ370" s="93">
        <f t="shared" ref="AJ370" si="3841">LN(F370/C370)</f>
        <v>-1.5483878537993657E-4</v>
      </c>
      <c r="AK370" s="93">
        <f t="shared" ref="AK370" si="3842">+LN(G370/C370)</f>
        <v>7.9426730100841305E-4</v>
      </c>
      <c r="AL370" s="93">
        <f t="shared" ref="AL370" si="3843">LN(H370/I370)</f>
        <v>3.7243990909822727E-3</v>
      </c>
      <c r="AM370" s="93">
        <f t="shared" ref="AM370" si="3844">LN(O370/P370)</f>
        <v>3.5601948803635594E-3</v>
      </c>
      <c r="AN370" s="93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3">
        <f t="shared" ref="AQ370" si="3848">LN(M370/L370)</f>
        <v>6.9699318805989353E-4</v>
      </c>
      <c r="AR370" s="93">
        <f t="shared" ref="AR370" si="3849">LN(N370/L370)</f>
        <v>1.4138934122686147E-3</v>
      </c>
      <c r="AS370" s="93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3">
        <f t="shared" si="2682"/>
        <v>2.7684404008703144E-3</v>
      </c>
      <c r="AX370" s="28">
        <f t="shared" si="2683"/>
        <v>0.20049607275733353</v>
      </c>
      <c r="AY370" s="93">
        <f t="shared" si="2684"/>
        <v>3.3858592451118095E-3</v>
      </c>
      <c r="AZ370" s="93">
        <f t="shared" si="2685"/>
        <v>1.8603408796750696E-3</v>
      </c>
      <c r="BA370" s="93">
        <f t="shared" ref="BA370" si="3850">AV369</f>
        <v>0.965743073047867</v>
      </c>
      <c r="BB370" s="93">
        <f t="shared" si="2742"/>
        <v>3.208371393123115E-3</v>
      </c>
      <c r="BC370" s="93">
        <f t="shared" ref="BC370" si="3851">AS369</f>
        <v>5.0069857150247064E-3</v>
      </c>
      <c r="BD370" s="39">
        <f t="shared" si="2715"/>
        <v>0</v>
      </c>
      <c r="BE370" t="s">
        <v>572</v>
      </c>
    </row>
    <row r="371" spans="1:57" x14ac:dyDescent="0.25">
      <c r="A371" s="90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76"/>
        <v>3394.1794999999997</v>
      </c>
      <c r="T371" s="92" t="str">
        <f t="shared" ref="T371" si="3852">IF(AVERAGE(N370)&lt;S370,"熊",IF(AVERAGE(N370)&gt;S370,"牛",""))</f>
        <v>牛</v>
      </c>
      <c r="U371" s="92">
        <f t="shared" ref="U371" si="3853">MAX(H371,O371)</f>
        <v>3449.16</v>
      </c>
      <c r="V371" s="92">
        <f t="shared" ref="V371" si="3854">MIN(I371,P371)</f>
        <v>3435.18</v>
      </c>
      <c r="W371" s="40">
        <f t="shared" ref="W371" si="3855">LN(U371/V371)</f>
        <v>4.0613970886410108E-3</v>
      </c>
      <c r="X371" s="92">
        <f t="shared" ref="X371" si="3856">IF(U371=H371,J371,Q371)</f>
        <v>1001</v>
      </c>
      <c r="Y371" s="92">
        <f t="shared" ref="Y371" si="3857">IF(V371=I371,K371,R371)</f>
        <v>930</v>
      </c>
      <c r="Z371" s="93">
        <f t="shared" ref="Z371" si="3858">(U371-V371)/(C371)</f>
        <v>4.0696557385639237E-3</v>
      </c>
      <c r="AA371" s="93">
        <f t="shared" ref="AA371" si="3859">LN(C371/N370)</f>
        <v>7.3094203040316517E-4</v>
      </c>
      <c r="AB371" s="93">
        <f t="shared" ref="AB371" si="3860">LN(N371/U371)</f>
        <v>-3.8567549510323476E-4</v>
      </c>
      <c r="AC371" s="93">
        <f t="shared" ref="AC371" si="3861">LN(N371/V371)</f>
        <v>3.6757215935376954E-3</v>
      </c>
      <c r="AD371" s="93">
        <f t="shared" ref="AD371" si="3862">LN(U371/C371)</f>
        <v>4.0613970886410108E-3</v>
      </c>
      <c r="AE371" s="93">
        <f t="shared" ref="AE371" si="3863">LN(V371/C371)</f>
        <v>0</v>
      </c>
      <c r="AF371" s="93">
        <f t="shared" ref="AF371" si="3864">LN(N371/C371)</f>
        <v>3.6757215935376954E-3</v>
      </c>
      <c r="AG371" s="93">
        <f t="shared" ref="AG371" si="3865">LN(N371/N370)</f>
        <v>4.4066636239410636E-3</v>
      </c>
      <c r="AH371" s="93">
        <f t="shared" ref="AH371" si="3866">LN(D371/C371)</f>
        <v>1.4835373736087397E-3</v>
      </c>
      <c r="AI371" s="93">
        <f t="shared" ref="AI371" si="3867">LN(E371/C371)</f>
        <v>2.9213396141835692E-3</v>
      </c>
      <c r="AJ371" s="93">
        <f t="shared" ref="AJ371" si="3868">LN(F371/C371)</f>
        <v>2.6252342681896464E-3</v>
      </c>
      <c r="AK371" s="93">
        <f t="shared" ref="AK371" si="3869">+LN(G371/C371)</f>
        <v>2.0995764941389955E-3</v>
      </c>
      <c r="AL371" s="93">
        <f t="shared" ref="AL371" si="3870">LN(H371/I371)</f>
        <v>4.0613970886410108E-3</v>
      </c>
      <c r="AM371" s="93">
        <f t="shared" ref="AM371" si="3871">LN(O371/P371)</f>
        <v>2.0928434451052708E-3</v>
      </c>
      <c r="AN371" s="93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3">
        <f t="shared" ref="AQ371" si="3875">LN(M371/L371)</f>
        <v>-5.8068805744199687E-5</v>
      </c>
      <c r="AR371" s="93">
        <f t="shared" ref="AR371" si="3876">LN(N371/L371)</f>
        <v>1.0272602076872959E-3</v>
      </c>
      <c r="AS371" s="93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3">
        <f t="shared" si="2682"/>
        <v>3.6757215935376954E-3</v>
      </c>
      <c r="AX371" s="28">
        <f t="shared" si="2683"/>
        <v>0.25321888412016874</v>
      </c>
      <c r="AY371" s="93">
        <f t="shared" si="2684"/>
        <v>2.0995764941389955E-3</v>
      </c>
      <c r="AZ371" s="93">
        <f t="shared" si="2685"/>
        <v>1.8463419525230191E-3</v>
      </c>
      <c r="BA371" s="93">
        <f t="shared" ref="BA371" si="3877">AV370</f>
        <v>0.75857792476229302</v>
      </c>
      <c r="BB371" s="93">
        <f t="shared" si="2742"/>
        <v>1.4138934122686147E-3</v>
      </c>
      <c r="BC371" s="93">
        <f t="shared" ref="BC371" si="3878">AS370</f>
        <v>2.7684404008703144E-3</v>
      </c>
      <c r="BD371" s="39">
        <f t="shared" si="2715"/>
        <v>0</v>
      </c>
    </row>
    <row r="372" spans="1:57" x14ac:dyDescent="0.25">
      <c r="A372" s="90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76"/>
        <v>3397.6475</v>
      </c>
      <c r="T372" s="92" t="str">
        <f t="shared" ref="T372" si="3879">IF(AVERAGE(N371)&lt;S371,"熊",IF(AVERAGE(N371)&gt;S371,"牛",""))</f>
        <v>牛</v>
      </c>
      <c r="U372" s="92">
        <f t="shared" ref="U372" si="3880">MAX(H372,O372)</f>
        <v>3450.33</v>
      </c>
      <c r="V372" s="92">
        <f t="shared" ref="V372" si="3881">MIN(I372,P372)</f>
        <v>3419.79</v>
      </c>
      <c r="W372" s="40">
        <f t="shared" ref="W372" si="3882">LN(U372/V372)</f>
        <v>8.8907329623347346E-3</v>
      </c>
      <c r="X372" s="92">
        <f t="shared" ref="X372" si="3883">IF(U372=H372,J372,Q372)</f>
        <v>939</v>
      </c>
      <c r="Y372" s="92">
        <f t="shared" ref="Y372" si="3884">IF(V372=I372,K372,R372)</f>
        <v>1414</v>
      </c>
      <c r="Z372" s="93">
        <f t="shared" ref="Z372" si="3885">(U372-V372)/(C372)</f>
        <v>8.8610606579351946E-3</v>
      </c>
      <c r="AA372" s="93">
        <f t="shared" ref="AA372" si="3886">LN(C372/N371)</f>
        <v>-3.742183883528296E-4</v>
      </c>
      <c r="AB372" s="93">
        <f t="shared" ref="AB372" si="3887">LN(N372/U372)</f>
        <v>-6.0437372457830983E-3</v>
      </c>
      <c r="AC372" s="93">
        <f t="shared" ref="AC372" si="3888">LN(N372/V372)</f>
        <v>2.8469957165516671E-3</v>
      </c>
      <c r="AD372" s="93">
        <f t="shared" ref="AD372" si="3889">LN(U372/C372)</f>
        <v>1.0990493895051264E-3</v>
      </c>
      <c r="AE372" s="93">
        <f t="shared" ref="AE372" si="3890">LN(V372/C372)</f>
        <v>-7.7916835728296151E-3</v>
      </c>
      <c r="AF372" s="93">
        <f t="shared" ref="AF372" si="3891">LN(N372/C372)</f>
        <v>-4.9446878562780577E-3</v>
      </c>
      <c r="AG372" s="93">
        <f t="shared" ref="AG372" si="3892">LN(N372/N371)</f>
        <v>-5.3189062446308824E-3</v>
      </c>
      <c r="AH372" s="93">
        <f t="shared" ref="AH372" si="3893">LN(D372/C372)</f>
        <v>-8.272583535047901E-4</v>
      </c>
      <c r="AI372" s="93">
        <f t="shared" ref="AI372" si="3894">LN(E372/C372)</f>
        <v>-2.3794807620992301E-4</v>
      </c>
      <c r="AJ372" s="93">
        <f t="shared" ref="AJ372" si="3895">LN(F372/C372)</f>
        <v>7.1930346684798217E-4</v>
      </c>
      <c r="AK372" s="93">
        <f t="shared" ref="AK372" si="3896">+LN(G372/C372)</f>
        <v>-4.3587751055337801E-3</v>
      </c>
      <c r="AL372" s="93">
        <f t="shared" ref="AL372" si="3897">LN(H372/I372)</f>
        <v>6.14288082034007E-3</v>
      </c>
      <c r="AM372" s="93">
        <f t="shared" ref="AM372" si="3898">LN(O372/P372)</f>
        <v>7.0544408850150495E-3</v>
      </c>
      <c r="AN372" s="93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3">
        <f t="shared" ref="AQ372" si="3902">LN(M372/L372)</f>
        <v>7.3652390263632798E-4</v>
      </c>
      <c r="AR372" s="93">
        <f t="shared" ref="AR372" si="3903">LN(N372/L372)</f>
        <v>-1.2384660341904362E-3</v>
      </c>
      <c r="AS372" s="93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3">
        <f t="shared" si="2682"/>
        <v>-4.9446878562780577E-3</v>
      </c>
      <c r="AX372" s="28">
        <f t="shared" si="2683"/>
        <v>-0.13916175507531123</v>
      </c>
      <c r="AY372" s="93">
        <f t="shared" si="2684"/>
        <v>6.8505632530127568E-4</v>
      </c>
      <c r="AZ372" s="93">
        <f t="shared" si="2685"/>
        <v>2.8469957165516671E-3</v>
      </c>
      <c r="BA372" s="93">
        <f t="shared" ref="BA372" si="3904">AV371</f>
        <v>0.90486409155937586</v>
      </c>
      <c r="BB372" s="93">
        <f t="shared" si="2742"/>
        <v>1.0272602076872959E-3</v>
      </c>
      <c r="BC372" s="93">
        <f t="shared" ref="BC372" si="3905">AS371</f>
        <v>3.6757215935376954E-3</v>
      </c>
      <c r="BD372" s="39">
        <f t="shared" si="2715"/>
        <v>0</v>
      </c>
    </row>
    <row r="373" spans="1:57" x14ac:dyDescent="0.25">
      <c r="A373" s="90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76"/>
        <v>3400.5225</v>
      </c>
      <c r="T373" s="92" t="str">
        <f t="shared" ref="T373" si="3906">IF(AVERAGE(N372)&lt;S372,"熊",IF(AVERAGE(N372)&gt;S372,"牛",""))</f>
        <v>牛</v>
      </c>
      <c r="U373" s="92">
        <f t="shared" ref="U373" si="3907">MAX(H373,O373)</f>
        <v>3423.75</v>
      </c>
      <c r="V373" s="92">
        <f t="shared" ref="V373" si="3908">MIN(I373,P373)</f>
        <v>3396.38</v>
      </c>
      <c r="W373" s="40">
        <f t="shared" ref="W373" si="3909">LN(U373/V373)</f>
        <v>8.02628305733398E-3</v>
      </c>
      <c r="X373" s="92">
        <f t="shared" ref="X373" si="3910">IF(U373=H373,J373,Q373)</f>
        <v>949</v>
      </c>
      <c r="Y373" s="92">
        <f t="shared" ref="Y373" si="3911">IF(V373=I373,K373,R373)</f>
        <v>1324</v>
      </c>
      <c r="Z373" s="93">
        <f t="shared" ref="Z373" si="3912">(U373-V373)/(C373)</f>
        <v>8.0118025531217031E-3</v>
      </c>
      <c r="AA373" s="93">
        <f t="shared" ref="AA373" si="3913">LN(C373/N372)</f>
        <v>-3.8943919503968763E-3</v>
      </c>
      <c r="AB373" s="93">
        <f t="shared" ref="AB373" si="3914">LN(N373/U373)</f>
        <v>-6.2201080380827013E-3</v>
      </c>
      <c r="AC373" s="93">
        <f t="shared" ref="AC373" si="3915">LN(N373/V373)</f>
        <v>1.8061750192511635E-3</v>
      </c>
      <c r="AD373" s="93">
        <f t="shared" ref="AD373" si="3916">LN(U373/C373)</f>
        <v>2.2046921485268382E-3</v>
      </c>
      <c r="AE373" s="93">
        <f t="shared" ref="AE373" si="3917">LN(V373/C373)</f>
        <v>-5.8215909088070077E-3</v>
      </c>
      <c r="AF373" s="93">
        <f t="shared" ref="AF373" si="3918">LN(N373/C373)</f>
        <v>-4.0154158895557941E-3</v>
      </c>
      <c r="AG373" s="93">
        <f t="shared" ref="AG373" si="3919">LN(N373/N372)</f>
        <v>-7.9098078399526262E-3</v>
      </c>
      <c r="AH373" s="93">
        <f t="shared" ref="AH373" si="3920">LN(D373/C373)</f>
        <v>-1.3298419623879261E-3</v>
      </c>
      <c r="AI373" s="93">
        <f t="shared" ref="AI373" si="3921">LN(E373/C373)</f>
        <v>-1.4637173763525847E-4</v>
      </c>
      <c r="AJ373" s="93">
        <f t="shared" ref="AJ373" si="3922">LN(F373/C373)</f>
        <v>-3.2204610807490237E-4</v>
      </c>
      <c r="AK373" s="93">
        <f t="shared" ref="AK373" si="3923">+LN(G373/C373)</f>
        <v>-3.3367376700823245E-3</v>
      </c>
      <c r="AL373" s="93">
        <f t="shared" ref="AL373" si="3924">LN(H373/I373)</f>
        <v>6.6963391191028456E-3</v>
      </c>
      <c r="AM373" s="93">
        <f t="shared" ref="AM373" si="3925">LN(O373/P373)</f>
        <v>4.4213996916524544E-3</v>
      </c>
      <c r="AN373" s="93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3">
        <f t="shared" ref="AQ373" si="3929">LN(M373/L373)</f>
        <v>-1.0639987365795159E-3</v>
      </c>
      <c r="AR373" s="93">
        <f t="shared" ref="AR373" si="3930">LN(N373/L373)</f>
        <v>-4.5544098492572062E-4</v>
      </c>
      <c r="AS373" s="93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3">
        <f t="shared" si="2682"/>
        <v>-4.0154158895557941E-3</v>
      </c>
      <c r="AX373" s="28">
        <f t="shared" si="2683"/>
        <v>-5.6631348191457362E-2</v>
      </c>
      <c r="AY373" s="93">
        <f t="shared" si="2684"/>
        <v>1.1549093004936176E-3</v>
      </c>
      <c r="AZ373" s="93">
        <f t="shared" si="2685"/>
        <v>1.8061750192511635E-3</v>
      </c>
      <c r="BA373" s="93">
        <f t="shared" ref="BA373" si="3931">AV372</f>
        <v>0.31925343811394929</v>
      </c>
      <c r="BB373" s="93">
        <f t="shared" si="2742"/>
        <v>-1.2384660341904362E-3</v>
      </c>
      <c r="BC373" s="93">
        <f t="shared" ref="BC373" si="3932">AS372</f>
        <v>-4.9446878562780577E-3</v>
      </c>
      <c r="BD373" s="39">
        <f t="shared" si="2715"/>
        <v>1</v>
      </c>
      <c r="BE373" t="s">
        <v>582</v>
      </c>
    </row>
    <row r="374" spans="1:57" x14ac:dyDescent="0.25">
      <c r="A374" s="90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76"/>
        <v>3401.5589999999997</v>
      </c>
      <c r="T374" s="92" t="str">
        <f t="shared" ref="T374" si="3933">IF(AVERAGE(N373)&lt;S373,"熊",IF(AVERAGE(N373)&gt;S373,"牛",""))</f>
        <v>牛</v>
      </c>
      <c r="U374" s="92">
        <f t="shared" ref="U374" si="3934">MAX(H374,O374)</f>
        <v>3409.42</v>
      </c>
      <c r="V374" s="92">
        <f t="shared" ref="V374" si="3935">MIN(I374,P374)</f>
        <v>3390.69</v>
      </c>
      <c r="W374" s="40">
        <f t="shared" ref="W374" si="3936">LN(U374/V374)</f>
        <v>5.5087483483371533E-3</v>
      </c>
      <c r="X374" s="92">
        <f t="shared" ref="X374" si="3937">IF(U374=H374,J374,Q374)</f>
        <v>1408</v>
      </c>
      <c r="Y374" s="92">
        <f t="shared" ref="Y374" si="3938">IF(V374=I374,K374,R374)</f>
        <v>951</v>
      </c>
      <c r="Z374" s="93">
        <f t="shared" ref="Z374" si="3939">(U374-V374)/(C374)</f>
        <v>5.5198795233983413E-3</v>
      </c>
      <c r="AA374" s="93">
        <f t="shared" ref="AA374" si="3940">LN(C374/N373)</f>
        <v>-2.7458516805799246E-3</v>
      </c>
      <c r="AB374" s="93">
        <f t="shared" ref="AB374" si="3941">LN(N374/U374)</f>
        <v>-2.9873697986271814E-3</v>
      </c>
      <c r="AC374" s="93">
        <f t="shared" ref="AC374" si="3942">LN(N374/V374)</f>
        <v>2.5213785497099615E-3</v>
      </c>
      <c r="AD374" s="93">
        <f t="shared" ref="AD374" si="3943">LN(U374/C374)</f>
        <v>4.7717069757973098E-3</v>
      </c>
      <c r="AE374" s="93">
        <f t="shared" ref="AE374" si="3944">LN(V374/C374)</f>
        <v>-7.3704137253984231E-4</v>
      </c>
      <c r="AF374" s="93">
        <f t="shared" ref="AF374" si="3945">LN(N374/C374)</f>
        <v>1.7843371771701284E-3</v>
      </c>
      <c r="AG374" s="93">
        <f t="shared" ref="AG374" si="3946">LN(N374/N373)</f>
        <v>-9.615145034098055E-4</v>
      </c>
      <c r="AH374" s="93">
        <f t="shared" ref="AH374" si="3947">LN(D374/C374)</f>
        <v>1.4734310932401447E-4</v>
      </c>
      <c r="AI374" s="93">
        <f t="shared" ref="AI374" si="3948">LN(E374/C374)</f>
        <v>1.0015052871188445E-3</v>
      </c>
      <c r="AJ374" s="93">
        <f t="shared" ref="AJ374" si="3949">LN(F374/C374)</f>
        <v>1.7975568010045726E-4</v>
      </c>
      <c r="AK374" s="93">
        <f t="shared" ref="AK374" si="3950">+LN(G374/C374)</f>
        <v>1.7813953474403075E-3</v>
      </c>
      <c r="AL374" s="93">
        <f t="shared" ref="AL374" si="3951">LN(H374/I374)</f>
        <v>4.6959632236266728E-3</v>
      </c>
      <c r="AM374" s="93">
        <f t="shared" ref="AM374" si="3952">LN(O374/P374)</f>
        <v>5.3023220005248275E-3</v>
      </c>
      <c r="AN374" s="93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3">
        <f t="shared" ref="AQ374" si="3956">LN(M374/L374)</f>
        <v>-9.2401594469225274E-4</v>
      </c>
      <c r="AR374" s="93">
        <f t="shared" ref="AR374" si="3957">LN(N374/L374)</f>
        <v>-1.5590459258861406E-4</v>
      </c>
      <c r="AS374" s="93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3">
        <f t="shared" si="2682"/>
        <v>1.7843371771701284E-3</v>
      </c>
      <c r="AX374" s="28">
        <f t="shared" si="2683"/>
        <v>-2.8296849973315514E-2</v>
      </c>
      <c r="AY374" s="93">
        <f t="shared" si="2684"/>
        <v>2.5184367199801122E-3</v>
      </c>
      <c r="AZ374" s="93">
        <f t="shared" si="2685"/>
        <v>2.3149522018977037E-3</v>
      </c>
      <c r="BA374" s="93">
        <f t="shared" ref="BA374" si="3958">AV373</f>
        <v>0.224333211545484</v>
      </c>
      <c r="BB374" s="93">
        <f t="shared" si="2742"/>
        <v>-4.5544098492572062E-4</v>
      </c>
      <c r="BC374" s="93">
        <f t="shared" ref="BC374" si="3959">AS373</f>
        <v>-4.0154158895557941E-3</v>
      </c>
      <c r="BD374" s="39">
        <f t="shared" si="2715"/>
        <v>1</v>
      </c>
    </row>
    <row r="375" spans="1:57" x14ac:dyDescent="0.25">
      <c r="A375" s="90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76"/>
        <v>3403.0129999999999</v>
      </c>
      <c r="T375" s="92" t="str">
        <f t="shared" ref="T375" si="3960">IF(AVERAGE(N374)&lt;S374,"熊",IF(AVERAGE(N374)&gt;S374,"牛",""))</f>
        <v>熊</v>
      </c>
      <c r="U375" s="92">
        <f t="shared" ref="U375" si="3961">MAX(H375,O375)</f>
        <v>3403.28</v>
      </c>
      <c r="V375" s="92">
        <f t="shared" ref="V375" si="3962">MIN(I375,P375)</f>
        <v>3373.29</v>
      </c>
      <c r="W375" s="40">
        <f t="shared" ref="W375" si="3963">LN(U375/V375)</f>
        <v>8.8511432159040695E-3</v>
      </c>
      <c r="X375" s="92">
        <f t="shared" ref="X375" si="3964">IF(U375=H375,J375,Q375)</f>
        <v>941</v>
      </c>
      <c r="Y375" s="92">
        <f t="shared" ref="Y375" si="3965">IF(V375=I375,K375,R375)</f>
        <v>1311</v>
      </c>
      <c r="Z375" s="93">
        <f t="shared" ref="Z375" si="3966">(U375-V375)/(C375)</f>
        <v>8.8396194159190492E-3</v>
      </c>
      <c r="AA375" s="93">
        <f t="shared" ref="AA375" si="3967">LN(C375/N374)</f>
        <v>-1.9346495176541841E-3</v>
      </c>
      <c r="AB375" s="93">
        <f t="shared" ref="AB375" si="3968">LN(N375/U375)</f>
        <v>-6.006342675642316E-3</v>
      </c>
      <c r="AC375" s="93">
        <f t="shared" ref="AC375" si="3969">LN(N375/V375)</f>
        <v>2.8448005402618172E-3</v>
      </c>
      <c r="AD375" s="93">
        <f t="shared" ref="AD375" si="3970">LN(U375/C375)</f>
        <v>3.1195029387988526E-3</v>
      </c>
      <c r="AE375" s="93">
        <f t="shared" ref="AE375" si="3971">LN(V375/C375)</f>
        <v>-5.7316402771053288E-3</v>
      </c>
      <c r="AF375" s="93">
        <f t="shared" ref="AF375" si="3972">LN(N375/C375)</f>
        <v>-2.8868397368436312E-3</v>
      </c>
      <c r="AG375" s="93">
        <f t="shared" ref="AG375" si="3973">LN(N375/N374)</f>
        <v>-4.8214892544978837E-3</v>
      </c>
      <c r="AH375" s="93">
        <f t="shared" ref="AH375" si="3974">LN(D375/C375)</f>
        <v>1.390263667069652E-3</v>
      </c>
      <c r="AI375" s="93">
        <f t="shared" ref="AI375" si="3975">LN(E375/C375)</f>
        <v>2.7903544898778918E-3</v>
      </c>
      <c r="AJ375" s="93">
        <f t="shared" ref="AJ375" si="3976">LN(F375/C375)</f>
        <v>2.8902860074800306E-3</v>
      </c>
      <c r="AK375" s="93">
        <f t="shared" ref="AK375" si="3977">+LN(G375/C375)</f>
        <v>-4.0314834768829817E-3</v>
      </c>
      <c r="AL375" s="93">
        <f t="shared" ref="AL375" si="3978">LN(H375/I375)</f>
        <v>8.8007485814396574E-3</v>
      </c>
      <c r="AM375" s="93">
        <f t="shared" ref="AM375" si="3979">LN(O375/P375)</f>
        <v>4.4545479803578692E-3</v>
      </c>
      <c r="AN375" s="93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3">
        <f t="shared" ref="AQ375" si="3983">LN(M375/L375)</f>
        <v>-2.1196797629417993E-3</v>
      </c>
      <c r="AR375" s="93">
        <f t="shared" ref="AR375" si="3984">LN(N375/L375)</f>
        <v>4.287182130460982E-4</v>
      </c>
      <c r="AS375" s="93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3">
        <f t="shared" si="2682"/>
        <v>-2.8868397368436312E-3</v>
      </c>
      <c r="AX375" s="28">
        <f t="shared" si="2683"/>
        <v>4.8349449816614251E-2</v>
      </c>
      <c r="AY375" s="93">
        <f t="shared" si="2684"/>
        <v>1.6497621657579128E-3</v>
      </c>
      <c r="AZ375" s="93">
        <f t="shared" si="2685"/>
        <v>2.8448005402618172E-3</v>
      </c>
      <c r="BA375" s="93">
        <f t="shared" ref="BA375" si="3985">AV374</f>
        <v>0.45702082221035434</v>
      </c>
      <c r="BB375" s="93">
        <f t="shared" si="2742"/>
        <v>-1.5590459258861406E-4</v>
      </c>
      <c r="BC375" s="93">
        <f t="shared" ref="BC375" si="3986">AS374</f>
        <v>1.7843371771701284E-3</v>
      </c>
      <c r="BD375" s="39">
        <f t="shared" si="2715"/>
        <v>1</v>
      </c>
    </row>
    <row r="376" spans="1:57" x14ac:dyDescent="0.25">
      <c r="A376" s="90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76"/>
        <v>3403.2259999999997</v>
      </c>
      <c r="T376" s="92" t="str">
        <f t="shared" ref="T376" si="3987">IF(AVERAGE(N375)&lt;S375,"熊",IF(AVERAGE(N375)&gt;S375,"牛",""))</f>
        <v>熊</v>
      </c>
      <c r="U376" s="92">
        <f t="shared" ref="U376" si="3988">MAX(H376,O376)</f>
        <v>3393.03</v>
      </c>
      <c r="V376" s="92">
        <f t="shared" ref="V376" si="3989">MIN(I376,P376)</f>
        <v>3337.11</v>
      </c>
      <c r="W376" s="40">
        <f t="shared" ref="W376" si="3990">LN(U376/V376)</f>
        <v>1.6618164530153849E-2</v>
      </c>
      <c r="X376" s="92">
        <f t="shared" ref="X376" si="3991">IF(U376=H376,J376,Q376)</f>
        <v>1459</v>
      </c>
      <c r="Y376" s="92">
        <f t="shared" ref="Y376" si="3992">IF(V376=I376,K376,R376)</f>
        <v>1030</v>
      </c>
      <c r="Z376" s="93">
        <f t="shared" ref="Z376" si="3993">(U376-V376)/(C376)</f>
        <v>1.6636172966218953E-2</v>
      </c>
      <c r="AA376" s="93">
        <f t="shared" ref="AA376" si="3994">LN(C376/N375)</f>
        <v>-6.3906508040282731E-3</v>
      </c>
      <c r="AB376" s="93">
        <f t="shared" ref="AB376" si="3995">LN(N376/U376)</f>
        <v>-1.8863976051536552E-4</v>
      </c>
      <c r="AC376" s="93">
        <f t="shared" ref="AC376" si="3996">LN(N376/V376)</f>
        <v>1.642952476963852E-2</v>
      </c>
      <c r="AD376" s="93">
        <f t="shared" ref="AD376" si="3997">LN(U376/C376)</f>
        <v>9.3806485008527622E-3</v>
      </c>
      <c r="AE376" s="93">
        <f t="shared" ref="AE376" si="3998">LN(V376/C376)</f>
        <v>-7.2375160293012249E-3</v>
      </c>
      <c r="AF376" s="93">
        <f t="shared" ref="AF376" si="3999">LN(N376/C376)</f>
        <v>9.1920087403372149E-3</v>
      </c>
      <c r="AG376" s="93">
        <f t="shared" ref="AG376" si="4000">LN(N376/N375)</f>
        <v>2.8013579363090511E-3</v>
      </c>
      <c r="AH376" s="93">
        <f t="shared" ref="AH376" si="4001">LN(D376/C376)</f>
        <v>-7.6784346909289304E-4</v>
      </c>
      <c r="AI376" s="93">
        <f t="shared" ref="AI376" si="4002">LN(E376/C376)</f>
        <v>-8.5716586942388923E-4</v>
      </c>
      <c r="AJ376" s="93">
        <f t="shared" ref="AJ376" si="4003">LN(F376/C376)</f>
        <v>-6.311993559752321E-3</v>
      </c>
      <c r="AK376" s="93">
        <f t="shared" ref="AK376" si="4004">+LN(G376/C376)</f>
        <v>-2.0906304519811019E-3</v>
      </c>
      <c r="AL376" s="93">
        <f t="shared" ref="AL376" si="4005">LN(H376/I376)</f>
        <v>8.0880028801785311E-3</v>
      </c>
      <c r="AM376" s="93">
        <f t="shared" ref="AM376" si="4006">LN(O376/P376)</f>
        <v>1.3422900850326209E-2</v>
      </c>
      <c r="AN376" s="93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3">
        <f t="shared" ref="AQ376" si="4010">LN(M376/L376)</f>
        <v>-5.2761876744718728E-4</v>
      </c>
      <c r="AR376" s="93">
        <f t="shared" ref="AR376" si="4011">LN(N376/L376)</f>
        <v>1.0910055949186761E-2</v>
      </c>
      <c r="AS376" s="93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3">
        <f t="shared" si="2682"/>
        <v>9.1920087403372149E-3</v>
      </c>
      <c r="AX376" s="28">
        <f t="shared" si="2683"/>
        <v>0.65826180257510547</v>
      </c>
      <c r="AY376" s="93">
        <f t="shared" si="2684"/>
        <v>5.1468855773202926E-3</v>
      </c>
      <c r="AZ376" s="93">
        <f t="shared" si="2685"/>
        <v>1.3234261089810927E-2</v>
      </c>
      <c r="BA376" s="93">
        <f t="shared" ref="BA376" si="4012">AV375</f>
        <v>0.32044014671557358</v>
      </c>
      <c r="BB376" s="93">
        <f t="shared" si="2742"/>
        <v>4.287182130460982E-4</v>
      </c>
      <c r="BC376" s="93">
        <f t="shared" ref="BC376" si="4013">AS375</f>
        <v>-2.8868397368436312E-3</v>
      </c>
      <c r="BD376" s="39">
        <f t="shared" si="2715"/>
        <v>0</v>
      </c>
    </row>
    <row r="377" spans="1:57" x14ac:dyDescent="0.25">
      <c r="A377" s="90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2">
        <f t="shared" si="176"/>
        <v>3403.8110000000001</v>
      </c>
      <c r="T377" s="92" t="str">
        <f t="shared" ref="T377" si="4014">IF(AVERAGE(N376)&lt;S376,"熊",IF(AVERAGE(N376)&gt;S376,"牛",""))</f>
        <v>熊</v>
      </c>
      <c r="U377" s="92">
        <f t="shared" ref="U377" si="4015">MAX(H377,O377)</f>
        <v>3419.31</v>
      </c>
      <c r="V377" s="92">
        <f t="shared" ref="V377" si="4016">MIN(I377,P377)</f>
        <v>3377.85</v>
      </c>
      <c r="W377" s="40">
        <f t="shared" ref="W377" si="4017">LN(U377/V377)</f>
        <v>1.2199363907073666E-2</v>
      </c>
      <c r="X377" s="92">
        <f t="shared" ref="X377" si="4018">IF(U377=H377,J377,Q377)</f>
        <v>1332</v>
      </c>
      <c r="Y377" s="92">
        <f t="shared" ref="Y377" si="4019">IF(V377=I377,K377,R377)</f>
        <v>931</v>
      </c>
      <c r="Z377" s="93">
        <f t="shared" ref="Z377" si="4020">(U377-V377)/(C377)</f>
        <v>1.2257713549119561E-2</v>
      </c>
      <c r="AA377" s="93">
        <f t="shared" ref="AA377" si="4021">LN(C377/N376)</f>
        <v>-2.9609970340367811E-3</v>
      </c>
      <c r="AB377" s="93">
        <f t="shared" ref="AB377" si="4022">LN(N377/U377)</f>
        <v>-2.5828003464464155E-3</v>
      </c>
      <c r="AC377" s="93">
        <f t="shared" ref="AC377" si="4023">LN(N377/V377)</f>
        <v>9.61656356062714E-3</v>
      </c>
      <c r="AD377" s="93">
        <f t="shared" ref="AD377" si="4024">LN(U377/C377)</f>
        <v>1.086508563196207E-2</v>
      </c>
      <c r="AE377" s="93">
        <f t="shared" ref="AE377" si="4025">LN(V377/C377)</f>
        <v>-1.3342782751114837E-3</v>
      </c>
      <c r="AF377" s="93">
        <f t="shared" ref="AF377" si="4026">LN(N377/C377)</f>
        <v>8.282285285515719E-3</v>
      </c>
      <c r="AG377" s="93">
        <f t="shared" ref="AG377" si="4027">LN(N377/N376)</f>
        <v>5.321288251478918E-3</v>
      </c>
      <c r="AH377" s="93">
        <f t="shared" ref="AH377" si="4028">LN(D377/C377)</f>
        <v>-1.0678720929123981E-3</v>
      </c>
      <c r="AI377" s="93">
        <f t="shared" ref="AI377" si="4029">LN(E377/C377)</f>
        <v>1.8195571918384777E-3</v>
      </c>
      <c r="AJ377" s="93">
        <f t="shared" ref="AJ377" si="4030">LN(F377/C377)</f>
        <v>3.7771973283335456E-3</v>
      </c>
      <c r="AK377" s="93">
        <f t="shared" ref="AK377" si="4031">+LN(G377/C377)</f>
        <v>6.544956050253248E-3</v>
      </c>
      <c r="AL377" s="93">
        <f t="shared" ref="AL377" si="4032">LN(H377/I377)</f>
        <v>1.158794259681524E-2</v>
      </c>
      <c r="AM377" s="93">
        <f t="shared" ref="AM377" si="4033">LN(O377/P377)</f>
        <v>4.5521975581040977E-3</v>
      </c>
      <c r="AN377" s="93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3">
        <f t="shared" ref="AQ377" si="4037">LN(M377/L377)</f>
        <v>5.7194228755100859E-4</v>
      </c>
      <c r="AR377" s="93">
        <f t="shared" ref="AR377" si="4038">LN(N377/L377)</f>
        <v>5.9539960256921516E-4</v>
      </c>
      <c r="AS377" s="93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3">
        <f t="shared" si="2682"/>
        <v>8.282285285515719E-3</v>
      </c>
      <c r="AX377" s="28">
        <f t="shared" si="2683"/>
        <v>4.8962855764586193E-2</v>
      </c>
      <c r="AY377" s="93">
        <f t="shared" si="2684"/>
        <v>7.8792343253647704E-3</v>
      </c>
      <c r="AZ377" s="93">
        <f t="shared" si="2685"/>
        <v>1.9693972116578513E-3</v>
      </c>
      <c r="BA377" s="93">
        <f t="shared" ref="BA377" si="4039">AV376</f>
        <v>0.98855507868382819</v>
      </c>
      <c r="BB377" s="93">
        <f t="shared" si="2742"/>
        <v>1.0910055949186761E-2</v>
      </c>
      <c r="BC377" s="93">
        <f t="shared" ref="BC377" si="4040">AS376</f>
        <v>9.1920087403372149E-3</v>
      </c>
      <c r="BD377" s="39">
        <f t="shared" si="2715"/>
        <v>0</v>
      </c>
    </row>
    <row r="378" spans="1:57" x14ac:dyDescent="0.25">
      <c r="A378" s="90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2">
        <f t="shared" si="176"/>
        <v>3404.9234999999999</v>
      </c>
      <c r="T378" s="92" t="str">
        <f t="shared" ref="T378" si="4041">IF(AVERAGE(N377)&lt;S377,"熊",IF(AVERAGE(N377)&gt;S377,"牛",""))</f>
        <v>牛</v>
      </c>
      <c r="U378" s="92">
        <f t="shared" ref="U378" si="4042">MAX(H378,O378)</f>
        <v>3442.09</v>
      </c>
      <c r="V378" s="92">
        <f t="shared" ref="V378" si="4043">MIN(I378,P378)</f>
        <v>3404.61</v>
      </c>
      <c r="W378" s="40">
        <f t="shared" ref="W378" si="4044">LN(U378/V378)</f>
        <v>1.0948449439489034E-2</v>
      </c>
      <c r="X378" s="92">
        <f t="shared" ref="X378" si="4045">IF(U378=H378,J378,Q378)</f>
        <v>1105</v>
      </c>
      <c r="Y378" s="92">
        <f t="shared" ref="Y378" si="4046">IF(V378=I378,K378,R378)</f>
        <v>1415</v>
      </c>
      <c r="Z378" s="93">
        <f t="shared" ref="Z378" si="4047">(U378-V378)/(C378)</f>
        <v>1.0967626772948477E-2</v>
      </c>
      <c r="AA378" s="93">
        <f t="shared" ref="AA378" si="4048">LN(C378/N377)</f>
        <v>2.003568426860516E-3</v>
      </c>
      <c r="AB378" s="93">
        <f t="shared" ref="AB378" si="4049">LN(N378/U378)</f>
        <v>-3.3844820631438463E-3</v>
      </c>
      <c r="AC378" s="93">
        <f t="shared" ref="AC378" si="4050">LN(N378/V378)</f>
        <v>7.5639673763451352E-3</v>
      </c>
      <c r="AD378" s="93">
        <f t="shared" ref="AD378" si="4051">LN(U378/C378)</f>
        <v>7.2193006223079609E-3</v>
      </c>
      <c r="AE378" s="93">
        <f t="shared" ref="AE378" si="4052">LN(V378/C378)</f>
        <v>-3.7291488171811672E-3</v>
      </c>
      <c r="AF378" s="93">
        <f t="shared" ref="AF378" si="4053">LN(N378/C378)</f>
        <v>3.8348185591639571E-3</v>
      </c>
      <c r="AG378" s="93">
        <f t="shared" ref="AG378" si="4054">LN(N378/N377)</f>
        <v>5.8383869860244826E-3</v>
      </c>
      <c r="AH378" s="93">
        <f t="shared" ref="AH378" si="4055">LN(D378/C378)</f>
        <v>1.3480972963991133E-3</v>
      </c>
      <c r="AI378" s="93">
        <f t="shared" ref="AI378" si="4056">LN(E378/C378)</f>
        <v>2.5396931826968429E-3</v>
      </c>
      <c r="AJ378" s="93">
        <f t="shared" ref="AJ378" si="4057">LN(F378/C378)</f>
        <v>2.31783682793786E-3</v>
      </c>
      <c r="AK378" s="93">
        <f t="shared" ref="AK378" si="4058">+LN(G378/C378)</f>
        <v>3.0328553102542477E-3</v>
      </c>
      <c r="AL378" s="93">
        <f t="shared" ref="AL378" si="4059">LN(H378/I378)</f>
        <v>7.2544163726032881E-3</v>
      </c>
      <c r="AM378" s="93">
        <f t="shared" ref="AM378" si="4060">LN(O378/P378)</f>
        <v>9.7478766250259832E-3</v>
      </c>
      <c r="AN378" s="93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3">
        <f t="shared" ref="AQ378" si="4064">LN(M378/L378)</f>
        <v>1.5828530508403881E-3</v>
      </c>
      <c r="AR378" s="93">
        <f t="shared" ref="AR378" si="4065">LN(N378/L378)</f>
        <v>7.757069966380242E-4</v>
      </c>
      <c r="AS378" s="93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3">
        <f t="shared" si="2682"/>
        <v>3.8348185591639571E-3</v>
      </c>
      <c r="AX378" s="28">
        <f t="shared" si="2683"/>
        <v>7.0971184631799716E-2</v>
      </c>
      <c r="AY378" s="93">
        <f t="shared" si="2684"/>
        <v>3.0679710605498924E-3</v>
      </c>
      <c r="AZ378" s="93">
        <f t="shared" si="2685"/>
        <v>7.5639673763451352E-3</v>
      </c>
      <c r="BA378" s="93">
        <f t="shared" ref="BA378" si="4066">AV377</f>
        <v>0.78726483357452592</v>
      </c>
      <c r="BB378" s="93">
        <f t="shared" si="2742"/>
        <v>5.9539960256921516E-4</v>
      </c>
      <c r="BC378" s="93">
        <f t="shared" ref="BC378" si="4067">AS377</f>
        <v>8.282285285515719E-3</v>
      </c>
      <c r="BD378" s="39">
        <f t="shared" si="2715"/>
        <v>0</v>
      </c>
    </row>
    <row r="379" spans="1:57" x14ac:dyDescent="0.25">
      <c r="A379" s="90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2">
        <f t="shared" si="176"/>
        <v>3406.6019999999999</v>
      </c>
      <c r="T379" s="92" t="str">
        <f t="shared" ref="T379" si="4068">IF(AVERAGE(N378)&lt;S378,"熊",IF(AVERAGE(N378)&gt;S378,"牛",""))</f>
        <v>牛</v>
      </c>
      <c r="U379" s="92">
        <f t="shared" ref="U379" si="4069">MAX(H379,O379)</f>
        <v>3429.19</v>
      </c>
      <c r="V379" s="92">
        <f t="shared" ref="V379" si="4070">MIN(I379,P379)</f>
        <v>3342.33</v>
      </c>
      <c r="W379" s="40">
        <f t="shared" ref="W379" si="4071">LN(U379/V379)</f>
        <v>2.5655913120258514E-2</v>
      </c>
      <c r="X379" s="92">
        <f t="shared" ref="X379" si="4072">IF(U379=H379,J379,Q379)</f>
        <v>1031</v>
      </c>
      <c r="Y379" s="92">
        <f t="shared" ref="Y379" si="4073">IF(V379=I379,K379,R379)</f>
        <v>1449</v>
      </c>
      <c r="Z379" s="93">
        <f t="shared" ref="Z379" si="4074">(U379-V379)/(C379)</f>
        <v>2.5360583941605876E-2</v>
      </c>
      <c r="AA379" s="93">
        <f t="shared" ref="AA379" si="4075">LN(C379/N378)</f>
        <v>-1.5928912587843064E-3</v>
      </c>
      <c r="AB379" s="93">
        <f t="shared" ref="AB379" si="4076">LN(N379/U379)</f>
        <v>-2.2793749068795728E-2</v>
      </c>
      <c r="AC379" s="93">
        <f t="shared" ref="AC379" si="4077">LN(N379/V379)</f>
        <v>2.8621640514628049E-3</v>
      </c>
      <c r="AD379" s="93">
        <f t="shared" ref="AD379" si="4078">LN(U379/C379)</f>
        <v>1.2226099719807905E-3</v>
      </c>
      <c r="AE379" s="93">
        <f t="shared" ref="AE379" si="4079">LN(V379/C379)</f>
        <v>-2.4433303148277678E-2</v>
      </c>
      <c r="AF379" s="93">
        <f t="shared" ref="AF379" si="4080">LN(N379/C379)</f>
        <v>-2.1571139096814868E-2</v>
      </c>
      <c r="AG379" s="93">
        <f t="shared" ref="AG379" si="4081">LN(N379/N378)</f>
        <v>-2.3164030355599205E-2</v>
      </c>
      <c r="AH379" s="93">
        <f t="shared" ref="AH379" si="4082">LN(D379/C379)</f>
        <v>-1.3439684145254646E-3</v>
      </c>
      <c r="AI379" s="93">
        <f t="shared" ref="AI379" si="4083">LN(E379/C379)</f>
        <v>0</v>
      </c>
      <c r="AJ379" s="93">
        <f t="shared" ref="AJ379" si="4084">LN(F379/C379)</f>
        <v>-2.8624871706573731E-3</v>
      </c>
      <c r="AK379" s="93">
        <f t="shared" ref="AK379" si="4085">+LN(G379/C379)</f>
        <v>-7.1701698875231475E-3</v>
      </c>
      <c r="AL379" s="93">
        <f t="shared" ref="AL379" si="4086">LN(H379/I379)</f>
        <v>8.3927798595039935E-3</v>
      </c>
      <c r="AM379" s="93">
        <f t="shared" ref="AM379" si="4087">LN(O379/P379)</f>
        <v>1.7980411163190553E-2</v>
      </c>
      <c r="AN379" s="93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3">
        <f t="shared" ref="AQ379" si="4091">LN(M379/L379)</f>
        <v>-6.1815250907198721E-4</v>
      </c>
      <c r="AR379" s="93">
        <f>LN(N379/L379)</f>
        <v>-1.3736145980709718E-2</v>
      </c>
      <c r="AS379" s="93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3">
        <f t="shared" si="2682"/>
        <v>-2.1571139096814868E-2</v>
      </c>
      <c r="AX379" s="28">
        <f t="shared" si="2683"/>
        <v>-0.53373244301174372</v>
      </c>
      <c r="AY379" s="93">
        <f t="shared" si="2684"/>
        <v>0</v>
      </c>
      <c r="AZ379" s="93">
        <f t="shared" si="2685"/>
        <v>2.8621640514628049E-3</v>
      </c>
      <c r="BA379" s="93">
        <f t="shared" ref="BA379" si="4092">AV378</f>
        <v>0.6897011739594423</v>
      </c>
      <c r="BB379" s="93">
        <f t="shared" si="2742"/>
        <v>7.757069966380242E-4</v>
      </c>
      <c r="BC379" s="93">
        <f t="shared" ref="BC379" si="4093">AS378</f>
        <v>3.8348185591639571E-3</v>
      </c>
      <c r="BD379" s="39">
        <f t="shared" si="2715"/>
        <v>0</v>
      </c>
      <c r="BE379" t="s">
        <v>593</v>
      </c>
    </row>
    <row r="380" spans="1:57" x14ac:dyDescent="0.25">
      <c r="A380" s="90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2">
        <f t="shared" si="176"/>
        <v>3403.8195000000001</v>
      </c>
      <c r="T380" s="92" t="str">
        <f t="shared" ref="T380" si="4094">IF(AVERAGE(N379)&lt;S379,"熊",IF(AVERAGE(N379)&gt;S379,"牛",""))</f>
        <v>熊</v>
      </c>
      <c r="U380" s="92">
        <f t="shared" ref="U380" si="4095">MAX(H380,O380)</f>
        <v>3360.43</v>
      </c>
      <c r="V380" s="92">
        <f t="shared" ref="V380" si="4096">MIN(I380,P380)</f>
        <v>3328.33</v>
      </c>
      <c r="W380" s="40">
        <f t="shared" ref="W380" si="4097">LN(U380/V380)</f>
        <v>9.5982652804210283E-3</v>
      </c>
      <c r="X380" s="92">
        <f t="shared" ref="X380" si="4098">IF(U380=H380,J380,Q380)</f>
        <v>946</v>
      </c>
      <c r="Y380" s="92">
        <f t="shared" ref="Y380" si="4099">IF(V380=I380,K380,R380)</f>
        <v>1317</v>
      </c>
      <c r="Z380" s="93">
        <f t="shared" ref="Z380" si="4100">(U380-V380)/(C380)</f>
        <v>9.609685125644361E-3</v>
      </c>
      <c r="AA380" s="93">
        <f t="shared" ref="AA380" si="4101">LN(C380/N379)</f>
        <v>-3.4457596452697114E-3</v>
      </c>
      <c r="AB380" s="93">
        <f t="shared" ref="AB380" si="4102">LN(N380/U380)</f>
        <v>-1.9689472794265049E-3</v>
      </c>
      <c r="AC380" s="93">
        <f t="shared" ref="AC380" si="4103">LN(N380/V380)</f>
        <v>7.6293180009945833E-3</v>
      </c>
      <c r="AD380" s="93">
        <f t="shared" ref="AD380" si="4104">LN(U380/C380)</f>
        <v>5.9843690052310515E-3</v>
      </c>
      <c r="AE380" s="93">
        <f t="shared" ref="AE380" si="4105">LN(V380/C380)</f>
        <v>-3.6138962751900016E-3</v>
      </c>
      <c r="AF380" s="93">
        <f t="shared" ref="AF380" si="4106">LN(N380/C380)</f>
        <v>4.0154217258043948E-3</v>
      </c>
      <c r="AG380" s="93">
        <f t="shared" ref="AG380" si="4107">LN(N380/N379)</f>
        <v>5.6966208053480058E-4</v>
      </c>
      <c r="AH380" s="93">
        <f t="shared" ref="AH380" si="4108">LN(D380/C380)</f>
        <v>2.4010333282159626E-3</v>
      </c>
      <c r="AI380" s="93">
        <f t="shared" ref="AI380" si="4109">LN(E380/C380)</f>
        <v>-4.0722221121488374E-4</v>
      </c>
      <c r="AJ380" s="93">
        <f t="shared" ref="AJ380" si="4110">LN(F380/C380)</f>
        <v>2.2994874413345928E-3</v>
      </c>
      <c r="AK380" s="93">
        <f t="shared" ref="AK380" si="4111">+LN(G380/C380)</f>
        <v>-2.0617698961263166E-3</v>
      </c>
      <c r="AL380" s="93">
        <f t="shared" ref="AL380" si="4112">LN(H380/I380)</f>
        <v>9.3369070875320218E-3</v>
      </c>
      <c r="AM380" s="93">
        <f t="shared" ref="AM380" si="4113">LN(O380/P380)</f>
        <v>9.5357713252028041E-3</v>
      </c>
      <c r="AN380" s="93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3">
        <f t="shared" ref="AQ380" si="4117">LN(M380/L380)</f>
        <v>1.1699416363724752E-3</v>
      </c>
      <c r="AR380" s="93">
        <f>LN(N380/L380)</f>
        <v>6.6623335355363291E-3</v>
      </c>
      <c r="AS380" s="93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3">
        <f t="shared" si="2682"/>
        <v>4.0154217258043948E-3</v>
      </c>
      <c r="AX380" s="28">
        <f t="shared" si="2683"/>
        <v>0.69376947040498582</v>
      </c>
      <c r="AY380" s="93">
        <f t="shared" si="2684"/>
        <v>1.2907681861747907E-3</v>
      </c>
      <c r="AZ380" s="93">
        <f t="shared" si="2685"/>
        <v>7.6293180009945833E-3</v>
      </c>
      <c r="BA380" s="93">
        <f t="shared" ref="BA380" si="4118">AV379</f>
        <v>0.11029242459129535</v>
      </c>
      <c r="BB380" s="93">
        <f t="shared" si="2742"/>
        <v>-1.3736145980709718E-2</v>
      </c>
      <c r="BC380" s="93">
        <f t="shared" ref="BC380" si="4119">AS379</f>
        <v>-2.1571139096814868E-2</v>
      </c>
      <c r="BD380" s="39">
        <f t="shared" si="2715"/>
        <v>1</v>
      </c>
    </row>
    <row r="381" spans="1:57" x14ac:dyDescent="0.25">
      <c r="A381" s="90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2">
        <f t="shared" si="176"/>
        <v>3400.6699999999996</v>
      </c>
      <c r="T381" s="92" t="str">
        <f t="shared" ref="T381" si="4120">IF(AVERAGE(N380)&lt;S380,"熊",IF(AVERAGE(N380)&gt;S380,"牛",""))</f>
        <v>熊</v>
      </c>
      <c r="U381" s="92">
        <f t="shared" ref="U381" si="4121">MAX(H381,O381)</f>
        <v>3347</v>
      </c>
      <c r="V381" s="92">
        <f t="shared" ref="V381" si="4122">MIN(I381,P381)</f>
        <v>3315.42</v>
      </c>
      <c r="W381" s="40">
        <f t="shared" ref="W381" si="4123">LN(U381/V381)</f>
        <v>9.4801097841502903E-3</v>
      </c>
      <c r="X381" s="92">
        <f t="shared" ref="X381" si="4124">IF(U381=H381,J381,Q381)</f>
        <v>932</v>
      </c>
      <c r="Y381" s="92">
        <f t="shared" ref="Y381" si="4125">IF(V381=I381,K381,R381)</f>
        <v>1448</v>
      </c>
      <c r="Z381" s="93">
        <f t="shared" ref="Z381" si="4126">(U381-V381)/(C381)</f>
        <v>9.4362737774377828E-3</v>
      </c>
      <c r="AA381" s="93">
        <f t="shared" ref="AA381" si="4127">LN(C381/N380)</f>
        <v>-2.1371611362916818E-3</v>
      </c>
      <c r="AB381" s="93">
        <f t="shared" ref="AB381" si="4128">LN(N381/U381)</f>
        <v>-7.4281780343848514E-3</v>
      </c>
      <c r="AC381" s="93">
        <f t="shared" ref="AC381" si="4129">LN(N381/V381)</f>
        <v>2.0519317497655057E-3</v>
      </c>
      <c r="AD381" s="93">
        <f t="shared" ref="AD381" si="4130">LN(U381/C381)</f>
        <v>1.0158866757268103E-4</v>
      </c>
      <c r="AE381" s="93">
        <f t="shared" ref="AE381" si="4131">LN(V381/C381)</f>
        <v>-9.3785211165776181E-3</v>
      </c>
      <c r="AF381" s="93">
        <f t="shared" ref="AF381" si="4132">LN(N381/C381)</f>
        <v>-7.3265893668121264E-3</v>
      </c>
      <c r="AG381" s="93">
        <f t="shared" ref="AG381" si="4133">LN(N381/N380)</f>
        <v>-9.4637505031038814E-3</v>
      </c>
      <c r="AH381" s="93">
        <f t="shared" ref="AH381" si="4134">LN(D381/C381)</f>
        <v>-1.7631071372312864E-4</v>
      </c>
      <c r="AI381" s="93">
        <f t="shared" ref="AI381" si="4135">LN(E381/C381)</f>
        <v>-3.706069556046973E-3</v>
      </c>
      <c r="AJ381" s="93">
        <f t="shared" ref="AJ381" si="4136">LN(F381/C381)</f>
        <v>-2.006996744940483E-3</v>
      </c>
      <c r="AK381" s="93">
        <f t="shared" ref="AK381" si="4137">+LN(G381/C381)</f>
        <v>-5.7866421786249298E-3</v>
      </c>
      <c r="AL381" s="93">
        <f t="shared" ref="AL381" si="4138">LN(H381/I381)</f>
        <v>7.4612888729199134E-3</v>
      </c>
      <c r="AM381" s="93">
        <f t="shared" ref="AM381" si="4139">LN(O381/P381)</f>
        <v>4.2198092372931865E-3</v>
      </c>
      <c r="AN381" s="93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3">
        <f t="shared" ref="AQ381" si="4143">LN(M381/L381)</f>
        <v>-8.2696450118862729E-4</v>
      </c>
      <c r="AR381" s="93">
        <f t="shared" ref="AR381" si="4144">LN(N381/L381)</f>
        <v>-1.371630921525575E-3</v>
      </c>
      <c r="AS381" s="93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3">
        <f t="shared" si="2682"/>
        <v>-7.3265893668121264E-3</v>
      </c>
      <c r="AX381" s="28">
        <f t="shared" si="2683"/>
        <v>-0.14439518682710437</v>
      </c>
      <c r="AY381" s="93">
        <f t="shared" si="2684"/>
        <v>1.5730580267223936E-3</v>
      </c>
      <c r="AZ381" s="93">
        <f t="shared" si="2685"/>
        <v>2.0519317497655057E-3</v>
      </c>
      <c r="BA381" s="93">
        <f t="shared" ref="BA381" si="4145">AV380</f>
        <v>0.79408099688474487</v>
      </c>
      <c r="BB381" s="93">
        <f t="shared" si="2742"/>
        <v>6.6623335355363291E-3</v>
      </c>
      <c r="BC381" s="93">
        <f t="shared" ref="BC381" si="4146">AS380</f>
        <v>4.0154217258043948E-3</v>
      </c>
      <c r="BD381" s="39">
        <f t="shared" si="2715"/>
        <v>0</v>
      </c>
    </row>
    <row r="382" spans="1:57" x14ac:dyDescent="0.25">
      <c r="A382" s="90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2">
        <f t="shared" si="176"/>
        <v>3397.2650000000003</v>
      </c>
      <c r="T382" s="92" t="str">
        <f t="shared" ref="T382" si="4147">IF(AVERAGE(N381)&lt;S381,"熊",IF(AVERAGE(N381)&gt;S381,"牛",""))</f>
        <v>熊</v>
      </c>
      <c r="U382" s="92">
        <f t="shared" ref="U382" si="4148">MAX(H382,O382)</f>
        <v>3333.73</v>
      </c>
      <c r="V382" s="92">
        <f t="shared" ref="V382" si="4149">MIN(I382,P382)</f>
        <v>3300.81</v>
      </c>
      <c r="W382" s="40">
        <f t="shared" ref="W382" si="4150">LN(U382/V382)</f>
        <v>9.9239043471469751E-3</v>
      </c>
      <c r="X382" s="92">
        <f t="shared" ref="X382" si="4151">IF(U382=H382,J382,Q382)</f>
        <v>1459</v>
      </c>
      <c r="Y382" s="92">
        <f t="shared" ref="Y382" si="4152">IF(V382=I382,K382,R382)</f>
        <v>1314</v>
      </c>
      <c r="Z382" s="93">
        <f t="shared" ref="Z382" si="4153">(U382-V382)/(C382)</f>
        <v>9.9419249040387028E-3</v>
      </c>
      <c r="AA382" s="93">
        <f t="shared" ref="AA382" si="4154">LN(C382/N381)</f>
        <v>-3.3165226240032034E-3</v>
      </c>
      <c r="AB382" s="93">
        <f t="shared" ref="AB382" si="4155">LN(N382/U382)</f>
        <v>-2.0997721747975867E-5</v>
      </c>
      <c r="AC382" s="93">
        <f t="shared" ref="AC382" si="4156">LN(N382/V382)</f>
        <v>9.9029066253989804E-3</v>
      </c>
      <c r="AD382" s="93">
        <f t="shared" ref="AD382" si="4157">LN(U382/C382)</f>
        <v>6.7720756751962017E-3</v>
      </c>
      <c r="AE382" s="93">
        <f t="shared" ref="AE382" si="4158">LN(V382/C382)</f>
        <v>-3.1518286719508246E-3</v>
      </c>
      <c r="AF382" s="93">
        <f t="shared" ref="AF382" si="4159">LN(N382/C382)</f>
        <v>6.7510779534481549E-3</v>
      </c>
      <c r="AG382" s="93">
        <f t="shared" ref="AG382" si="4160">LN(N382/N381)</f>
        <v>3.4345553294450599E-3</v>
      </c>
      <c r="AH382" s="93">
        <f t="shared" ref="AH382" si="4161">LN(D382/C382)</f>
        <v>6.2796815125358714E-4</v>
      </c>
      <c r="AI382" s="93">
        <f t="shared" ref="AI382" si="4162">LN(E382/C382)</f>
        <v>2.3016288974429637E-3</v>
      </c>
      <c r="AJ382" s="93">
        <f t="shared" ref="AJ382" si="4163">LN(F382/C382)</f>
        <v>1.0323157991746095E-3</v>
      </c>
      <c r="AK382" s="93">
        <f t="shared" ref="AK382" si="4164">+LN(G382/C382)</f>
        <v>-1.6049208918578054E-3</v>
      </c>
      <c r="AL382" s="93">
        <f t="shared" ref="AL382" si="4165">LN(H382/I382)</f>
        <v>6.4110129176869436E-3</v>
      </c>
      <c r="AM382" s="93">
        <f t="shared" ref="AM382" si="4166">LN(O382/P382)</f>
        <v>9.9239043471469751E-3</v>
      </c>
      <c r="AN382" s="93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3">
        <f t="shared" ref="AQ382" si="4170">LN(M382/L382)</f>
        <v>-6.1125806070686742E-4</v>
      </c>
      <c r="AR382" s="93">
        <f t="shared" ref="AR382" si="4171">LN(N382/L382)</f>
        <v>8.4316236194131988E-3</v>
      </c>
      <c r="AS382" s="93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3">
        <f t="shared" si="2682"/>
        <v>6.7510779534481549E-3</v>
      </c>
      <c r="AX382" s="28">
        <f t="shared" si="2683"/>
        <v>0.85024301336572661</v>
      </c>
      <c r="AY382" s="93">
        <f t="shared" si="2684"/>
        <v>1.1192669720532224E-4</v>
      </c>
      <c r="AZ382" s="93">
        <f t="shared" si="2685"/>
        <v>9.9029066253989804E-3</v>
      </c>
      <c r="BA382" s="93">
        <f t="shared" ref="BA382" si="4172">AV381</f>
        <v>0.21564281190626855</v>
      </c>
      <c r="BB382" s="93">
        <f t="shared" si="2742"/>
        <v>-1.371630921525575E-3</v>
      </c>
      <c r="BC382" s="93">
        <f t="shared" ref="BC382" si="4173">AS381</f>
        <v>-7.3265893668121264E-3</v>
      </c>
      <c r="BD382" s="39">
        <f t="shared" si="2715"/>
        <v>1</v>
      </c>
    </row>
    <row r="383" spans="1:57" x14ac:dyDescent="0.25">
      <c r="A383" s="90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2">
        <f t="shared" si="176"/>
        <v>3394.2810000000004</v>
      </c>
      <c r="T383" s="92" t="str">
        <f t="shared" ref="T383" si="4174">IF(AVERAGE(N382)&lt;S382,"熊",IF(AVERAGE(N382)&gt;S382,"牛",""))</f>
        <v>熊</v>
      </c>
      <c r="U383" s="92">
        <f t="shared" ref="U383" si="4175">MAX(H383,O383)</f>
        <v>3342.95</v>
      </c>
      <c r="V383" s="92">
        <f t="shared" ref="V383" si="4176">MIN(I383,P383)</f>
        <v>3305.61</v>
      </c>
      <c r="W383" s="40">
        <f t="shared" ref="W383" si="4177">LN(U383/V383)</f>
        <v>1.1232625592308742E-2</v>
      </c>
      <c r="X383" s="92">
        <f t="shared" ref="X383" si="4178">IF(U383=H383,J383,Q383)</f>
        <v>935</v>
      </c>
      <c r="Y383" s="92">
        <f t="shared" ref="Y383" si="4179">IF(V383=I383,K383,R383)</f>
        <v>1101</v>
      </c>
      <c r="Z383" s="93">
        <f t="shared" ref="Z383" si="4180">(U383-V383)/(C383)</f>
        <v>1.1194488498217603E-2</v>
      </c>
      <c r="AA383" s="93">
        <f t="shared" ref="AA383" si="4181">LN(C383/N382)</f>
        <v>5.7277978183974078E-4</v>
      </c>
      <c r="AB383" s="93">
        <f t="shared" ref="AB383" si="4182">LN(N383/U383)</f>
        <v>-1.5237676224465874E-3</v>
      </c>
      <c r="AC383" s="93">
        <f t="shared" ref="AC383" si="4183">LN(N383/V383)</f>
        <v>9.7088579698621346E-3</v>
      </c>
      <c r="AD383" s="93">
        <f t="shared" ref="AD383" si="4184">LN(U383/C383)</f>
        <v>2.2100713942355505E-3</v>
      </c>
      <c r="AE383" s="93">
        <f t="shared" ref="AE383" si="4185">LN(V383/C383)</f>
        <v>-9.0225541980731971E-3</v>
      </c>
      <c r="AF383" s="93">
        <f t="shared" ref="AF383" si="4186">LN(N383/C383)</f>
        <v>6.8630377178890045E-4</v>
      </c>
      <c r="AG383" s="93">
        <f t="shared" ref="AG383" si="4187">LN(N383/N382)</f>
        <v>1.2590835536286089E-3</v>
      </c>
      <c r="AH383" s="93">
        <f t="shared" ref="AH383" si="4188">LN(D383/C383)</f>
        <v>-1.7089993850229367E-4</v>
      </c>
      <c r="AI383" s="93">
        <f t="shared" ref="AI383" si="4189">LN(E383/C383)</f>
        <v>1.7762286628984862E-3</v>
      </c>
      <c r="AJ383" s="93">
        <f t="shared" ref="AJ383" si="4190">LN(F383/C383)</f>
        <v>2.6678537275131139E-4</v>
      </c>
      <c r="AK383" s="93">
        <f t="shared" ref="AK383" si="4191">+LN(G383/C383)</f>
        <v>-5.7607067328943181E-3</v>
      </c>
      <c r="AL383" s="93">
        <f t="shared" ref="AL383" si="4192">LN(H383/I383)</f>
        <v>1.1232625592308742E-2</v>
      </c>
      <c r="AM383" s="93">
        <f t="shared" ref="AM383" si="4193">LN(O383/P383)</f>
        <v>9.6720294410027972E-3</v>
      </c>
      <c r="AN383" s="93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3">
        <f t="shared" ref="AQ383" si="4197">LN(M383/L383)</f>
        <v>-1.1490770195840712E-3</v>
      </c>
      <c r="AR383" s="93">
        <f t="shared" ref="AR383" si="4198">LN(N383/L383)</f>
        <v>6.085238905234402E-3</v>
      </c>
      <c r="AS383" s="93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3">
        <f t="shared" si="2682"/>
        <v>6.8630377178890045E-4</v>
      </c>
      <c r="AX383" s="28">
        <f t="shared" si="2683"/>
        <v>0.5423138725227683</v>
      </c>
      <c r="AY383" s="93">
        <f t="shared" si="2684"/>
        <v>3.2618474651788291E-3</v>
      </c>
      <c r="AZ383" s="93">
        <f t="shared" si="2685"/>
        <v>9.3065925751402451E-3</v>
      </c>
      <c r="BA383" s="93">
        <f t="shared" ref="BA383" si="4199">AV382</f>
        <v>0.9978736330498128</v>
      </c>
      <c r="BB383" s="93">
        <f t="shared" si="2742"/>
        <v>8.4316236194131988E-3</v>
      </c>
      <c r="BC383" s="93">
        <f t="shared" ref="BC383" si="4200">AS382</f>
        <v>6.7510779534481549E-3</v>
      </c>
      <c r="BD383" s="39">
        <f t="shared" si="2715"/>
        <v>0</v>
      </c>
    </row>
    <row r="384" spans="1:57" x14ac:dyDescent="0.25">
      <c r="A384" s="90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2">
        <f t="shared" si="176"/>
        <v>3391.3785000000003</v>
      </c>
      <c r="T384" s="92" t="str">
        <f t="shared" ref="T384" si="4201">IF(AVERAGE(N383)&lt;S383,"熊",IF(AVERAGE(N383)&gt;S383,"牛",""))</f>
        <v>熊</v>
      </c>
      <c r="U384" s="92">
        <f t="shared" ref="U384" si="4202">MAX(H384,O384)</f>
        <v>3340.85</v>
      </c>
      <c r="V384" s="92">
        <f t="shared" ref="V384" si="4203">MIN(I384,P384)</f>
        <v>3306.31</v>
      </c>
      <c r="W384" s="40">
        <f t="shared" ref="W384" si="4204">LN(U384/V384)</f>
        <v>1.0392501721402393E-2</v>
      </c>
      <c r="X384" s="92">
        <f t="shared" ref="X384" si="4205">IF(U384=H384,J384,Q384)</f>
        <v>1003</v>
      </c>
      <c r="Y384" s="92">
        <f t="shared" ref="Y384" si="4206">IF(V384=I384,K384,R384)</f>
        <v>1438</v>
      </c>
      <c r="Z384" s="93">
        <f t="shared" ref="Z384" si="4207">(U384-V384)/(C384)</f>
        <v>1.0376610267256286E-2</v>
      </c>
      <c r="AA384" s="93">
        <f t="shared" ref="AA384" si="4208">LN(C384/N383)</f>
        <v>-2.7660709153624671E-3</v>
      </c>
      <c r="AB384" s="93">
        <f t="shared" ref="AB384" si="4209">LN(N384/U384)</f>
        <v>-7.1072266294778747E-3</v>
      </c>
      <c r="AC384" s="93">
        <f t="shared" ref="AC384" si="4210">LN(N384/V384)</f>
        <v>3.2852750919245884E-3</v>
      </c>
      <c r="AD384" s="93">
        <f t="shared" ref="AD384" si="4211">LN(U384/C384)</f>
        <v>3.6614534667111565E-3</v>
      </c>
      <c r="AE384" s="93">
        <f t="shared" ref="AE384" si="4212">LN(V384/C384)</f>
        <v>-6.7310482546912975E-3</v>
      </c>
      <c r="AF384" s="93">
        <f t="shared" ref="AF384" si="4213">LN(N384/C384)</f>
        <v>-3.4457731627666748E-3</v>
      </c>
      <c r="AG384" s="93">
        <f t="shared" ref="AG384" si="4214">LN(N384/N383)</f>
        <v>-6.2118440781290789E-3</v>
      </c>
      <c r="AH384" s="93">
        <f t="shared" ref="AH384" si="4215">LN(D384/C384)</f>
        <v>-1.5212969432405118E-3</v>
      </c>
      <c r="AI384" s="93">
        <f t="shared" ref="AI384" si="4216">LN(E384/C384)</f>
        <v>-3.2377874135621036E-3</v>
      </c>
      <c r="AJ384" s="93">
        <f t="shared" ref="AJ384" si="4217">LN(F384/C384)</f>
        <v>-3.7860463611905814E-4</v>
      </c>
      <c r="AK384" s="93">
        <f t="shared" ref="AK384" si="4218">+LN(G384/C384)</f>
        <v>1.4419264161869133E-4</v>
      </c>
      <c r="AL384" s="93">
        <f t="shared" ref="AL384" si="4219">LN(H384/I384)</f>
        <v>6.9293810622619474E-3</v>
      </c>
      <c r="AM384" s="93">
        <f t="shared" ref="AM384" si="4220">LN(O384/P384)</f>
        <v>9.0626147155400943E-3</v>
      </c>
      <c r="AN384" s="93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3">
        <f t="shared" ref="AQ384" si="4224">LN(M384/L384)</f>
        <v>-3.1539914022316089E-4</v>
      </c>
      <c r="AR384" s="93">
        <f t="shared" ref="AR384:AR389" si="4225">LN(N384/L384)</f>
        <v>-3.7461510403923844E-3</v>
      </c>
      <c r="AS384" s="93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3">
        <f t="shared" si="2682"/>
        <v>-3.4457731627666748E-3</v>
      </c>
      <c r="AX384" s="28">
        <f t="shared" si="2683"/>
        <v>-0.36045165026056258</v>
      </c>
      <c r="AY384" s="93">
        <f t="shared" si="2684"/>
        <v>3.4121202371695946E-3</v>
      </c>
      <c r="AZ384" s="93">
        <f t="shared" si="2685"/>
        <v>3.2852750919245884E-3</v>
      </c>
      <c r="BA384" s="93">
        <f t="shared" ref="BA384" si="4226">AV383</f>
        <v>0.86368505623996428</v>
      </c>
      <c r="BB384" s="93">
        <f t="shared" si="2742"/>
        <v>6.085238905234402E-3</v>
      </c>
      <c r="BC384" s="93">
        <f t="shared" ref="BC384" si="4227">AS383</f>
        <v>6.8630377178890045E-4</v>
      </c>
      <c r="BD384" s="39">
        <f t="shared" ref="BD384:BD385" si="4228">IF(AR383&lt;0,1,0)</f>
        <v>0</v>
      </c>
    </row>
    <row r="385" spans="1:57" x14ac:dyDescent="0.25">
      <c r="A385" s="90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2">
        <f t="shared" si="176"/>
        <v>3388.0725000000007</v>
      </c>
      <c r="T385" s="92" t="str">
        <f t="shared" ref="T385" si="4229">IF(AVERAGE(N384)&lt;S384,"熊",IF(AVERAGE(N384)&gt;S384,"牛",""))</f>
        <v>熊</v>
      </c>
      <c r="U385" s="92">
        <f t="shared" ref="U385" si="4230">MAX(H385,O385)</f>
        <v>3324.41</v>
      </c>
      <c r="V385" s="92">
        <f t="shared" ref="V385" si="4231">MIN(I385,P385)</f>
        <v>3302.62</v>
      </c>
      <c r="W385" s="40">
        <f t="shared" ref="W385" si="4232">LN(U385/V385)</f>
        <v>6.5761218906039412E-3</v>
      </c>
      <c r="X385" s="92">
        <f t="shared" ref="X385" si="4233">IF(U385=H385,J385,Q385)</f>
        <v>1032</v>
      </c>
      <c r="Y385" s="92">
        <f t="shared" ref="Y385" si="4234">IF(V385=I385,K385,R385)</f>
        <v>951</v>
      </c>
      <c r="Z385" s="93">
        <f t="shared" ref="Z385" si="4235">(U385-V385)/(C385)</f>
        <v>6.5729342314432889E-3</v>
      </c>
      <c r="AA385" s="93">
        <f t="shared" ref="AA385" si="4236">LN(C385/N384)</f>
        <v>-6.272334086796647E-4</v>
      </c>
      <c r="AB385" s="93">
        <f t="shared" ref="AB385" si="4237">LN(N385/U385)</f>
        <v>-2.0445563676473187E-3</v>
      </c>
      <c r="AC385" s="93">
        <f t="shared" ref="AC385" si="4238">LN(N385/V385)</f>
        <v>4.5315655229565934E-3</v>
      </c>
      <c r="AD385" s="93">
        <f t="shared" ref="AD385" si="4239">LN(U385/C385)</f>
        <v>2.8014091627455444E-3</v>
      </c>
      <c r="AE385" s="93">
        <f t="shared" ref="AE385" si="4240">LN(V385/C385)</f>
        <v>-3.7747127278582649E-3</v>
      </c>
      <c r="AF385" s="93">
        <f t="shared" ref="AF385" si="4241">LN(N385/C385)</f>
        <v>7.5685279509827338E-4</v>
      </c>
      <c r="AG385" s="93">
        <f t="shared" ref="AG385" si="4242">LN(N385/N384)</f>
        <v>1.2961938641849199E-4</v>
      </c>
      <c r="AH385" s="93">
        <f t="shared" ref="AH385" si="4243">LN(D385/C385)</f>
        <v>-1.1892043391861799E-3</v>
      </c>
      <c r="AI385" s="93">
        <f t="shared" ref="AI385" si="4244">LN(E385/C385)</f>
        <v>-4.8879100632227748E-4</v>
      </c>
      <c r="AJ385" s="93">
        <f t="shared" ref="AJ385" si="4245">LN(F385/C385)</f>
        <v>-1.5003210240441571E-3</v>
      </c>
      <c r="AK385" s="93">
        <f t="shared" ref="AK385" si="4246">+LN(G385/C385)</f>
        <v>-2.8849063987388805E-3</v>
      </c>
      <c r="AL385" s="93">
        <f t="shared" ref="AL385" si="4247">LN(H385/I385)</f>
        <v>6.5761218906039412E-3</v>
      </c>
      <c r="AM385" s="93">
        <f t="shared" ref="AM385" si="4248">LN(O385/P385)</f>
        <v>4.4182181892343944E-3</v>
      </c>
      <c r="AN385" s="93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3">
        <f t="shared" ref="AQ385" si="4252">LN(M385/L385)</f>
        <v>7.9216546491629465E-4</v>
      </c>
      <c r="AR385" s="93">
        <f t="shared" si="4225"/>
        <v>3.4844608530103277E-3</v>
      </c>
      <c r="AS385" s="93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3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3">
        <f t="shared" ref="AY385" si="4259">LN(G385/I385)</f>
        <v>8.898063291194971E-4</v>
      </c>
      <c r="AZ385" s="93">
        <f t="shared" ref="AZ385" si="4260">LN(N385/P385)</f>
        <v>4.1198560145222175E-3</v>
      </c>
      <c r="BA385" s="93">
        <f t="shared" ref="BA385" si="4261">AV384</f>
        <v>0.3149971048060255</v>
      </c>
      <c r="BB385" s="93">
        <f t="shared" ref="BB385" si="4262">AR384</f>
        <v>-3.7461510403923844E-3</v>
      </c>
      <c r="BC385" s="93">
        <f t="shared" ref="BC385" si="4263">AS384</f>
        <v>-3.4457731627666748E-3</v>
      </c>
      <c r="BD385" s="39">
        <f t="shared" si="4228"/>
        <v>1</v>
      </c>
    </row>
    <row r="386" spans="1:57" x14ac:dyDescent="0.25">
      <c r="A386" s="90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2">
        <f t="shared" si="176"/>
        <v>3385.3665000000001</v>
      </c>
      <c r="T386" s="92" t="str">
        <f t="shared" ref="T386" si="4264">IF(AVERAGE(N385)&lt;S385,"熊",IF(AVERAGE(N385)&gt;S385,"牛",""))</f>
        <v>熊</v>
      </c>
      <c r="U386" s="92">
        <f t="shared" ref="U386" si="4265">MAX(H386,O386)</f>
        <v>3323.77</v>
      </c>
      <c r="V386" s="92">
        <f t="shared" ref="V386" si="4266">MIN(I386,P386)</f>
        <v>3304.1</v>
      </c>
      <c r="W386" s="40">
        <f t="shared" ref="W386" si="4267">LN(U386/V386)</f>
        <v>5.9355593121845863E-3</v>
      </c>
      <c r="X386" s="92">
        <f t="shared" ref="X386" si="4268">IF(U386=H386,J386,Q386)</f>
        <v>1322</v>
      </c>
      <c r="Y386" s="92">
        <f t="shared" ref="Y386" si="4269">IF(V386=I386,K386,R386)</f>
        <v>935</v>
      </c>
      <c r="Z386" s="93">
        <f t="shared" ref="Z386" si="4270">(U386-V386)/(C386)</f>
        <v>5.9419160338088292E-3</v>
      </c>
      <c r="AA386" s="93">
        <f t="shared" ref="AA386" si="4271">LN(C386/N385)</f>
        <v>-2.1846719612503688E-3</v>
      </c>
      <c r="AB386" s="93">
        <f t="shared" ref="AB386" si="4272">LN(N386/U386)</f>
        <v>-4.2663016835721391E-3</v>
      </c>
      <c r="AC386" s="93">
        <f t="shared" ref="AC386" si="4273">LN(N386/V386)</f>
        <v>1.6692576286124641E-3</v>
      </c>
      <c r="AD386" s="93">
        <f t="shared" ref="AD386" si="4274">LN(U386/C386)</f>
        <v>4.0366944318079414E-3</v>
      </c>
      <c r="AE386" s="93">
        <f t="shared" ref="AE386" si="4275">LN(V386/C386)</f>
        <v>-1.89886488037655E-3</v>
      </c>
      <c r="AF386" s="93">
        <f t="shared" ref="AF386" si="4276">LN(N386/C386)</f>
        <v>-2.2960725176403621E-4</v>
      </c>
      <c r="AG386" s="93">
        <f t="shared" ref="AG386" si="4277">LN(N386/N385)</f>
        <v>-2.4142792130144547E-3</v>
      </c>
      <c r="AH386" s="93">
        <f t="shared" ref="AH386" si="4278">LN(D386/C386)</f>
        <v>-1.1122732018937402E-3</v>
      </c>
      <c r="AI386" s="93">
        <f t="shared" ref="AI386" si="4279">LN(E386/C386)</f>
        <v>-1.4722133770688874E-3</v>
      </c>
      <c r="AJ386" s="93">
        <f t="shared" ref="AJ386" si="4280">LN(F386/C386)</f>
        <v>1.4670327823312632E-3</v>
      </c>
      <c r="AK386" s="93">
        <f t="shared" ref="AK386" si="4281">+LN(G386/C386)</f>
        <v>3.398660997677814E-3</v>
      </c>
      <c r="AL386" s="93">
        <f t="shared" ref="AL386" si="4282">LN(H386/I386)</f>
        <v>5.4781426849393813E-3</v>
      </c>
      <c r="AM386" s="93">
        <f t="shared" ref="AM386" si="4283">LN(O386/P386)</f>
        <v>5.8992414583237873E-3</v>
      </c>
      <c r="AN386" s="93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3">
        <f t="shared" ref="AQ386" si="4287">LN(M386/L386)</f>
        <v>-1.5653974937441284E-4</v>
      </c>
      <c r="AR386" s="93">
        <f t="shared" si="4225"/>
        <v>-3.7637339128663988E-3</v>
      </c>
      <c r="AS386" s="93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3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3">
        <f t="shared" ref="AY386" si="4294">LN(G386/I386)</f>
        <v>5.2975258780545258E-3</v>
      </c>
      <c r="AZ386" s="93">
        <f t="shared" ref="AZ386" si="4295">LN(N386/P386)</f>
        <v>1.6329397747516059E-3</v>
      </c>
      <c r="BA386" s="93">
        <f t="shared" ref="BA386" si="4296">AV385</f>
        <v>0.68838916934373684</v>
      </c>
      <c r="BB386" s="93">
        <f t="shared" ref="BB386" si="4297">AR385</f>
        <v>3.4844608530103277E-3</v>
      </c>
      <c r="BC386" s="93">
        <f t="shared" ref="BC386" si="4298">AS385</f>
        <v>7.5685279509827338E-4</v>
      </c>
      <c r="BD386" s="39">
        <f t="shared" ref="BD386" si="4299">IF(AR385&lt;0,1,0)</f>
        <v>0</v>
      </c>
    </row>
    <row r="387" spans="1:57" x14ac:dyDescent="0.25">
      <c r="A387" s="90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2">
        <f t="shared" si="176"/>
        <v>3381.4390000000008</v>
      </c>
      <c r="T387" s="92" t="str">
        <f t="shared" ref="T387" si="4300">IF(AVERAGE(N386)&lt;S386,"熊",IF(AVERAGE(N386)&gt;S386,"牛",""))</f>
        <v>熊</v>
      </c>
      <c r="U387" s="92">
        <f t="shared" ref="U387" si="4301">MAX(H387,O387)</f>
        <v>3315.49</v>
      </c>
      <c r="V387" s="92">
        <f t="shared" ref="V387" si="4302">MIN(I387,P387)</f>
        <v>3300.98</v>
      </c>
      <c r="W387" s="40">
        <f t="shared" ref="W387" si="4303">LN(U387/V387)</f>
        <v>4.3860316032753354E-3</v>
      </c>
      <c r="X387" s="92">
        <f t="shared" ref="X387" si="4304">IF(U387=H387,J387,Q387)</f>
        <v>1117</v>
      </c>
      <c r="Y387" s="92">
        <f t="shared" ref="Y387" si="4305">IF(V387=I387,K387,R387)</f>
        <v>1355</v>
      </c>
      <c r="Z387" s="93">
        <f t="shared" ref="Z387" si="4306">(U387-V387)/(C387)</f>
        <v>4.3947190681135305E-3</v>
      </c>
      <c r="AA387" s="93">
        <f t="shared" ref="AA387" si="4307">LN(C387/N386)</f>
        <v>-2.3989205779115755E-3</v>
      </c>
      <c r="AB387" s="93">
        <f t="shared" ref="AB387" si="4308">LN(N387/U387)</f>
        <v>-3.5684270179046967E-3</v>
      </c>
      <c r="AC387" s="93">
        <f t="shared" ref="AC387" si="4309">LN(N387/V387)</f>
        <v>8.1760458537063997E-4</v>
      </c>
      <c r="AD387" s="93">
        <f t="shared" ref="AD387" si="4310">LN(U387/C387)</f>
        <v>4.1709670906657104E-3</v>
      </c>
      <c r="AE387" s="93">
        <f t="shared" ref="AE387" si="4311">LN(V387/C387)</f>
        <v>-2.1506451260979221E-4</v>
      </c>
      <c r="AF387" s="93">
        <f t="shared" ref="AF387" si="4312">LN(N387/C387)</f>
        <v>6.0254007276093263E-4</v>
      </c>
      <c r="AG387" s="93">
        <f t="shared" ref="AG387" si="4313">LN(N387/N386)</f>
        <v>-1.7963805051506541E-3</v>
      </c>
      <c r="AH387" s="93">
        <f t="shared" ref="AH387" si="4314">LN(D387/C387)</f>
        <v>7.5084852434461377E-4</v>
      </c>
      <c r="AI387" s="93">
        <f t="shared" ref="AI387" si="4315">LN(E387/C387)</f>
        <v>1.2833669557119265E-3</v>
      </c>
      <c r="AJ387" s="93">
        <f t="shared" ref="AJ387" si="4316">LN(F387/C387)</f>
        <v>3.3140147107218985E-3</v>
      </c>
      <c r="AK387" s="93">
        <f t="shared" ref="AK387" si="4317">+LN(G387/C387)</f>
        <v>2.9969976872721558E-3</v>
      </c>
      <c r="AL387" s="93">
        <f t="shared" ref="AL387" si="4318">LN(H387/I387)</f>
        <v>4.1709670906657104E-3</v>
      </c>
      <c r="AM387" s="93">
        <f t="shared" ref="AM387" si="4319">LN(O387/P387)</f>
        <v>3.3751120784086671E-3</v>
      </c>
      <c r="AN387" s="93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3">
        <f t="shared" ref="AQ387" si="4323">LN(M387/L387)</f>
        <v>-2.209471396668669E-3</v>
      </c>
      <c r="AR387" s="93">
        <f t="shared" si="4225"/>
        <v>-2.5575074930378667E-3</v>
      </c>
      <c r="AS387" s="93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3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3">
        <f t="shared" ref="AY387" si="4330">LN(G387/I387)</f>
        <v>2.9969976872721558E-3</v>
      </c>
      <c r="AZ387" s="93">
        <f t="shared" ref="AZ387" si="4331">LN(N387/P387)</f>
        <v>8.1760458537063997E-4</v>
      </c>
      <c r="BA387" s="93">
        <f t="shared" ref="BA387" si="4332">AV386</f>
        <v>0.28063040162684094</v>
      </c>
      <c r="BB387" s="93">
        <f t="shared" ref="BB387" si="4333">AR386</f>
        <v>-3.7637339128663988E-3</v>
      </c>
      <c r="BC387" s="93">
        <f t="shared" ref="BC387" si="4334">AS386</f>
        <v>-2.2960725176403621E-4</v>
      </c>
      <c r="BD387" s="39">
        <f t="shared" ref="BD387" si="4335">IF(AR386&lt;0,1,0)</f>
        <v>1</v>
      </c>
    </row>
    <row r="388" spans="1:57" x14ac:dyDescent="0.25">
      <c r="A388" s="90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2">
        <f t="shared" si="176"/>
        <v>3375.9445000000005</v>
      </c>
      <c r="T388" s="92" t="str">
        <f t="shared" ref="T388" si="4336">IF(AVERAGE(N387)&lt;S387,"熊",IF(AVERAGE(N387)&gt;S387,"牛",""))</f>
        <v>熊</v>
      </c>
      <c r="U388" s="92">
        <f t="shared" ref="U388" si="4337">MAX(H388,O388)</f>
        <v>3296.07</v>
      </c>
      <c r="V388" s="92">
        <f t="shared" ref="V388" si="4338">MIN(I388,P388)</f>
        <v>3254.61</v>
      </c>
      <c r="W388" s="40">
        <f t="shared" ref="W388" si="4339">LN(U388/V388)</f>
        <v>1.2658396871923465E-2</v>
      </c>
      <c r="X388" s="92">
        <f t="shared" ref="X388" si="4340">IF(U388=H388,J388,Q388)</f>
        <v>957</v>
      </c>
      <c r="Y388" s="92">
        <f t="shared" ref="Y388" si="4341">IF(V388=I388,K388,R388)</f>
        <v>1419</v>
      </c>
      <c r="Z388" s="93">
        <f t="shared" ref="Z388" si="4342">(U388-V388)/(C388)</f>
        <v>1.2596807957925579E-2</v>
      </c>
      <c r="AA388" s="93">
        <f t="shared" ref="AA388" si="4343">LN(C388/N387)</f>
        <v>-3.7513368500718203E-3</v>
      </c>
      <c r="AB388" s="93">
        <f t="shared" ref="AB388" si="4344">LN(N388/U388)</f>
        <v>-6.4036129489633358E-4</v>
      </c>
      <c r="AC388" s="93">
        <f t="shared" ref="AC388" si="4345">LN(N388/V388)</f>
        <v>1.2018035577027167E-2</v>
      </c>
      <c r="AD388" s="93">
        <f t="shared" ref="AD388" si="4346">LN(U388/C388)</f>
        <v>1.4451878678519076E-3</v>
      </c>
      <c r="AE388" s="93">
        <f t="shared" ref="AE388" si="4347">LN(V388/C388)</f>
        <v>-1.1213209004071497E-2</v>
      </c>
      <c r="AF388" s="93">
        <f t="shared" ref="AF388" si="4348">LN(N388/C388)</f>
        <v>8.0482657295571415E-4</v>
      </c>
      <c r="AG388" s="93">
        <f t="shared" ref="AG388" si="4349">LN(N388/N387)</f>
        <v>-2.9465102771161623E-3</v>
      </c>
      <c r="AH388" s="93">
        <f t="shared" ref="AH388" si="4350">LN(D388/C388)</f>
        <v>-1.5963830877514967E-3</v>
      </c>
      <c r="AI388" s="93">
        <f t="shared" ref="AI388" si="4351">LN(E388/C388)</f>
        <v>-2.1382119865747898E-3</v>
      </c>
      <c r="AJ388" s="93">
        <f t="shared" ref="AJ388" si="4352">LN(F388/C388)</f>
        <v>-9.5144159687675259E-4</v>
      </c>
      <c r="AK388" s="93">
        <f t="shared" ref="AK388" si="4353">+LN(G388/C388)</f>
        <v>-2.2935092212259442E-3</v>
      </c>
      <c r="AL388" s="93">
        <f t="shared" ref="AL388" si="4354">LN(H388/I388)</f>
        <v>5.9459141185806046E-3</v>
      </c>
      <c r="AM388" s="93">
        <f t="shared" ref="AM388" si="4355">LN(O388/P388)</f>
        <v>1.2069643858042586E-2</v>
      </c>
      <c r="AN388" s="93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3">
        <f t="shared" ref="AQ388" si="4359">LN(M388/L388)</f>
        <v>-2.2774990293676928E-3</v>
      </c>
      <c r="AR388" s="93">
        <f t="shared" si="4225"/>
        <v>3.134879825174945E-3</v>
      </c>
      <c r="AS388" s="93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3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3">
        <f t="shared" ref="AY388" si="4366">LN(G388/I388)</f>
        <v>2.2072170295026751E-3</v>
      </c>
      <c r="AZ388" s="93">
        <f t="shared" ref="AZ388" si="4367">LN(N388/P388)</f>
        <v>1.2018035577027167E-2</v>
      </c>
      <c r="BA388" s="93">
        <f t="shared" ref="BA388" si="4368">AV387</f>
        <v>0.18607856650584853</v>
      </c>
      <c r="BB388" s="93">
        <f t="shared" ref="BB388" si="4369">AR387</f>
        <v>-2.5575074930378667E-3</v>
      </c>
      <c r="BC388" s="93">
        <f t="shared" ref="BC388" si="4370">AS387</f>
        <v>6.0254007276093263E-4</v>
      </c>
      <c r="BD388" s="39">
        <f t="shared" ref="BD388" si="4371">IF(AR387&lt;0,1,0)</f>
        <v>1</v>
      </c>
    </row>
    <row r="389" spans="1:57" x14ac:dyDescent="0.25">
      <c r="A389" s="90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2">
        <f t="shared" si="176"/>
        <v>3369.8695000000007</v>
      </c>
      <c r="T389" s="92" t="str">
        <f t="shared" ref="T389" si="4372">IF(AVERAGE(N388)&lt;S388,"熊",IF(AVERAGE(N388)&gt;S388,"牛",""))</f>
        <v>熊</v>
      </c>
      <c r="U389" s="92">
        <f t="shared" ref="U389" si="4373">MAX(H389,O389)</f>
        <v>3291.25</v>
      </c>
      <c r="V389" s="92">
        <f t="shared" ref="V389" si="4374">MIN(I389,P389)</f>
        <v>3259.31</v>
      </c>
      <c r="W389" s="40">
        <f t="shared" ref="W389" si="4375">LN(U389/V389)</f>
        <v>9.7519152938695137E-3</v>
      </c>
      <c r="X389" s="92">
        <f t="shared" ref="X389" si="4376">IF(U389=H389,J389,Q389)</f>
        <v>947</v>
      </c>
      <c r="Y389" s="92">
        <f t="shared" ref="Y389" si="4377">IF(V389=I389,K389,R389)</f>
        <v>1443</v>
      </c>
      <c r="Z389" s="93">
        <f t="shared" ref="Z389" si="4378">(U389-V389)/(C389)</f>
        <v>9.7280768012475496E-3</v>
      </c>
      <c r="AA389" s="93">
        <f t="shared" ref="AA389" si="4379">LN(C389/N388)</f>
        <v>-3.2475656617504938E-3</v>
      </c>
      <c r="AB389" s="93">
        <f t="shared" ref="AB389" si="4380">LN(N389/U389)</f>
        <v>-5.8507320310431854E-3</v>
      </c>
      <c r="AC389" s="93">
        <f t="shared" ref="AC389" si="4381">LN(N389/V389)</f>
        <v>3.9011832628262268E-3</v>
      </c>
      <c r="AD389" s="93">
        <f t="shared" ref="AD389" si="4382">LN(U389/C389)</f>
        <v>2.4245090992461825E-3</v>
      </c>
      <c r="AE389" s="93">
        <f t="shared" ref="AE389" si="4383">LN(V389/C389)</f>
        <v>-7.3274061946232384E-3</v>
      </c>
      <c r="AF389" s="93">
        <f t="shared" ref="AF389" si="4384">LN(N389/C389)</f>
        <v>-3.4262229317970996E-3</v>
      </c>
      <c r="AG389" s="93">
        <f t="shared" ref="AG389" si="4385">LN(N389/N388)</f>
        <v>-6.67378859354758E-3</v>
      </c>
      <c r="AH389" s="93">
        <f t="shared" ref="AH389" si="4386">LN(D389/C389)</f>
        <v>-2.2845620060952163E-4</v>
      </c>
      <c r="AI389" s="93">
        <f t="shared" ref="AI389" si="4387">LN(E389/C389)</f>
        <v>-1.6143697215855723E-4</v>
      </c>
      <c r="AJ389" s="93">
        <f t="shared" ref="AJ389" si="4388">LN(F389/C389)</f>
        <v>9.4413320266745421E-5</v>
      </c>
      <c r="AK389" s="93">
        <f t="shared" ref="AK389" si="4389">+LN(G389/C389)</f>
        <v>-2.9923383749470992E-3</v>
      </c>
      <c r="AL389" s="93">
        <f t="shared" ref="AL389" si="4390">LN(H389/I389)</f>
        <v>6.2450580214710094E-3</v>
      </c>
      <c r="AM389" s="93">
        <f t="shared" ref="AM389" si="4391">LN(O389/P389)</f>
        <v>7.9637622405468803E-3</v>
      </c>
      <c r="AN389" s="93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3">
        <f t="shared" ref="AQ389" si="4395">LN(M389/L389)</f>
        <v>1.2220905080385575E-5</v>
      </c>
      <c r="AR389" s="93">
        <f t="shared" si="4225"/>
        <v>-3.0862735936192619E-4</v>
      </c>
      <c r="AS389" s="93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3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3">
        <f t="shared" ref="AY389" si="4402">LN(G389/I389)</f>
        <v>8.282105472777443E-4</v>
      </c>
      <c r="AZ389" s="93">
        <f t="shared" ref="AZ389" si="4403">LN(N389/P389)</f>
        <v>3.9011832628262268E-3</v>
      </c>
      <c r="BA389" s="93">
        <f t="shared" ref="BA389" si="4404">AV388</f>
        <v>0.94910757356487874</v>
      </c>
      <c r="BB389" s="93">
        <f t="shared" ref="BB389" si="4405">AR388</f>
        <v>3.134879825174945E-3</v>
      </c>
      <c r="BC389" s="93">
        <f t="shared" ref="BC389" si="4406">AS388</f>
        <v>8.0482657295571415E-4</v>
      </c>
      <c r="BD389" s="39">
        <f t="shared" ref="BD389:BD390" si="4407">IF(AR388&lt;0,1,0)</f>
        <v>0</v>
      </c>
      <c r="BE389" t="s">
        <v>617</v>
      </c>
    </row>
    <row r="390" spans="1:57" x14ac:dyDescent="0.25">
      <c r="A390" s="90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2">
        <f t="shared" si="176"/>
        <v>3362.0825000000013</v>
      </c>
      <c r="T390" s="92" t="str">
        <f t="shared" ref="T390" si="4408">IF(AVERAGE(N389)&lt;S389,"熊",IF(AVERAGE(N389)&gt;S389,"牛",""))</f>
        <v>熊</v>
      </c>
      <c r="U390" s="92">
        <f t="shared" ref="U390" si="4409">MAX(H390,O390)</f>
        <v>3297.13</v>
      </c>
      <c r="V390" s="92">
        <f t="shared" ref="V390" si="4410">MIN(I390,P390)</f>
        <v>3258.85</v>
      </c>
      <c r="W390" s="40">
        <f t="shared" ref="W390" si="4411">LN(U390/V390)</f>
        <v>1.1678020689198248E-2</v>
      </c>
      <c r="X390" s="92">
        <f t="shared" ref="X390" si="4412">IF(U390=H390,J390,Q390)</f>
        <v>1415</v>
      </c>
      <c r="Y390" s="92">
        <f t="shared" ref="Y390" si="4413">IF(V390=I390,K390,R390)</f>
        <v>945</v>
      </c>
      <c r="Z390" s="93">
        <f t="shared" ref="Z390" si="4414">(U390-V390)/(C390)</f>
        <v>1.1726216732833469E-2</v>
      </c>
      <c r="AA390" s="93">
        <f t="shared" ref="AA390" si="4415">LN(C390/N389)</f>
        <v>-2.3162146840376235E-3</v>
      </c>
      <c r="AB390" s="93">
        <f t="shared" ref="AB390" si="4416">LN(N390/U390)</f>
        <v>-2.1678678379299064E-3</v>
      </c>
      <c r="AC390" s="93">
        <f t="shared" ref="AC390" si="4417">LN(N390/V390)</f>
        <v>9.5101528512683726E-3</v>
      </c>
      <c r="AD390" s="93">
        <f t="shared" ref="AD390" si="4418">LN(U390/C390)</f>
        <v>9.9519079836119344E-3</v>
      </c>
      <c r="AE390" s="93">
        <f t="shared" ref="AE390" si="4419">LN(V390/C390)</f>
        <v>-1.7261127055861604E-3</v>
      </c>
      <c r="AF390" s="93">
        <f t="shared" ref="AF390" si="4420">LN(N390/C390)</f>
        <v>7.7840401456821919E-3</v>
      </c>
      <c r="AG390" s="93">
        <f t="shared" ref="AG390" si="4421">LN(N390/N389)</f>
        <v>5.4678254616443798E-3</v>
      </c>
      <c r="AH390" s="93">
        <f t="shared" ref="AH390" si="4422">LN(D390/C390)</f>
        <v>-1.9606882078392266E-4</v>
      </c>
      <c r="AI390" s="93">
        <f t="shared" ref="AI390" si="4423">LN(E390/C390)</f>
        <v>7.7776931119726369E-4</v>
      </c>
      <c r="AJ390" s="93">
        <f t="shared" ref="AJ390" si="4424">LN(F390/C390)</f>
        <v>-7.7837470718766853E-4</v>
      </c>
      <c r="AK390" s="93">
        <f t="shared" ref="AK390" si="4425">+LN(G390/C390)</f>
        <v>4.3892161942371234E-3</v>
      </c>
      <c r="AL390" s="93">
        <f t="shared" ref="AL390" si="4426">LN(H390/I390)</f>
        <v>7.3771741041499103E-3</v>
      </c>
      <c r="AM390" s="93">
        <f t="shared" ref="AM390" si="4427">LN(O390/P390)</f>
        <v>5.6358910866944221E-3</v>
      </c>
      <c r="AN390" s="93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3">
        <f t="shared" ref="AQ390" si="4431">LN(M390/L390)</f>
        <v>6.0991229461240893E-6</v>
      </c>
      <c r="AR390" s="93">
        <f t="shared" ref="AR390" si="4432">LN(N390/L390)</f>
        <v>3.3002827886098509E-3</v>
      </c>
      <c r="AS390" s="93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3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3">
        <f t="shared" ref="AY390" si="4439">LN(G390/I390)</f>
        <v>6.1153288998233761E-3</v>
      </c>
      <c r="AZ390" s="93">
        <f t="shared" ref="AZ390" si="4440">LN(N390/P390)</f>
        <v>3.4680232487644164E-3</v>
      </c>
      <c r="BA390" s="93">
        <f t="shared" ref="BA390" si="4441">AV389</f>
        <v>0.39887288666249887</v>
      </c>
      <c r="BB390" s="93">
        <f t="shared" ref="BB390" si="4442">AR389</f>
        <v>-3.0862735936192619E-4</v>
      </c>
      <c r="BC390" s="93">
        <f t="shared" ref="BC390" si="4443">AS389</f>
        <v>-3.4262229317970996E-3</v>
      </c>
      <c r="BD390" s="39">
        <f t="shared" si="4407"/>
        <v>1</v>
      </c>
    </row>
    <row r="391" spans="1:57" x14ac:dyDescent="0.25">
      <c r="A391" s="90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2">
        <f t="shared" si="176"/>
        <v>3354.9485000000009</v>
      </c>
      <c r="T391" s="92" t="str">
        <f t="shared" ref="T391" si="4444">IF(AVERAGE(N390)&lt;S390,"熊",IF(AVERAGE(N390)&gt;S390,"牛",""))</f>
        <v>熊</v>
      </c>
      <c r="U391" s="92">
        <f t="shared" ref="U391" si="4445">MAX(H391,O391)</f>
        <v>3322.66</v>
      </c>
      <c r="V391" s="92">
        <f t="shared" ref="V391" si="4446">MIN(I391,P391)</f>
        <v>3288.59</v>
      </c>
      <c r="W391" s="40">
        <f t="shared" ref="W391" si="4447">LN(U391/V391)</f>
        <v>1.0306765468701974E-2</v>
      </c>
      <c r="X391" s="92">
        <f t="shared" ref="X391" si="4448">IF(U391=H391,J391,Q391)</f>
        <v>1459</v>
      </c>
      <c r="Y391" s="92">
        <f t="shared" ref="Y391" si="4449">IF(V391=I391,K391,R391)</f>
        <v>934</v>
      </c>
      <c r="Z391" s="93">
        <f t="shared" ref="Z391" si="4450">(U391-V391)/(C391)</f>
        <v>1.0354081003133184E-2</v>
      </c>
      <c r="AA391" s="93">
        <f t="shared" ref="AA391" si="4451">LN(C391/N390)</f>
        <v>1.5196459861965266E-4</v>
      </c>
      <c r="AB391" s="93">
        <f t="shared" ref="AB391" si="4452">LN(N391/U391)</f>
        <v>-1.3845287958961044E-4</v>
      </c>
      <c r="AC391" s="93">
        <f t="shared" ref="AC391" si="4453">LN(N391/V391)</f>
        <v>1.016831258911252E-2</v>
      </c>
      <c r="AD391" s="93">
        <f t="shared" ref="AD391" si="4454">LN(U391/C391)</f>
        <v>9.7291770968261221E-3</v>
      </c>
      <c r="AE391" s="93">
        <f t="shared" ref="AE391" si="4455">LN(V391/C391)</f>
        <v>-5.7758837187602116E-4</v>
      </c>
      <c r="AF391" s="93">
        <f t="shared" ref="AF391" si="4456">LN(N391/C391)</f>
        <v>9.5907242172363454E-3</v>
      </c>
      <c r="AG391" s="93">
        <f t="shared" ref="AG391" si="4457">LN(N391/N390)</f>
        <v>9.7426888158561147E-3</v>
      </c>
      <c r="AH391" s="93">
        <f t="shared" ref="AH391" si="4458">LN(D391/C391)</f>
        <v>3.4639295892478322E-4</v>
      </c>
      <c r="AI391" s="93">
        <f t="shared" ref="AI391" si="4459">LN(E391/C391)</f>
        <v>-2.2491580949007202E-4</v>
      </c>
      <c r="AJ391" s="93">
        <f t="shared" ref="AJ391" si="4460">LN(F391/C391)</f>
        <v>1.8885116130141042E-3</v>
      </c>
      <c r="AK391" s="93">
        <f t="shared" ref="AK391" si="4461">+LN(G391/C391)</f>
        <v>3.8612604486132776E-3</v>
      </c>
      <c r="AL391" s="93">
        <f t="shared" ref="AL391" si="4462">LN(H391/I391)</f>
        <v>6.1961935957875339E-3</v>
      </c>
      <c r="AM391" s="93">
        <f t="shared" ref="AM391" si="4463">LN(O391/P391)</f>
        <v>6.0798535402552881E-3</v>
      </c>
      <c r="AN391" s="93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3">
        <f t="shared" ref="AQ391" si="4467">LN(M391/L391)</f>
        <v>2.4814421542777583E-4</v>
      </c>
      <c r="AR391" s="93">
        <f t="shared" ref="AR391" si="4468">LN(N391/L391)</f>
        <v>5.4570394630581174E-3</v>
      </c>
      <c r="AS391" s="93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3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3">
        <f t="shared" ref="AY391" si="4475">LN(G391/I391)</f>
        <v>4.4388488204892742E-3</v>
      </c>
      <c r="AZ391" s="93">
        <f t="shared" ref="AZ391" si="4476">LN(N391/P391)</f>
        <v>5.9414006606655356E-3</v>
      </c>
      <c r="BA391" s="93">
        <f t="shared" ref="BA391" si="4477">AV390</f>
        <v>0.81347962382444383</v>
      </c>
      <c r="BB391" s="93">
        <f t="shared" ref="BB391" si="4478">AR390</f>
        <v>3.3002827886098509E-3</v>
      </c>
      <c r="BC391" s="93">
        <f t="shared" ref="BC391" si="4479">AS390</f>
        <v>7.7840401456821919E-3</v>
      </c>
      <c r="BD391" s="39">
        <f t="shared" ref="BD391" si="4480">IF(AR390&lt;0,1,0)</f>
        <v>0</v>
      </c>
    </row>
    <row r="392" spans="1:57" x14ac:dyDescent="0.25">
      <c r="A392" s="90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2">
        <f t="shared" si="176"/>
        <v>3348.6670000000004</v>
      </c>
      <c r="T392" s="92" t="str">
        <f t="shared" ref="T392" si="4481">IF(AVERAGE(N391)&lt;S391,"熊",IF(AVERAGE(N391)&gt;S391,"牛",""))</f>
        <v>熊</v>
      </c>
      <c r="U392" s="92">
        <f t="shared" ref="U392" si="4482">MAX(H392,O392)</f>
        <v>3320.31</v>
      </c>
      <c r="V392" s="92">
        <f t="shared" ref="V392" si="4483">MIN(I392,P392)</f>
        <v>3280.44</v>
      </c>
      <c r="W392" s="40">
        <f t="shared" ref="W392" si="4484">LN(U392/V392)</f>
        <v>1.2080592322639725E-2</v>
      </c>
      <c r="X392" s="92">
        <f t="shared" ref="X392" si="4485">IF(U392=H392,J392,Q392)</f>
        <v>930</v>
      </c>
      <c r="Y392" s="92">
        <f t="shared" ref="Y392" si="4486">IF(V392=I392,K392,R392)</f>
        <v>1459</v>
      </c>
      <c r="Z392" s="93">
        <f t="shared" ref="Z392" si="4487">(U392-V392)/(C392)</f>
        <v>1.2007914923606498E-2</v>
      </c>
      <c r="AA392" s="93">
        <f t="shared" ref="AA392" si="4488">LN(C392/N391)</f>
        <v>-5.6906201149964993E-4</v>
      </c>
      <c r="AB392" s="93">
        <f t="shared" ref="AB392" si="4489">LN(N392/U392)</f>
        <v>-1.1967808935208407E-2</v>
      </c>
      <c r="AC392" s="93">
        <f t="shared" ref="AC392" si="4490">LN(N392/V392)</f>
        <v>1.1278338743131889E-4</v>
      </c>
      <c r="AD392" s="93">
        <f t="shared" ref="AD392" si="4491">LN(U392/C392)</f>
        <v>0</v>
      </c>
      <c r="AE392" s="93">
        <f t="shared" ref="AE392" si="4492">LN(V392/C392)</f>
        <v>-1.2080592322639836E-2</v>
      </c>
      <c r="AF392" s="93">
        <f t="shared" ref="AF392" si="4493">LN(N392/C392)</f>
        <v>-1.1967808935208407E-2</v>
      </c>
      <c r="AG392" s="93">
        <f t="shared" ref="AG392" si="4494">LN(N392/N391)</f>
        <v>-1.2536870946708066E-2</v>
      </c>
      <c r="AH392" s="93">
        <f t="shared" ref="AH392" si="4495">LN(D392/C392)</f>
        <v>-6.2965749015270103E-4</v>
      </c>
      <c r="AI392" s="93">
        <f t="shared" ref="AI392" si="4496">LN(E392/C392)</f>
        <v>-2.8917143549212214E-4</v>
      </c>
      <c r="AJ392" s="93">
        <f t="shared" ref="AJ392" si="4497">LN(F392/C392)</f>
        <v>-1.9203382319186398E-3</v>
      </c>
      <c r="AK392" s="93">
        <f t="shared" ref="AK392" si="4498">+LN(G392/C392)</f>
        <v>-5.1876482699499266E-3</v>
      </c>
      <c r="AL392" s="93">
        <f t="shared" ref="AL392" si="4499">LN(H392/I392)</f>
        <v>5.3238919707818515E-3</v>
      </c>
      <c r="AM392" s="93">
        <f t="shared" ref="AM392" si="4500">LN(O392/P392)</f>
        <v>7.9731534823237436E-3</v>
      </c>
      <c r="AN392" s="93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3">
        <f t="shared" ref="AQ392" si="4504">LN(M392/L392)</f>
        <v>5.7204516781963631E-4</v>
      </c>
      <c r="AR392" s="93">
        <f t="shared" ref="AR392" si="4505">LN(N392/L392)</f>
        <v>-6.7377757252267273E-3</v>
      </c>
      <c r="AS392" s="93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3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3">
        <f t="shared" ref="AY392" si="4512">LN(G392/I392)</f>
        <v>1.3624370083195386E-4</v>
      </c>
      <c r="AZ392" s="93">
        <f t="shared" ref="AZ392" si="4513">LN(N392/P392)</f>
        <v>1.1278338743131889E-4</v>
      </c>
      <c r="BA392" s="93">
        <f t="shared" ref="BA392" si="4514">AV391</f>
        <v>0.98649838567654713</v>
      </c>
      <c r="BB392" s="93">
        <f t="shared" ref="BB392" si="4515">AR391</f>
        <v>5.4570394630581174E-3</v>
      </c>
      <c r="BC392" s="93">
        <f t="shared" ref="BC392" si="4516">AS391</f>
        <v>9.5907242172363454E-3</v>
      </c>
      <c r="BD392" s="39">
        <f t="shared" ref="BD392" si="4517">IF(AR391&lt;0,1,0)</f>
        <v>0</v>
      </c>
    </row>
    <row r="393" spans="1:57" x14ac:dyDescent="0.25">
      <c r="A393" s="90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2">
        <f t="shared" si="176"/>
        <v>3341.2305000000001</v>
      </c>
      <c r="T393" s="92" t="str">
        <f t="shared" ref="T393" si="4518">IF(AVERAGE(N392)&lt;S392,"熊",IF(AVERAGE(N392)&gt;S392,"牛",""))</f>
        <v>熊</v>
      </c>
      <c r="U393" s="92">
        <f t="shared" ref="U393" si="4519">MAX(H393,O393)</f>
        <v>3303.92</v>
      </c>
      <c r="V393" s="92">
        <f t="shared" ref="V393" si="4520">MIN(I393,P393)</f>
        <v>3273.49</v>
      </c>
      <c r="W393" s="40">
        <f t="shared" ref="W393" si="4521">LN(U393/V393)</f>
        <v>9.2529482304620995E-3</v>
      </c>
      <c r="X393" s="92">
        <f t="shared" ref="X393" si="4522">IF(U393=H393,J393,Q393)</f>
        <v>1450</v>
      </c>
      <c r="Y393" s="92">
        <f t="shared" ref="Y393" si="4523">IF(V393=I393,K393,R393)</f>
        <v>1113</v>
      </c>
      <c r="Z393" s="93">
        <f t="shared" ref="Z393" si="4524">(U393-V393)/(C393)</f>
        <v>9.2819668130796392E-3</v>
      </c>
      <c r="AA393" s="93">
        <f t="shared" ref="AA393" si="4525">LN(C393/N392)</f>
        <v>-7.3484462563296797E-4</v>
      </c>
      <c r="AB393" s="93">
        <f t="shared" ref="AB393" si="4526">LN(N393/U393)</f>
        <v>-2.6638575235935695E-4</v>
      </c>
      <c r="AC393" s="93">
        <f t="shared" ref="AC393" si="4527">LN(N393/V393)</f>
        <v>8.9865624781029704E-3</v>
      </c>
      <c r="AD393" s="93">
        <f t="shared" ref="AD393" si="4528">LN(U393/C393)</f>
        <v>7.7541437880316103E-3</v>
      </c>
      <c r="AE393" s="93">
        <f t="shared" ref="AE393" si="4529">LN(V393/C393)</f>
        <v>-1.498804442430643E-3</v>
      </c>
      <c r="AF393" s="93">
        <f t="shared" ref="AF393" si="4530">LN(N393/C393)</f>
        <v>7.4877580356723459E-3</v>
      </c>
      <c r="AG393" s="93">
        <f t="shared" ref="AG393" si="4531">LN(N393/N392)</f>
        <v>6.7529134100392648E-3</v>
      </c>
      <c r="AH393" s="93">
        <f t="shared" ref="AH393" si="4532">LN(D393/C393)</f>
        <v>1.8299936001293324E-4</v>
      </c>
      <c r="AI393" s="93">
        <f t="shared" ref="AI393" si="4533">LN(E393/C393)</f>
        <v>2.2242205357992234E-3</v>
      </c>
      <c r="AJ393" s="93">
        <f t="shared" ref="AJ393" si="4534">LN(F393/C393)</f>
        <v>5.4903324410080673E-5</v>
      </c>
      <c r="AK393" s="93">
        <f t="shared" ref="AK393" si="4535">+LN(G393/C393)</f>
        <v>-4.7900684797319511E-4</v>
      </c>
      <c r="AL393" s="93">
        <f t="shared" ref="AL393" si="4536">LN(H393/I393)</f>
        <v>3.9786455899464271E-3</v>
      </c>
      <c r="AM393" s="93">
        <f t="shared" ref="AM393" si="4537">LN(O393/P393)</f>
        <v>8.3460710165748214E-3</v>
      </c>
      <c r="AN393" s="93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3">
        <f t="shared" ref="AQ393" si="4541">LN(M393/L393)</f>
        <v>6.8634496560660897E-4</v>
      </c>
      <c r="AR393" s="93">
        <f t="shared" ref="AR393" si="4542">LN(N393/L393)</f>
        <v>7.8813200977089666E-3</v>
      </c>
      <c r="AS393" s="93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3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3">
        <f t="shared" ref="AY393" si="4549">LN(G393/I393)</f>
        <v>1.0197975944573889E-3</v>
      </c>
      <c r="AZ393" s="93">
        <f t="shared" ref="AZ393" si="4550">LN(N393/P393)</f>
        <v>8.0796852642155016E-3</v>
      </c>
      <c r="BA393" s="93">
        <f t="shared" ref="BA393" si="4551">AV392</f>
        <v>9.2801605216927992E-3</v>
      </c>
      <c r="BB393" s="93">
        <f t="shared" ref="BB393" si="4552">AR392</f>
        <v>-6.7377757252267273E-3</v>
      </c>
      <c r="BC393" s="93">
        <f t="shared" ref="BC393" si="4553">AS392</f>
        <v>-1.1967808935208407E-2</v>
      </c>
      <c r="BD393" s="39">
        <f t="shared" ref="BD393" si="4554">IF(AR392&lt;0,1,0)</f>
        <v>1</v>
      </c>
      <c r="BE393" t="s">
        <v>622</v>
      </c>
    </row>
    <row r="394" spans="1:57" x14ac:dyDescent="0.25">
      <c r="A394" s="90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2">
        <f t="shared" si="176"/>
        <v>3336.2564999999995</v>
      </c>
      <c r="T394" s="92" t="str">
        <f t="shared" ref="T394" si="4555">IF(AVERAGE(N393)&lt;S393,"熊",IF(AVERAGE(N393)&gt;S393,"牛",""))</f>
        <v>熊</v>
      </c>
      <c r="U394" s="92">
        <f t="shared" ref="U394" si="4556">MAX(H394,O394)</f>
        <v>3309.53</v>
      </c>
      <c r="V394" s="92">
        <f t="shared" ref="V394" si="4557">MIN(I394,P394)</f>
        <v>3282.57</v>
      </c>
      <c r="W394" s="40">
        <f t="shared" ref="W394" si="4558">LN(U394/V394)</f>
        <v>8.1795331722921121E-3</v>
      </c>
      <c r="X394" s="92">
        <f t="shared" ref="X394" si="4559">IF(U394=H394,J394,Q394)</f>
        <v>938</v>
      </c>
      <c r="Y394" s="92">
        <f t="shared" ref="Y394" si="4560">IF(V394=I394,K394,R394)</f>
        <v>1411</v>
      </c>
      <c r="Z394" s="93">
        <f t="shared" ref="Z394" si="4561">(U394-V394)/(C394)</f>
        <v>8.1624497037478955E-3</v>
      </c>
      <c r="AA394" s="93">
        <f t="shared" ref="AA394" si="4562">LN(C394/N393)</f>
        <v>-3.3303209070103077E-5</v>
      </c>
      <c r="AB394" s="93">
        <f t="shared" ref="AB394" si="4563">LN(N394/U394)</f>
        <v>-5.177254114541484E-3</v>
      </c>
      <c r="AC394" s="93">
        <f t="shared" ref="AC394" si="4564">LN(N394/V394)</f>
        <v>3.0022790577505314E-3</v>
      </c>
      <c r="AD394" s="93">
        <f t="shared" ref="AD394" si="4565">LN(U394/C394)</f>
        <v>1.9962320200707026E-3</v>
      </c>
      <c r="AE394" s="93">
        <f t="shared" ref="AE394" si="4566">LN(V394/C394)</f>
        <v>-6.1833011522213306E-3</v>
      </c>
      <c r="AF394" s="93">
        <f t="shared" ref="AF394" si="4567">LN(N394/C394)</f>
        <v>-3.1810220944707823E-3</v>
      </c>
      <c r="AG394" s="93">
        <f t="shared" ref="AG394" si="4568">LN(N394/N393)</f>
        <v>-3.2143253035407712E-3</v>
      </c>
      <c r="AH394" s="93">
        <f t="shared" ref="AH394" si="4569">LN(D394/C394)</f>
        <v>-5.6935364758376622E-4</v>
      </c>
      <c r="AI394" s="93">
        <f t="shared" ref="AI394" si="4570">LN(E394/C394)</f>
        <v>4.782487711173255E-4</v>
      </c>
      <c r="AJ394" s="93">
        <f t="shared" ref="AJ394" si="4571">LN(F394/C394)</f>
        <v>9.5324420405689888E-4</v>
      </c>
      <c r="AK394" s="93">
        <f t="shared" ref="AK394" si="4572">+LN(G394/C394)</f>
        <v>-2.0062923065605909E-3</v>
      </c>
      <c r="AL394" s="93">
        <f t="shared" ref="AL394" si="4573">LN(H394/I394)</f>
        <v>6.821763845337077E-3</v>
      </c>
      <c r="AM394" s="93">
        <f t="shared" ref="AM394" si="4574">LN(O394/P394)</f>
        <v>4.313515814553511E-3</v>
      </c>
      <c r="AN394" s="93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3">
        <f t="shared" ref="AQ394" si="4578">LN(M394/L394)</f>
        <v>-1.4269495459586631E-3</v>
      </c>
      <c r="AR394" s="93">
        <f t="shared" ref="AR394" si="4579">LN(N394/L394)</f>
        <v>-1.1079862650410428E-3</v>
      </c>
      <c r="AS394" s="93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3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3">
        <f t="shared" ref="AY394" si="4586">LN(G394/I394)</f>
        <v>2.8192395187058741E-3</v>
      </c>
      <c r="AZ394" s="93">
        <f t="shared" ref="AZ394" si="4587">LN(N394/P394)</f>
        <v>3.0022790577505314E-3</v>
      </c>
      <c r="BA394" s="93">
        <f t="shared" ref="BA394" si="4588">AV393</f>
        <v>0.97108116989812354</v>
      </c>
      <c r="BB394" s="93">
        <f t="shared" ref="BB394" si="4589">AR393</f>
        <v>7.8813200977089666E-3</v>
      </c>
      <c r="BC394" s="93">
        <f t="shared" ref="BC394" si="4590">AS393</f>
        <v>7.4877580356723459E-3</v>
      </c>
      <c r="BD394" s="39">
        <f t="shared" ref="BD394:BD395" si="4591">IF(AR393&lt;0,1,0)</f>
        <v>0</v>
      </c>
      <c r="BE394" t="s">
        <v>624</v>
      </c>
    </row>
    <row r="395" spans="1:57" x14ac:dyDescent="0.25">
      <c r="A395" s="90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2">
        <f t="shared" si="176"/>
        <v>3330.9159999999997</v>
      </c>
      <c r="T395" s="92" t="str">
        <f t="shared" ref="T395" si="4592">IF(AVERAGE(N394)&lt;S394,"熊",IF(AVERAGE(N394)&gt;S394,"牛",""))</f>
        <v>熊</v>
      </c>
      <c r="U395" s="92">
        <f t="shared" ref="U395" si="4593">MAX(H395,O395)</f>
        <v>3287.53</v>
      </c>
      <c r="V395" s="92">
        <f t="shared" ref="V395" si="4594">MIN(I395,P395)</f>
        <v>3259.54</v>
      </c>
      <c r="W395" s="40">
        <f t="shared" ref="W395" si="4595">LN(U395/V395)</f>
        <v>8.5504418095411882E-3</v>
      </c>
      <c r="X395" s="92">
        <f t="shared" ref="X395" si="4596">IF(U395=H395,J395,Q395)</f>
        <v>930</v>
      </c>
      <c r="Y395" s="92">
        <f t="shared" ref="Y395" si="4597">IF(V395=I395,K395,R395)</f>
        <v>1430</v>
      </c>
      <c r="Z395" s="93">
        <f t="shared" ref="Z395" si="4598">(U395-V395)/(C395)</f>
        <v>8.5139907468525719E-3</v>
      </c>
      <c r="AA395" s="93">
        <f t="shared" ref="AA395" si="4599">LN(C395/N394)</f>
        <v>-1.4924082970985352E-3</v>
      </c>
      <c r="AB395" s="93">
        <f t="shared" ref="AB395" si="4600">LN(N395/U395)</f>
        <v>-6.5276634169758648E-3</v>
      </c>
      <c r="AC395" s="93">
        <f t="shared" ref="AC395" si="4601">LN(N395/V395)</f>
        <v>2.0227783925653351E-3</v>
      </c>
      <c r="AD395" s="93">
        <f t="shared" ref="AD395" si="4602">LN(U395/C395)</f>
        <v>0</v>
      </c>
      <c r="AE395" s="93">
        <f t="shared" ref="AE395" si="4603">LN(V395/C395)</f>
        <v>-8.5504418095410581E-3</v>
      </c>
      <c r="AF395" s="93">
        <f t="shared" ref="AF395" si="4604">LN(N395/C395)</f>
        <v>-6.5276634169758648E-3</v>
      </c>
      <c r="AG395" s="93">
        <f t="shared" ref="AG395" si="4605">LN(N395/N394)</f>
        <v>-8.020071714074338E-3</v>
      </c>
      <c r="AH395" s="93">
        <f t="shared" ref="AH395" si="4606">LN(D395/C395)</f>
        <v>-6.0854459314869285E-4</v>
      </c>
      <c r="AI395" s="93">
        <f t="shared" ref="AI395" si="4607">LN(E395/C395)</f>
        <v>-1.6743895435841142E-3</v>
      </c>
      <c r="AJ395" s="93">
        <f t="shared" ref="AJ395" si="4608">LN(F395/C395)</f>
        <v>-1.2844630458802527E-3</v>
      </c>
      <c r="AK395" s="93">
        <f t="shared" ref="AK395" si="4609">+LN(G395/C395)</f>
        <v>-7.072797799972619E-3</v>
      </c>
      <c r="AL395" s="93">
        <f t="shared" ref="AL395" si="4610">LN(H395/I395)</f>
        <v>7.6611412624301659E-3</v>
      </c>
      <c r="AM395" s="93">
        <f t="shared" ref="AM395" si="4611">LN(O395/P395)</f>
        <v>4.9638221059225742E-3</v>
      </c>
      <c r="AN395" s="93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3">
        <f t="shared" ref="AQ395" si="4615">LN(M395/L395)</f>
        <v>-2.0529256560634544E-4</v>
      </c>
      <c r="AR395" s="93">
        <f t="shared" ref="AR395" si="4616">LN(N395/L395)</f>
        <v>6.6461363740464923E-4</v>
      </c>
      <c r="AS395" s="93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3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3">
        <f t="shared" ref="AY395" si="4623">LN(G395/I395)</f>
        <v>5.8834346245758282E-4</v>
      </c>
      <c r="AZ395" s="93">
        <f t="shared" ref="AZ395" si="4624">LN(N395/P395)</f>
        <v>2.0227783925653351E-3</v>
      </c>
      <c r="BA395" s="93">
        <f t="shared" ref="BA395" si="4625">AV394</f>
        <v>0.36609792284866016</v>
      </c>
      <c r="BB395" s="93">
        <f t="shared" ref="BB395" si="4626">AR394</f>
        <v>-1.1079862650410428E-3</v>
      </c>
      <c r="BC395" s="93">
        <f t="shared" ref="BC395" si="4627">AS394</f>
        <v>-3.1810220944707823E-3</v>
      </c>
      <c r="BD395" s="39">
        <f t="shared" si="4591"/>
        <v>1</v>
      </c>
      <c r="BE395" t="s">
        <v>627</v>
      </c>
    </row>
    <row r="396" spans="1:57" x14ac:dyDescent="0.25">
      <c r="A396" s="90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2">
        <f t="shared" si="176"/>
        <v>3325.078</v>
      </c>
      <c r="T396" s="92" t="str">
        <f t="shared" ref="T396" si="4628">IF(AVERAGE(N395)&lt;S395,"熊",IF(AVERAGE(N395)&gt;S395,"牛",""))</f>
        <v>熊</v>
      </c>
      <c r="U396" s="92">
        <f t="shared" ref="U396" si="4629">MAX(H396,O396)</f>
        <v>3280.21</v>
      </c>
      <c r="V396" s="92">
        <f t="shared" ref="V396" si="4630">MIN(I396,P396)</f>
        <v>3254.18</v>
      </c>
      <c r="W396" s="40">
        <f t="shared" ref="W396" si="4631">LN(U396/V396)</f>
        <v>7.9671209363822923E-3</v>
      </c>
      <c r="X396" s="92">
        <f t="shared" ref="X396" si="4632">IF(U396=H396,J396,Q396)</f>
        <v>952</v>
      </c>
      <c r="Y396" s="92">
        <f t="shared" ref="Y396" si="4633">IF(V396=I396,K396,R396)</f>
        <v>1337</v>
      </c>
      <c r="Z396" s="93">
        <f t="shared" ref="Z396" si="4634">(U396-V396)/(C396)</f>
        <v>7.9650431605585627E-3</v>
      </c>
      <c r="AA396" s="93">
        <f t="shared" ref="AA396" si="4635">LN(C396/N395)</f>
        <v>5.784973616264873E-4</v>
      </c>
      <c r="AB396" s="93">
        <f t="shared" ref="AB396" si="4636">LN(N396/U396)</f>
        <v>-3.7537478428628316E-3</v>
      </c>
      <c r="AC396" s="93">
        <f t="shared" ref="AC396" si="4637">LN(N396/V396)</f>
        <v>4.2133730935193592E-3</v>
      </c>
      <c r="AD396" s="93">
        <f t="shared" ref="AD396" si="4638">LN(U396/C396)</f>
        <v>3.7200878546407509E-3</v>
      </c>
      <c r="AE396" s="93">
        <f t="shared" ref="AE396" si="4639">LN(V396/C396)</f>
        <v>-4.2470330817416307E-3</v>
      </c>
      <c r="AF396" s="93">
        <f t="shared" ref="AF396" si="4640">LN(N396/C396)</f>
        <v>-3.3659988222216715E-5</v>
      </c>
      <c r="AG396" s="93">
        <f t="shared" ref="AG396" si="4641">LN(N396/N395)</f>
        <v>5.4483737340419846E-4</v>
      </c>
      <c r="AH396" s="93">
        <f t="shared" ref="AH396" si="4642">LN(D396/C396)</f>
        <v>7.9832753101727533E-4</v>
      </c>
      <c r="AI396" s="93">
        <f t="shared" ref="AI396" si="4643">LN(E396/C396)</f>
        <v>1.9275810905843618E-4</v>
      </c>
      <c r="AJ396" s="93">
        <f t="shared" ref="AJ396" si="4644">LN(F396/C396)</f>
        <v>-2.0001446281681869E-3</v>
      </c>
      <c r="AK396" s="93">
        <f t="shared" ref="AK396" si="4645">+LN(G396/C396)</f>
        <v>-1.8437870841346263E-3</v>
      </c>
      <c r="AL396" s="93">
        <f t="shared" ref="AL396" si="4646">LN(H396/I396)</f>
        <v>5.9502144685670989E-3</v>
      </c>
      <c r="AM396" s="93">
        <f t="shared" ref="AM396" si="4647">LN(O396/P396)</f>
        <v>4.3449466058193727E-3</v>
      </c>
      <c r="AN396" s="93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3">
        <f t="shared" ref="AQ396" si="4651">LN(M396/L396)</f>
        <v>-3.003573662237904E-4</v>
      </c>
      <c r="AR396" s="93">
        <f t="shared" ref="AR396" si="4652">LN(N396/L396)</f>
        <v>1.4239367667128087E-3</v>
      </c>
      <c r="AS396" s="93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3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3">
        <f t="shared" ref="AY396" si="4659">LN(G396/I396)</f>
        <v>3.863395297916837E-4</v>
      </c>
      <c r="AZ396" s="93">
        <f t="shared" ref="AZ396" si="4660">LN(N396/P396)</f>
        <v>4.2133730935193592E-3</v>
      </c>
      <c r="BA396" s="93">
        <f t="shared" ref="BA396" si="4661">AV395</f>
        <v>0.23579849946408907</v>
      </c>
      <c r="BB396" s="93">
        <f t="shared" ref="BB396" si="4662">AR395</f>
        <v>6.6461363740464923E-4</v>
      </c>
      <c r="BC396" s="93">
        <f t="shared" ref="BC396" si="4663">AS395</f>
        <v>-6.5276634169758648E-3</v>
      </c>
      <c r="BD396" s="39">
        <f t="shared" ref="BD396" si="4664">IF(AR395&lt;0,1,0)</f>
        <v>0</v>
      </c>
      <c r="BE396" t="s">
        <v>628</v>
      </c>
    </row>
    <row r="397" spans="1:57" x14ac:dyDescent="0.25">
      <c r="A397" s="90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2">
        <f t="shared" si="176"/>
        <v>3318.8544999999999</v>
      </c>
      <c r="T397" s="92" t="str">
        <f t="shared" ref="T397" si="4665">IF(AVERAGE(N396)&lt;S396,"熊",IF(AVERAGE(N396)&gt;S396,"牛",""))</f>
        <v>熊</v>
      </c>
      <c r="U397" s="92">
        <f t="shared" ref="U397" si="4666">MAX(H397,O397)</f>
        <v>3296.74</v>
      </c>
      <c r="V397" s="92">
        <f t="shared" ref="V397" si="4667">MIN(I397,P397)</f>
        <v>3266.02</v>
      </c>
      <c r="W397" s="40">
        <f t="shared" ref="W397" si="4668">LN(U397/V397)</f>
        <v>9.3619831824716688E-3</v>
      </c>
      <c r="X397" s="92">
        <f t="shared" ref="X397" si="4669">IF(U397=H397,J397,Q397)</f>
        <v>1459</v>
      </c>
      <c r="Y397" s="92">
        <f t="shared" ref="Y397" si="4670">IF(V397=I397,K397,R397)</f>
        <v>930</v>
      </c>
      <c r="Z397" s="93">
        <f t="shared" ref="Z397" si="4671">(U397-V397)/(C397)</f>
        <v>9.4059436255747968E-3</v>
      </c>
      <c r="AA397" s="93">
        <f t="shared" ref="AA397" si="4672">LN(C397/N396)</f>
        <v>-5.8157866572194417E-4</v>
      </c>
      <c r="AB397" s="93">
        <f t="shared" ref="AB397" si="4673">LN(N397/U397)</f>
        <v>-6.0667831507548614E-5</v>
      </c>
      <c r="AC397" s="93">
        <f t="shared" ref="AC397" si="4674">LN(N397/V397)</f>
        <v>9.3013153509639568E-3</v>
      </c>
      <c r="AD397" s="93">
        <f t="shared" ref="AD397" si="4675">LN(U397/C397)</f>
        <v>9.3619831824716688E-3</v>
      </c>
      <c r="AE397" s="93">
        <f t="shared" ref="AE397" si="4676">LN(V397/C397)</f>
        <v>0</v>
      </c>
      <c r="AF397" s="93">
        <f t="shared" ref="AF397" si="4677">LN(N397/C397)</f>
        <v>9.3013153509639568E-3</v>
      </c>
      <c r="AG397" s="93">
        <f t="shared" ref="AG397" si="4678">LN(N397/N396)</f>
        <v>8.7197366852418932E-3</v>
      </c>
      <c r="AH397" s="93">
        <f t="shared" ref="AH397" si="4679">LN(D397/C397)</f>
        <v>3.5510929167636193E-4</v>
      </c>
      <c r="AI397" s="93">
        <f t="shared" ref="AI397" si="4680">LN(E397/C397)</f>
        <v>1.1689358202208425E-3</v>
      </c>
      <c r="AJ397" s="93">
        <f t="shared" ref="AJ397" si="4681">LN(F397/C397)</f>
        <v>2.2051467436342669E-3</v>
      </c>
      <c r="AK397" s="93">
        <f t="shared" ref="AK397" si="4682">+LN(G397/C397)</f>
        <v>5.9041167449918695E-3</v>
      </c>
      <c r="AL397" s="93">
        <f t="shared" ref="AL397" si="4683">LN(H397/I397)</f>
        <v>7.1573793458346354E-3</v>
      </c>
      <c r="AM397" s="93">
        <f t="shared" ref="AM397" si="4684">LN(O397/P397)</f>
        <v>3.7988308830626304E-3</v>
      </c>
      <c r="AN397" s="93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3">
        <f t="shared" ref="AQ397" si="4688">LN(M397/L397)</f>
        <v>7.4539796291528686E-4</v>
      </c>
      <c r="AR397" s="93">
        <f t="shared" ref="AR397" si="4689">LN(N397/L397)</f>
        <v>3.3211063394968658E-3</v>
      </c>
      <c r="AS397" s="93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3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3">
        <f t="shared" ref="AY397" si="4696">LN(G397/I397)</f>
        <v>5.9041167449918695E-3</v>
      </c>
      <c r="AZ397" s="93">
        <f t="shared" ref="AZ397" si="4697">LN(N397/P397)</f>
        <v>3.738163051555173E-3</v>
      </c>
      <c r="BA397" s="93">
        <f t="shared" ref="BA397" si="4698">AV396</f>
        <v>0.52785247791010881</v>
      </c>
      <c r="BB397" s="93">
        <f t="shared" ref="BB397" si="4699">AR396</f>
        <v>1.4239367667128087E-3</v>
      </c>
      <c r="BC397" s="93">
        <f t="shared" ref="BC397" si="4700">AS396</f>
        <v>-3.3659988222216715E-5</v>
      </c>
      <c r="BD397" s="39">
        <f t="shared" ref="BD397:BD398" si="4701">IF(AR396&lt;0,1,0)</f>
        <v>0</v>
      </c>
      <c r="BE397" t="s">
        <v>629</v>
      </c>
    </row>
    <row r="398" spans="1:57" x14ac:dyDescent="0.25">
      <c r="A398" s="90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2">
        <f t="shared" si="176"/>
        <v>3313.1569999999992</v>
      </c>
      <c r="T398" s="92" t="str">
        <f t="shared" ref="T398" si="4702">IF(AVERAGE(N397)&lt;S397,"熊",IF(AVERAGE(N397)&gt;S397,"牛",""))</f>
        <v>熊</v>
      </c>
      <c r="U398" s="92">
        <f t="shared" ref="U398" si="4703">MAX(H398,O398)</f>
        <v>3300.09</v>
      </c>
      <c r="V398" s="92">
        <f t="shared" ref="V398" si="4704">MIN(I398,P398)</f>
        <v>3276.55</v>
      </c>
      <c r="W398" s="40">
        <f t="shared" ref="W398" si="4705">LN(U398/V398)</f>
        <v>7.1587012606598556E-3</v>
      </c>
      <c r="X398" s="92">
        <f t="shared" ref="X398" si="4706">IF(U398=H398,J398,Q398)</f>
        <v>1115</v>
      </c>
      <c r="Y398" s="92">
        <f t="shared" ref="Y398" si="4707">IF(V398=I398,K398,R398)</f>
        <v>1424</v>
      </c>
      <c r="Z398" s="93">
        <f t="shared" ref="Z398" si="4708">(U398-V398)/(C398)</f>
        <v>7.1403871703561595E-3</v>
      </c>
      <c r="AA398" s="93">
        <f t="shared" ref="AA398" si="4709">LN(C398/N397)</f>
        <v>6.0667831507603766E-5</v>
      </c>
      <c r="AB398" s="93">
        <f t="shared" ref="AB398" si="4710">LN(N398/U398)</f>
        <v>-3.7888838076605043E-3</v>
      </c>
      <c r="AC398" s="93">
        <f t="shared" ref="AC398" si="4711">LN(N398/V398)</f>
        <v>3.3698174529993978E-3</v>
      </c>
      <c r="AD398" s="93">
        <f t="shared" ref="AD398" si="4712">LN(U398/C398)</f>
        <v>1.0156394171039981E-3</v>
      </c>
      <c r="AE398" s="93">
        <f t="shared" ref="AE398" si="4713">LN(V398/C398)</f>
        <v>-6.1430618435558684E-3</v>
      </c>
      <c r="AF398" s="93">
        <f t="shared" ref="AF398" si="4714">LN(N398/C398)</f>
        <v>-2.7732443905564398E-3</v>
      </c>
      <c r="AG398" s="93">
        <f t="shared" ref="AG398" si="4715">LN(N398/N397)</f>
        <v>-2.7125765590488553E-3</v>
      </c>
      <c r="AH398" s="93">
        <f t="shared" ref="AH398" si="4716">LN(D398/C398)</f>
        <v>-1.2717608618631534E-3</v>
      </c>
      <c r="AI398" s="93">
        <f t="shared" ref="AI398" si="4717">LN(E398/C398)</f>
        <v>3.2147807402179671E-4</v>
      </c>
      <c r="AJ398" s="93">
        <f t="shared" ref="AJ398" si="4718">LN(F398/C398)</f>
        <v>-1.5208389704003244E-3</v>
      </c>
      <c r="AK398" s="93">
        <f t="shared" ref="AK398" si="4719">+LN(G398/C398)</f>
        <v>-4.5813316092469485E-4</v>
      </c>
      <c r="AL398" s="93">
        <f t="shared" ref="AL398" si="4720">LN(H398/I398)</f>
        <v>4.5435158538667305E-3</v>
      </c>
      <c r="AM398" s="93">
        <f t="shared" ref="AM398" si="4721">LN(O398/P398)</f>
        <v>5.96104730615892E-3</v>
      </c>
      <c r="AN398" s="93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3">
        <f t="shared" ref="AQ398" si="4725">LN(M398/L398)</f>
        <v>-9.1993114594681737E-4</v>
      </c>
      <c r="AR398" s="93">
        <f t="shared" ref="AR398" si="4726">LN(N398/L398)</f>
        <v>-2.3181459145631307E-3</v>
      </c>
      <c r="AS398" s="93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3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3">
        <f t="shared" ref="AY398" si="4733">LN(G398/I398)</f>
        <v>3.0697432758378476E-3</v>
      </c>
      <c r="AZ398" s="93">
        <f t="shared" ref="AZ398" si="4734">LN(N398/P398)</f>
        <v>3.3698174529993978E-3</v>
      </c>
      <c r="BA398" s="93">
        <f t="shared" ref="BA398" si="4735">AV397</f>
        <v>0.99348958333333925</v>
      </c>
      <c r="BB398" s="93">
        <f t="shared" ref="BB398" si="4736">AR397</f>
        <v>3.3211063394968658E-3</v>
      </c>
      <c r="BC398" s="93">
        <f t="shared" ref="BC398" si="4737">AS397</f>
        <v>9.3013153509639568E-3</v>
      </c>
      <c r="BD398" s="39">
        <f t="shared" si="4701"/>
        <v>0</v>
      </c>
    </row>
    <row r="399" spans="1:57" x14ac:dyDescent="0.25">
      <c r="A399" s="90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2">
        <f t="shared" si="176"/>
        <v>3306.0144999999998</v>
      </c>
      <c r="T399" s="92" t="str">
        <f t="shared" ref="T399" si="4738">IF(AVERAGE(N398)&lt;S398,"熊",IF(AVERAGE(N398)&gt;S398,"牛",""))</f>
        <v>熊</v>
      </c>
      <c r="U399" s="92">
        <f t="shared" ref="U399" si="4739">MAX(H399,O399)</f>
        <v>3309.13</v>
      </c>
      <c r="V399" s="92">
        <f t="shared" ref="V399" si="4740">MIN(I399,P399)</f>
        <v>3267.4</v>
      </c>
      <c r="W399" s="40">
        <f t="shared" ref="W399" si="4741">LN(U399/V399)</f>
        <v>1.2690753351091398E-2</v>
      </c>
      <c r="X399" s="92">
        <f t="shared" ref="X399" si="4742">IF(U399=H399,J399,Q399)</f>
        <v>1351</v>
      </c>
      <c r="Y399" s="92">
        <f t="shared" ref="Y399" si="4743">IF(V399=I399,K399,R399)</f>
        <v>1011</v>
      </c>
      <c r="Z399" s="93">
        <f t="shared" ref="Z399" si="4744">(U399-V399)/(C399)</f>
        <v>1.2718218169405575E-2</v>
      </c>
      <c r="AA399" s="93">
        <f t="shared" ref="AA399" si="4745">LN(C399/N398)</f>
        <v>-1.9760294948301671E-3</v>
      </c>
      <c r="AB399" s="93">
        <f t="shared" ref="AB399" si="4746">LN(N399/U399)</f>
        <v>-2.7446648360334265E-3</v>
      </c>
      <c r="AC399" s="93">
        <f t="shared" ref="AC399" si="4747">LN(N399/V399)</f>
        <v>9.9460885150578424E-3</v>
      </c>
      <c r="AD399" s="93">
        <f t="shared" ref="AD399" si="4748">LN(U399/C399)</f>
        <v>8.5004874360400731E-3</v>
      </c>
      <c r="AE399" s="93">
        <f t="shared" ref="AE399" si="4749">LN(V399/C399)</f>
        <v>-4.1902659150513466E-3</v>
      </c>
      <c r="AF399" s="93">
        <f t="shared" ref="AF399" si="4750">LN(N399/C399)</f>
        <v>5.7558226000064897E-3</v>
      </c>
      <c r="AG399" s="93">
        <f t="shared" ref="AG399" si="4751">LN(N399/N398)</f>
        <v>3.7797931051763087E-3</v>
      </c>
      <c r="AH399" s="93">
        <f t="shared" ref="AH399" si="4752">LN(D399/C399)</f>
        <v>-5.3349674841568864E-4</v>
      </c>
      <c r="AI399" s="93">
        <f t="shared" ref="AI399" si="4753">LN(E399/C399)</f>
        <v>-2.0776676586368018E-3</v>
      </c>
      <c r="AJ399" s="93">
        <f t="shared" ref="AJ399" si="4754">LN(F399/C399)</f>
        <v>-1.4304125167711702E-3</v>
      </c>
      <c r="AK399" s="93">
        <f t="shared" ref="AK399" si="4755">+LN(G399/C399)</f>
        <v>6.7341139998586931E-3</v>
      </c>
      <c r="AL399" s="93">
        <f t="shared" ref="AL399" si="4756">LN(H399/I399)</f>
        <v>1.0924379914910135E-2</v>
      </c>
      <c r="AM399" s="93">
        <f t="shared" ref="AM399" si="4757">LN(O399/P399)</f>
        <v>3.6359548098183437E-3</v>
      </c>
      <c r="AN399" s="93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3">
        <f t="shared" ref="AQ399" si="4761">LN(M399/L399)</f>
        <v>-1.8163929463979465E-5</v>
      </c>
      <c r="AR399" s="93">
        <f t="shared" ref="AR399" si="4762">LN(N399/L399)</f>
        <v>-9.7526411035102172E-4</v>
      </c>
      <c r="AS399" s="93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3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3">
        <f t="shared" ref="AY399" si="4769">LN(G399/I399)</f>
        <v>1.0924379914910135E-2</v>
      </c>
      <c r="AZ399" s="93">
        <f t="shared" ref="AZ399" si="4770">LN(N399/P399)</f>
        <v>8.9128997378507587E-4</v>
      </c>
      <c r="BA399" s="93">
        <f t="shared" ref="BA399" si="4771">AV398</f>
        <v>0.46983857264230938</v>
      </c>
      <c r="BB399" s="93">
        <f t="shared" ref="BB399" si="4772">AR398</f>
        <v>-2.3181459145631307E-3</v>
      </c>
      <c r="BC399" s="93">
        <f t="shared" ref="BC399" si="4773">AS398</f>
        <v>-2.7732443905564398E-3</v>
      </c>
      <c r="BD399" s="39">
        <f t="shared" ref="BD399:BD405" si="4774">IF(AR398&lt;0,1,0)</f>
        <v>1</v>
      </c>
    </row>
    <row r="400" spans="1:57" x14ac:dyDescent="0.25">
      <c r="A400" s="90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2">
        <f t="shared" si="176"/>
        <v>3303.4219999999996</v>
      </c>
      <c r="T400" s="92" t="str">
        <f t="shared" ref="T400" si="4775">IF(AVERAGE(N399)&lt;S399,"熊",IF(AVERAGE(N399)&gt;S399,"牛",""))</f>
        <v>熊</v>
      </c>
      <c r="U400" s="92">
        <f t="shared" ref="U400" si="4776">MAX(H400,O400)</f>
        <v>3307.18</v>
      </c>
      <c r="V400" s="92">
        <f t="shared" ref="V400" si="4777">MIN(I400,P400)</f>
        <v>3293.89</v>
      </c>
      <c r="W400" s="40">
        <f t="shared" ref="W400" si="4778">LN(U400/V400)</f>
        <v>4.0266253673059459E-3</v>
      </c>
      <c r="X400" s="92">
        <f t="shared" ref="X400" si="4779">IF(U400=H400,J400,Q400)</f>
        <v>1322</v>
      </c>
      <c r="Y400" s="92">
        <f t="shared" ref="Y400" si="4780">IF(V400=I400,K400,R400)</f>
        <v>1444</v>
      </c>
      <c r="Z400" s="93">
        <f t="shared" ref="Z400" si="4781">(U400-V400)/(C400)</f>
        <v>4.0300937929277653E-3</v>
      </c>
      <c r="AA400" s="93">
        <f t="shared" ref="AA400" si="4782">LN(C400/N399)</f>
        <v>-7.1842676728792871E-4</v>
      </c>
      <c r="AB400" s="93">
        <f t="shared" ref="AB400" si="4783">LN(N400/U400)</f>
        <v>-3.0647002292200787E-3</v>
      </c>
      <c r="AC400" s="93">
        <f t="shared" ref="AC400" si="4784">LN(N400/V400)</f>
        <v>9.61925138085775E-4</v>
      </c>
      <c r="AD400" s="93">
        <f t="shared" ref="AD400" si="4785">LN(U400/C400)</f>
        <v>2.8736391573320422E-3</v>
      </c>
      <c r="AE400" s="93">
        <f t="shared" ref="AE400" si="4786">LN(V400/C400)</f>
        <v>-1.1529862099738297E-3</v>
      </c>
      <c r="AF400" s="93">
        <f t="shared" ref="AF400" si="4787">LN(N400/C400)</f>
        <v>-1.9106107188800485E-4</v>
      </c>
      <c r="AG400" s="93">
        <f t="shared" ref="AG400" si="4788">LN(N400/N399)</f>
        <v>-9.0948783917591729E-4</v>
      </c>
      <c r="AH400" s="93">
        <f t="shared" ref="AH400" si="4789">LN(D400/C400)</f>
        <v>3.9413766222661965E-4</v>
      </c>
      <c r="AI400" s="93">
        <f t="shared" ref="AI400" si="4790">LN(E400/C400)</f>
        <v>9.9111189945744194E-4</v>
      </c>
      <c r="AJ400" s="93">
        <f t="shared" ref="AJ400" si="4791">LN(F400/C400)</f>
        <v>2.6984947717439555E-4</v>
      </c>
      <c r="AK400" s="93">
        <f t="shared" ref="AK400" si="4792">+LN(G400/C400)</f>
        <v>1.8541245938852838E-3</v>
      </c>
      <c r="AL400" s="93">
        <f t="shared" ref="AL400" si="4793">LN(H400/I400)</f>
        <v>2.9233453566146692E-3</v>
      </c>
      <c r="AM400" s="93">
        <f t="shared" ref="AM400" si="4794">LN(O400/P400)</f>
        <v>4.0266253673059459E-3</v>
      </c>
      <c r="AN400" s="93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93">
        <f t="shared" ref="AQ400" si="4798">LN(M400/L400)</f>
        <v>-1.6344419325214931E-4</v>
      </c>
      <c r="AR400" s="93">
        <f t="shared" ref="AR400" si="4799">LN(N400/L400)</f>
        <v>-2.1480918577901583E-3</v>
      </c>
      <c r="AS400" s="93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93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93">
        <f t="shared" ref="AY400" si="4806">LN(G400/I400)</f>
        <v>2.3090919350786184E-3</v>
      </c>
      <c r="AZ400" s="93">
        <f t="shared" ref="AZ400" si="4807">LN(N400/P400)</f>
        <v>9.61925138085775E-4</v>
      </c>
      <c r="BA400" s="93">
        <f t="shared" ref="BA400" si="4808">AV399</f>
        <v>0.78265037143541438</v>
      </c>
      <c r="BB400" s="93">
        <f t="shared" ref="BB400" si="4809">AR399</f>
        <v>-9.7526411035102172E-4</v>
      </c>
      <c r="BC400" s="93">
        <f t="shared" ref="BC400" si="4810">AS399</f>
        <v>5.7558226000064897E-3</v>
      </c>
      <c r="BD400" s="39">
        <f t="shared" si="4774"/>
        <v>1</v>
      </c>
    </row>
    <row r="401" spans="1:57" x14ac:dyDescent="0.25">
      <c r="A401" s="90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2">
        <f t="shared" si="176"/>
        <v>3300.5839999999998</v>
      </c>
      <c r="T401" s="92" t="str">
        <f t="shared" ref="T401" si="4811">IF(AVERAGE(N400)&lt;S400,"熊",IF(AVERAGE(N400)&gt;S400,"牛",""))</f>
        <v>熊</v>
      </c>
      <c r="U401" s="92">
        <f t="shared" ref="U401" si="4812">MAX(H401,O401)</f>
        <v>3312.07</v>
      </c>
      <c r="V401" s="92">
        <f t="shared" ref="V401" si="4813">MIN(I401,P401)</f>
        <v>3270.73</v>
      </c>
      <c r="W401" s="40">
        <f t="shared" ref="W401" si="4814">LN(U401/V401)</f>
        <v>1.2560169980686882E-2</v>
      </c>
      <c r="X401" s="92">
        <f t="shared" ref="X401" si="4815">IF(U401=H401,J401,Q401)</f>
        <v>1000</v>
      </c>
      <c r="Y401" s="92">
        <f t="shared" ref="Y401" si="4816">IF(V401=I401,K401,R401)</f>
        <v>1431</v>
      </c>
      <c r="Z401" s="93">
        <f t="shared" ref="Z401" si="4817">(U401-V401)/(C401)</f>
        <v>1.2541676652883204E-2</v>
      </c>
      <c r="AA401" s="93">
        <f t="shared" ref="AA401" si="4818">LN(C401/N400)</f>
        <v>-2.5783867631964274E-4</v>
      </c>
      <c r="AB401" s="93">
        <f t="shared" ref="AB401" si="4819">LN(N401/U401)</f>
        <v>-9.5897151001325502E-3</v>
      </c>
      <c r="AC401" s="93">
        <f t="shared" ref="AC401" si="4820">LN(N401/V401)</f>
        <v>2.9704548805544492E-3</v>
      </c>
      <c r="AD401" s="93">
        <f t="shared" ref="AD401" si="4821">LN(U401/C401)</f>
        <v>4.8000479555336669E-3</v>
      </c>
      <c r="AE401" s="93">
        <f t="shared" ref="AE401" si="4822">LN(V401/C401)</f>
        <v>-7.7601220251533086E-3</v>
      </c>
      <c r="AF401" s="93">
        <f t="shared" ref="AF401" si="4823">LN(N401/C401)</f>
        <v>-4.7896671445989258E-3</v>
      </c>
      <c r="AG401" s="93">
        <f t="shared" ref="AG401" si="4824">LN(N401/N400)</f>
        <v>-5.0475058209185544E-3</v>
      </c>
      <c r="AH401" s="93">
        <f t="shared" ref="AH401" si="4825">LN(D401/C401)</f>
        <v>1.1218717634206253E-3</v>
      </c>
      <c r="AI401" s="93">
        <f t="shared" ref="AI401" si="4826">LN(E401/C401)</f>
        <v>2.2848633265282366E-3</v>
      </c>
      <c r="AJ401" s="93">
        <f t="shared" ref="AJ401" si="4827">LN(F401/C401)</f>
        <v>2.2394593445913308E-3</v>
      </c>
      <c r="AK401" s="93">
        <f t="shared" ref="AK401" si="4828">+LN(G401/C401)</f>
        <v>-3.842078473397759E-3</v>
      </c>
      <c r="AL401" s="93">
        <f t="shared" ref="AL401" si="4829">LN(H401/I401)</f>
        <v>8.7060832550499966E-3</v>
      </c>
      <c r="AM401" s="93">
        <f t="shared" ref="AM401" si="4830">LN(O401/P401)</f>
        <v>5.6402932471763785E-3</v>
      </c>
      <c r="AN401" s="93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93">
        <f t="shared" ref="AQ401" si="4834">LN(M401/L401)</f>
        <v>9.5276514547148897E-4</v>
      </c>
      <c r="AR401" s="93">
        <f t="shared" ref="AR401" si="4835">LN(N401/L401)</f>
        <v>-9.5977046003608798E-4</v>
      </c>
      <c r="AS401" s="93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93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93">
        <f t="shared" ref="AY401" si="4842">LN(G401/I401)</f>
        <v>6.3956826118576212E-5</v>
      </c>
      <c r="AZ401" s="93">
        <f t="shared" ref="AZ401" si="4843">LN(N401/P401)</f>
        <v>2.9704548805544492E-3</v>
      </c>
      <c r="BA401" s="93">
        <f t="shared" ref="BA401" si="4844">AV400</f>
        <v>0.23852520692250426</v>
      </c>
      <c r="BB401" s="93">
        <f t="shared" ref="BB401" si="4845">AR400</f>
        <v>-2.1480918577901583E-3</v>
      </c>
      <c r="BC401" s="93">
        <f t="shared" ref="BC401" si="4846">AS400</f>
        <v>-1.9106107188800485E-4</v>
      </c>
      <c r="BD401" s="39">
        <f t="shared" si="4774"/>
        <v>1</v>
      </c>
      <c r="BE401" t="s">
        <v>639</v>
      </c>
    </row>
    <row r="402" spans="1:57" x14ac:dyDescent="0.25">
      <c r="A402" s="90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2">
        <f t="shared" si="176"/>
        <v>3298.4954999999995</v>
      </c>
      <c r="T402" s="92" t="str">
        <f t="shared" ref="T402" si="4847">IF(AVERAGE(N401)&lt;S401,"熊",IF(AVERAGE(N401)&gt;S401,"牛",""))</f>
        <v>熊</v>
      </c>
      <c r="U402" s="92">
        <f t="shared" ref="U402" si="4848">MAX(H402,O402)</f>
        <v>3307.3</v>
      </c>
      <c r="V402" s="92">
        <f t="shared" ref="V402" si="4849">MIN(I402,P402)</f>
        <v>3274.4</v>
      </c>
      <c r="W402" s="40">
        <f t="shared" ref="W402" si="4850">LN(U402/V402)</f>
        <v>9.9975003507188701E-3</v>
      </c>
      <c r="X402" s="92">
        <f t="shared" ref="X402" si="4851">IF(U402=H402,J402,Q402)</f>
        <v>1441</v>
      </c>
      <c r="Y402" s="92">
        <f t="shared" ref="Y402" si="4852">IF(V402=I402,K402,R402)</f>
        <v>1056</v>
      </c>
      <c r="Z402" s="93">
        <f t="shared" ref="Z402" si="4853">(U402-V402)/(C402)</f>
        <v>1.003709760085913E-2</v>
      </c>
      <c r="AA402" s="93">
        <f t="shared" ref="AA402" si="4854">LN(C402/N401)</f>
        <v>-7.9898758500826722E-4</v>
      </c>
      <c r="AB402" s="93">
        <f t="shared" ref="AB402" si="4855">LN(N402/U402)</f>
        <v>-3.5685016603280754E-4</v>
      </c>
      <c r="AC402" s="93">
        <f t="shared" ref="AC402" si="4856">LN(N402/V402)</f>
        <v>9.6406501846860587E-3</v>
      </c>
      <c r="AD402" s="93">
        <f t="shared" ref="AD402" si="4857">LN(U402/C402)</f>
        <v>8.9474776665487733E-3</v>
      </c>
      <c r="AE402" s="93">
        <f t="shared" ref="AE402" si="4858">LN(V402/C402)</f>
        <v>-1.0500226841702442E-3</v>
      </c>
      <c r="AF402" s="93">
        <f t="shared" ref="AF402" si="4859">LN(N402/C402)</f>
        <v>8.5906275005158059E-3</v>
      </c>
      <c r="AG402" s="93">
        <f t="shared" ref="AG402" si="4860">LN(N402/N401)</f>
        <v>7.7916399155076544E-3</v>
      </c>
      <c r="AH402" s="93">
        <f t="shared" ref="AH402" si="4861">LN(D402/C402)</f>
        <v>-8.2405261508179683E-4</v>
      </c>
      <c r="AI402" s="93">
        <f t="shared" ref="AI402" si="4862">LN(E402/C402)</f>
        <v>6.5570473069052578E-4</v>
      </c>
      <c r="AJ402" s="93">
        <f t="shared" ref="AJ402" si="4863">LN(F402/C402)</f>
        <v>-5.2487352363679443E-4</v>
      </c>
      <c r="AK402" s="93">
        <f t="shared" ref="AK402" si="4864">+LN(G402/C402)</f>
        <v>2.6111147104787629E-3</v>
      </c>
      <c r="AL402" s="93">
        <f t="shared" ref="AL402" si="4865">LN(H402/I402)</f>
        <v>6.3231137507415705E-3</v>
      </c>
      <c r="AM402" s="93">
        <f t="shared" ref="AM402" si="4866">LN(O402/P402)</f>
        <v>6.8081134787984828E-3</v>
      </c>
      <c r="AN402" s="93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93">
        <f t="shared" ref="AQ402" si="4870">LN(M402/L402)</f>
        <v>1.8253116009682915E-4</v>
      </c>
      <c r="AR402" s="93">
        <f t="shared" ref="AR402" si="4871">LN(N402/L402)</f>
        <v>5.857806837552916E-3</v>
      </c>
      <c r="AS402" s="93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93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93">
        <f t="shared" ref="AY402" si="4878">LN(G402/I402)</f>
        <v>3.661137394648959E-3</v>
      </c>
      <c r="AZ402" s="93">
        <f t="shared" ref="AZ402" si="4879">LN(N402/P402)</f>
        <v>6.4512633127657123E-3</v>
      </c>
      <c r="BA402" s="93">
        <f t="shared" ref="BA402" si="4880">AV401</f>
        <v>0.23536526366715008</v>
      </c>
      <c r="BB402" s="93">
        <f t="shared" ref="BB402" si="4881">AR401</f>
        <v>-9.5977046003608798E-4</v>
      </c>
      <c r="BC402" s="93">
        <f t="shared" ref="BC402" si="4882">AS401</f>
        <v>-4.7896671445989258E-3</v>
      </c>
      <c r="BD402" s="39">
        <f t="shared" si="4774"/>
        <v>1</v>
      </c>
      <c r="BE402" t="s">
        <v>640</v>
      </c>
    </row>
    <row r="403" spans="1:57" x14ac:dyDescent="0.25">
      <c r="A403" s="90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92">
        <f t="shared" si="176"/>
        <v>3297.1184999999996</v>
      </c>
      <c r="T403" s="92" t="str">
        <f t="shared" ref="T403" si="4883">IF(AVERAGE(N402)&lt;S402,"熊",IF(AVERAGE(N402)&gt;S402,"牛",""))</f>
        <v>牛</v>
      </c>
      <c r="U403" s="92">
        <f t="shared" ref="U403" si="4884">MAX(H403,O403)</f>
        <v>3306.89</v>
      </c>
      <c r="V403" s="92">
        <f t="shared" ref="V403" si="4885">MIN(I403,P403)</f>
        <v>3270.35</v>
      </c>
      <c r="W403" s="40">
        <f t="shared" ref="W403" si="4886">LN(U403/V403)</f>
        <v>1.1111157849892967E-2</v>
      </c>
      <c r="X403" s="92">
        <f t="shared" ref="X403" si="4887">IF(U403=H403,J403,Q403)</f>
        <v>1045</v>
      </c>
      <c r="Y403" s="92">
        <f t="shared" ref="Y403" si="4888">IF(V403=I403,K403,R403)</f>
        <v>1440</v>
      </c>
      <c r="Z403" s="93">
        <f t="shared" ref="Z403" si="4889">(U403-V403)/(C403)</f>
        <v>1.1064479206409756E-2</v>
      </c>
      <c r="AA403" s="93">
        <f t="shared" ref="AA403" si="4890">LN(C403/N402)</f>
        <v>-1.1076510760863851E-3</v>
      </c>
      <c r="AB403" s="93">
        <f t="shared" ref="AB403" si="4891">LN(N403/U403)</f>
        <v>-9.4521620018419069E-3</v>
      </c>
      <c r="AC403" s="93">
        <f t="shared" ref="AC403" si="4892">LN(N403/V403)</f>
        <v>1.6589958480510627E-3</v>
      </c>
      <c r="AD403" s="93">
        <f t="shared" ref="AD403" si="4893">LN(U403/C403)</f>
        <v>1.3405253658514168E-3</v>
      </c>
      <c r="AE403" s="93">
        <f t="shared" ref="AE403" si="4894">LN(V403/C403)</f>
        <v>-9.7706324840414298E-3</v>
      </c>
      <c r="AF403" s="93">
        <f t="shared" ref="AF403" si="4895">LN(N403/C403)</f>
        <v>-8.111636635990415E-3</v>
      </c>
      <c r="AG403" s="93">
        <f t="shared" ref="AG403" si="4896">LN(N403/N402)</f>
        <v>-9.2192877120767982E-3</v>
      </c>
      <c r="AH403" s="93">
        <f t="shared" ref="AH403" si="4897">LN(D403/C403)</f>
        <v>-1.1810075825325041E-4</v>
      </c>
      <c r="AI403" s="93">
        <f t="shared" ref="AI403" si="4898">LN(E403/C403)</f>
        <v>3.9356849053791921E-4</v>
      </c>
      <c r="AJ403" s="93">
        <f t="shared" ref="AJ403" si="4899">LN(F403/C403)</f>
        <v>-5.6337517732561043E-4</v>
      </c>
      <c r="AK403" s="93">
        <f t="shared" ref="AK403" si="4900">+LN(G403/C403)</f>
        <v>-2.0289964865004512E-4</v>
      </c>
      <c r="AL403" s="93">
        <f t="shared" ref="AL403" si="4901">LN(H403/I403)</f>
        <v>3.4199252112095059E-3</v>
      </c>
      <c r="AM403" s="93">
        <f t="shared" ref="AM403" si="4902">LN(O403/P403)</f>
        <v>9.7585202276489671E-3</v>
      </c>
      <c r="AN403" s="93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93">
        <f t="shared" ref="AQ403" si="4906">LN(M403/L403)</f>
        <v>-9.8477246838436436E-4</v>
      </c>
      <c r="AR403" s="93">
        <f t="shared" ref="AR403" si="4907">LN(N403/L403)</f>
        <v>-7.9359945577536489E-3</v>
      </c>
      <c r="AS403" s="93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93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93">
        <f t="shared" ref="AY403" si="4914">LN(G403/I403)</f>
        <v>1.8765001967079157E-3</v>
      </c>
      <c r="AZ403" s="93">
        <f t="shared" ref="AZ403" si="4915">LN(N403/P403)</f>
        <v>1.6589958480510627E-3</v>
      </c>
      <c r="BA403" s="93">
        <f t="shared" ref="BA403" si="4916">AV402</f>
        <v>0.96413373860181495</v>
      </c>
      <c r="BB403" s="93">
        <f t="shared" ref="BB403" si="4917">AR402</f>
        <v>5.857806837552916E-3</v>
      </c>
      <c r="BC403" s="93">
        <f t="shared" ref="BC403" si="4918">AS402</f>
        <v>8.5906275005158059E-3</v>
      </c>
      <c r="BD403" s="39">
        <f t="shared" si="4774"/>
        <v>0</v>
      </c>
    </row>
    <row r="404" spans="1:57" x14ac:dyDescent="0.25">
      <c r="A404" s="90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92">
        <f t="shared" si="176"/>
        <v>3294.0145000000002</v>
      </c>
      <c r="T404" s="92" t="str">
        <f t="shared" ref="T404" si="4919">IF(AVERAGE(N403)&lt;S403,"熊",IF(AVERAGE(N403)&gt;S403,"牛",""))</f>
        <v>熊</v>
      </c>
      <c r="U404" s="92">
        <f t="shared" ref="U404" si="4920">MAX(H404,O404)</f>
        <v>3304.06</v>
      </c>
      <c r="V404" s="92">
        <f t="shared" ref="V404" si="4921">MIN(I404,P404)</f>
        <v>3263.79</v>
      </c>
      <c r="W404" s="40">
        <f t="shared" ref="W404" si="4922">LN(U404/V404)</f>
        <v>1.2262918503366339E-2</v>
      </c>
      <c r="X404" s="92">
        <f t="shared" ref="X404" si="4923">IF(U404=H404,J404,Q404)</f>
        <v>1329</v>
      </c>
      <c r="Y404" s="92">
        <f t="shared" ref="Y404" si="4924">IF(V404=I404,K404,R404)</f>
        <v>940</v>
      </c>
      <c r="Z404" s="93">
        <f t="shared" ref="Z404" si="4925">(U404-V404)/(C404)</f>
        <v>1.2306366489522623E-2</v>
      </c>
      <c r="AA404" s="93">
        <f t="shared" ref="AA404" si="4926">LN(C404/N403)</f>
        <v>-1.0659630487968833E-3</v>
      </c>
      <c r="AB404" s="93">
        <f t="shared" ref="AB404" si="4927">LN(N404/U404)</f>
        <v>-2.3271186363053092E-3</v>
      </c>
      <c r="AC404" s="93">
        <f t="shared" ref="AC404" si="4928">LN(N404/V404)</f>
        <v>9.9357998670611142E-3</v>
      </c>
      <c r="AD404" s="93">
        <f t="shared" ref="AD404" si="4929">LN(U404/C404)</f>
        <v>9.6619696802711496E-3</v>
      </c>
      <c r="AE404" s="93">
        <f t="shared" ref="AE404" si="4930">LN(V404/C404)</f>
        <v>-2.6009488230953168E-3</v>
      </c>
      <c r="AF404" s="93">
        <f t="shared" ref="AF404" si="4931">LN(N404/C404)</f>
        <v>7.334851043965653E-3</v>
      </c>
      <c r="AG404" s="93">
        <f t="shared" ref="AG404" si="4932">LN(N404/N403)</f>
        <v>6.2688879951690174E-3</v>
      </c>
      <c r="AH404" s="93">
        <f t="shared" ref="AH404" si="4933">LN(D404/C404)</f>
        <v>-6.3890050151974216E-4</v>
      </c>
      <c r="AI404" s="93">
        <f t="shared" ref="AI404" si="4934">LN(E404/C404)</f>
        <v>-3.1481382690020699E-4</v>
      </c>
      <c r="AJ404" s="93">
        <f t="shared" ref="AJ404" si="4935">LN(F404/C404)</f>
        <v>-2.4447009769296133E-3</v>
      </c>
      <c r="AK404" s="93">
        <f t="shared" ref="AK404" si="4936">+LN(G404/C404)</f>
        <v>5.8928371966590377E-3</v>
      </c>
      <c r="AL404" s="93">
        <f t="shared" ref="AL404" si="4937">LN(H404/I404)</f>
        <v>9.4472659899619716E-3</v>
      </c>
      <c r="AM404" s="93">
        <f t="shared" ref="AM404" si="4938">LN(O404/P404)</f>
        <v>3.7660944797020669E-3</v>
      </c>
      <c r="AN404" s="93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93">
        <f t="shared" ref="AQ404" si="4942">LN(M404/L404)</f>
        <v>4.1308257378955455E-4</v>
      </c>
      <c r="AR404" s="93">
        <f t="shared" ref="AR404" si="4943">LN(N404/L404)</f>
        <v>1.4389758433969004E-3</v>
      </c>
      <c r="AS404" s="93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93">
        <f t="shared" ref="AW404" si="4948">LN(N404/C404)</f>
        <v>7.334851043965653E-3</v>
      </c>
      <c r="AX404" s="28">
        <f t="shared" ref="AX404" si="4949">(N404-L404)/(U404-V404)</f>
        <v>0.11770548795630094</v>
      </c>
      <c r="AY404" s="93">
        <f t="shared" ref="AY404" si="4950">LN(G404/I404)</f>
        <v>8.4937860197543333E-3</v>
      </c>
      <c r="AZ404" s="93">
        <f t="shared" ref="AZ404" si="4951">LN(N404/P404)</f>
        <v>1.4389758433969004E-3</v>
      </c>
      <c r="BA404" s="93">
        <f t="shared" ref="BA404" si="4952">AV403</f>
        <v>0.14860426929393258</v>
      </c>
      <c r="BB404" s="93">
        <f t="shared" ref="BB404" si="4953">AR403</f>
        <v>-7.9359945577536489E-3</v>
      </c>
      <c r="BC404" s="93">
        <f t="shared" ref="BC404" si="4954">AS403</f>
        <v>-8.111636635990415E-3</v>
      </c>
      <c r="BD404" s="39">
        <f t="shared" si="4774"/>
        <v>1</v>
      </c>
    </row>
    <row r="405" spans="1:57" x14ac:dyDescent="0.25">
      <c r="A405" s="90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92">
        <f t="shared" si="176"/>
        <v>3292.9739999999997</v>
      </c>
      <c r="T405" s="92" t="str">
        <f t="shared" ref="T405" si="4955">IF(AVERAGE(N404)&lt;S404,"熊",IF(AVERAGE(N404)&gt;S404,"牛",""))</f>
        <v>牛</v>
      </c>
      <c r="U405" s="92">
        <f t="shared" ref="U405" si="4956">MAX(H405,O405)</f>
        <v>3308.11</v>
      </c>
      <c r="V405" s="92">
        <f t="shared" ref="V405" si="4957">MIN(I405,P405)</f>
        <v>3292.8</v>
      </c>
      <c r="W405" s="40">
        <f t="shared" ref="W405" si="4958">LN(U405/V405)</f>
        <v>4.6387626716691459E-3</v>
      </c>
      <c r="X405" s="92">
        <f t="shared" ref="X405" si="4959">IF(U405=H405,J405,Q405)</f>
        <v>1459</v>
      </c>
      <c r="Y405" s="92">
        <f t="shared" ref="Y405" si="4960">IF(V405=I405,K405,R405)</f>
        <v>1338</v>
      </c>
      <c r="Z405" s="93">
        <f t="shared" ref="Z405" si="4961">(U405-V405)/(C405)</f>
        <v>4.6460814809194889E-3</v>
      </c>
      <c r="AA405" s="93">
        <f t="shared" ref="AA405" si="4962">LN(C405/N404)</f>
        <v>-3.4285905339635189E-4</v>
      </c>
      <c r="AB405" s="93">
        <f t="shared" ref="AB405" si="4963">LN(N405/U405)</f>
        <v>-2.8419054260028998E-4</v>
      </c>
      <c r="AC405" s="93">
        <f t="shared" ref="AC405" si="4964">LN(N405/V405)</f>
        <v>4.354572129068735E-3</v>
      </c>
      <c r="AD405" s="93">
        <f t="shared" ref="AD405" si="4965">LN(U405/C405)</f>
        <v>3.8949917188244869E-3</v>
      </c>
      <c r="AE405" s="93">
        <f t="shared" ref="AE405" si="4966">LN(V405/C405)</f>
        <v>-7.4377095284454138E-4</v>
      </c>
      <c r="AF405" s="93">
        <f t="shared" ref="AF405" si="4967">LN(N405/C405)</f>
        <v>3.6108011762242031E-3</v>
      </c>
      <c r="AG405" s="93">
        <f t="shared" ref="AG405" si="4968">LN(N405/N404)</f>
        <v>3.2679421228277539E-3</v>
      </c>
      <c r="AH405" s="93">
        <f t="shared" ref="AH405" si="4969">LN(D405/C405)</f>
        <v>6.3707795741489313E-4</v>
      </c>
      <c r="AI405" s="93">
        <f t="shared" ref="AI405" si="4970">LN(E405/C405)</f>
        <v>6.5830690095746791E-4</v>
      </c>
      <c r="AJ405" s="93">
        <f t="shared" ref="AJ405" si="4971">LN(F405/C405)</f>
        <v>2.412685342124138E-3</v>
      </c>
      <c r="AK405" s="93">
        <f t="shared" ref="AK405" si="4972">+LN(G405/C405)</f>
        <v>1.1009793154447727E-3</v>
      </c>
      <c r="AL405" s="93">
        <f t="shared" ref="AL405" si="4973">LN(H405/I405)</f>
        <v>3.536061934008405E-3</v>
      </c>
      <c r="AM405" s="93">
        <f t="shared" ref="AM405" si="4974">LN(O405/P405)</f>
        <v>4.6387626716691459E-3</v>
      </c>
      <c r="AN405" s="93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93">
        <f t="shared" ref="AQ405" si="4978">LN(M405/L405)</f>
        <v>5.2733506090780861E-4</v>
      </c>
      <c r="AR405" s="93">
        <f t="shared" ref="AR405" si="4979">LN(N405/L405)</f>
        <v>2.5522614071677614E-3</v>
      </c>
      <c r="AS405" s="93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93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93">
        <f t="shared" ref="AY405" si="4986">LN(G405/I405)</f>
        <v>1.3437824791489182E-3</v>
      </c>
      <c r="AZ405" s="93">
        <f t="shared" ref="AZ405" si="4987">LN(N405/P405)</f>
        <v>4.354572129068735E-3</v>
      </c>
      <c r="BA405" s="93">
        <f t="shared" ref="BA405" si="4988">AV404</f>
        <v>0.80928731065309556</v>
      </c>
      <c r="BB405" s="93">
        <f t="shared" ref="BB405" si="4989">AR404</f>
        <v>1.4389758433969004E-3</v>
      </c>
      <c r="BC405" s="93">
        <f t="shared" ref="BC405" si="4990">AS404</f>
        <v>7.334851043965653E-3</v>
      </c>
      <c r="BD405" s="39">
        <f t="shared" si="4774"/>
        <v>0</v>
      </c>
    </row>
    <row r="406" spans="1:57" x14ac:dyDescent="0.25">
      <c r="A406" s="90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92">
        <f t="shared" si="176"/>
        <v>3292.4515000000001</v>
      </c>
      <c r="T406" s="92" t="str">
        <f t="shared" ref="T406" si="4991">IF(AVERAGE(N405)&lt;S405,"熊",IF(AVERAGE(N405)&gt;S405,"牛",""))</f>
        <v>牛</v>
      </c>
      <c r="U406" s="92">
        <f t="shared" ref="U406" si="4992">MAX(H406,O406)</f>
        <v>3349.05</v>
      </c>
      <c r="V406" s="92">
        <f t="shared" ref="V406" si="4993">MIN(I406,P406)</f>
        <v>3314.03</v>
      </c>
      <c r="W406" s="40">
        <f t="shared" ref="W406" si="4994">LN(U406/V406)</f>
        <v>1.0511752062494915E-2</v>
      </c>
      <c r="X406" s="92">
        <f t="shared" ref="X406" si="4995">IF(U406=H406,J406,Q406)</f>
        <v>1459</v>
      </c>
      <c r="Y406" s="92">
        <f t="shared" ref="Y406" si="4996">IF(V406=I406,K406,R406)</f>
        <v>930</v>
      </c>
      <c r="Z406" s="93">
        <f t="shared" ref="Z406" si="4997">(U406-V406)/(C406)</f>
        <v>1.0567194624067971E-2</v>
      </c>
      <c r="AA406" s="93">
        <f t="shared" ref="AA406" si="4998">LN(C406/N405)</f>
        <v>2.072132681261597E-3</v>
      </c>
      <c r="AB406" s="93">
        <f t="shared" ref="AB406" si="4999">LN(N406/U406)</f>
        <v>-2.1500945228551145E-4</v>
      </c>
      <c r="AC406" s="93">
        <f t="shared" ref="AC406" si="5000">LN(N406/V406)</f>
        <v>1.0296742610209445E-2</v>
      </c>
      <c r="AD406" s="93">
        <f t="shared" ref="AD406" si="5001">LN(U406/C406)</f>
        <v>1.0511752062494915E-2</v>
      </c>
      <c r="AE406" s="93">
        <f t="shared" ref="AE406" si="5002">LN(V406/C406)</f>
        <v>0</v>
      </c>
      <c r="AF406" s="93">
        <f t="shared" ref="AF406" si="5003">LN(N406/C406)</f>
        <v>1.0296742610209445E-2</v>
      </c>
      <c r="AG406" s="93">
        <f t="shared" ref="AG406" si="5004">LN(N406/N405)</f>
        <v>1.236887529147087E-2</v>
      </c>
      <c r="AH406" s="93">
        <f t="shared" ref="AH406" si="5005">LN(D406/C406)</f>
        <v>1.4714443008661002E-3</v>
      </c>
      <c r="AI406" s="93">
        <f t="shared" ref="AI406" si="5006">LN(E406/C406)</f>
        <v>3.5573023128571456E-3</v>
      </c>
      <c r="AJ406" s="93">
        <f t="shared" ref="AJ406" si="5007">LN(F406/C406)</f>
        <v>2.7571843580582621E-3</v>
      </c>
      <c r="AK406" s="93">
        <f t="shared" ref="AK406" si="5008">+LN(G406/C406)</f>
        <v>8.6976533018274411E-3</v>
      </c>
      <c r="AL406" s="93">
        <f t="shared" ref="AL406" si="5009">LN(H406/I406)</f>
        <v>9.9950541982822168E-3</v>
      </c>
      <c r="AM406" s="93">
        <f t="shared" ref="AM406" si="5010">LN(O406/P406)</f>
        <v>4.4649477604328707E-3</v>
      </c>
      <c r="AN406" s="93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93">
        <f t="shared" ref="AQ406" si="5014">LN(M406/L406)</f>
        <v>-3.5601508802966786E-4</v>
      </c>
      <c r="AR406" s="93">
        <f t="shared" ref="AR406" si="5015">LN(N406/L406)</f>
        <v>1.5482377694386903E-3</v>
      </c>
      <c r="AS406" s="93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93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93">
        <f t="shared" ref="AY406" si="5022">LN(G406/I406)</f>
        <v>8.6976533018274411E-3</v>
      </c>
      <c r="AZ406" s="93">
        <f t="shared" ref="AZ406" si="5023">LN(N406/P406)</f>
        <v>4.249938308147341E-3</v>
      </c>
      <c r="BA406" s="93">
        <f t="shared" ref="BA406" si="5024">AV405</f>
        <v>0.9386022207707343</v>
      </c>
      <c r="BB406" s="93">
        <f t="shared" ref="BB406" si="5025">AR405</f>
        <v>2.5522614071677614E-3</v>
      </c>
      <c r="BC406" s="93">
        <f t="shared" ref="BC406" si="5026">AS405</f>
        <v>3.6108011762242031E-3</v>
      </c>
      <c r="BD406" s="39">
        <f t="shared" ref="BD406" si="5027">IF(AR405&lt;0,1,0)</f>
        <v>0</v>
      </c>
    </row>
    <row r="407" spans="1:57" x14ac:dyDescent="0.25">
      <c r="A407" s="90">
        <v>43103</v>
      </c>
      <c r="B407" s="41">
        <f t="shared" ref="B407:B444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92">
        <f t="shared" si="176"/>
        <v>3294.3869999999997</v>
      </c>
      <c r="T407" s="92" t="str">
        <f t="shared" ref="T407" si="5029">IF(AVERAGE(N406)&lt;S406,"熊",IF(AVERAGE(N406)&gt;S406,"牛",""))</f>
        <v>牛</v>
      </c>
      <c r="U407" s="92">
        <f t="shared" ref="U407" si="5030">MAX(H407,O407)</f>
        <v>3379.84</v>
      </c>
      <c r="V407" s="92">
        <f t="shared" ref="V407" si="5031">MIN(I407,P407)</f>
        <v>3345.32</v>
      </c>
      <c r="W407" s="40">
        <f t="shared" ref="W407" si="5032">LN(U407/V407)</f>
        <v>1.0266016919907287E-2</v>
      </c>
      <c r="X407" s="92">
        <f t="shared" ref="X407" si="5033">IF(U407=H407,J407,Q407)</f>
        <v>1300</v>
      </c>
      <c r="Y407" s="92">
        <f t="shared" ref="Y407" si="5034">IF(V407=I407,K407,R407)</f>
        <v>931</v>
      </c>
      <c r="Z407" s="93">
        <f t="shared" ref="Z407" si="5035">(U407-V407)/(C407)</f>
        <v>1.0311433982328371E-2</v>
      </c>
      <c r="AA407" s="93">
        <f t="shared" ref="AA407" si="5036">LN(C407/N406)</f>
        <v>-1.7622276993128138E-4</v>
      </c>
      <c r="AB407" s="93">
        <f t="shared" ref="AB407" si="5037">LN(N407/U407)</f>
        <v>-3.1797565668096562E-3</v>
      </c>
      <c r="AC407" s="93">
        <f t="shared" ref="AC407" si="5038">LN(N407/V407)</f>
        <v>7.0862603530975942E-3</v>
      </c>
      <c r="AD407" s="93">
        <f t="shared" ref="AD407" si="5039">LN(U407/C407)</f>
        <v>9.5428797881747639E-3</v>
      </c>
      <c r="AE407" s="93">
        <f t="shared" ref="AE407" si="5040">LN(V407/C407)</f>
        <v>-7.2313713173243377E-4</v>
      </c>
      <c r="AF407" s="93">
        <f t="shared" ref="AF407" si="5041">LN(N407/C407)</f>
        <v>6.3631232213649837E-3</v>
      </c>
      <c r="AG407" s="93">
        <f t="shared" ref="AG407" si="5042">LN(N407/N406)</f>
        <v>6.1869004514337866E-3</v>
      </c>
      <c r="AH407" s="93">
        <f t="shared" ref="AH407" si="5043">LN(D407/C407)</f>
        <v>-3.0174158900197204E-4</v>
      </c>
      <c r="AI407" s="93">
        <f t="shared" ref="AI407" si="5044">LN(E407/C407)</f>
        <v>4.1213345344935171E-4</v>
      </c>
      <c r="AJ407" s="93">
        <f t="shared" ref="AJ407" si="5045">LN(F407/C407)</f>
        <v>3.4644239845718736E-4</v>
      </c>
      <c r="AK407" s="93">
        <f t="shared" ref="AK407" si="5046">+LN(G407/C407)</f>
        <v>9.2321659279849221E-3</v>
      </c>
      <c r="AL407" s="93">
        <f t="shared" ref="AL407" si="5047">LN(H407/I407)</f>
        <v>1.0141742960763664E-2</v>
      </c>
      <c r="AM407" s="93">
        <f t="shared" ref="AM407" si="5048">LN(O407/P407)</f>
        <v>5.0722532508424454E-3</v>
      </c>
      <c r="AN407" s="93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93">
        <f t="shared" ref="AQ407" si="5052">LN(M407/L407)</f>
        <v>-9.7706568324454628E-4</v>
      </c>
      <c r="AR407" s="93">
        <f t="shared" ref="AR407" si="5053">LN(N407/L407)</f>
        <v>-2.9637466827778622E-3</v>
      </c>
      <c r="AS407" s="93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93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93">
        <f t="shared" ref="AY407" si="5060">LN(G407/I407)</f>
        <v>9.955303059717183E-3</v>
      </c>
      <c r="AZ407" s="93">
        <f t="shared" ref="AZ407" si="5061">LN(N407/P407)</f>
        <v>1.8924966840327159E-3</v>
      </c>
      <c r="BA407" s="93">
        <f t="shared" ref="BA407" si="5062">AV406</f>
        <v>0.97944031981724</v>
      </c>
      <c r="BB407" s="93">
        <f t="shared" ref="BB407" si="5063">AR406</f>
        <v>1.5482377694386903E-3</v>
      </c>
      <c r="BC407" s="93">
        <f t="shared" ref="BC407" si="5064">AS406</f>
        <v>1.0296742610209445E-2</v>
      </c>
      <c r="BD407" s="39">
        <f t="shared" ref="BD407" si="5065">IF(AR406&lt;0,1,0)</f>
        <v>0</v>
      </c>
      <c r="BE407" t="s">
        <v>648</v>
      </c>
    </row>
    <row r="408" spans="1:57" x14ac:dyDescent="0.25">
      <c r="A408" s="90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92">
        <f t="shared" si="176"/>
        <v>3297.6585</v>
      </c>
      <c r="T408" s="92" t="str">
        <f t="shared" ref="T408" si="5066">IF(AVERAGE(N407)&lt;S407,"熊",IF(AVERAGE(N407)&gt;S407,"牛",""))</f>
        <v>牛</v>
      </c>
      <c r="U408" s="92">
        <f t="shared" ref="U408" si="5067">MAX(H408,O408)</f>
        <v>3392.8</v>
      </c>
      <c r="V408" s="92">
        <f t="shared" ref="V408" si="5068">MIN(I408,P408)</f>
        <v>3365.48</v>
      </c>
      <c r="W408" s="40">
        <f t="shared" ref="W408" si="5069">LN(U408/V408)</f>
        <v>8.0849413806655147E-3</v>
      </c>
      <c r="X408" s="92">
        <f t="shared" ref="X408" si="5070">IF(U408=H408,J408,Q408)</f>
        <v>1348</v>
      </c>
      <c r="Y408" s="92">
        <f t="shared" ref="Y408" si="5071">IF(V408=I408,K408,R408)</f>
        <v>936</v>
      </c>
      <c r="Z408" s="93">
        <f t="shared" ref="Z408" si="5072">(U408-V408)/(C408)</f>
        <v>8.1044200533966666E-3</v>
      </c>
      <c r="AA408" s="93">
        <f t="shared" ref="AA408" si="5073">LN(C408/N407)</f>
        <v>5.6082172235675121E-4</v>
      </c>
      <c r="AB408" s="93">
        <f t="shared" ref="AB408" si="5074">LN(N408/U408)</f>
        <v>-2.0919059160577603E-3</v>
      </c>
      <c r="AC408" s="93">
        <f t="shared" ref="AC408" si="5075">LN(N408/V408)</f>
        <v>5.9930354646079752E-3</v>
      </c>
      <c r="AD408" s="93">
        <f t="shared" ref="AD408" si="5076">LN(U408/C408)</f>
        <v>6.4461029263202839E-3</v>
      </c>
      <c r="AE408" s="93">
        <f t="shared" ref="AE408" si="5077">LN(V408/C408)</f>
        <v>-1.638838454345254E-3</v>
      </c>
      <c r="AF408" s="93">
        <f t="shared" ref="AF408" si="5078">LN(N408/C408)</f>
        <v>4.354197010262675E-3</v>
      </c>
      <c r="AG408" s="93">
        <f t="shared" ref="AG408" si="5079">LN(N408/N407)</f>
        <v>4.915018732619323E-3</v>
      </c>
      <c r="AH408" s="93">
        <f t="shared" ref="AH408" si="5080">LN(D408/C408)</f>
        <v>-1.1665062683056907E-3</v>
      </c>
      <c r="AI408" s="93">
        <f t="shared" ref="AI408" si="5081">LN(E408/C408)</f>
        <v>-1.5467310213589701E-3</v>
      </c>
      <c r="AJ408" s="93">
        <f t="shared" ref="AJ408" si="5082">LN(F408/C408)</f>
        <v>4.2411651679785434E-4</v>
      </c>
      <c r="AK408" s="93">
        <f t="shared" ref="AK408" si="5083">+LN(G408/C408)</f>
        <v>3.5238935472369282E-3</v>
      </c>
      <c r="AL408" s="93">
        <f t="shared" ref="AL408" si="5084">LN(H408/I408)</f>
        <v>5.4937540944180289E-3</v>
      </c>
      <c r="AM408" s="93">
        <f t="shared" ref="AM408" si="5085">LN(O408/P408)</f>
        <v>5.2602148537508938E-3</v>
      </c>
      <c r="AN408" s="93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93">
        <f t="shared" ref="AQ408" si="5089">LN(M408/L408)</f>
        <v>6.3533999474645736E-4</v>
      </c>
      <c r="AR408" s="93">
        <f t="shared" ref="AR408" si="5090">LN(N408/L408)</f>
        <v>8.1847935840593611E-4</v>
      </c>
      <c r="AS408" s="93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93">
        <f t="shared" ref="AW408" si="5095">LN(N408/C408)</f>
        <v>4.354197010262675E-3</v>
      </c>
      <c r="AX408" s="28">
        <f t="shared" ref="AX408" si="5096">(N408-L408)/(U408-V408)</f>
        <v>0.10139092240117004</v>
      </c>
      <c r="AY408" s="93">
        <f t="shared" ref="AY408" si="5097">LN(G408/I408)</f>
        <v>5.1627320015820953E-3</v>
      </c>
      <c r="AZ408" s="93">
        <f t="shared" ref="AZ408" si="5098">LN(N408/P408)</f>
        <v>3.1683089376930034E-3</v>
      </c>
      <c r="BA408" s="93">
        <f t="shared" ref="BA408" si="5099">AV407</f>
        <v>0.689165701042873</v>
      </c>
      <c r="BB408" s="93">
        <f t="shared" ref="BB408" si="5100">AR407</f>
        <v>-2.9637466827778622E-3</v>
      </c>
      <c r="BC408" s="93">
        <f t="shared" ref="BC408" si="5101">AS407</f>
        <v>6.3631232213649837E-3</v>
      </c>
      <c r="BD408" s="39">
        <f t="shared" ref="BD408:BD409" si="5102">IF(AR407&lt;0,1,0)</f>
        <v>1</v>
      </c>
    </row>
    <row r="409" spans="1:57" x14ac:dyDescent="0.25">
      <c r="A409" s="90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92">
        <f t="shared" si="176"/>
        <v>3302.2460000000001</v>
      </c>
      <c r="T409" s="92" t="str">
        <f t="shared" ref="T409" si="5103">IF(AVERAGE(N408)&lt;S408,"熊",IF(AVERAGE(N408)&gt;S408,"牛",""))</f>
        <v>牛</v>
      </c>
      <c r="U409" s="92">
        <f t="shared" ref="U409" si="5104">MAX(H409,O409)</f>
        <v>3401.85</v>
      </c>
      <c r="V409" s="92">
        <f t="shared" ref="V409" si="5105">MIN(I409,P409)</f>
        <v>3380.25</v>
      </c>
      <c r="W409" s="40">
        <f t="shared" ref="W409" si="5106">LN(U409/V409)</f>
        <v>6.3697300341132978E-3</v>
      </c>
      <c r="X409" s="92">
        <f t="shared" ref="X409" si="5107">IF(U409=H409,J409,Q409)</f>
        <v>1432</v>
      </c>
      <c r="Y409" s="92">
        <f t="shared" ref="Y409" si="5108">IF(V409=I409,K409,R409)</f>
        <v>1016</v>
      </c>
      <c r="Z409" s="93">
        <f t="shared" ref="Z409" si="5109">(U409-V409)/(C409)</f>
        <v>6.3783419854360921E-3</v>
      </c>
      <c r="AA409" s="93">
        <f t="shared" ref="AA409" si="5110">LN(C409/N408)</f>
        <v>2.2149473597572151E-4</v>
      </c>
      <c r="AB409" s="93">
        <f t="shared" ref="AB409" si="5111">LN(N409/U409)</f>
        <v>-2.9733889075626492E-3</v>
      </c>
      <c r="AC409" s="93">
        <f t="shared" ref="AC409" si="5112">LN(N409/V409)</f>
        <v>3.3963411265505992E-3</v>
      </c>
      <c r="AD409" s="93">
        <f t="shared" ref="AD409" si="5113">LN(U409/C409)</f>
        <v>4.5342732926817045E-3</v>
      </c>
      <c r="AE409" s="93">
        <f t="shared" ref="AE409" si="5114">LN(V409/C409)</f>
        <v>-1.8354567414316577E-3</v>
      </c>
      <c r="AF409" s="93">
        <f t="shared" ref="AF409" si="5115">LN(N409/C409)</f>
        <v>1.5608843851190293E-3</v>
      </c>
      <c r="AG409" s="93">
        <f t="shared" ref="AG409" si="5116">LN(N409/N408)</f>
        <v>1.7823791210946956E-3</v>
      </c>
      <c r="AH409" s="93">
        <f t="shared" ref="AH409" si="5117">LN(D409/C409)</f>
        <v>-7.4737204733091593E-4</v>
      </c>
      <c r="AI409" s="93">
        <f t="shared" ref="AI409" si="5118">LN(E409/C409)</f>
        <v>-1.4509437371969126E-3</v>
      </c>
      <c r="AJ409" s="93">
        <f t="shared" ref="AJ409" si="5119">LN(F409/C409)</f>
        <v>6.1107103166591569E-4</v>
      </c>
      <c r="AK409" s="93">
        <f t="shared" ref="AK409" si="5120">+LN(G409/C409)</f>
        <v>2.1238570132862075E-3</v>
      </c>
      <c r="AL409" s="93">
        <f t="shared" ref="AL409" si="5121">LN(H409/I409)</f>
        <v>3.9593137547178064E-3</v>
      </c>
      <c r="AM409" s="93">
        <f t="shared" ref="AM409" si="5122">LN(O409/P409)</f>
        <v>4.1002858715050864E-3</v>
      </c>
      <c r="AN409" s="93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93">
        <f t="shared" ref="AQ409" si="5126">LN(M409/L409)</f>
        <v>1.473166278941019E-4</v>
      </c>
      <c r="AR409" s="93">
        <f t="shared" ref="AR409" si="5127">LN(N409/L409)</f>
        <v>-6.0422517330776789E-4</v>
      </c>
      <c r="AS409" s="93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93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93">
        <f t="shared" ref="AY409" si="5134">LN(G409/I409)</f>
        <v>3.9593137547178064E-3</v>
      </c>
      <c r="AZ409" s="93">
        <f t="shared" ref="AZ409" si="5135">LN(N409/P409)</f>
        <v>1.1268969639425413E-3</v>
      </c>
      <c r="BA409" s="93">
        <f t="shared" ref="BA409" si="5136">AV408</f>
        <v>0.74048316251829782</v>
      </c>
      <c r="BB409" s="93">
        <f t="shared" ref="BB409" si="5137">AR408</f>
        <v>8.1847935840593611E-4</v>
      </c>
      <c r="BC409" s="93">
        <f t="shared" ref="BC409" si="5138">AS408</f>
        <v>4.354197010262675E-3</v>
      </c>
      <c r="BD409" s="39">
        <f t="shared" si="5102"/>
        <v>0</v>
      </c>
    </row>
    <row r="410" spans="1:57" x14ac:dyDescent="0.25">
      <c r="A410" s="90">
        <v>43108</v>
      </c>
      <c r="B410" s="41">
        <f t="shared" si="5028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92">
        <f t="shared" si="176"/>
        <v>3308.2309999999998</v>
      </c>
      <c r="T410" s="92" t="str">
        <f t="shared" ref="T410" si="5139">IF(AVERAGE(N409)&lt;S409,"熊",IF(AVERAGE(N409)&gt;S409,"牛",""))</f>
        <v>牛</v>
      </c>
      <c r="U410" s="92">
        <f t="shared" ref="U410" si="5140">MAX(H410,O410)</f>
        <v>3412.73</v>
      </c>
      <c r="V410" s="92">
        <f t="shared" ref="V410" si="5141">MIN(I410,P410)</f>
        <v>3384.56</v>
      </c>
      <c r="W410" s="40">
        <f t="shared" ref="W410" si="5142">LN(U410/V410)</f>
        <v>8.2886448207737749E-3</v>
      </c>
      <c r="X410" s="92">
        <f t="shared" ref="X410" si="5143">IF(U410=H410,J410,Q410)</f>
        <v>1346</v>
      </c>
      <c r="Y410" s="92">
        <f t="shared" ref="Y410" si="5144">IF(V410=I410,K410,R410)</f>
        <v>951</v>
      </c>
      <c r="Z410" s="93">
        <f t="shared" ref="Z410" si="5145">(U410-V410)/(C410)</f>
        <v>8.3059368135513477E-3</v>
      </c>
      <c r="AA410" s="93">
        <f t="shared" ref="AA410" si="5146">LN(C410/N409)</f>
        <v>-5.8968348755821845E-5</v>
      </c>
      <c r="AB410" s="93">
        <f t="shared" ref="AB410" si="5147">LN(N410/U410)</f>
        <v>-9.5277050863424488E-4</v>
      </c>
      <c r="AC410" s="93">
        <f t="shared" ref="AC410" si="5148">LN(N410/V410)</f>
        <v>7.335874312139618E-3</v>
      </c>
      <c r="AD410" s="93">
        <f t="shared" ref="AD410" si="5149">LN(U410/C410)</f>
        <v>6.2255134727236946E-3</v>
      </c>
      <c r="AE410" s="93">
        <f t="shared" ref="AE410" si="5150">LN(V410/C410)</f>
        <v>-2.0631313480500603E-3</v>
      </c>
      <c r="AF410" s="93">
        <f t="shared" ref="AF410" si="5151">LN(N410/C410)</f>
        <v>5.2727429640894554E-3</v>
      </c>
      <c r="AG410" s="93">
        <f t="shared" ref="AG410" si="5152">LN(N410/N409)</f>
        <v>5.2137746153335671E-3</v>
      </c>
      <c r="AH410" s="93">
        <f t="shared" ref="AH410" si="5153">LN(D410/C410)</f>
        <v>-8.9379614125380908E-4</v>
      </c>
      <c r="AI410" s="93">
        <f t="shared" ref="AI410" si="5154">LN(E410/C410)</f>
        <v>1.8573852491499541E-4</v>
      </c>
      <c r="AJ410" s="93">
        <f t="shared" ref="AJ410" si="5155">LN(F410/C410)</f>
        <v>8.8451219210218781E-5</v>
      </c>
      <c r="AK410" s="93">
        <f t="shared" ref="AK410" si="5156">+LN(G410/C410)</f>
        <v>3.5055171946717445E-3</v>
      </c>
      <c r="AL410" s="93">
        <f t="shared" ref="AL410" si="5157">LN(H410/I410)</f>
        <v>6.9193017594198049E-3</v>
      </c>
      <c r="AM410" s="93">
        <f t="shared" ref="AM410" si="5158">LN(O410/P410)</f>
        <v>3.875370734629542E-3</v>
      </c>
      <c r="AN410" s="93">
        <f t="shared" ref="AN410" si="5159">LN(L410/G410)</f>
        <v>-5.8765455331628586E-5</v>
      </c>
      <c r="AO410" s="40">
        <f t="shared" ref="AO410" si="5160">(C410-I410)/(H410-I410)</f>
        <v>0.29744680851064836</v>
      </c>
      <c r="AP410" s="40">
        <f t="shared" ref="AP410" si="5161">(N409-I410)/(H410-I410)</f>
        <v>0.30595744680851295</v>
      </c>
      <c r="AQ410" s="93">
        <f t="shared" ref="AQ410" si="5162">LN(M410/L410)</f>
        <v>1.1247587579998875E-3</v>
      </c>
      <c r="AR410" s="93">
        <f t="shared" ref="AR410" si="5163">LN(N410/L410)</f>
        <v>1.8259912247494707E-3</v>
      </c>
      <c r="AS410" s="93">
        <f t="shared" ref="AS410" si="5164">LN(N410/C410)</f>
        <v>5.2727429640894554E-3</v>
      </c>
      <c r="AT410" s="28">
        <f t="shared" ref="AT410" si="5165">+(G410-I410)/(H410-I410)</f>
        <v>0.80425531914894</v>
      </c>
      <c r="AU410" s="28">
        <f t="shared" ref="AU410" si="5166">+(N410-P410)/(O410-P410)</f>
        <v>0.75378787878787534</v>
      </c>
      <c r="AV410" s="40">
        <f t="shared" ref="AV410" si="5167">+(N410-V410)/(U410-V410)</f>
        <v>0.88462903798367087</v>
      </c>
      <c r="AW410" s="93">
        <f t="shared" ref="AW410" si="5168">LN(N410/C410)</f>
        <v>5.2727429640894554E-3</v>
      </c>
      <c r="AX410" s="28">
        <f t="shared" ref="AX410" si="5169">(N410-L410)/(U410-V410)</f>
        <v>0.22080227192047511</v>
      </c>
      <c r="AY410" s="93">
        <f t="shared" ref="AY410" si="5170">LN(G410/I410)</f>
        <v>5.5686485427217085E-3</v>
      </c>
      <c r="AZ410" s="93">
        <f t="shared" ref="AZ410" si="5171">LN(N410/P410)</f>
        <v>2.9226002259954147E-3</v>
      </c>
      <c r="BA410" s="93">
        <f t="shared" ref="BA410" si="5172">AV409</f>
        <v>0.53240740740740966</v>
      </c>
      <c r="BB410" s="93">
        <f t="shared" ref="BB410" si="5173">AR409</f>
        <v>-6.0422517330776789E-4</v>
      </c>
      <c r="BC410" s="93">
        <f t="shared" ref="BC410" si="5174">AS409</f>
        <v>1.5608843851190293E-3</v>
      </c>
      <c r="BD410" s="39">
        <f t="shared" ref="BD410" si="5175">IF(AR409&lt;0,1,0)</f>
        <v>1</v>
      </c>
    </row>
    <row r="411" spans="1:57" x14ac:dyDescent="0.25">
      <c r="A411" s="90">
        <v>43109</v>
      </c>
      <c r="B411" s="41">
        <f t="shared" si="5028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92">
        <f t="shared" si="176"/>
        <v>3314.2055</v>
      </c>
      <c r="T411" s="92" t="str">
        <f t="shared" ref="T411" si="5176">IF(AVERAGE(N410)&lt;S410,"熊",IF(AVERAGE(N410)&gt;S410,"牛",""))</f>
        <v>牛</v>
      </c>
      <c r="U411" s="92">
        <f t="shared" ref="U411" si="5177">MAX(H411,O411)</f>
        <v>3417.2</v>
      </c>
      <c r="V411" s="92">
        <f t="shared" ref="V411" si="5178">MIN(I411,P411)</f>
        <v>3403.73</v>
      </c>
      <c r="W411" s="40">
        <f t="shared" ref="W411" si="5179">LN(U411/V411)</f>
        <v>3.949613178957043E-3</v>
      </c>
      <c r="X411" s="92">
        <f t="shared" ref="X411" si="5180">IF(U411=H411,J411,Q411)</f>
        <v>1110</v>
      </c>
      <c r="Y411" s="92">
        <f t="shared" ref="Y411" si="5181">IF(V411=I411,K411,R411)</f>
        <v>946</v>
      </c>
      <c r="Z411" s="93">
        <f t="shared" ref="Z411" si="5182">(U411-V411)/(C411)</f>
        <v>3.9546579529139694E-3</v>
      </c>
      <c r="AA411" s="93">
        <f t="shared" ref="AA411" si="5183">LN(C411/N410)</f>
        <v>-9.8890933129441123E-4</v>
      </c>
      <c r="AB411" s="93">
        <f t="shared" ref="AB411" si="5184">LN(N411/U411)</f>
        <v>-9.6616950614329428E-4</v>
      </c>
      <c r="AC411" s="93">
        <f t="shared" ref="AC411" si="5185">LN(N411/V411)</f>
        <v>2.9834436728137328E-3</v>
      </c>
      <c r="AD411" s="93">
        <f t="shared" ref="AD411" si="5186">LN(U411/C411)</f>
        <v>3.2506246280062587E-3</v>
      </c>
      <c r="AE411" s="93">
        <f t="shared" ref="AE411" si="5187">LN(V411/C411)</f>
        <v>-6.9898855095067039E-4</v>
      </c>
      <c r="AF411" s="93">
        <f t="shared" ref="AF411" si="5188">LN(N411/C411)</f>
        <v>2.2844551218630742E-3</v>
      </c>
      <c r="AG411" s="93">
        <f t="shared" ref="AG411" si="5189">LN(N411/N410)</f>
        <v>1.2955457905685084E-3</v>
      </c>
      <c r="AH411" s="93">
        <f t="shared" ref="AH411" si="5190">LN(D411/C411)</f>
        <v>-4.6985444186727483E-4</v>
      </c>
      <c r="AI411" s="93">
        <f t="shared" ref="AI411" si="5191">LN(E411/C411)</f>
        <v>1.7189594263889803E-3</v>
      </c>
      <c r="AJ411" s="93">
        <f t="shared" ref="AJ411" si="5192">LN(F411/C411)</f>
        <v>9.2731446418052729E-4</v>
      </c>
      <c r="AK411" s="93">
        <f t="shared" ref="AK411" si="5193">+LN(G411/C411)</f>
        <v>1.7980894649257534E-3</v>
      </c>
      <c r="AL411" s="93">
        <f t="shared" ref="AL411" si="5194">LN(H411/I411)</f>
        <v>3.949613178957043E-3</v>
      </c>
      <c r="AM411" s="93">
        <f t="shared" ref="AM411" si="5195">LN(O411/P411)</f>
        <v>3.5981230069315243E-3</v>
      </c>
      <c r="AN411" s="93">
        <f t="shared" ref="AN411" si="5196">LN(L411/G411)</f>
        <v>-4.3960359485531274E-5</v>
      </c>
      <c r="AO411" s="40">
        <f t="shared" ref="AO411" si="5197">(C411-I411)/(H411-I411)</f>
        <v>0.17668893838159944</v>
      </c>
      <c r="AP411" s="40">
        <f t="shared" ref="AP411" si="5198">(N410-I411)/(H411-I411)</f>
        <v>0.42687453600594544</v>
      </c>
      <c r="AQ411" s="93">
        <f t="shared" ref="AQ411" si="5199">LN(M411/L411)</f>
        <v>-4.1625383877007087E-4</v>
      </c>
      <c r="AR411" s="93">
        <f t="shared" ref="AR411" si="5200">LN(N411/L411)</f>
        <v>5.303260164228002E-4</v>
      </c>
      <c r="AS411" s="93">
        <f t="shared" ref="AS411" si="5201">LN(N411/C411)</f>
        <v>2.2844551218630742E-3</v>
      </c>
      <c r="AT411" s="28">
        <f t="shared" ref="AT411" si="5202">+(G411-I411)/(H411-I411)</f>
        <v>0.63177431328878175</v>
      </c>
      <c r="AU411" s="28">
        <f t="shared" ref="AU411" si="5203">+(N411-P411)/(O411-P411)</f>
        <v>0.80847595762021907</v>
      </c>
      <c r="AV411" s="40">
        <f t="shared" ref="AV411" si="5204">+(N411-V411)/(U411-V411)</f>
        <v>0.75501113585747759</v>
      </c>
      <c r="AW411" s="93">
        <f t="shared" ref="AW411" si="5205">LN(N411/C411)</f>
        <v>2.2844551218630742E-3</v>
      </c>
      <c r="AX411" s="28">
        <f t="shared" ref="AX411" si="5206">(N411-L411)/(U411-V411)</f>
        <v>0.13437268002969358</v>
      </c>
      <c r="AY411" s="93">
        <f t="shared" ref="AY411" si="5207">LN(G411/I411)</f>
        <v>2.4970780158763591E-3</v>
      </c>
      <c r="AZ411" s="93">
        <f t="shared" ref="AZ411" si="5208">LN(N411/P411)</f>
        <v>2.909997535974092E-3</v>
      </c>
      <c r="BA411" s="93">
        <f t="shared" ref="BA411" si="5209">AV410</f>
        <v>0.88462903798367087</v>
      </c>
      <c r="BB411" s="93">
        <f t="shared" ref="BB411" si="5210">AR410</f>
        <v>1.8259912247494707E-3</v>
      </c>
      <c r="BC411" s="93">
        <f t="shared" ref="BC411" si="5211">AS410</f>
        <v>5.2727429640894554E-3</v>
      </c>
      <c r="BD411" s="39">
        <f t="shared" ref="BD411" si="5212">IF(AR410&lt;0,1,0)</f>
        <v>0</v>
      </c>
      <c r="BE411" t="s">
        <v>652</v>
      </c>
    </row>
    <row r="412" spans="1:57" x14ac:dyDescent="0.25">
      <c r="A412" s="90">
        <v>43110</v>
      </c>
      <c r="B412" s="41">
        <f t="shared" si="5028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92">
        <f t="shared" si="176"/>
        <v>3318.7905000000001</v>
      </c>
      <c r="T412" s="92" t="str">
        <f t="shared" ref="T412" si="5213">IF(AVERAGE(N411)&lt;S411,"熊",IF(AVERAGE(N411)&gt;S411,"牛",""))</f>
        <v>牛</v>
      </c>
      <c r="U412" s="92">
        <f t="shared" ref="U412" si="5214">MAX(H412,O412)</f>
        <v>3430.11</v>
      </c>
      <c r="V412" s="92">
        <f t="shared" ref="V412" si="5215">MIN(I412,P412)</f>
        <v>3398.84</v>
      </c>
      <c r="W412" s="40">
        <f t="shared" ref="W412" si="5216">LN(U412/V412)</f>
        <v>9.1581336968693198E-3</v>
      </c>
      <c r="X412" s="92">
        <f t="shared" ref="X412" si="5217">IF(U412=H412,J412,Q412)</f>
        <v>1054</v>
      </c>
      <c r="Y412" s="92">
        <f t="shared" ref="Y412" si="5218">IF(V412=I412,K412,R412)</f>
        <v>1359</v>
      </c>
      <c r="Z412" s="93">
        <f t="shared" ref="Z412" si="5219">(U412-V412)/(C412)</f>
        <v>9.159048771129219E-3</v>
      </c>
      <c r="AA412" s="93">
        <f t="shared" ref="AA412" si="5220">LN(C412/N411)</f>
        <v>6.151133348256013E-5</v>
      </c>
      <c r="AB412" s="93">
        <f t="shared" ref="AB412" si="5221">LN(N412/U412)</f>
        <v>-2.4168349490371675E-3</v>
      </c>
      <c r="AC412" s="93">
        <f t="shared" ref="AC412" si="5222">LN(N412/V412)</f>
        <v>6.7412987478321067E-3</v>
      </c>
      <c r="AD412" s="93">
        <f t="shared" ref="AD412" si="5223">LN(U412/C412)</f>
        <v>4.6754865117978311E-3</v>
      </c>
      <c r="AE412" s="93">
        <f t="shared" ref="AE412" si="5224">LN(V412/C412)</f>
        <v>-4.4826471850714887E-3</v>
      </c>
      <c r="AF412" s="93">
        <f t="shared" ref="AF412" si="5225">LN(N412/C412)</f>
        <v>2.2586515627605387E-3</v>
      </c>
      <c r="AG412" s="93">
        <f t="shared" ref="AG412" si="5226">LN(N412/N411)</f>
        <v>2.3201628962431779E-3</v>
      </c>
      <c r="AH412" s="93">
        <f t="shared" ref="AH412" si="5227">LN(D412/C412)</f>
        <v>3.1042804175913892E-4</v>
      </c>
      <c r="AI412" s="93">
        <f t="shared" ref="AI412" si="5228">LN(E412/C412)</f>
        <v>2.2031241767857461E-3</v>
      </c>
      <c r="AJ412" s="93">
        <f t="shared" ref="AJ412" si="5229">LN(F412/C412)</f>
        <v>2.615122388522205E-3</v>
      </c>
      <c r="AK412" s="93">
        <f t="shared" ref="AK412" si="5230">+LN(G412/C412)</f>
        <v>3.4298529957680342E-3</v>
      </c>
      <c r="AL412" s="93">
        <f t="shared" ref="AL412" si="5231">LN(H412/I412)</f>
        <v>4.6754865117978311E-3</v>
      </c>
      <c r="AM412" s="93">
        <f t="shared" ref="AM412" si="5232">LN(O412/P412)</f>
        <v>8.096379778164969E-3</v>
      </c>
      <c r="AN412" s="93">
        <f t="shared" ref="AN412" si="5233">LN(L412/G412)</f>
        <v>2.9189878699804871E-6</v>
      </c>
      <c r="AO412" s="40">
        <f t="shared" ref="AO412" si="5234">(C412-I412)/(H412-I412)</f>
        <v>0</v>
      </c>
      <c r="AP412" s="40">
        <f t="shared" ref="AP412" si="5235">(N411-I412)/(H412-I412)</f>
        <v>-1.3125000000002274E-2</v>
      </c>
      <c r="AQ412" s="93">
        <f t="shared" ref="AQ412" si="5236">LN(M412/L412)</f>
        <v>-2.6071289892489313E-3</v>
      </c>
      <c r="AR412" s="93">
        <f t="shared" ref="AR412" si="5237">LN(N412/L412)</f>
        <v>-1.1741204208775067E-3</v>
      </c>
      <c r="AS412" s="93">
        <f t="shared" ref="AS412" si="5238">LN(N412/C412)</f>
        <v>2.2586515627605387E-3</v>
      </c>
      <c r="AT412" s="28">
        <f t="shared" ref="AT412" si="5239">+(G412-I412)/(H412-I412)</f>
        <v>0.73312500000000114</v>
      </c>
      <c r="AU412" s="28">
        <f t="shared" ref="AU412" si="5240">+(N412-P412)/(O412-P412)</f>
        <v>0.83206659428158047</v>
      </c>
      <c r="AV412" s="40">
        <f t="shared" ref="AV412" si="5241">+(N412-V412)/(U412-V412)</f>
        <v>0.73520946594179071</v>
      </c>
      <c r="AW412" s="93">
        <f t="shared" ref="AW412" si="5242">LN(N412/C412)</f>
        <v>2.2586515627605387E-3</v>
      </c>
      <c r="AX412" s="28">
        <f t="shared" ref="AX412" si="5243">(N412-L412)/(U412-V412)</f>
        <v>-0.12855772305724286</v>
      </c>
      <c r="AY412" s="93">
        <f t="shared" ref="AY412" si="5244">LN(G412/I412)</f>
        <v>3.4298529957680342E-3</v>
      </c>
      <c r="AZ412" s="93">
        <f t="shared" ref="AZ412" si="5245">LN(N412/P412)</f>
        <v>6.7412987478321067E-3</v>
      </c>
      <c r="BA412" s="93">
        <f t="shared" ref="BA412" si="5246">AV411</f>
        <v>0.75501113585747759</v>
      </c>
      <c r="BB412" s="93">
        <f t="shared" ref="BB412" si="5247">AR411</f>
        <v>5.303260164228002E-4</v>
      </c>
      <c r="BC412" s="93">
        <f t="shared" ref="BC412" si="5248">AS411</f>
        <v>2.2844551218630742E-3</v>
      </c>
      <c r="BD412" s="39">
        <f t="shared" ref="BD412" si="5249">IF(AR411&lt;0,1,0)</f>
        <v>0</v>
      </c>
    </row>
    <row r="413" spans="1:57" x14ac:dyDescent="0.25">
      <c r="A413" s="90">
        <v>43111</v>
      </c>
      <c r="B413" s="41">
        <f t="shared" si="5028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92">
        <f t="shared" si="176"/>
        <v>3325.8415</v>
      </c>
      <c r="T413" s="92" t="str">
        <f t="shared" ref="T413" si="5250">IF(AVERAGE(N412)&lt;S412,"熊",IF(AVERAGE(N412)&gt;S412,"牛",""))</f>
        <v>牛</v>
      </c>
      <c r="U413" s="92">
        <f t="shared" ref="U413" si="5251">MAX(H413,O413)</f>
        <v>3426.48</v>
      </c>
      <c r="V413" s="92">
        <f t="shared" ref="V413" si="5252">MIN(I413,P413)</f>
        <v>3405.69</v>
      </c>
      <c r="W413" s="40">
        <f t="shared" ref="W413" si="5253">LN(U413/V413)</f>
        <v>6.0859329230096284E-3</v>
      </c>
      <c r="X413" s="92">
        <f t="shared" ref="X413" si="5254">IF(U413=H413,J413,Q413)</f>
        <v>1408</v>
      </c>
      <c r="Y413" s="92">
        <f t="shared" ref="Y413" si="5255">IF(V413=I413,K413,R413)</f>
        <v>1058</v>
      </c>
      <c r="Z413" s="93">
        <f t="shared" ref="Z413" si="5256">(U413-V413)/(C413)</f>
        <v>6.0868139525351375E-3</v>
      </c>
      <c r="AA413" s="93">
        <f t="shared" ref="AA413" si="5257">LN(C413/N412)</f>
        <v>-1.8281781378467863E-3</v>
      </c>
      <c r="AB413" s="93">
        <f t="shared" ref="AB413" si="5258">LN(N413/U413)</f>
        <v>-3.2983889274682741E-4</v>
      </c>
      <c r="AC413" s="93">
        <f t="shared" ref="AC413" si="5259">LN(N413/V413)</f>
        <v>5.7560940302627045E-3</v>
      </c>
      <c r="AD413" s="93">
        <f t="shared" ref="AD413" si="5260">LN(U413/C413)</f>
        <v>3.1861776193576738E-3</v>
      </c>
      <c r="AE413" s="93">
        <f t="shared" ref="AE413" si="5261">LN(V413/C413)</f>
        <v>-2.8997553036519109E-3</v>
      </c>
      <c r="AF413" s="93">
        <f t="shared" ref="AF413" si="5262">LN(N413/C413)</f>
        <v>2.8563387266108005E-3</v>
      </c>
      <c r="AG413" s="93">
        <f t="shared" ref="AG413" si="5263">LN(N413/N412)</f>
        <v>1.0281605887640015E-3</v>
      </c>
      <c r="AH413" s="93">
        <f t="shared" ref="AH413" si="5264">LN(D413/C413)</f>
        <v>-1.189377767606407E-3</v>
      </c>
      <c r="AI413" s="93">
        <f t="shared" ref="AI413" si="5265">LN(E413/C413)</f>
        <v>-1.8168609649018026E-3</v>
      </c>
      <c r="AJ413" s="93">
        <f t="shared" ref="AJ413" si="5266">LN(F413/C413)</f>
        <v>-4.1875740941346473E-4</v>
      </c>
      <c r="AK413" s="93">
        <f t="shared" ref="AK413" si="5267">+LN(G413/C413)</f>
        <v>3.1322130804961644E-4</v>
      </c>
      <c r="AL413" s="93">
        <f t="shared" ref="AL413" si="5268">LN(H413/I413)</f>
        <v>5.9341621666081455E-3</v>
      </c>
      <c r="AM413" s="93">
        <f t="shared" ref="AM413" si="5269">LN(O413/P413)</f>
        <v>3.6459416835711803E-3</v>
      </c>
      <c r="AN413" s="93">
        <f t="shared" ref="AN413" si="5270">LN(L413/G413)</f>
        <v>-9.6590501716435794E-5</v>
      </c>
      <c r="AO413" s="40">
        <f t="shared" ref="AO413" si="5271">(C413-I413)/(H413-I413)</f>
        <v>0.48791317217562319</v>
      </c>
      <c r="AP413" s="40">
        <f t="shared" ref="AP413" si="5272">(N412-I413)/(H413-I413)</f>
        <v>0.79625061667488339</v>
      </c>
      <c r="AQ413" s="93">
        <f t="shared" ref="AQ413" si="5273">LN(M413/L413)</f>
        <v>3.2197870552557135E-5</v>
      </c>
      <c r="AR413" s="93">
        <f t="shared" ref="AR413" si="5274">LN(N413/L413)</f>
        <v>2.639707920277561E-3</v>
      </c>
      <c r="AS413" s="93">
        <f t="shared" ref="AS413" si="5275">LN(N413/C413)</f>
        <v>2.8563387266108005E-3</v>
      </c>
      <c r="AT413" s="28">
        <f t="shared" ref="AT413" si="5276">+(G413-I413)/(H413-I413)</f>
        <v>0.54070054267390455</v>
      </c>
      <c r="AU413" s="28">
        <f t="shared" ref="AU413" si="5277">+(N413-P413)/(O413-P413)</f>
        <v>0.90938251804329373</v>
      </c>
      <c r="AV413" s="40">
        <f t="shared" ref="AV413" si="5278">+(N413-V413)/(U413-V413)</f>
        <v>0.9456469456469403</v>
      </c>
      <c r="AW413" s="93">
        <f t="shared" ref="AW413" si="5279">LN(N413/C413)</f>
        <v>2.8563387266108005E-3</v>
      </c>
      <c r="AX413" s="28">
        <f t="shared" ref="AX413" si="5280">(N413-L413)/(U413-V413)</f>
        <v>0.43434343434342287</v>
      </c>
      <c r="AY413" s="93">
        <f t="shared" ref="AY413" si="5281">LN(G413/I413)</f>
        <v>3.2129766117016305E-3</v>
      </c>
      <c r="AZ413" s="93">
        <f t="shared" ref="AZ413" si="5282">LN(N413/P413)</f>
        <v>3.3161027908243631E-3</v>
      </c>
      <c r="BA413" s="93">
        <f t="shared" ref="BA413" si="5283">AV412</f>
        <v>0.73520946594179071</v>
      </c>
      <c r="BB413" s="93">
        <f t="shared" ref="BB413" si="5284">AR412</f>
        <v>-1.1741204208775067E-3</v>
      </c>
      <c r="BC413" s="93">
        <f t="shared" ref="BC413" si="5285">AS412</f>
        <v>2.2586515627605387E-3</v>
      </c>
      <c r="BD413" s="39">
        <f t="shared" ref="BD413:BD414" si="5286">IF(AR412&lt;0,1,0)</f>
        <v>1</v>
      </c>
    </row>
    <row r="414" spans="1:57" x14ac:dyDescent="0.25">
      <c r="A414" s="90">
        <v>43112</v>
      </c>
      <c r="B414" s="41">
        <f t="shared" si="5028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92">
        <f t="shared" si="176"/>
        <v>3331.9570000000008</v>
      </c>
      <c r="T414" s="92" t="str">
        <f t="shared" ref="T414" si="5287">IF(AVERAGE(N413)&lt;S413,"熊",IF(AVERAGE(N413)&gt;S413,"牛",""))</f>
        <v>牛</v>
      </c>
      <c r="U414" s="92">
        <f t="shared" ref="U414" si="5288">MAX(H414,O414)</f>
        <v>3435.29</v>
      </c>
      <c r="V414" s="92">
        <f t="shared" ref="V414" si="5289">MIN(I414,P414)</f>
        <v>3417.98</v>
      </c>
      <c r="W414" s="40">
        <f t="shared" ref="W414" si="5290">LN(U414/V414)</f>
        <v>5.0516138459032172E-3</v>
      </c>
      <c r="X414" s="92">
        <f t="shared" ref="X414" si="5291">IF(U414=H414,J414,Q414)</f>
        <v>1102</v>
      </c>
      <c r="Y414" s="92">
        <f t="shared" ref="Y414" si="5292">IF(V414=I414,K414,R414)</f>
        <v>1340</v>
      </c>
      <c r="Z414" s="93">
        <f t="shared" ref="Z414" si="5293">(U414-V414)/(C414)</f>
        <v>5.0556678388261108E-3</v>
      </c>
      <c r="AA414" s="93">
        <f t="shared" ref="AA414" si="5294">LN(C414/N413)</f>
        <v>-4.2924533781766178E-4</v>
      </c>
      <c r="AB414" s="93">
        <f t="shared" ref="AB414" si="5295">LN(N414/U414)</f>
        <v>-1.8501716321885791E-3</v>
      </c>
      <c r="AC414" s="93">
        <f t="shared" ref="AC414" si="5296">LN(N414/V414)</f>
        <v>3.2014422137146559E-3</v>
      </c>
      <c r="AD414" s="93">
        <f t="shared" ref="AD414" si="5297">LN(U414/C414)</f>
        <v>3.3269362107372098E-3</v>
      </c>
      <c r="AE414" s="93">
        <f t="shared" ref="AE414" si="5298">LN(V414/C414)</f>
        <v>-1.7246776351661304E-3</v>
      </c>
      <c r="AF414" s="93">
        <f t="shared" ref="AF414" si="5299">LN(N414/C414)</f>
        <v>1.4767645785486209E-3</v>
      </c>
      <c r="AG414" s="93">
        <f t="shared" ref="AG414" si="5300">LN(N414/N413)</f>
        <v>1.0475192407309389E-3</v>
      </c>
      <c r="AH414" s="93">
        <f t="shared" ref="AH414" si="5301">LN(D414/C414)</f>
        <v>-3.5048571482153823E-5</v>
      </c>
      <c r="AI414" s="93">
        <f t="shared" ref="AI414" si="5302">LN(E414/C414)</f>
        <v>-1.1894169606815547E-3</v>
      </c>
      <c r="AJ414" s="93">
        <f t="shared" ref="AJ414" si="5303">LN(F414/C414)</f>
        <v>5.4017675312451464E-4</v>
      </c>
      <c r="AK414" s="93">
        <f t="shared" ref="AK414" si="5304">+LN(G414/C414)</f>
        <v>1.3921867603435163E-3</v>
      </c>
      <c r="AL414" s="93">
        <f t="shared" ref="AL414" si="5305">LN(H414/I414)</f>
        <v>4.7737105222926124E-3</v>
      </c>
      <c r="AM414" s="93">
        <f t="shared" ref="AM414" si="5306">LN(O414/P414)</f>
        <v>4.3148690305806064E-3</v>
      </c>
      <c r="AN414" s="93">
        <f t="shared" ref="AN414" si="5307">LN(L414/G414)</f>
        <v>1.7499445851267414E-5</v>
      </c>
      <c r="AO414" s="40">
        <f t="shared" ref="AO414" si="5308">(C414-I414)/(H414-I414)</f>
        <v>0.3025672371638285</v>
      </c>
      <c r="AP414" s="40">
        <f t="shared" ref="AP414" si="5309">(N413-I414)/(H414-I414)</f>
        <v>0.39242053789731191</v>
      </c>
      <c r="AQ414" s="93">
        <f t="shared" ref="AQ414" si="5310">LN(M414/L414)</f>
        <v>-1.5750603805704311E-4</v>
      </c>
      <c r="AR414" s="93">
        <f t="shared" ref="AR414" si="5311">LN(N414/L414)</f>
        <v>6.7078372353777013E-5</v>
      </c>
      <c r="AS414" s="93">
        <f t="shared" ref="AS414" si="5312">LN(N414/C414)</f>
        <v>1.4767645785486209E-3</v>
      </c>
      <c r="AT414" s="28">
        <f t="shared" ref="AT414" si="5313">+(G414-I414)/(H414-I414)</f>
        <v>0.5941320293398642</v>
      </c>
      <c r="AU414" s="28">
        <f t="shared" ref="AU414" si="5314">+(N414-P414)/(O414-P414)</f>
        <v>0.74154262516913994</v>
      </c>
      <c r="AV414" s="40">
        <f t="shared" ref="AV414" si="5315">+(N414-V414)/(U414-V414)</f>
        <v>0.6331600231080341</v>
      </c>
      <c r="AW414" s="93">
        <f t="shared" ref="AW414" si="5316">LN(N414/C414)</f>
        <v>1.4767645785486209E-3</v>
      </c>
      <c r="AX414" s="28">
        <f t="shared" ref="AX414" si="5317">(N414-L414)/(U414-V414)</f>
        <v>1.3287117273253548E-2</v>
      </c>
      <c r="AY414" s="93">
        <f t="shared" ref="AY414" si="5318">LN(G414/I414)</f>
        <v>2.8389610718987787E-3</v>
      </c>
      <c r="AZ414" s="93">
        <f t="shared" ref="AZ414" si="5319">LN(N414/P414)</f>
        <v>3.2014422137146559E-3</v>
      </c>
      <c r="BA414" s="93">
        <f t="shared" ref="BA414" si="5320">AV413</f>
        <v>0.9456469456469403</v>
      </c>
      <c r="BB414" s="93">
        <f t="shared" ref="BB414" si="5321">AR413</f>
        <v>2.639707920277561E-3</v>
      </c>
      <c r="BC414" s="93">
        <f t="shared" ref="BC414" si="5322">AS413</f>
        <v>2.8563387266108005E-3</v>
      </c>
      <c r="BD414" s="39">
        <f t="shared" si="5286"/>
        <v>0</v>
      </c>
    </row>
    <row r="415" spans="1:57" x14ac:dyDescent="0.25">
      <c r="A415" s="90">
        <v>43115</v>
      </c>
      <c r="B415" s="41">
        <f t="shared" si="5028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92">
        <f t="shared" si="176"/>
        <v>3338.7820000000002</v>
      </c>
      <c r="T415" s="92" t="str">
        <f t="shared" ref="T415" si="5323">IF(AVERAGE(N414)&lt;S414,"熊",IF(AVERAGE(N414)&gt;S414,"牛",""))</f>
        <v>牛</v>
      </c>
      <c r="U415" s="92">
        <f t="shared" ref="U415" si="5324">MAX(H415,O415)</f>
        <v>3442.26</v>
      </c>
      <c r="V415" s="92">
        <f t="shared" ref="V415" si="5325">MIN(I415,P415)</f>
        <v>3402.36</v>
      </c>
      <c r="W415" s="40">
        <f t="shared" ref="W415" si="5326">LN(U415/V415)</f>
        <v>1.1658923933808648E-2</v>
      </c>
      <c r="X415" s="92">
        <f t="shared" ref="X415" si="5327">IF(U415=H415,J415,Q415)</f>
        <v>1016</v>
      </c>
      <c r="Y415" s="92">
        <f t="shared" ref="Y415" si="5328">IF(V415=I415,K415,R415)</f>
        <v>1450</v>
      </c>
      <c r="Z415" s="93">
        <f t="shared" ref="Z415" si="5329">(U415-V415)/(C415)</f>
        <v>1.1636215167908571E-2</v>
      </c>
      <c r="AA415" s="93">
        <f t="shared" ref="AA415" si="5330">LN(C415/N414)</f>
        <v>2.9163489061943399E-6</v>
      </c>
      <c r="AB415" s="93">
        <f t="shared" ref="AB415" si="5331">LN(N415/U415)</f>
        <v>-9.2722564277980778E-3</v>
      </c>
      <c r="AC415" s="93">
        <f t="shared" ref="AC415" si="5332">LN(N415/V415)</f>
        <v>2.3866675060106768E-3</v>
      </c>
      <c r="AD415" s="93">
        <f t="shared" ref="AD415" si="5333">LN(U415/C415)</f>
        <v>3.8741405509190108E-3</v>
      </c>
      <c r="AE415" s="93">
        <f t="shared" ref="AE415" si="5334">LN(V415/C415)</f>
        <v>-7.7847833828897147E-3</v>
      </c>
      <c r="AF415" s="93">
        <f t="shared" ref="AF415" si="5335">LN(N415/C415)</f>
        <v>-5.3981158768790349E-3</v>
      </c>
      <c r="AG415" s="93">
        <f t="shared" ref="AG415" si="5336">LN(N415/N414)</f>
        <v>-5.395199527972943E-3</v>
      </c>
      <c r="AH415" s="93">
        <f t="shared" ref="AH415" si="5337">LN(D415/C415)</f>
        <v>7.841891551168893E-4</v>
      </c>
      <c r="AI415" s="93">
        <f t="shared" ref="AI415" si="5338">LN(E415/C415)</f>
        <v>-1.0913081606441031E-3</v>
      </c>
      <c r="AJ415" s="93">
        <f t="shared" ref="AJ415" si="5339">LN(F415/C415)</f>
        <v>-4.2640248961871149E-3</v>
      </c>
      <c r="AK415" s="93">
        <f t="shared" ref="AK415" si="5340">+LN(G415/C415)</f>
        <v>-5.0757276299153136E-4</v>
      </c>
      <c r="AL415" s="93">
        <f t="shared" ref="AL415" si="5341">LN(H415/I415)</f>
        <v>9.313307090185562E-3</v>
      </c>
      <c r="AM415" s="93">
        <f t="shared" ref="AM415" si="5342">LN(O415/P415)</f>
        <v>1.0176240529016153E-2</v>
      </c>
      <c r="AN415" s="93">
        <f t="shared" ref="AN415" si="5343">LN(L415/G415)</f>
        <v>-4.0850388376156393E-5</v>
      </c>
      <c r="AO415" s="40">
        <f t="shared" ref="AO415" si="5344">(C415-I415)/(H415-I415)</f>
        <v>0.58288937637103511</v>
      </c>
      <c r="AP415" s="40">
        <f t="shared" ref="AP415" si="5345">(N414-I415)/(H415-I415)</f>
        <v>0.58257599498589674</v>
      </c>
      <c r="AQ415" s="93">
        <f t="shared" ref="AQ415" si="5346">LN(M415/L415)</f>
        <v>2.0715260072464835E-4</v>
      </c>
      <c r="AR415" s="93">
        <f t="shared" ref="AR415" si="5347">LN(N415/L415)</f>
        <v>-4.8496927255113256E-3</v>
      </c>
      <c r="AS415" s="93">
        <f t="shared" ref="AS415" si="5348">LN(N415/C415)</f>
        <v>-5.3981158768790349E-3</v>
      </c>
      <c r="AT415" s="28">
        <f t="shared" ref="AT415" si="5349">+(G415-I415)/(H415-I415)</f>
        <v>0.52836101535568669</v>
      </c>
      <c r="AU415" s="28">
        <f t="shared" ref="AU415" si="5350">+(N415-P415)/(O415-P415)</f>
        <v>0.2336206896551643</v>
      </c>
      <c r="AV415" s="40">
        <f t="shared" ref="AV415" si="5351">+(N415-V415)/(U415-V415)</f>
        <v>0.20375939849623148</v>
      </c>
      <c r="AW415" s="93">
        <f t="shared" ref="AW415" si="5352">LN(N415/C415)</f>
        <v>-5.3981158768790349E-3</v>
      </c>
      <c r="AX415" s="28">
        <f t="shared" ref="AX415" si="5353">(N415-L415)/(U415-V415)</f>
        <v>-0.41553884711780309</v>
      </c>
      <c r="AY415" s="93">
        <f t="shared" ref="AY415" si="5354">LN(G415/I415)</f>
        <v>4.9315937762750379E-3</v>
      </c>
      <c r="AZ415" s="93">
        <f t="shared" ref="AZ415" si="5355">LN(N415/P415)</f>
        <v>2.3866675060106768E-3</v>
      </c>
      <c r="BA415" s="93">
        <f t="shared" ref="BA415" si="5356">AV414</f>
        <v>0.6331600231080341</v>
      </c>
      <c r="BB415" s="93">
        <f t="shared" ref="BB415" si="5357">AR414</f>
        <v>6.7078372353777013E-5</v>
      </c>
      <c r="BC415" s="93">
        <f t="shared" ref="BC415" si="5358">AS414</f>
        <v>1.4767645785486209E-3</v>
      </c>
      <c r="BD415" s="39">
        <f t="shared" ref="BD415" si="5359">IF(AR414&lt;0,1,0)</f>
        <v>0</v>
      </c>
    </row>
    <row r="416" spans="1:57" x14ac:dyDescent="0.25">
      <c r="A416" s="90">
        <v>43116</v>
      </c>
      <c r="B416" s="41">
        <f t="shared" si="5028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92">
        <f t="shared" si="176"/>
        <v>3345.9995000000004</v>
      </c>
      <c r="T416" s="92" t="str">
        <f t="shared" ref="T416" si="5360">IF(AVERAGE(N415)&lt;S415,"熊",IF(AVERAGE(N415)&gt;S415,"牛",""))</f>
        <v>牛</v>
      </c>
      <c r="U416" s="92">
        <f t="shared" ref="U416" si="5361">MAX(H416,O416)</f>
        <v>3437.58</v>
      </c>
      <c r="V416" s="92">
        <f t="shared" ref="V416" si="5362">MIN(I416,P416)</f>
        <v>3402.21</v>
      </c>
      <c r="W416" s="40">
        <f t="shared" ref="W416" si="5363">LN(U416/V416)</f>
        <v>1.0342514985543829E-2</v>
      </c>
      <c r="X416" s="92">
        <f t="shared" ref="X416" si="5364">IF(U416=H416,J416,Q416)</f>
        <v>1459</v>
      </c>
      <c r="Y416" s="92">
        <f t="shared" ref="Y416" si="5365">IF(V416=I416,K416,R416)</f>
        <v>930</v>
      </c>
      <c r="Z416" s="93">
        <f t="shared" ref="Z416" si="5366">(U416-V416)/(C416)</f>
        <v>1.0392334881753004E-2</v>
      </c>
      <c r="AA416" s="93">
        <f t="shared" ref="AA416" si="5367">LN(C416/N415)</f>
        <v>-2.0604765756342784E-3</v>
      </c>
      <c r="AB416" s="93">
        <f t="shared" ref="AB416" si="5368">LN(N416/U416)</f>
        <v>-2.8803477564394523E-4</v>
      </c>
      <c r="AC416" s="93">
        <f t="shared" ref="AC416" si="5369">LN(N416/V416)</f>
        <v>1.0054480209899901E-2</v>
      </c>
      <c r="AD416" s="93">
        <f t="shared" ref="AD416" si="5370">LN(U416/C416)</f>
        <v>9.9722360378425908E-3</v>
      </c>
      <c r="AE416" s="93">
        <f t="shared" ref="AE416" si="5371">LN(V416/C416)</f>
        <v>-3.7027894770136013E-4</v>
      </c>
      <c r="AF416" s="93">
        <f t="shared" ref="AF416" si="5372">LN(N416/C416)</f>
        <v>9.6842012621985527E-3</v>
      </c>
      <c r="AG416" s="93">
        <f t="shared" ref="AG416" si="5373">LN(N416/N415)</f>
        <v>7.6237246865641772E-3</v>
      </c>
      <c r="AH416" s="93">
        <f t="shared" ref="AH416" si="5374">LN(D416/C416)</f>
        <v>6.2563612049144316E-4</v>
      </c>
      <c r="AI416" s="93">
        <f t="shared" ref="AI416" si="5375">LN(E416/C416)</f>
        <v>3.75381320417424E-3</v>
      </c>
      <c r="AJ416" s="93">
        <f t="shared" ref="AJ416" si="5376">LN(F416/C416)</f>
        <v>3.8445513296162005E-3</v>
      </c>
      <c r="AK416" s="93">
        <f t="shared" ref="AK416" si="5377">+LN(G416/C416)</f>
        <v>5.0789424372750898E-3</v>
      </c>
      <c r="AL416" s="93">
        <f t="shared" ref="AL416" si="5378">LN(H416/I416)</f>
        <v>7.4204997763669374E-3</v>
      </c>
      <c r="AM416" s="93">
        <f t="shared" ref="AM416" si="5379">LN(O416/P416)</f>
        <v>8.0877027385500115E-3</v>
      </c>
      <c r="AN416" s="93">
        <f t="shared" ref="AN416" si="5380">LN(L416/G416)</f>
        <v>-8.7699168466544803E-6</v>
      </c>
      <c r="AO416" s="40">
        <f t="shared" ref="AO416" si="5381">(C416-I416)/(H416-I416)</f>
        <v>4.9723756906067729E-2</v>
      </c>
      <c r="AP416" s="40">
        <f t="shared" ref="AP416" si="5382">(N415-I416)/(H416-I416)</f>
        <v>0.32675611681135353</v>
      </c>
      <c r="AQ416" s="93">
        <f t="shared" ref="AQ416" si="5383">LN(M416/L416)</f>
        <v>9.5546852250705163E-4</v>
      </c>
      <c r="AR416" s="93">
        <f t="shared" ref="AR416" si="5384">LN(N416/L416)</f>
        <v>4.6140287417703154E-3</v>
      </c>
      <c r="AS416" s="93">
        <f t="shared" ref="AS416" si="5385">LN(N416/C416)</f>
        <v>9.6842012621985527E-3</v>
      </c>
      <c r="AT416" s="28">
        <f t="shared" ref="AT416" si="5386">+(G416-I416)/(H416-I416)</f>
        <v>0.7336227308603015</v>
      </c>
      <c r="AU416" s="28">
        <f t="shared" ref="AU416" si="5387">+(N416-P416)/(O416-P416)</f>
        <v>0.96424702058505674</v>
      </c>
      <c r="AV416" s="40">
        <f t="shared" ref="AV416" si="5388">+(N416-V416)/(U416-V416)</f>
        <v>0.97201017811705448</v>
      </c>
      <c r="AW416" s="93">
        <f t="shared" ref="AW416" si="5389">LN(N416/C416)</f>
        <v>9.6842012621985527E-3</v>
      </c>
      <c r="AX416" s="28">
        <f t="shared" ref="AX416" si="5390">(N416-L416)/(U416-V416)</f>
        <v>0.44727169918010212</v>
      </c>
      <c r="AY416" s="93">
        <f t="shared" ref="AY416" si="5391">LN(G416/I416)</f>
        <v>5.4492213849763613E-3</v>
      </c>
      <c r="AZ416" s="93">
        <f t="shared" ref="AZ416" si="5392">LN(N416/P416)</f>
        <v>7.7996679629060046E-3</v>
      </c>
      <c r="BA416" s="93">
        <f t="shared" ref="BA416" si="5393">AV415</f>
        <v>0.20375939849623148</v>
      </c>
      <c r="BB416" s="93">
        <f t="shared" ref="BB416" si="5394">AR415</f>
        <v>-4.8496927255113256E-3</v>
      </c>
      <c r="BC416" s="93">
        <f t="shared" ref="BC416" si="5395">AS415</f>
        <v>-5.3981158768790349E-3</v>
      </c>
      <c r="BD416" s="39">
        <f t="shared" ref="BD416" si="5396">IF(AR415&lt;0,1,0)</f>
        <v>1</v>
      </c>
    </row>
    <row r="417" spans="1:57" x14ac:dyDescent="0.25">
      <c r="A417" s="90">
        <v>43117</v>
      </c>
      <c r="B417" s="41">
        <f t="shared" si="5028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92">
        <f t="shared" si="176"/>
        <v>3354.433</v>
      </c>
      <c r="T417" s="92" t="str">
        <f t="shared" ref="T417" si="5397">IF(AVERAGE(N416)&lt;S416,"熊",IF(AVERAGE(N416)&gt;S416,"牛",""))</f>
        <v>牛</v>
      </c>
      <c r="U417" s="92">
        <f t="shared" ref="U417" si="5398">MAX(H417,O417)</f>
        <v>3465.01</v>
      </c>
      <c r="V417" s="92">
        <f t="shared" ref="V417" si="5399">MIN(I417,P417)</f>
        <v>3430.54</v>
      </c>
      <c r="W417" s="40">
        <f t="shared" ref="W417" si="5400">LN(U417/V417)</f>
        <v>9.9978354519021182E-3</v>
      </c>
      <c r="X417" s="92">
        <f t="shared" ref="X417" si="5401">IF(U417=H417,J417,Q417)</f>
        <v>1024</v>
      </c>
      <c r="Y417" s="92">
        <f t="shared" ref="Y417" si="5402">IF(V417=I417,K417,R417)</f>
        <v>1124</v>
      </c>
      <c r="Z417" s="93">
        <f t="shared" ref="Z417" si="5403">(U417-V417)/(C417)</f>
        <v>1.0024486852130896E-2</v>
      </c>
      <c r="AA417" s="93">
        <f t="shared" ref="AA417" si="5404">LN(C417/N416)</f>
        <v>5.7889479258652586E-4</v>
      </c>
      <c r="AB417" s="93">
        <f t="shared" ref="AB417" si="5405">LN(N417/U417)</f>
        <v>-5.8874097646686285E-3</v>
      </c>
      <c r="AC417" s="93">
        <f t="shared" ref="AC417" si="5406">LN(N417/V417)</f>
        <v>4.1104256872336233E-3</v>
      </c>
      <c r="AD417" s="93">
        <f t="shared" ref="AD417" si="5407">LN(U417/C417)</f>
        <v>7.6569231744887892E-3</v>
      </c>
      <c r="AE417" s="93">
        <f t="shared" ref="AE417" si="5408">LN(V417/C417)</f>
        <v>-2.3409122774133754E-3</v>
      </c>
      <c r="AF417" s="93">
        <f t="shared" ref="AF417" si="5409">LN(N417/C417)</f>
        <v>1.7695134098202068E-3</v>
      </c>
      <c r="AG417" s="93">
        <f t="shared" ref="AG417" si="5410">LN(N417/N416)</f>
        <v>2.3484082024068298E-3</v>
      </c>
      <c r="AH417" s="93">
        <f t="shared" ref="AH417" si="5411">LN(D417/C417)</f>
        <v>1.8769199625940016E-3</v>
      </c>
      <c r="AI417" s="93">
        <f t="shared" ref="AI417" si="5412">LN(E417/C417)</f>
        <v>3.4837373892966316E-3</v>
      </c>
      <c r="AJ417" s="93">
        <f t="shared" ref="AJ417" si="5413">LN(F417/C417)</f>
        <v>4.8275355584415248E-3</v>
      </c>
      <c r="AK417" s="93">
        <f t="shared" ref="AK417" si="5414">+LN(G417/C417)</f>
        <v>-5.5852597143145279E-4</v>
      </c>
      <c r="AL417" s="93">
        <f t="shared" ref="AL417" si="5415">LN(H417/I417)</f>
        <v>9.9978354519021182E-3</v>
      </c>
      <c r="AM417" s="93">
        <f t="shared" ref="AM417" si="5416">LN(O417/P417)</f>
        <v>6.0509946724473587E-3</v>
      </c>
      <c r="AN417" s="93">
        <f t="shared" ref="AN417" si="5417">LN(L417/G417)</f>
        <v>-8.1477774072203626E-5</v>
      </c>
      <c r="AO417" s="40">
        <f t="shared" ref="AO417" si="5418">(C417-I417)/(H417-I417)</f>
        <v>0.23324630113141584</v>
      </c>
      <c r="AP417" s="40">
        <f t="shared" ref="AP417" si="5419">(N416-I417)/(H417-I417)</f>
        <v>0.17551494052799935</v>
      </c>
      <c r="AQ417" s="93">
        <f t="shared" ref="AQ417" si="5420">LN(M417/L417)</f>
        <v>1.2330959829146978E-3</v>
      </c>
      <c r="AR417" s="93">
        <f t="shared" ref="AR417" si="5421">LN(N417/L417)</f>
        <v>2.4095171553239008E-3</v>
      </c>
      <c r="AS417" s="93">
        <f t="shared" ref="AS417" si="5422">LN(N417/C417)</f>
        <v>1.7695134098202068E-3</v>
      </c>
      <c r="AT417" s="28">
        <f t="shared" ref="AT417" si="5423">+(G417-I417)/(H417-I417)</f>
        <v>0.17754569190600075</v>
      </c>
      <c r="AU417" s="28">
        <f t="shared" ref="AU417" si="5424">+(N417-P417)/(O417-P417)</f>
        <v>0.44940047961630369</v>
      </c>
      <c r="AV417" s="40">
        <f t="shared" ref="AV417" si="5425">+(N417-V417)/(U417-V417)</f>
        <v>0.40992167101827692</v>
      </c>
      <c r="AW417" s="93">
        <f t="shared" ref="AW417" si="5426">LN(N417/C417)</f>
        <v>1.7695134098202068E-3</v>
      </c>
      <c r="AX417" s="28">
        <f t="shared" ref="AX417" si="5427">(N417-L417)/(U417-V417)</f>
        <v>0.24049898462430816</v>
      </c>
      <c r="AY417" s="93">
        <f t="shared" ref="AY417" si="5428">LN(G417/I417)</f>
        <v>1.782386305981934E-3</v>
      </c>
      <c r="AZ417" s="93">
        <f t="shared" ref="AZ417" si="5429">LN(N417/P417)</f>
        <v>2.7238507706531553E-3</v>
      </c>
      <c r="BA417" s="93">
        <f t="shared" ref="BA417" si="5430">AV416</f>
        <v>0.97201017811705448</v>
      </c>
      <c r="BB417" s="93">
        <f t="shared" ref="BB417" si="5431">AR416</f>
        <v>4.6140287417703154E-3</v>
      </c>
      <c r="BC417" s="93">
        <f t="shared" ref="BC417" si="5432">AS416</f>
        <v>9.6842012621985527E-3</v>
      </c>
      <c r="BD417" s="39">
        <f t="shared" ref="BD417" si="5433">IF(AR416&lt;0,1,0)</f>
        <v>0</v>
      </c>
    </row>
    <row r="418" spans="1:57" x14ac:dyDescent="0.25">
      <c r="A418" s="90">
        <v>43118</v>
      </c>
      <c r="B418" s="41">
        <f t="shared" si="5028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92">
        <f t="shared" si="176"/>
        <v>3361.8395000000005</v>
      </c>
      <c r="T418" s="92" t="str">
        <f t="shared" ref="T418" si="5434">IF(AVERAGE(N417)&lt;S417,"熊",IF(AVERAGE(N417)&gt;S417,"牛",""))</f>
        <v>牛</v>
      </c>
      <c r="U418" s="92">
        <f t="shared" ref="U418" si="5435">MAX(H418,O418)</f>
        <v>3475.95</v>
      </c>
      <c r="V418" s="92">
        <f t="shared" ref="V418" si="5436">MIN(I418,P418)</f>
        <v>3449.39</v>
      </c>
      <c r="W418" s="40">
        <f t="shared" ref="W418" si="5437">LN(U418/V418)</f>
        <v>7.670419133809646E-3</v>
      </c>
      <c r="X418" s="92">
        <f t="shared" ref="X418" si="5438">IF(U418=H418,J418,Q418)</f>
        <v>1459</v>
      </c>
      <c r="Y418" s="92">
        <f t="shared" ref="Y418" si="5439">IF(V418=I418,K418,R418)</f>
        <v>1125</v>
      </c>
      <c r="Z418" s="93">
        <f t="shared" ref="Z418" si="5440">(U418-V418)/(C418)</f>
        <v>7.6988185096293045E-3</v>
      </c>
      <c r="AA418" s="93">
        <f t="shared" ref="AA418" si="5441">LN(C418/N417)</f>
        <v>1.5113389537243685E-3</v>
      </c>
      <c r="AB418" s="93">
        <f t="shared" ref="AB418" si="5442">LN(N418/U418)</f>
        <v>-3.4528896713203696E-4</v>
      </c>
      <c r="AC418" s="93">
        <f t="shared" ref="AC418" si="5443">LN(N418/V418)</f>
        <v>7.3251301666776769E-3</v>
      </c>
      <c r="AD418" s="93">
        <f t="shared" ref="AD418" si="5444">LN(U418/C418)</f>
        <v>7.5283751202186722E-3</v>
      </c>
      <c r="AE418" s="93">
        <f t="shared" ref="AE418" si="5445">LN(V418/C418)</f>
        <v>-1.4204401359105411E-4</v>
      </c>
      <c r="AF418" s="93">
        <f t="shared" ref="AF418" si="5446">LN(N418/C418)</f>
        <v>7.1830861530865495E-3</v>
      </c>
      <c r="AG418" s="93">
        <f t="shared" ref="AG418" si="5447">LN(N418/N417)</f>
        <v>8.6944251068107985E-3</v>
      </c>
      <c r="AH418" s="93">
        <f t="shared" ref="AH418" si="5448">LN(D418/C418)</f>
        <v>7.9681163678138849E-4</v>
      </c>
      <c r="AI418" s="93">
        <f t="shared" ref="AI418" si="5449">LN(E418/C418)</f>
        <v>3.4896777516593936E-3</v>
      </c>
      <c r="AJ418" s="93">
        <f t="shared" ref="AJ418" si="5450">LN(F418/C418)</f>
        <v>4.8723387134623243E-3</v>
      </c>
      <c r="AK418" s="93">
        <f t="shared" ref="AK418" si="5451">+LN(G418/C418)</f>
        <v>9.8505619887940708E-4</v>
      </c>
      <c r="AL418" s="93">
        <f t="shared" ref="AL418" si="5452">LN(H418/I418)</f>
        <v>5.6833774433008057E-3</v>
      </c>
      <c r="AM418" s="93">
        <f t="shared" ref="AM418" si="5453">LN(O418/P418)</f>
        <v>6.6678459721058597E-3</v>
      </c>
      <c r="AN418" s="93">
        <f t="shared" ref="AN418" si="5454">LN(L418/G418)</f>
        <v>3.7644660471151133E-5</v>
      </c>
      <c r="AO418" s="40">
        <f t="shared" ref="AO418" si="5455">(C418-I418)/(H418-I418)</f>
        <v>2.4923702950164231E-2</v>
      </c>
      <c r="AP418" s="40">
        <f t="shared" ref="AP418" si="5456">(N417-I418)/(H418-I418)</f>
        <v>-0.24008138351982328</v>
      </c>
      <c r="AQ418" s="93">
        <f t="shared" ref="AQ418" si="5457">LN(M418/L418)</f>
        <v>2.3687612395433934E-3</v>
      </c>
      <c r="AR418" s="93">
        <f t="shared" ref="AR418" si="5458">LN(N418/L418)</f>
        <v>6.1603852937358169E-3</v>
      </c>
      <c r="AS418" s="93">
        <f t="shared" ref="AS418" si="5459">LN(N418/C418)</f>
        <v>7.1830861530865495E-3</v>
      </c>
      <c r="AT418" s="28">
        <f t="shared" ref="AT418" si="5460">+(G418-I418)/(H418-I418)</f>
        <v>0.19786368260428619</v>
      </c>
      <c r="AU418" s="28">
        <f t="shared" ref="AU418" si="5461">+(N418-P418)/(O418-P418)</f>
        <v>0.9480519480519557</v>
      </c>
      <c r="AV418" s="40">
        <f t="shared" ref="AV418" si="5462">+(N418-V418)/(U418-V418)</f>
        <v>0.9548192771084405</v>
      </c>
      <c r="AW418" s="93">
        <f t="shared" ref="AW418" si="5463">LN(N418/C418)</f>
        <v>7.1830861530865495E-3</v>
      </c>
      <c r="AX418" s="28">
        <f t="shared" ref="AX418" si="5464">(N418-L418)/(U418-V418)</f>
        <v>0.80346385542169385</v>
      </c>
      <c r="AY418" s="93">
        <f t="shared" ref="AY418" si="5465">LN(G418/I418)</f>
        <v>1.1271002124706212E-3</v>
      </c>
      <c r="AZ418" s="93">
        <f t="shared" ref="AZ418" si="5466">LN(N418/P418)</f>
        <v>6.3225570049737379E-3</v>
      </c>
      <c r="BA418" s="93">
        <f t="shared" ref="BA418" si="5467">AV417</f>
        <v>0.40992167101827692</v>
      </c>
      <c r="BB418" s="93">
        <f t="shared" ref="BB418" si="5468">AR417</f>
        <v>2.4095171553239008E-3</v>
      </c>
      <c r="BC418" s="93">
        <f t="shared" ref="BC418" si="5469">AS417</f>
        <v>1.7695134098202068E-3</v>
      </c>
      <c r="BD418" s="39">
        <f t="shared" ref="BD418:BD419" si="5470">IF(AR417&lt;0,1,0)</f>
        <v>0</v>
      </c>
    </row>
    <row r="419" spans="1:57" x14ac:dyDescent="0.25">
      <c r="A419" s="90">
        <v>43119</v>
      </c>
      <c r="B419" s="41">
        <f t="shared" si="5028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92">
        <f t="shared" si="176"/>
        <v>3371.1965000000005</v>
      </c>
      <c r="T419" s="92" t="str">
        <f t="shared" ref="T419" si="5471">IF(AVERAGE(N418)&lt;S418,"熊",IF(AVERAGE(N418)&gt;S418,"牛",""))</f>
        <v>牛</v>
      </c>
      <c r="U419" s="92">
        <f t="shared" ref="U419" si="5472">MAX(H419,O419)</f>
        <v>3498.43</v>
      </c>
      <c r="V419" s="92">
        <f t="shared" ref="V419" si="5473">MIN(I419,P419)</f>
        <v>3474.34</v>
      </c>
      <c r="W419" s="40">
        <f t="shared" ref="W419" si="5474">LN(U419/V419)</f>
        <v>6.909763507952491E-3</v>
      </c>
      <c r="X419" s="92">
        <f t="shared" ref="X419" si="5475">IF(U419=H419,J419,Q419)</f>
        <v>1051</v>
      </c>
      <c r="Y419" s="92">
        <f t="shared" ref="Y419" si="5476">IF(V419=I419,K419,R419)</f>
        <v>1450</v>
      </c>
      <c r="Z419" s="93">
        <f t="shared" ref="Z419" si="5477">(U419-V419)/(C419)</f>
        <v>6.9191927895633906E-3</v>
      </c>
      <c r="AA419" s="93">
        <f t="shared" ref="AA419" si="5478">LN(C419/N418)</f>
        <v>1.9751687254959561E-3</v>
      </c>
      <c r="AB419" s="93">
        <f t="shared" ref="AB419" si="5479">LN(N419/U419)</f>
        <v>-3.0259288020177705E-3</v>
      </c>
      <c r="AC419" s="93">
        <f t="shared" ref="AC419" si="5480">LN(N419/V419)</f>
        <v>3.8838347059347235E-3</v>
      </c>
      <c r="AD419" s="93">
        <f t="shared" ref="AD419" si="5481">LN(U419/C419)</f>
        <v>4.8165937203101163E-3</v>
      </c>
      <c r="AE419" s="93">
        <f t="shared" ref="AE419" si="5482">LN(V419/C419)</f>
        <v>-2.0931697876423595E-3</v>
      </c>
      <c r="AF419" s="93">
        <f t="shared" ref="AF419" si="5483">LN(N419/C419)</f>
        <v>1.7906649182923842E-3</v>
      </c>
      <c r="AG419" s="93">
        <f t="shared" ref="AG419" si="5484">LN(N419/N418)</f>
        <v>3.7658336437884229E-3</v>
      </c>
      <c r="AH419" s="93">
        <f t="shared" ref="AH419" si="5485">LN(D419/C419)</f>
        <v>3.4173651299000067E-4</v>
      </c>
      <c r="AI419" s="93">
        <f t="shared" ref="AI419" si="5486">LN(E419/C419)</f>
        <v>2.9024765979530623E-3</v>
      </c>
      <c r="AJ419" s="93">
        <f t="shared" ref="AJ419" si="5487">LN(F419/C419)</f>
        <v>3.0027081328825554E-3</v>
      </c>
      <c r="AK419" s="93">
        <f t="shared" ref="AK419" si="5488">+LN(G419/C419)</f>
        <v>1.6128896887951751E-3</v>
      </c>
      <c r="AL419" s="93">
        <f t="shared" ref="AL419" si="5489">LN(H419/I419)</f>
        <v>4.8740398932618769E-3</v>
      </c>
      <c r="AM419" s="93">
        <f t="shared" ref="AM419" si="5490">LN(O419/P419)</f>
        <v>6.1205268246722067E-3</v>
      </c>
      <c r="AN419" s="93">
        <f t="shared" ref="AN419" si="5491">LN(L419/G419)</f>
        <v>-2.0073382551986758E-5</v>
      </c>
      <c r="AO419" s="40">
        <f t="shared" ref="AO419" si="5492">(C419-I419)/(H419-I419)</f>
        <v>1.1757789535556782E-2</v>
      </c>
      <c r="AP419" s="40">
        <f t="shared" ref="AP419" si="5493">(N418-I419)/(H419-I419)</f>
        <v>-0.39212228101117963</v>
      </c>
      <c r="AQ419" s="93">
        <f t="shared" ref="AQ419" si="5494">LN(M419/L419)</f>
        <v>-9.1520056881866027E-4</v>
      </c>
      <c r="AR419" s="93">
        <f t="shared" ref="AR419" si="5495">LN(N419/L419)</f>
        <v>1.9784861204922842E-4</v>
      </c>
      <c r="AS419" s="93">
        <f t="shared" ref="AS419" si="5496">LN(N419/C419)</f>
        <v>1.7906649182923842E-3</v>
      </c>
      <c r="AT419" s="28">
        <f t="shared" ref="AT419" si="5497">+(G419-I419)/(H419-I419)</f>
        <v>0.34215167548499648</v>
      </c>
      <c r="AU419" s="28">
        <f t="shared" ref="AU419" si="5498">+(N419-P419)/(O419-P419)</f>
        <v>0.63384903891233135</v>
      </c>
      <c r="AV419" s="40">
        <f t="shared" ref="AV419" si="5499">+(N419-V419)/(U419-V419)</f>
        <v>0.56122872561229376</v>
      </c>
      <c r="AW419" s="93">
        <f t="shared" ref="AW419" si="5500">LN(N419/C419)</f>
        <v>1.7906649182923842E-3</v>
      </c>
      <c r="AX419" s="28">
        <f t="shared" ref="AX419" si="5501">(N419-L419)/(U419-V419)</f>
        <v>2.8642590286428536E-2</v>
      </c>
      <c r="AY419" s="93">
        <f t="shared" ref="AY419" si="5502">LN(G419/I419)</f>
        <v>1.6703358617467629E-3</v>
      </c>
      <c r="AZ419" s="93">
        <f t="shared" ref="AZ419" si="5503">LN(N419/P419)</f>
        <v>3.8838347059347235E-3</v>
      </c>
      <c r="BA419" s="93">
        <f t="shared" ref="BA419" si="5504">AV418</f>
        <v>0.9548192771084405</v>
      </c>
      <c r="BB419" s="93">
        <f t="shared" ref="BB419" si="5505">AR418</f>
        <v>6.1603852937358169E-3</v>
      </c>
      <c r="BC419" s="93">
        <f t="shared" ref="BC419" si="5506">AS418</f>
        <v>7.1830861530865495E-3</v>
      </c>
      <c r="BD419" s="39">
        <f t="shared" si="5470"/>
        <v>0</v>
      </c>
    </row>
    <row r="420" spans="1:57" x14ac:dyDescent="0.25">
      <c r="A420" s="90">
        <v>43122</v>
      </c>
      <c r="B420" s="41">
        <f t="shared" si="5028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92">
        <f t="shared" si="176"/>
        <v>3380.5865000000003</v>
      </c>
      <c r="T420" s="92" t="str">
        <f t="shared" ref="T420" si="5507">IF(AVERAGE(N419)&lt;S419,"熊",IF(AVERAGE(N419)&gt;S419,"牛",""))</f>
        <v>牛</v>
      </c>
      <c r="U420" s="92">
        <f t="shared" ref="U420" si="5508">MAX(H420,O420)</f>
        <v>3503.39</v>
      </c>
      <c r="V420" s="92">
        <f t="shared" ref="V420" si="5509">MIN(I420,P420)</f>
        <v>3475.94</v>
      </c>
      <c r="W420" s="40">
        <f t="shared" ref="W420" si="5510">LN(U420/V420)</f>
        <v>7.8661251269194019E-3</v>
      </c>
      <c r="X420" s="92">
        <f t="shared" ref="X420" si="5511">IF(U420=H420,J420,Q420)</f>
        <v>1459</v>
      </c>
      <c r="Y420" s="92">
        <f t="shared" ref="Y420" si="5512">IF(V420=I420,K420,R420)</f>
        <v>930</v>
      </c>
      <c r="Z420" s="93">
        <f t="shared" ref="Z420" si="5513">(U420-V420)/(C420)</f>
        <v>7.8947595477697145E-3</v>
      </c>
      <c r="AA420" s="93">
        <f t="shared" ref="AA420" si="5514">LN(C420/N419)</f>
        <v>-3.1213906474956668E-3</v>
      </c>
      <c r="AB420" s="93">
        <f t="shared" ref="AB420" si="5515">LN(N420/U420)</f>
        <v>-5.7960671168285629E-4</v>
      </c>
      <c r="AC420" s="93">
        <f t="shared" ref="AC420" si="5516">LN(N420/V420)</f>
        <v>7.2865184152365791E-3</v>
      </c>
      <c r="AD420" s="93">
        <f t="shared" ref="AD420" si="5517">LN(U420/C420)</f>
        <v>7.5640941822725039E-3</v>
      </c>
      <c r="AE420" s="93">
        <f t="shared" ref="AE420" si="5518">LN(V420/C420)</f>
        <v>-3.0203094464681466E-4</v>
      </c>
      <c r="AF420" s="93">
        <f t="shared" ref="AF420" si="5519">LN(N420/C420)</f>
        <v>6.9844874705897887E-3</v>
      </c>
      <c r="AG420" s="93">
        <f t="shared" ref="AG420" si="5520">LN(N420/N419)</f>
        <v>3.8630968230941093E-3</v>
      </c>
      <c r="AH420" s="93">
        <f t="shared" ref="AH420" si="5521">LN(D420/C420)</f>
        <v>5.3767693238098986E-4</v>
      </c>
      <c r="AI420" s="93">
        <f t="shared" ref="AI420" si="5522">LN(E420/C420)</f>
        <v>1.8533343044125886E-3</v>
      </c>
      <c r="AJ420" s="93">
        <f t="shared" ref="AJ420" si="5523">LN(F420/C420)</f>
        <v>1.9939899609394164E-3</v>
      </c>
      <c r="AK420" s="93">
        <f t="shared" ref="AK420" si="5524">+LN(G420/C420)</f>
        <v>5.2808413711006048E-3</v>
      </c>
      <c r="AL420" s="93">
        <f t="shared" ref="AL420" si="5525">LN(H420/I420)</f>
        <v>7.0751496301913498E-3</v>
      </c>
      <c r="AM420" s="93">
        <f t="shared" ref="AM420" si="5526">LN(O420/P420)</f>
        <v>4.6032733285029642E-3</v>
      </c>
      <c r="AN420" s="93">
        <f t="shared" ref="AN420" si="5527">LN(L420/G420)</f>
        <v>2.2886961299038158E-5</v>
      </c>
      <c r="AO420" s="40">
        <f t="shared" ref="AO420" si="5528">(C420-I420)/(H420-I420)</f>
        <v>4.2544570502420345E-2</v>
      </c>
      <c r="AP420" s="40">
        <f t="shared" ref="AP420" si="5529">(N419-I420)/(H420-I420)</f>
        <v>0.48298217179903369</v>
      </c>
      <c r="AQ420" s="93">
        <f t="shared" ref="AQ420" si="5530">LN(M420/L420)</f>
        <v>-1.4314427376514532E-3</v>
      </c>
      <c r="AR420" s="93">
        <f t="shared" ref="AR420" si="5531">LN(N420/L420)</f>
        <v>1.6807591381897884E-3</v>
      </c>
      <c r="AS420" s="93">
        <f t="shared" ref="AS420" si="5532">LN(N420/C420)</f>
        <v>6.9844874705897887E-3</v>
      </c>
      <c r="AT420" s="28">
        <f t="shared" ref="AT420" si="5533">+(G420-I420)/(H420-I420)</f>
        <v>0.78849270664506343</v>
      </c>
      <c r="AU420" s="28">
        <f t="shared" ref="AU420" si="5534">+(N420-P420)/(O420-P420)</f>
        <v>0.87383467992543296</v>
      </c>
      <c r="AV420" s="40">
        <f t="shared" ref="AV420" si="5535">+(N420-V420)/(U420-V420)</f>
        <v>0.92604735883425282</v>
      </c>
      <c r="AW420" s="93">
        <f t="shared" ref="AW420" si="5536">LN(N420/C420)</f>
        <v>6.9844874705897887E-3</v>
      </c>
      <c r="AX420" s="28">
        <f t="shared" ref="AX420" si="5537">(N420-L420)/(U420-V420)</f>
        <v>0.21420765027322944</v>
      </c>
      <c r="AY420" s="93">
        <f t="shared" ref="AY420" si="5538">LN(G420/I420)</f>
        <v>5.5828723157476416E-3</v>
      </c>
      <c r="AZ420" s="93">
        <f t="shared" ref="AZ420" si="5539">LN(N420/P420)</f>
        <v>4.0236666168200156E-3</v>
      </c>
      <c r="BA420" s="93">
        <f t="shared" ref="BA420" si="5540">AV419</f>
        <v>0.56122872561229376</v>
      </c>
      <c r="BB420" s="93">
        <f t="shared" ref="BB420" si="5541">AR419</f>
        <v>1.9784861204922842E-4</v>
      </c>
      <c r="BC420" s="93">
        <f t="shared" ref="BC420" si="5542">AS419</f>
        <v>1.7906649182923842E-3</v>
      </c>
      <c r="BD420" s="39">
        <f t="shared" ref="BD420" si="5543">IF(AR419&lt;0,1,0)</f>
        <v>0</v>
      </c>
    </row>
    <row r="421" spans="1:57" x14ac:dyDescent="0.25">
      <c r="A421" s="90">
        <v>43123</v>
      </c>
      <c r="B421" s="41">
        <f t="shared" si="5028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92">
        <f t="shared" si="176"/>
        <v>3390.8015000000005</v>
      </c>
      <c r="T421" s="92" t="str">
        <f t="shared" ref="T421" si="5544">IF(AVERAGE(N420)&lt;S420,"熊",IF(AVERAGE(N420)&gt;S420,"牛",""))</f>
        <v>牛</v>
      </c>
      <c r="U421" s="92">
        <f t="shared" ref="U421" si="5545">MAX(H421,O421)</f>
        <v>3546.99</v>
      </c>
      <c r="V421" s="92">
        <f t="shared" ref="V421" si="5546">MIN(I421,P421)</f>
        <v>3504.34</v>
      </c>
      <c r="W421" s="40">
        <f t="shared" ref="W421" si="5547">LN(U421/V421)</f>
        <v>1.2097156173289762E-2</v>
      </c>
      <c r="X421" s="92">
        <f t="shared" ref="X421" si="5548">IF(U421=H421,J421,Q421)</f>
        <v>1459</v>
      </c>
      <c r="Y421" s="92">
        <f t="shared" ref="Y421" si="5549">IF(V421=I421,K421,R421)</f>
        <v>930</v>
      </c>
      <c r="Z421" s="93">
        <f t="shared" ref="Z421" si="5550">(U421-V421)/(C421)</f>
        <v>1.217062271354938E-2</v>
      </c>
      <c r="AA421" s="93">
        <f t="shared" ref="AA421" si="5551">LN(C421/N420)</f>
        <v>8.507358807062096E-4</v>
      </c>
      <c r="AB421" s="93">
        <f t="shared" ref="AB421" si="5552">LN(N421/U421)</f>
        <v>-1.3815484360429428E-4</v>
      </c>
      <c r="AC421" s="93">
        <f t="shared" ref="AC421" si="5553">LN(N421/V421)</f>
        <v>1.1959001329685403E-2</v>
      </c>
      <c r="AD421" s="93">
        <f t="shared" ref="AD421" si="5554">LN(U421/C421)</f>
        <v>1.2097156173289762E-2</v>
      </c>
      <c r="AE421" s="93">
        <f t="shared" ref="AE421" si="5555">LN(V421/C421)</f>
        <v>0</v>
      </c>
      <c r="AF421" s="93">
        <f t="shared" ref="AF421" si="5556">LN(N421/C421)</f>
        <v>1.1959001329685403E-2</v>
      </c>
      <c r="AG421" s="93">
        <f t="shared" ref="AG421" si="5557">LN(N421/N420)</f>
        <v>1.2809737210391589E-2</v>
      </c>
      <c r="AH421" s="93">
        <f t="shared" ref="AH421" si="5558">LN(D421/C421)</f>
        <v>6.988887953081358E-4</v>
      </c>
      <c r="AI421" s="93">
        <f t="shared" ref="AI421" si="5559">LN(E421/C421)</f>
        <v>2.7641724090716668E-3</v>
      </c>
      <c r="AJ421" s="93">
        <f t="shared" ref="AJ421" si="5560">LN(F421/C421)</f>
        <v>4.0325620941476722E-3</v>
      </c>
      <c r="AK421" s="93">
        <f t="shared" ref="AK421" si="5561">+LN(G421/C421)</f>
        <v>5.4923458850874686E-3</v>
      </c>
      <c r="AL421" s="93">
        <f t="shared" ref="AL421" si="5562">LN(H421/I421)</f>
        <v>7.8535886040879931E-3</v>
      </c>
      <c r="AM421" s="93">
        <f t="shared" ref="AM421" si="5563">LN(O421/P421)</f>
        <v>9.8709709366643448E-3</v>
      </c>
      <c r="AN421" s="93">
        <f t="shared" ref="AN421" si="5564">LN(L421/G421)</f>
        <v>2.894314961396118E-4</v>
      </c>
      <c r="AO421" s="40">
        <f t="shared" ref="AO421" si="5565">(C421-I421)/(H421-I421)</f>
        <v>0</v>
      </c>
      <c r="AP421" s="40">
        <f t="shared" ref="AP421" si="5566">(N420-I421)/(H421-I421)</f>
        <v>-0.1078537821208851</v>
      </c>
      <c r="AQ421" s="93">
        <f t="shared" ref="AQ421" si="5567">LN(M421/L421)</f>
        <v>1.2390679372360953E-3</v>
      </c>
      <c r="AR421" s="93">
        <f t="shared" ref="AR421" si="5568">LN(N421/L421)</f>
        <v>6.17722394845835E-3</v>
      </c>
      <c r="AS421" s="93">
        <f t="shared" ref="AS421" si="5569">LN(N421/C421)</f>
        <v>1.1959001329685403E-2</v>
      </c>
      <c r="AT421" s="28">
        <f t="shared" ref="AT421" si="5570">+(G421-I421)/(H421-I421)</f>
        <v>0.69851610568222833</v>
      </c>
      <c r="AU421" s="28">
        <f t="shared" ref="AU421" si="5571">+(N421-P421)/(O421-P421)</f>
        <v>0.98593570608496595</v>
      </c>
      <c r="AV421" s="40">
        <f t="shared" ref="AV421" si="5572">+(N421-V421)/(U421-V421)</f>
        <v>0.98851113716295935</v>
      </c>
      <c r="AW421" s="93">
        <f t="shared" ref="AW421" si="5573">LN(N421/C421)</f>
        <v>1.1959001329685403E-2</v>
      </c>
      <c r="AX421" s="28">
        <f t="shared" ref="AX421" si="5574">(N421-L421)/(U421-V421)</f>
        <v>0.51207502930833138</v>
      </c>
      <c r="AY421" s="93">
        <f t="shared" ref="AY421" si="5575">LN(G421/I421)</f>
        <v>5.4923458850874686E-3</v>
      </c>
      <c r="AZ421" s="93">
        <f t="shared" ref="AZ421" si="5576">LN(N421/P421)</f>
        <v>9.7328160930600909E-3</v>
      </c>
      <c r="BA421" s="93">
        <f t="shared" ref="BA421" si="5577">AV420</f>
        <v>0.92604735883425282</v>
      </c>
      <c r="BB421" s="93">
        <f t="shared" ref="BB421" si="5578">AR420</f>
        <v>1.6807591381897884E-3</v>
      </c>
      <c r="BC421" s="93">
        <f t="shared" ref="BC421" si="5579">AS420</f>
        <v>6.9844874705897887E-3</v>
      </c>
      <c r="BD421" s="39">
        <f t="shared" ref="BD421" si="5580">IF(AR420&lt;0,1,0)</f>
        <v>0</v>
      </c>
    </row>
    <row r="422" spans="1:57" x14ac:dyDescent="0.25">
      <c r="A422" s="90">
        <v>43124</v>
      </c>
      <c r="B422" s="41">
        <f t="shared" si="5028"/>
        <v>3</v>
      </c>
      <c r="C422" s="39">
        <v>3553.48</v>
      </c>
      <c r="D422" s="39">
        <v>3547.67</v>
      </c>
      <c r="E422" s="39">
        <v>3553.67</v>
      </c>
      <c r="F422" s="39">
        <v>3549.85</v>
      </c>
      <c r="G422" s="39">
        <v>3551.58</v>
      </c>
      <c r="H422" s="39">
        <v>3557.5</v>
      </c>
      <c r="I422" s="39">
        <v>3527.11</v>
      </c>
      <c r="J422" s="39">
        <v>958</v>
      </c>
      <c r="K422" s="39">
        <v>1106</v>
      </c>
      <c r="L422" s="39">
        <v>3552.96</v>
      </c>
      <c r="M422" s="39">
        <v>3555.91</v>
      </c>
      <c r="N422" s="39">
        <v>3559.47</v>
      </c>
      <c r="O422" s="39">
        <v>3569.04</v>
      </c>
      <c r="P422" s="39">
        <v>3546.35</v>
      </c>
      <c r="Q422" s="39">
        <v>1332</v>
      </c>
      <c r="R422" s="39">
        <v>1422</v>
      </c>
      <c r="S422" s="92">
        <f t="shared" si="176"/>
        <v>3404.1034999999997</v>
      </c>
      <c r="T422" s="92" t="str">
        <f t="shared" ref="T422" si="5581">IF(AVERAGE(N421)&lt;S421,"熊",IF(AVERAGE(N421)&gt;S421,"牛",""))</f>
        <v>牛</v>
      </c>
      <c r="U422" s="92">
        <f t="shared" ref="U422" si="5582">MAX(H422,O422)</f>
        <v>3569.04</v>
      </c>
      <c r="V422" s="92">
        <f t="shared" ref="V422" si="5583">MIN(I422,P422)</f>
        <v>3527.11</v>
      </c>
      <c r="W422" s="40">
        <f t="shared" ref="W422" si="5584">LN(U422/V422)</f>
        <v>1.1817813320368655E-2</v>
      </c>
      <c r="X422" s="92">
        <f t="shared" ref="X422" si="5585">IF(U422=H422,J422,Q422)</f>
        <v>1332</v>
      </c>
      <c r="Y422" s="92">
        <f t="shared" ref="Y422" si="5586">IF(V422=I422,K422,R422)</f>
        <v>1106</v>
      </c>
      <c r="Z422" s="93">
        <f t="shared" ref="Z422" si="5587">(U422-V422)/(C422)</f>
        <v>1.1799700575210733E-2</v>
      </c>
      <c r="AA422" s="93">
        <f t="shared" ref="AA422" si="5588">LN(C422/N421)</f>
        <v>1.9662033551355504E-3</v>
      </c>
      <c r="AB422" s="93">
        <f t="shared" ref="AB422" si="5589">LN(N422/U422)</f>
        <v>-2.684994690148085E-3</v>
      </c>
      <c r="AC422" s="93">
        <f t="shared" ref="AC422" si="5590">LN(N422/V422)</f>
        <v>9.1328186302207567E-3</v>
      </c>
      <c r="AD422" s="93">
        <f t="shared" ref="AD422" si="5591">LN(U422/C422)</f>
        <v>4.3692470512608269E-3</v>
      </c>
      <c r="AE422" s="93">
        <f t="shared" ref="AE422" si="5592">LN(V422/C422)</f>
        <v>-7.4485662691078057E-3</v>
      </c>
      <c r="AF422" s="93">
        <f t="shared" ref="AF422" si="5593">LN(N422/C422)</f>
        <v>1.6842523611127881E-3</v>
      </c>
      <c r="AG422" s="93">
        <f t="shared" ref="AG422" si="5594">LN(N422/N421)</f>
        <v>3.6504557162484134E-3</v>
      </c>
      <c r="AH422" s="93">
        <f t="shared" ref="AH422" si="5595">LN(D422/C422)</f>
        <v>-1.6363550400800887E-3</v>
      </c>
      <c r="AI422" s="93">
        <f t="shared" ref="AI422" si="5596">LN(E422/C422)</f>
        <v>5.346728296013359E-5</v>
      </c>
      <c r="AJ422" s="93">
        <f t="shared" ref="AJ422" si="5597">LN(F422/C422)</f>
        <v>-1.0220559416473532E-3</v>
      </c>
      <c r="AK422" s="93">
        <f t="shared" ref="AK422" si="5598">+LN(G422/C422)</f>
        <v>-5.3483011974285542E-4</v>
      </c>
      <c r="AL422" s="93">
        <f t="shared" ref="AL422" si="5599">LN(H422/I422)</f>
        <v>8.5792122358383464E-3</v>
      </c>
      <c r="AM422" s="93">
        <f t="shared" ref="AM422" si="5600">LN(O422/P422)</f>
        <v>6.3777465215045671E-3</v>
      </c>
      <c r="AN422" s="93">
        <f t="shared" ref="AN422" si="5601">LN(L422/G422)</f>
        <v>3.8848398836673396E-4</v>
      </c>
      <c r="AO422" s="40">
        <f t="shared" ref="AO422" si="5602">(C422-I422)/(H422-I422)</f>
        <v>0.86771964461994078</v>
      </c>
      <c r="AP422" s="40">
        <f t="shared" ref="AP422" si="5603">(N421-I422)/(H422-I422)</f>
        <v>0.63803882856202543</v>
      </c>
      <c r="AQ422" s="93">
        <f t="shared" ref="AQ422" si="5604">LN(M422/L422)</f>
        <v>8.2994911127477506E-4</v>
      </c>
      <c r="AR422" s="93">
        <f t="shared" ref="AR422" si="5605">LN(N422/L422)</f>
        <v>1.8305984924890143E-3</v>
      </c>
      <c r="AS422" s="93">
        <f t="shared" ref="AS422" si="5606">LN(N422/C422)</f>
        <v>1.6842523611127881E-3</v>
      </c>
      <c r="AT422" s="28">
        <f t="shared" ref="AT422" si="5607">+(G422-I422)/(H422-I422)</f>
        <v>0.80519907864428764</v>
      </c>
      <c r="AU422" s="28">
        <f t="shared" ref="AU422" si="5608">+(N422-P422)/(O422-P422)</f>
        <v>0.57822829440281442</v>
      </c>
      <c r="AV422" s="40">
        <f t="shared" ref="AV422" si="5609">+(N422-V422)/(U422-V422)</f>
        <v>0.7717624612449272</v>
      </c>
      <c r="AW422" s="93">
        <f t="shared" ref="AW422" si="5610">LN(N422/C422)</f>
        <v>1.6842523611127881E-3</v>
      </c>
      <c r="AX422" s="28">
        <f t="shared" ref="AX422" si="5611">(N422-L422)/(U422-V422)</f>
        <v>0.15525876460767443</v>
      </c>
      <c r="AY422" s="93">
        <f t="shared" ref="AY422" si="5612">LN(G422/I422)</f>
        <v>6.913736149364952E-3</v>
      </c>
      <c r="AZ422" s="93">
        <f t="shared" ref="AZ422" si="5613">LN(N422/P422)</f>
        <v>3.6927518313563815E-3</v>
      </c>
      <c r="BA422" s="93">
        <f t="shared" ref="BA422" si="5614">AV421</f>
        <v>0.98851113716295935</v>
      </c>
      <c r="BB422" s="93">
        <f t="shared" ref="BB422" si="5615">AR421</f>
        <v>6.17722394845835E-3</v>
      </c>
      <c r="BC422" s="93">
        <f t="shared" ref="BC422" si="5616">AS421</f>
        <v>1.1959001329685403E-2</v>
      </c>
      <c r="BD422" s="39">
        <f t="shared" ref="BD422" si="5617">IF(AR421&lt;0,1,0)</f>
        <v>0</v>
      </c>
      <c r="BE422" t="s">
        <v>667</v>
      </c>
    </row>
    <row r="423" spans="1:57" x14ac:dyDescent="0.25">
      <c r="A423" s="90">
        <v>43125</v>
      </c>
      <c r="B423" s="41">
        <f t="shared" si="5028"/>
        <v>4</v>
      </c>
      <c r="C423" s="39">
        <v>3555.17</v>
      </c>
      <c r="D423" s="39">
        <v>3550.01</v>
      </c>
      <c r="E423" s="39">
        <v>3556.22</v>
      </c>
      <c r="F423" s="39">
        <v>3557.54</v>
      </c>
      <c r="G423" s="39">
        <v>3554.4</v>
      </c>
      <c r="H423" s="39">
        <v>3561.22</v>
      </c>
      <c r="I423" s="39">
        <v>3528.2</v>
      </c>
      <c r="J423" s="39">
        <v>943</v>
      </c>
      <c r="K423" s="39">
        <v>1028</v>
      </c>
      <c r="L423" s="39">
        <v>3554.85</v>
      </c>
      <c r="M423" s="39">
        <v>3550.77</v>
      </c>
      <c r="N423" s="39">
        <v>3548.31</v>
      </c>
      <c r="O423" s="39">
        <v>3571.44</v>
      </c>
      <c r="P423" s="39">
        <v>3546.11</v>
      </c>
      <c r="Q423" s="39">
        <v>1401</v>
      </c>
      <c r="R423" s="39">
        <v>1456</v>
      </c>
      <c r="S423" s="92">
        <f t="shared" ref="S423:S439" si="5618">AVERAGE($N403:$N422)</f>
        <v>3416.7709999999997</v>
      </c>
      <c r="T423" s="92" t="str">
        <f t="shared" ref="T423" si="5619">IF(AVERAGE(N422)&lt;S422,"熊",IF(AVERAGE(N422)&gt;S422,"牛",""))</f>
        <v>牛</v>
      </c>
      <c r="U423" s="92">
        <f t="shared" ref="U423" si="5620">MAX(H423,O423)</f>
        <v>3571.44</v>
      </c>
      <c r="V423" s="92">
        <f t="shared" ref="V423" si="5621">MIN(I423,P423)</f>
        <v>3528.2</v>
      </c>
      <c r="W423" s="40">
        <f t="shared" ref="W423" si="5622">LN(U423/V423)</f>
        <v>1.2181049927599151E-2</v>
      </c>
      <c r="X423" s="92">
        <f t="shared" ref="X423" si="5623">IF(U423=H423,J423,Q423)</f>
        <v>1401</v>
      </c>
      <c r="Y423" s="92">
        <f t="shared" ref="Y423" si="5624">IF(V423=I423,K423,R423)</f>
        <v>1028</v>
      </c>
      <c r="Z423" s="93">
        <f t="shared" ref="Z423" si="5625">(U423-V423)/(C423)</f>
        <v>1.2162568878562836E-2</v>
      </c>
      <c r="AA423" s="93">
        <f t="shared" ref="AA423" si="5626">LN(C423/N422)</f>
        <v>-1.2087752925163367E-3</v>
      </c>
      <c r="AB423" s="93">
        <f t="shared" ref="AB423" si="5627">LN(N423/U423)</f>
        <v>-6.4974420092653445E-3</v>
      </c>
      <c r="AC423" s="93">
        <f t="shared" ref="AC423" si="5628">LN(N423/V423)</f>
        <v>5.6836079183337626E-3</v>
      </c>
      <c r="AD423" s="93">
        <f t="shared" ref="AD423" si="5629">LN(U423/C423)</f>
        <v>4.5659937240310634E-3</v>
      </c>
      <c r="AE423" s="93">
        <f t="shared" ref="AE423" si="5630">LN(V423/C423)</f>
        <v>-7.61505620356799E-3</v>
      </c>
      <c r="AF423" s="93">
        <f t="shared" ref="AF423" si="5631">LN(N423/C423)</f>
        <v>-1.9314482852343662E-3</v>
      </c>
      <c r="AG423" s="93">
        <f t="shared" ref="AG423" si="5632">LN(N423/N422)</f>
        <v>-3.1402235777506812E-3</v>
      </c>
      <c r="AH423" s="93">
        <f t="shared" ref="AH423" si="5633">LN(D423/C423)</f>
        <v>-1.45246169897091E-3</v>
      </c>
      <c r="AI423" s="93">
        <f t="shared" ref="AI423" si="5634">LN(E423/C423)</f>
        <v>2.9530092081292257E-4</v>
      </c>
      <c r="AJ423" s="93">
        <f t="shared" ref="AJ423" si="5635">LN(F423/C423)</f>
        <v>6.6641268594132188E-4</v>
      </c>
      <c r="AK423" s="93">
        <f t="shared" ref="AK423" si="5636">+LN(G423/C423)</f>
        <v>-2.1660944417477667E-4</v>
      </c>
      <c r="AL423" s="93">
        <f t="shared" ref="AL423" si="5637">LN(H423/I423)</f>
        <v>9.3153569059064682E-3</v>
      </c>
      <c r="AM423" s="93">
        <f t="shared" ref="AM423" si="5638">LN(O423/P423)</f>
        <v>7.1176477683042296E-3</v>
      </c>
      <c r="AN423" s="93">
        <f t="shared" ref="AN423" si="5639">LN(L423/G423)</f>
        <v>1.2659563261962988E-4</v>
      </c>
      <c r="AO423" s="40">
        <f t="shared" ref="AO423" si="5640">(C423-I423)/(H423-I423)</f>
        <v>0.816777710478506</v>
      </c>
      <c r="AP423" s="40">
        <f t="shared" ref="AP423" si="5641">(N422-I423)/(H423-I423)</f>
        <v>0.9470018170805572</v>
      </c>
      <c r="AQ423" s="93">
        <f t="shared" ref="AQ423" si="5642">LN(M423/L423)</f>
        <v>-1.1483868961158631E-3</v>
      </c>
      <c r="AR423" s="93">
        <f t="shared" ref="AR423" si="5643">LN(N423/L423)</f>
        <v>-1.8414344736793035E-3</v>
      </c>
      <c r="AS423" s="93">
        <f t="shared" ref="AS423" si="5644">LN(N423/C423)</f>
        <v>-1.9314482852343662E-3</v>
      </c>
      <c r="AT423" s="28">
        <f t="shared" ref="AT423" si="5645">+(G423-I423)/(H423-I423)</f>
        <v>0.79345850999395173</v>
      </c>
      <c r="AU423" s="28">
        <f t="shared" ref="AU423" si="5646">+(N423-P423)/(O423-P423)</f>
        <v>8.6853533359645657E-2</v>
      </c>
      <c r="AV423" s="40">
        <f t="shared" ref="AV423" si="5647">+(N423-V423)/(U423-V423)</f>
        <v>0.46507863089731771</v>
      </c>
      <c r="AW423" s="93">
        <f t="shared" ref="AW423" si="5648">LN(N423/C423)</f>
        <v>-1.9314482852343662E-3</v>
      </c>
      <c r="AX423" s="28">
        <f t="shared" ref="AX423" si="5649">(N423-L423)/(U423-V423)</f>
        <v>-0.15124884366327307</v>
      </c>
      <c r="AY423" s="93">
        <f t="shared" ref="AY423" si="5650">LN(G423/I423)</f>
        <v>7.3984467593932665E-3</v>
      </c>
      <c r="AZ423" s="93">
        <f t="shared" ref="AZ423" si="5651">LN(N423/P423)</f>
        <v>6.2020575903886049E-4</v>
      </c>
      <c r="BA423" s="93">
        <f t="shared" ref="BA423" si="5652">AV422</f>
        <v>0.7717624612449272</v>
      </c>
      <c r="BB423" s="93">
        <f t="shared" ref="BB423" si="5653">AR422</f>
        <v>1.8305984924890143E-3</v>
      </c>
      <c r="BC423" s="93">
        <f t="shared" ref="BC423" si="5654">AS422</f>
        <v>1.6842523611127881E-3</v>
      </c>
      <c r="BD423" s="39">
        <f t="shared" ref="BD423:BD424" si="5655">IF(AR422&lt;0,1,0)</f>
        <v>0</v>
      </c>
    </row>
    <row r="424" spans="1:57" x14ac:dyDescent="0.25">
      <c r="A424" s="90">
        <v>43126</v>
      </c>
      <c r="B424" s="41">
        <f t="shared" si="5028"/>
        <v>5</v>
      </c>
      <c r="C424" s="39">
        <v>3535.49</v>
      </c>
      <c r="D424" s="39">
        <v>3539.19</v>
      </c>
      <c r="E424" s="39">
        <v>3537.96</v>
      </c>
      <c r="F424" s="39">
        <v>3545.14</v>
      </c>
      <c r="G424" s="39">
        <v>3564.63</v>
      </c>
      <c r="H424" s="39">
        <v>3565.22</v>
      </c>
      <c r="I424" s="39">
        <v>3534.25</v>
      </c>
      <c r="J424" s="39">
        <v>1127</v>
      </c>
      <c r="K424" s="39">
        <v>930</v>
      </c>
      <c r="L424" s="39">
        <v>3565.82</v>
      </c>
      <c r="M424" s="39">
        <v>3562.92</v>
      </c>
      <c r="N424" s="39">
        <v>3558.13</v>
      </c>
      <c r="O424" s="39">
        <v>3574.72</v>
      </c>
      <c r="P424" s="39">
        <v>3550.66</v>
      </c>
      <c r="Q424" s="39">
        <v>1437</v>
      </c>
      <c r="R424" s="39">
        <v>1335</v>
      </c>
      <c r="S424" s="92">
        <f t="shared" si="5618"/>
        <v>3430.3975</v>
      </c>
      <c r="T424" s="92" t="str">
        <f t="shared" ref="T424" si="5656">IF(AVERAGE(N423)&lt;S423,"熊",IF(AVERAGE(N423)&gt;S423,"牛",""))</f>
        <v>牛</v>
      </c>
      <c r="U424" s="92">
        <f t="shared" ref="U424" si="5657">MAX(H424,O424)</f>
        <v>3574.72</v>
      </c>
      <c r="V424" s="92">
        <f t="shared" ref="V424" si="5658">MIN(I424,P424)</f>
        <v>3534.25</v>
      </c>
      <c r="W424" s="40">
        <f t="shared" ref="W424" si="5659">LN(U424/V424)</f>
        <v>1.1385738635341572E-2</v>
      </c>
      <c r="X424" s="92">
        <f t="shared" ref="X424" si="5660">IF(U424=H424,J424,Q424)</f>
        <v>1437</v>
      </c>
      <c r="Y424" s="92">
        <f t="shared" ref="Y424" si="5661">IF(V424=I424,K424,R424)</f>
        <v>930</v>
      </c>
      <c r="Z424" s="93">
        <f t="shared" ref="Z424" si="5662">(U424-V424)/(C424)</f>
        <v>1.1446786725460912E-2</v>
      </c>
      <c r="AA424" s="93">
        <f t="shared" ref="AA424" si="5663">LN(C424/N423)</f>
        <v>-3.6195301945935758E-3</v>
      </c>
      <c r="AB424" s="93">
        <f t="shared" ref="AB424" si="5664">LN(N424/U424)</f>
        <v>-4.6517254436259621E-3</v>
      </c>
      <c r="AC424" s="93">
        <f t="shared" ref="AC424" si="5665">LN(N424/V424)</f>
        <v>6.7340131917156707E-3</v>
      </c>
      <c r="AD424" s="93">
        <f t="shared" ref="AD424" si="5666">LN(U424/C424)</f>
        <v>1.1034947796437856E-2</v>
      </c>
      <c r="AE424" s="93">
        <f t="shared" ref="AE424" si="5667">LN(V424/C424)</f>
        <v>-3.5079083890362833E-4</v>
      </c>
      <c r="AF424" s="93">
        <f t="shared" ref="AF424" si="5668">LN(N424/C424)</f>
        <v>6.3832223528119333E-3</v>
      </c>
      <c r="AG424" s="93">
        <f t="shared" ref="AG424" si="5669">LN(N424/N423)</f>
        <v>2.763692158218325E-3</v>
      </c>
      <c r="AH424" s="93">
        <f t="shared" ref="AH424" si="5670">LN(D424/C424)</f>
        <v>1.0459838006361419E-3</v>
      </c>
      <c r="AI424" s="93">
        <f t="shared" ref="AI424" si="5671">LN(E424/C424)</f>
        <v>6.9838624727503785E-4</v>
      </c>
      <c r="AJ424" s="93">
        <f t="shared" ref="AJ424" si="5672">LN(F424/C424)</f>
        <v>2.7257478429794416E-3</v>
      </c>
      <c r="AK424" s="93">
        <f t="shared" ref="AK424" si="5673">+LN(G424/C424)</f>
        <v>8.2083580598570748E-3</v>
      </c>
      <c r="AL424" s="93">
        <f t="shared" ref="AL424" si="5674">LN(H424/I424)</f>
        <v>8.7246502771478485E-3</v>
      </c>
      <c r="AM424" s="93">
        <f t="shared" ref="AM424" si="5675">LN(O424/P424)</f>
        <v>6.7533497002077812E-3</v>
      </c>
      <c r="AN424" s="93">
        <f t="shared" ref="AN424" si="5676">LN(L424/G424)</f>
        <v>3.3377977856878321E-4</v>
      </c>
      <c r="AO424" s="40">
        <f t="shared" ref="AO424" si="5677">(C424-I424)/(H424-I424)</f>
        <v>4.0038747174678389E-2</v>
      </c>
      <c r="AP424" s="40">
        <f t="shared" ref="AP424" si="5678">(N423-I424)/(H424-I424)</f>
        <v>0.45398773006135085</v>
      </c>
      <c r="AQ424" s="93">
        <f t="shared" ref="AQ424" si="5679">LN(M424/L424)</f>
        <v>-8.1360805976183476E-4</v>
      </c>
      <c r="AR424" s="93">
        <f t="shared" ref="AR424" si="5680">LN(N424/L424)</f>
        <v>-2.158915485614101E-3</v>
      </c>
      <c r="AS424" s="93">
        <f t="shared" ref="AS424" si="5681">LN(N424/C424)</f>
        <v>6.3832223528119333E-3</v>
      </c>
      <c r="AT424" s="28">
        <f t="shared" ref="AT424" si="5682">+(G424-I424)/(H424-I424)</f>
        <v>0.98094930577979678</v>
      </c>
      <c r="AU424" s="28">
        <f t="shared" ref="AU424" si="5683">+(N424-P424)/(O424-P424)</f>
        <v>0.31047381546135794</v>
      </c>
      <c r="AV424" s="40">
        <f t="shared" ref="AV424" si="5684">+(N424-V424)/(U424-V424)</f>
        <v>0.59006671608599526</v>
      </c>
      <c r="AW424" s="93">
        <f t="shared" ref="AW424" si="5685">LN(N424/C424)</f>
        <v>6.3832223528119333E-3</v>
      </c>
      <c r="AX424" s="28">
        <f t="shared" ref="AX424" si="5686">(N424-L424)/(U424-V424)</f>
        <v>-0.19001729676303664</v>
      </c>
      <c r="AY424" s="93">
        <f t="shared" ref="AY424" si="5687">LN(G424/I424)</f>
        <v>8.5591488987609241E-3</v>
      </c>
      <c r="AZ424" s="93">
        <f t="shared" ref="AZ424" si="5688">LN(N424/P424)</f>
        <v>2.1016242565818381E-3</v>
      </c>
      <c r="BA424" s="93">
        <f t="shared" ref="BA424" si="5689">AV423</f>
        <v>0.46507863089731771</v>
      </c>
      <c r="BB424" s="93">
        <f t="shared" ref="BB424" si="5690">AR423</f>
        <v>-1.8414344736793035E-3</v>
      </c>
      <c r="BC424" s="93">
        <f t="shared" ref="BC424" si="5691">AS423</f>
        <v>-1.9314482852343662E-3</v>
      </c>
      <c r="BD424" s="39">
        <f t="shared" si="5655"/>
        <v>1</v>
      </c>
      <c r="BE424" t="s">
        <v>672</v>
      </c>
    </row>
    <row r="425" spans="1:57" x14ac:dyDescent="0.25">
      <c r="A425" s="90">
        <v>43129</v>
      </c>
      <c r="B425" s="41">
        <f t="shared" si="5028"/>
        <v>1</v>
      </c>
      <c r="C425" s="39">
        <v>3563.64</v>
      </c>
      <c r="D425" s="39">
        <v>3567.03</v>
      </c>
      <c r="E425" s="39">
        <v>3570.59</v>
      </c>
      <c r="F425" s="39">
        <v>3570.65</v>
      </c>
      <c r="G425" s="39">
        <v>3538.98</v>
      </c>
      <c r="H425" s="39">
        <v>3586.62</v>
      </c>
      <c r="I425" s="39">
        <v>3530.4</v>
      </c>
      <c r="J425" s="39">
        <v>1019</v>
      </c>
      <c r="K425" s="39">
        <v>1125</v>
      </c>
      <c r="L425" s="39">
        <v>3538.76</v>
      </c>
      <c r="M425" s="39">
        <v>3543.56</v>
      </c>
      <c r="N425" s="39">
        <v>3523</v>
      </c>
      <c r="O425" s="39">
        <v>3553.06</v>
      </c>
      <c r="P425" s="39">
        <v>3510.28</v>
      </c>
      <c r="Q425" s="39">
        <v>1329</v>
      </c>
      <c r="R425" s="39">
        <v>1444</v>
      </c>
      <c r="S425" s="92">
        <f t="shared" si="5618"/>
        <v>3443.4849999999997</v>
      </c>
      <c r="T425" s="92" t="str">
        <f t="shared" ref="T425" si="5692">IF(AVERAGE(N424)&lt;S424,"熊",IF(AVERAGE(N424)&gt;S424,"牛",""))</f>
        <v>牛</v>
      </c>
      <c r="U425" s="92">
        <f t="shared" ref="U425" si="5693">MAX(H425,O425)</f>
        <v>3586.62</v>
      </c>
      <c r="V425" s="92">
        <f t="shared" ref="V425" si="5694">MIN(I425,P425)</f>
        <v>3510.28</v>
      </c>
      <c r="W425" s="40">
        <f t="shared" ref="W425" si="5695">LN(U425/V425)</f>
        <v>2.151444845254312E-2</v>
      </c>
      <c r="X425" s="92">
        <f t="shared" ref="X425" si="5696">IF(U425=H425,J425,Q425)</f>
        <v>1019</v>
      </c>
      <c r="Y425" s="92">
        <f t="shared" ref="Y425" si="5697">IF(V425=I425,K425,R425)</f>
        <v>1444</v>
      </c>
      <c r="Z425" s="93">
        <f t="shared" ref="Z425" si="5698">(U425-V425)/(C425)</f>
        <v>2.1421916916411224E-2</v>
      </c>
      <c r="AA425" s="93">
        <f t="shared" ref="AA425" si="5699">LN(C425/N424)</f>
        <v>1.5473684489683435E-3</v>
      </c>
      <c r="AB425" s="93">
        <f t="shared" ref="AB425" si="5700">LN(N425/U425)</f>
        <v>-1.7897355469365866E-2</v>
      </c>
      <c r="AC425" s="93">
        <f t="shared" ref="AC425" si="5701">LN(N425/V425)</f>
        <v>3.6170929831772251E-3</v>
      </c>
      <c r="AD425" s="93">
        <f t="shared" ref="AD425" si="5702">LN(U425/C425)</f>
        <v>6.4277604227776274E-3</v>
      </c>
      <c r="AE425" s="93">
        <f t="shared" ref="AE425" si="5703">LN(V425/C425)</f>
        <v>-1.508668802976549E-2</v>
      </c>
      <c r="AF425" s="93">
        <f t="shared" ref="AF425" si="5704">LN(N425/C425)</f>
        <v>-1.1469595046588298E-2</v>
      </c>
      <c r="AG425" s="93">
        <f t="shared" ref="AG425" si="5705">LN(N425/N424)</f>
        <v>-9.9222265976199146E-3</v>
      </c>
      <c r="AH425" s="93">
        <f t="shared" ref="AH425" si="5706">LN(D425/C425)</f>
        <v>9.5082236463008495E-4</v>
      </c>
      <c r="AI425" s="93">
        <f t="shared" ref="AI425" si="5707">LN(E425/C425)</f>
        <v>1.948353837362781E-3</v>
      </c>
      <c r="AJ425" s="93">
        <f t="shared" ref="AJ425" si="5708">LN(F425/C425)</f>
        <v>1.9651576417446695E-3</v>
      </c>
      <c r="AK425" s="93">
        <f t="shared" ref="AK425" si="5709">+LN(G425/C425)</f>
        <v>-6.9439443722617775E-3</v>
      </c>
      <c r="AL425" s="93">
        <f t="shared" ref="AL425" si="5710">LN(H425/I425)</f>
        <v>1.5799075855266177E-2</v>
      </c>
      <c r="AM425" s="93">
        <f t="shared" ref="AM425" si="5711">LN(O425/P425)</f>
        <v>1.2113397658010693E-2</v>
      </c>
      <c r="AN425" s="93">
        <f t="shared" ref="AN425" si="5712">LN(L425/G425)</f>
        <v>-6.2166736859669853E-5</v>
      </c>
      <c r="AO425" s="40">
        <f t="shared" ref="AO425" si="5713">(C425-I425)/(H425-I425)</f>
        <v>0.59124866595517434</v>
      </c>
      <c r="AP425" s="40">
        <f t="shared" ref="AP425" si="5714">(N424-I425)/(H425-I425)</f>
        <v>0.49324083955887793</v>
      </c>
      <c r="AQ425" s="93">
        <f t="shared" ref="AQ425" si="5715">LN(M425/L425)</f>
        <v>1.3554882397120752E-3</v>
      </c>
      <c r="AR425" s="93">
        <f t="shared" ref="AR425" si="5716">LN(N425/L425)</f>
        <v>-4.4634839374668644E-3</v>
      </c>
      <c r="AS425" s="93">
        <f t="shared" ref="AS425" si="5717">LN(N425/C425)</f>
        <v>-1.1469595046588298E-2</v>
      </c>
      <c r="AT425" s="28">
        <f t="shared" ref="AT425" si="5718">+(G425-I425)/(H425-I425)</f>
        <v>0.15261472785485516</v>
      </c>
      <c r="AU425" s="28">
        <f t="shared" ref="AU425" si="5719">+(N425-P425)/(O425-P425)</f>
        <v>0.29733520336605601</v>
      </c>
      <c r="AV425" s="40">
        <f t="shared" ref="AV425" si="5720">+(N425-V425)/(U425-V425)</f>
        <v>0.16662300235787073</v>
      </c>
      <c r="AW425" s="93">
        <f t="shared" ref="AW425" si="5721">LN(N425/C425)</f>
        <v>-1.1469595046588298E-2</v>
      </c>
      <c r="AX425" s="28">
        <f t="shared" ref="AX425" si="5722">(N425-L425)/(U425-V425)</f>
        <v>-0.20644485197799689</v>
      </c>
      <c r="AY425" s="93">
        <f t="shared" ref="AY425" si="5723">LN(G425/I425)</f>
        <v>2.4273710602267244E-3</v>
      </c>
      <c r="AZ425" s="93">
        <f t="shared" ref="AZ425" si="5724">LN(N425/P425)</f>
        <v>3.6170929831772251E-3</v>
      </c>
      <c r="BA425" s="93">
        <f t="shared" ref="BA425" si="5725">AV424</f>
        <v>0.59006671608599526</v>
      </c>
      <c r="BB425" s="93">
        <f t="shared" ref="BB425" si="5726">AR424</f>
        <v>-2.158915485614101E-3</v>
      </c>
      <c r="BC425" s="93">
        <f t="shared" ref="BC425" si="5727">AS424</f>
        <v>6.3832223528119333E-3</v>
      </c>
      <c r="BD425" s="39">
        <f t="shared" ref="BD425" si="5728">IF(AR424&lt;0,1,0)</f>
        <v>1</v>
      </c>
      <c r="BE425" t="s">
        <v>679</v>
      </c>
    </row>
    <row r="426" spans="1:57" x14ac:dyDescent="0.25">
      <c r="A426" s="90">
        <v>43130</v>
      </c>
      <c r="B426" s="41">
        <f t="shared" si="5028"/>
        <v>2</v>
      </c>
      <c r="C426" s="39">
        <v>3511.5</v>
      </c>
      <c r="D426" s="39">
        <v>3512.06</v>
      </c>
      <c r="E426" s="39">
        <v>3509.94</v>
      </c>
      <c r="F426" s="39">
        <v>3509.6</v>
      </c>
      <c r="G426" s="39">
        <v>3497</v>
      </c>
      <c r="H426" s="39">
        <v>3523.05</v>
      </c>
      <c r="I426" s="39">
        <v>3497</v>
      </c>
      <c r="J426" s="39">
        <v>948</v>
      </c>
      <c r="K426" s="39">
        <v>1129</v>
      </c>
      <c r="L426" s="39">
        <v>3496.83</v>
      </c>
      <c r="M426" s="39">
        <v>3495.4</v>
      </c>
      <c r="N426" s="39">
        <v>3488.01</v>
      </c>
      <c r="O426" s="39">
        <v>3505.06</v>
      </c>
      <c r="P426" s="39">
        <v>3484.73</v>
      </c>
      <c r="Q426" s="39">
        <v>1346</v>
      </c>
      <c r="R426" s="39">
        <v>1449</v>
      </c>
      <c r="S426" s="92">
        <f t="shared" si="5618"/>
        <v>3454.2764999999999</v>
      </c>
      <c r="T426" s="92" t="str">
        <f t="shared" ref="T426" si="5729">IF(AVERAGE(N425)&lt;S425,"熊",IF(AVERAGE(N425)&gt;S425,"牛",""))</f>
        <v>牛</v>
      </c>
      <c r="U426" s="92">
        <f t="shared" ref="U426" si="5730">MAX(H426,O426)</f>
        <v>3523.05</v>
      </c>
      <c r="V426" s="92">
        <f t="shared" ref="V426" si="5731">MIN(I426,P426)</f>
        <v>3484.73</v>
      </c>
      <c r="W426" s="40">
        <f t="shared" ref="W426" si="5732">LN(U426/V426)</f>
        <v>1.0936525389248877E-2</v>
      </c>
      <c r="X426" s="92">
        <f t="shared" ref="X426" si="5733">IF(U426=H426,J426,Q426)</f>
        <v>948</v>
      </c>
      <c r="Y426" s="92">
        <f t="shared" ref="Y426" si="5734">IF(V426=I426,K426,R426)</f>
        <v>1449</v>
      </c>
      <c r="Z426" s="93">
        <f t="shared" ref="Z426" si="5735">(U426-V426)/(C426)</f>
        <v>1.0912715363804688E-2</v>
      </c>
      <c r="AA426" s="93">
        <f t="shared" ref="AA426" si="5736">LN(C426/N425)</f>
        <v>-3.269602742162521E-3</v>
      </c>
      <c r="AB426" s="93">
        <f t="shared" ref="AB426" si="5737">LN(N426/U426)</f>
        <v>-9.9957186929050326E-3</v>
      </c>
      <c r="AC426" s="93">
        <f t="shared" ref="AC426" si="5738">LN(N426/V426)</f>
        <v>9.4080669634374241E-4</v>
      </c>
      <c r="AD426" s="93">
        <f t="shared" ref="AD426" si="5739">LN(U426/C426)</f>
        <v>3.283795091067463E-3</v>
      </c>
      <c r="AE426" s="93">
        <f t="shared" ref="AE426" si="5740">LN(V426/C426)</f>
        <v>-7.652730298181365E-3</v>
      </c>
      <c r="AF426" s="93">
        <f t="shared" ref="AF426" si="5741">LN(N426/C426)</f>
        <v>-6.7119236018374842E-3</v>
      </c>
      <c r="AG426" s="93">
        <f t="shared" ref="AG426" si="5742">LN(N426/N425)</f>
        <v>-9.9815263440000725E-3</v>
      </c>
      <c r="AH426" s="93">
        <f t="shared" ref="AH426" si="5743">LN(D426/C426)</f>
        <v>1.5946329245751265E-4</v>
      </c>
      <c r="AI426" s="93">
        <f t="shared" ref="AI426" si="5744">LN(E426/C426)</f>
        <v>-4.4435330236202862E-4</v>
      </c>
      <c r="AJ426" s="93">
        <f t="shared" ref="AJ426" si="5745">LN(F426/C426)</f>
        <v>-5.4122574707090253E-4</v>
      </c>
      <c r="AK426" s="93">
        <f t="shared" ref="AK426" si="5746">+LN(G426/C426)</f>
        <v>-4.1378385356993057E-3</v>
      </c>
      <c r="AL426" s="93">
        <f t="shared" ref="AL426" si="5747">LN(H426/I426)</f>
        <v>7.4216336267668931E-3</v>
      </c>
      <c r="AM426" s="93">
        <f t="shared" ref="AM426" si="5748">LN(O426/P426)</f>
        <v>5.8170724235609072E-3</v>
      </c>
      <c r="AN426" s="93">
        <f t="shared" ref="AN426" si="5749">LN(L426/G426)</f>
        <v>-4.8614278595157427E-5</v>
      </c>
      <c r="AO426" s="40">
        <f t="shared" ref="AO426" si="5750">(C426-I426)/(H426-I426)</f>
        <v>0.55662188099807675</v>
      </c>
      <c r="AP426" s="40">
        <f t="shared" ref="AP426" si="5751">(N425-I426)/(H426-I426)</f>
        <v>0.99808061420344796</v>
      </c>
      <c r="AQ426" s="93">
        <f t="shared" ref="AQ426" si="5752">LN(M426/L426)</f>
        <v>-4.090254525198839E-4</v>
      </c>
      <c r="AR426" s="93">
        <f t="shared" ref="AR426" si="5753">LN(N426/L426)</f>
        <v>-2.5254707875430908E-3</v>
      </c>
      <c r="AS426" s="93">
        <f t="shared" ref="AS426" si="5754">LN(N426/C426)</f>
        <v>-6.7119236018374842E-3</v>
      </c>
      <c r="AT426" s="28">
        <f t="shared" ref="AT426" si="5755">+(G426-I426)/(H426-I426)</f>
        <v>0</v>
      </c>
      <c r="AU426" s="28">
        <f t="shared" ref="AU426" si="5756">+(N426-P426)/(O426-P426)</f>
        <v>0.16133792424988744</v>
      </c>
      <c r="AV426" s="40">
        <f t="shared" ref="AV426" si="5757">+(N426-V426)/(U426-V426)</f>
        <v>8.5594989561591492E-2</v>
      </c>
      <c r="AW426" s="93">
        <f t="shared" ref="AW426" si="5758">LN(N426/C426)</f>
        <v>-6.7119236018374842E-3</v>
      </c>
      <c r="AX426" s="28">
        <f t="shared" ref="AX426" si="5759">(N426-L426)/(U426-V426)</f>
        <v>-0.23016701461377012</v>
      </c>
      <c r="AY426" s="93">
        <f t="shared" ref="AY426" si="5760">LN(G426/I426)</f>
        <v>0</v>
      </c>
      <c r="AZ426" s="93">
        <f t="shared" ref="AZ426" si="5761">LN(N426/P426)</f>
        <v>9.4080669634374241E-4</v>
      </c>
      <c r="BA426" s="93">
        <f t="shared" ref="BA426" si="5762">AV425</f>
        <v>0.16662300235787073</v>
      </c>
      <c r="BB426" s="93">
        <f t="shared" ref="BB426" si="5763">AR425</f>
        <v>-4.4634839374668644E-3</v>
      </c>
      <c r="BC426" s="93">
        <f t="shared" ref="BC426" si="5764">AS425</f>
        <v>-1.1469595046588298E-2</v>
      </c>
      <c r="BD426" s="39">
        <f t="shared" ref="BD426" si="5765">IF(AR425&lt;0,1,0)</f>
        <v>1</v>
      </c>
    </row>
    <row r="427" spans="1:57" x14ac:dyDescent="0.25">
      <c r="A427" s="90">
        <v>43131</v>
      </c>
      <c r="B427" s="41">
        <f t="shared" si="5028"/>
        <v>3</v>
      </c>
      <c r="C427" s="39">
        <v>3470.51</v>
      </c>
      <c r="D427" s="39">
        <v>3470</v>
      </c>
      <c r="E427" s="39">
        <v>3470.28</v>
      </c>
      <c r="F427" s="39">
        <v>3483.54</v>
      </c>
      <c r="G427" s="39">
        <v>3493.99</v>
      </c>
      <c r="H427" s="39">
        <v>3494.36</v>
      </c>
      <c r="I427" s="39">
        <v>3459.14</v>
      </c>
      <c r="J427" s="39">
        <v>1126</v>
      </c>
      <c r="K427" s="39">
        <v>1033</v>
      </c>
      <c r="L427" s="39">
        <v>3493.99</v>
      </c>
      <c r="M427" s="39">
        <v>3487.61</v>
      </c>
      <c r="N427" s="39">
        <v>3480.83</v>
      </c>
      <c r="O427" s="39">
        <v>3495.17</v>
      </c>
      <c r="P427" s="39">
        <v>3454.73</v>
      </c>
      <c r="Q427" s="39">
        <v>1300</v>
      </c>
      <c r="R427" s="39">
        <v>1416</v>
      </c>
      <c r="S427" s="92">
        <f t="shared" si="5618"/>
        <v>3461.260499999999</v>
      </c>
      <c r="T427" s="92" t="str">
        <f t="shared" ref="T427" si="5766">IF(AVERAGE(N426)&lt;S426,"熊",IF(AVERAGE(N426)&gt;S426,"牛",""))</f>
        <v>牛</v>
      </c>
      <c r="U427" s="92">
        <f t="shared" ref="U427" si="5767">MAX(H427,O427)</f>
        <v>3495.17</v>
      </c>
      <c r="V427" s="92">
        <f t="shared" ref="V427" si="5768">MIN(I427,P427)</f>
        <v>3454.73</v>
      </c>
      <c r="W427" s="40">
        <f t="shared" ref="W427" si="5769">LN(U427/V427)</f>
        <v>1.1637708864643237E-2</v>
      </c>
      <c r="X427" s="92">
        <f t="shared" ref="X427" si="5770">IF(U427=H427,J427,Q427)</f>
        <v>1300</v>
      </c>
      <c r="Y427" s="92">
        <f t="shared" ref="Y427" si="5771">IF(V427=I427,K427,R427)</f>
        <v>1416</v>
      </c>
      <c r="Z427" s="93">
        <f t="shared" ref="Z427" si="5772">(U427-V427)/(C427)</f>
        <v>1.1652466064065527E-2</v>
      </c>
      <c r="AA427" s="93">
        <f t="shared" ref="AA427" si="5773">LN(C427/N426)</f>
        <v>-5.0298157925616448E-3</v>
      </c>
      <c r="AB427" s="93">
        <f t="shared" ref="AB427" si="5774">LN(N427/U427)</f>
        <v>-4.1112443229010228E-3</v>
      </c>
      <c r="AC427" s="93">
        <f t="shared" ref="AC427" si="5775">LN(N427/V427)</f>
        <v>7.5264645417420966E-3</v>
      </c>
      <c r="AD427" s="93">
        <f t="shared" ref="AD427" si="5776">LN(U427/C427)</f>
        <v>7.0804581958972988E-3</v>
      </c>
      <c r="AE427" s="93">
        <f t="shared" ref="AE427" si="5777">LN(V427/C427)</f>
        <v>-4.557250668745759E-3</v>
      </c>
      <c r="AF427" s="93">
        <f t="shared" ref="AF427" si="5778">LN(N427/C427)</f>
        <v>2.969213872996289E-3</v>
      </c>
      <c r="AG427" s="93">
        <f t="shared" ref="AG427" si="5779">LN(N427/N426)</f>
        <v>-2.0606019195651888E-3</v>
      </c>
      <c r="AH427" s="93">
        <f t="shared" ref="AH427" si="5780">LN(D427/C427)</f>
        <v>-1.4696326377113496E-4</v>
      </c>
      <c r="AI427" s="93">
        <f t="shared" ref="AI427" si="5781">LN(E427/C427)</f>
        <v>-6.6274876515283961E-5</v>
      </c>
      <c r="AJ427" s="93">
        <f t="shared" ref="AJ427" si="5782">LN(F427/C427)</f>
        <v>3.7474609037486954E-3</v>
      </c>
      <c r="AK427" s="93">
        <f t="shared" ref="AK427" si="5783">+LN(G427/C427)</f>
        <v>6.7427924360028077E-3</v>
      </c>
      <c r="AL427" s="93">
        <f t="shared" ref="AL427" si="5784">LN(H427/I427)</f>
        <v>1.0130236914985142E-2</v>
      </c>
      <c r="AM427" s="93">
        <f t="shared" ref="AM427" si="5785">LN(O427/P427)</f>
        <v>1.1637708864643237E-2</v>
      </c>
      <c r="AN427" s="93">
        <f t="shared" ref="AN427" si="5786">LN(L427/G427)</f>
        <v>0</v>
      </c>
      <c r="AO427" s="40">
        <f t="shared" ref="AO427" si="5787">(C427-I427)/(H427-I427)</f>
        <v>0.32282793867121701</v>
      </c>
      <c r="AP427" s="40">
        <f t="shared" ref="AP427" si="5788">(N426-I427)/(H427-I427)</f>
        <v>0.81970471323112259</v>
      </c>
      <c r="AQ427" s="93">
        <f t="shared" ref="AQ427" si="5789">LN(M427/L427)</f>
        <v>-1.8276617898336232E-3</v>
      </c>
      <c r="AR427" s="93">
        <f t="shared" ref="AR427" si="5790">LN(N427/L427)</f>
        <v>-3.773578563006546E-3</v>
      </c>
      <c r="AS427" s="93">
        <f t="shared" ref="AS427" si="5791">LN(N427/C427)</f>
        <v>2.969213872996289E-3</v>
      </c>
      <c r="AT427" s="28">
        <f t="shared" ref="AT427" si="5792">+(G427-I427)/(H427-I427)</f>
        <v>0.98949460533786648</v>
      </c>
      <c r="AU427" s="28">
        <f t="shared" ref="AU427" si="5793">+(N427-P427)/(O427-P427)</f>
        <v>0.645400593471807</v>
      </c>
      <c r="AV427" s="40">
        <f t="shared" ref="AV427" si="5794">+(N427-V427)/(U427-V427)</f>
        <v>0.645400593471807</v>
      </c>
      <c r="AW427" s="93">
        <f t="shared" ref="AW427" si="5795">LN(N427/C427)</f>
        <v>2.969213872996289E-3</v>
      </c>
      <c r="AX427" s="28">
        <f t="shared" ref="AX427" si="5796">(N427-L427)/(U427-V427)</f>
        <v>-0.32542037586547568</v>
      </c>
      <c r="AY427" s="93">
        <f t="shared" ref="AY427" si="5797">LN(G427/I427)</f>
        <v>1.0024346397095726E-2</v>
      </c>
      <c r="AZ427" s="93">
        <f t="shared" ref="AZ427" si="5798">LN(N427/P427)</f>
        <v>7.5264645417420966E-3</v>
      </c>
      <c r="BA427" s="93">
        <f t="shared" ref="BA427" si="5799">AV426</f>
        <v>8.5594989561591492E-2</v>
      </c>
      <c r="BB427" s="93">
        <f t="shared" ref="BB427" si="5800">AR426</f>
        <v>-2.5254707875430908E-3</v>
      </c>
      <c r="BC427" s="93">
        <f t="shared" ref="BC427" si="5801">AS426</f>
        <v>-6.7119236018374842E-3</v>
      </c>
      <c r="BD427" s="39">
        <f t="shared" ref="BD427" si="5802">IF(AR426&lt;0,1,0)</f>
        <v>1</v>
      </c>
    </row>
    <row r="428" spans="1:57" x14ac:dyDescent="0.25">
      <c r="A428" s="90">
        <v>43132</v>
      </c>
      <c r="B428" s="41">
        <f t="shared" si="5028"/>
        <v>4</v>
      </c>
      <c r="C428" s="39">
        <v>3478.67</v>
      </c>
      <c r="D428" s="39">
        <v>3484.45</v>
      </c>
      <c r="E428" s="39">
        <v>3485.91</v>
      </c>
      <c r="F428" s="39">
        <v>3488.44</v>
      </c>
      <c r="G428" s="39">
        <v>3442.21</v>
      </c>
      <c r="H428" s="39">
        <v>3495.09</v>
      </c>
      <c r="I428" s="39">
        <v>3436.88</v>
      </c>
      <c r="J428" s="39">
        <v>954</v>
      </c>
      <c r="K428" s="39">
        <v>1103</v>
      </c>
      <c r="L428" s="39">
        <v>3440.63</v>
      </c>
      <c r="M428" s="39">
        <v>3432.06</v>
      </c>
      <c r="N428" s="39">
        <v>3446.98</v>
      </c>
      <c r="O428" s="39">
        <v>3451.59</v>
      </c>
      <c r="P428" s="39">
        <v>3424.5</v>
      </c>
      <c r="Q428" s="39">
        <v>1336</v>
      </c>
      <c r="R428" s="39">
        <v>1314</v>
      </c>
      <c r="S428" s="92">
        <f t="shared" si="5618"/>
        <v>3466.8464999999997</v>
      </c>
      <c r="T428" s="92" t="str">
        <f t="shared" ref="T428" si="5803">IF(AVERAGE(N427)&lt;S427,"熊",IF(AVERAGE(N427)&gt;S427,"牛",""))</f>
        <v>牛</v>
      </c>
      <c r="U428" s="92">
        <f t="shared" ref="U428" si="5804">MAX(H428,O428)</f>
        <v>3495.09</v>
      </c>
      <c r="V428" s="92">
        <f t="shared" ref="V428" si="5805">MIN(I428,P428)</f>
        <v>3424.5</v>
      </c>
      <c r="W428" s="40">
        <f t="shared" ref="W428" si="5806">LN(U428/V428)</f>
        <v>2.0403650771358962E-2</v>
      </c>
      <c r="X428" s="92">
        <f t="shared" ref="X428" si="5807">IF(U428=H428,J428,Q428)</f>
        <v>954</v>
      </c>
      <c r="Y428" s="92">
        <f t="shared" ref="Y428" si="5808">IF(V428=I428,K428,R428)</f>
        <v>1314</v>
      </c>
      <c r="Z428" s="93">
        <f t="shared" ref="Z428" si="5809">(U428-V428)/(C428)</f>
        <v>2.0292238125490532E-2</v>
      </c>
      <c r="AA428" s="93">
        <f t="shared" ref="AA428" si="5810">LN(C428/N427)</f>
        <v>-6.2073426808132337E-4</v>
      </c>
      <c r="AB428" s="93">
        <f t="shared" ref="AB428" si="5811">LN(N428/U428)</f>
        <v>-1.3860641056080258E-2</v>
      </c>
      <c r="AC428" s="93">
        <f t="shared" ref="AC428" si="5812">LN(N428/V428)</f>
        <v>6.5430097152787406E-3</v>
      </c>
      <c r="AD428" s="93">
        <f t="shared" ref="AD428" si="5813">LN(U428/C428)</f>
        <v>4.7090895997278564E-3</v>
      </c>
      <c r="AE428" s="93">
        <f t="shared" ref="AE428" si="5814">LN(V428/C428)</f>
        <v>-1.5694561171631198E-2</v>
      </c>
      <c r="AF428" s="93">
        <f t="shared" ref="AF428" si="5815">LN(N428/C428)</f>
        <v>-9.1515514563525243E-3</v>
      </c>
      <c r="AG428" s="93">
        <f t="shared" ref="AG428" si="5816">LN(N428/N427)</f>
        <v>-9.7722857244338726E-3</v>
      </c>
      <c r="AH428" s="93">
        <f t="shared" ref="AH428" si="5817">LN(D428/C428)</f>
        <v>1.6601757050176125E-3</v>
      </c>
      <c r="AI428" s="93">
        <f t="shared" ref="AI428" si="5818">LN(E428/C428)</f>
        <v>2.0790923811581851E-3</v>
      </c>
      <c r="AJ428" s="93">
        <f t="shared" ref="AJ428" si="5819">LN(F428/C428)</f>
        <v>2.8046080524329075E-3</v>
      </c>
      <c r="AK428" s="93">
        <f t="shared" ref="AK428" si="5820">+LN(G428/C428)</f>
        <v>-1.0536329859111182E-2</v>
      </c>
      <c r="AL428" s="93">
        <f t="shared" ref="AL428" si="5821">LN(H428/I428)</f>
        <v>1.6795043338332569E-2</v>
      </c>
      <c r="AM428" s="93">
        <f t="shared" ref="AM428" si="5822">LN(O428/P428)</f>
        <v>7.8795187849033735E-3</v>
      </c>
      <c r="AN428" s="93">
        <f t="shared" ref="AN428" si="5823">LN(L428/G428)</f>
        <v>-4.5911281614945706E-4</v>
      </c>
      <c r="AO428" s="40">
        <f t="shared" ref="AO428" si="5824">(C428-I428)/(H428-I428)</f>
        <v>0.71791788352516639</v>
      </c>
      <c r="AP428" s="40">
        <f t="shared" ref="AP428" si="5825">(N427-I428)/(H428-I428)</f>
        <v>0.75502490980930748</v>
      </c>
      <c r="AQ428" s="93">
        <f t="shared" ref="AQ428" si="5826">LN(M428/L428)</f>
        <v>-2.4939301618124494E-3</v>
      </c>
      <c r="AR428" s="93">
        <f t="shared" ref="AR428" si="5827">LN(N428/L428)</f>
        <v>1.8438912189080753E-3</v>
      </c>
      <c r="AS428" s="93">
        <f t="shared" ref="AS428" si="5828">LN(N428/C428)</f>
        <v>-9.1515514563525243E-3</v>
      </c>
      <c r="AT428" s="28">
        <f t="shared" ref="AT428" si="5829">+(G428-I428)/(H428-I428)</f>
        <v>9.1565023191890124E-2</v>
      </c>
      <c r="AU428" s="28">
        <f t="shared" ref="AU428" si="5830">+(N428-P428)/(O428-P428)</f>
        <v>0.82982650424510507</v>
      </c>
      <c r="AV428" s="40">
        <f t="shared" ref="AV428" si="5831">+(N428-V428)/(U428-V428)</f>
        <v>0.3184587051990363</v>
      </c>
      <c r="AW428" s="93">
        <f t="shared" ref="AW428" si="5832">LN(N428/C428)</f>
        <v>-9.1515514563525243E-3</v>
      </c>
      <c r="AX428" s="28">
        <f t="shared" ref="AX428" si="5833">(N428-L428)/(U428-V428)</f>
        <v>8.9956084431221078E-2</v>
      </c>
      <c r="AY428" s="93">
        <f t="shared" ref="AY428" si="5834">LN(G428/I428)</f>
        <v>1.5496238794935754E-3</v>
      </c>
      <c r="AZ428" s="93">
        <f t="shared" ref="AZ428" si="5835">LN(N428/P428)</f>
        <v>6.5430097152787406E-3</v>
      </c>
      <c r="BA428" s="93">
        <f t="shared" ref="BA428" si="5836">AV427</f>
        <v>0.645400593471807</v>
      </c>
      <c r="BB428" s="93">
        <f t="shared" ref="BB428" si="5837">AR427</f>
        <v>-3.773578563006546E-3</v>
      </c>
      <c r="BC428" s="93">
        <f t="shared" ref="BC428" si="5838">AS427</f>
        <v>2.969213872996289E-3</v>
      </c>
      <c r="BD428" s="39">
        <f t="shared" ref="BD428:BD429" si="5839">IF(AR427&lt;0,1,0)</f>
        <v>1</v>
      </c>
    </row>
    <row r="429" spans="1:57" x14ac:dyDescent="0.25">
      <c r="A429" s="90">
        <v>43133</v>
      </c>
      <c r="B429" s="41">
        <f t="shared" si="5028"/>
        <v>5</v>
      </c>
      <c r="C429" s="39">
        <v>3419.22</v>
      </c>
      <c r="D429" s="39">
        <v>3416.58</v>
      </c>
      <c r="E429" s="39">
        <v>3394</v>
      </c>
      <c r="F429" s="39">
        <v>3400.92</v>
      </c>
      <c r="G429" s="39">
        <v>3432.82</v>
      </c>
      <c r="H429" s="39">
        <v>3446.91</v>
      </c>
      <c r="I429" s="39">
        <v>3388.94</v>
      </c>
      <c r="J429" s="39">
        <v>1103</v>
      </c>
      <c r="K429" s="39">
        <v>937</v>
      </c>
      <c r="L429" s="39">
        <v>3433.07</v>
      </c>
      <c r="M429" s="39">
        <v>3425.19</v>
      </c>
      <c r="N429" s="39">
        <v>3462.08</v>
      </c>
      <c r="O429" s="39">
        <v>3463.16</v>
      </c>
      <c r="P429" s="39">
        <v>3422.21</v>
      </c>
      <c r="Q429" s="39">
        <v>1459</v>
      </c>
      <c r="R429" s="39">
        <v>1404</v>
      </c>
      <c r="S429" s="92">
        <f t="shared" si="5618"/>
        <v>3469.91</v>
      </c>
      <c r="T429" s="92" t="str">
        <f t="shared" ref="T429" si="5840">IF(AVERAGE(N428)&lt;S428,"熊",IF(AVERAGE(N428)&gt;S428,"牛",""))</f>
        <v>熊</v>
      </c>
      <c r="U429" s="92">
        <f t="shared" ref="U429" si="5841">MAX(H429,O429)</f>
        <v>3463.16</v>
      </c>
      <c r="V429" s="92">
        <f t="shared" ref="V429" si="5842">MIN(I429,P429)</f>
        <v>3388.94</v>
      </c>
      <c r="W429" s="40">
        <f t="shared" ref="W429" si="5843">LN(U429/V429)</f>
        <v>2.1664278936753947E-2</v>
      </c>
      <c r="X429" s="92">
        <f t="shared" ref="X429" si="5844">IF(U429=H429,J429,Q429)</f>
        <v>1459</v>
      </c>
      <c r="Y429" s="92">
        <f t="shared" ref="Y429" si="5845">IF(V429=I429,K429,R429)</f>
        <v>937</v>
      </c>
      <c r="Z429" s="93">
        <f t="shared" ref="Z429" si="5846">(U429-V429)/(C429)</f>
        <v>2.1706705037991065E-2</v>
      </c>
      <c r="AA429" s="93">
        <f t="shared" ref="AA429" si="5847">LN(C429/N428)</f>
        <v>-8.0860304839839425E-3</v>
      </c>
      <c r="AB429" s="93">
        <f t="shared" ref="AB429" si="5848">LN(N429/U429)</f>
        <v>-3.1190255031033948E-4</v>
      </c>
      <c r="AC429" s="93">
        <f t="shared" ref="AC429" si="5849">LN(N429/V429)</f>
        <v>2.1352376386443658E-2</v>
      </c>
      <c r="AD429" s="93">
        <f t="shared" ref="AD429" si="5850">LN(U429/C429)</f>
        <v>1.2769012180264314E-2</v>
      </c>
      <c r="AE429" s="93">
        <f t="shared" ref="AE429" si="5851">LN(V429/C429)</f>
        <v>-8.8952667564895661E-3</v>
      </c>
      <c r="AF429" s="93">
        <f t="shared" ref="AF429" si="5852">LN(N429/C429)</f>
        <v>1.2457109629954036E-2</v>
      </c>
      <c r="AG429" s="93">
        <f t="shared" ref="AG429" si="5853">LN(N429/N428)</f>
        <v>4.3710791459701101E-3</v>
      </c>
      <c r="AH429" s="93">
        <f t="shared" ref="AH429" si="5854">LN(D429/C429)</f>
        <v>-7.72404146187344E-4</v>
      </c>
      <c r="AI429" s="93">
        <f t="shared" ref="AI429" si="5855">LN(E429/C429)</f>
        <v>-7.403288075082972E-3</v>
      </c>
      <c r="AJ429" s="93">
        <f t="shared" ref="AJ429" si="5856">LN(F429/C429)</f>
        <v>-5.3664716321016282E-3</v>
      </c>
      <c r="AK429" s="93">
        <f t="shared" ref="AK429" si="5857">+LN(G429/C429)</f>
        <v>3.969625938839481E-3</v>
      </c>
      <c r="AL429" s="93">
        <f t="shared" ref="AL429" si="5858">LN(H429/I429)</f>
        <v>1.6960989402662684E-2</v>
      </c>
      <c r="AM429" s="93">
        <f t="shared" ref="AM429" si="5859">LN(O429/P429)</f>
        <v>1.1894925859021329E-2</v>
      </c>
      <c r="AN429" s="93">
        <f t="shared" ref="AN429" si="5860">LN(L429/G429)</f>
        <v>7.2823770876149891E-5</v>
      </c>
      <c r="AO429" s="40">
        <f t="shared" ref="AO429" si="5861">(C429-I429)/(H429-I429)</f>
        <v>0.52233914093496381</v>
      </c>
      <c r="AP429" s="40">
        <f t="shared" ref="AP429" si="5862">(N428-I429)/(H429-I429)</f>
        <v>1.0012075211316227</v>
      </c>
      <c r="AQ429" s="93">
        <f t="shared" ref="AQ429" si="5863">LN(M429/L429)</f>
        <v>-2.2979599687404117E-3</v>
      </c>
      <c r="AR429" s="93">
        <f t="shared" ref="AR429" si="5864">LN(N429/L429)</f>
        <v>8.4146599202383279E-3</v>
      </c>
      <c r="AS429" s="93">
        <f t="shared" ref="AS429" si="5865">LN(N429/C429)</f>
        <v>1.2457109629954036E-2</v>
      </c>
      <c r="AT429" s="28">
        <f t="shared" ref="AT429" si="5866">+(G429-I429)/(H429-I429)</f>
        <v>0.75694324650681832</v>
      </c>
      <c r="AU429" s="28">
        <f t="shared" ref="AU429" si="5867">+(N429-P429)/(O429-P429)</f>
        <v>0.97362637362637527</v>
      </c>
      <c r="AV429" s="40">
        <f t="shared" ref="AV429" si="5868">+(N429-V429)/(U429-V429)</f>
        <v>0.9854486661277293</v>
      </c>
      <c r="AW429" s="93">
        <f t="shared" ref="AW429" si="5869">LN(N429/C429)</f>
        <v>1.2457109629954036E-2</v>
      </c>
      <c r="AX429" s="28">
        <f t="shared" ref="AX429" si="5870">(N429-L429)/(U429-V429)</f>
        <v>0.3908649959579607</v>
      </c>
      <c r="AY429" s="93">
        <f t="shared" ref="AY429" si="5871">LN(G429/I429)</f>
        <v>1.286489269532916E-2</v>
      </c>
      <c r="AZ429" s="93">
        <f t="shared" ref="AZ429" si="5872">LN(N429/P429)</f>
        <v>1.1583023308711134E-2</v>
      </c>
      <c r="BA429" s="93">
        <f t="shared" ref="BA429" si="5873">AV428</f>
        <v>0.3184587051990363</v>
      </c>
      <c r="BB429" s="93">
        <f t="shared" ref="BB429" si="5874">AR428</f>
        <v>1.8438912189080753E-3</v>
      </c>
      <c r="BC429" s="93">
        <f t="shared" ref="BC429" si="5875">AS428</f>
        <v>-9.1515514563525243E-3</v>
      </c>
      <c r="BD429" s="39">
        <f t="shared" si="5839"/>
        <v>0</v>
      </c>
    </row>
    <row r="430" spans="1:57" x14ac:dyDescent="0.25">
      <c r="A430" s="90">
        <v>43136</v>
      </c>
      <c r="B430" s="41">
        <f t="shared" si="5028"/>
        <v>1</v>
      </c>
      <c r="C430" s="39">
        <v>3411.67</v>
      </c>
      <c r="D430" s="39">
        <v>3423.5</v>
      </c>
      <c r="E430" s="39">
        <v>3432.72</v>
      </c>
      <c r="F430" s="39">
        <v>3445.64</v>
      </c>
      <c r="G430" s="39">
        <v>3455.9</v>
      </c>
      <c r="H430" s="39">
        <v>3459.99</v>
      </c>
      <c r="I430" s="39">
        <v>3406.6</v>
      </c>
      <c r="J430" s="39">
        <v>1121</v>
      </c>
      <c r="K430" s="39">
        <v>930</v>
      </c>
      <c r="L430" s="39">
        <v>3455.76</v>
      </c>
      <c r="M430" s="39">
        <v>3462.86</v>
      </c>
      <c r="N430" s="39">
        <v>3487.5</v>
      </c>
      <c r="O430" s="39">
        <v>3487.56</v>
      </c>
      <c r="P430" s="39">
        <v>3453.13</v>
      </c>
      <c r="Q430" s="39">
        <v>1459</v>
      </c>
      <c r="R430" s="39">
        <v>1304</v>
      </c>
      <c r="S430" s="92">
        <f t="shared" si="5618"/>
        <v>3473.4265</v>
      </c>
      <c r="T430" s="92" t="str">
        <f t="shared" ref="T430" si="5876">IF(AVERAGE(N429)&lt;S429,"熊",IF(AVERAGE(N429)&gt;S429,"牛",""))</f>
        <v>熊</v>
      </c>
      <c r="U430" s="92">
        <f t="shared" ref="U430" si="5877">MAX(H430,O430)</f>
        <v>3487.56</v>
      </c>
      <c r="V430" s="92">
        <f t="shared" ref="V430" si="5878">MIN(I430,P430)</f>
        <v>3406.6</v>
      </c>
      <c r="W430" s="40">
        <f t="shared" ref="W430" si="5879">LN(U430/V430)</f>
        <v>2.3487624856227213E-2</v>
      </c>
      <c r="X430" s="92">
        <f t="shared" ref="X430" si="5880">IF(U430=H430,J430,Q430)</f>
        <v>1459</v>
      </c>
      <c r="Y430" s="92">
        <f t="shared" ref="Y430" si="5881">IF(V430=I430,K430,R430)</f>
        <v>930</v>
      </c>
      <c r="Z430" s="93">
        <f t="shared" ref="Z430" si="5882">(U430-V430)/(C430)</f>
        <v>2.373031389319601E-2</v>
      </c>
      <c r="AA430" s="93">
        <f t="shared" ref="AA430" si="5883">LN(C430/N429)</f>
        <v>-1.4667657032835513E-2</v>
      </c>
      <c r="AB430" s="93">
        <f t="shared" ref="AB430" si="5884">LN(N430/U430)</f>
        <v>-1.7204153083012338E-5</v>
      </c>
      <c r="AC430" s="93">
        <f t="shared" ref="AC430" si="5885">LN(N430/V430)</f>
        <v>2.3470420703144135E-2</v>
      </c>
      <c r="AD430" s="93">
        <f t="shared" ref="AD430" si="5886">LN(U430/C430)</f>
        <v>2.2000443816330931E-2</v>
      </c>
      <c r="AE430" s="93">
        <f t="shared" ref="AE430" si="5887">LN(V430/C430)</f>
        <v>-1.4871810398961634E-3</v>
      </c>
      <c r="AF430" s="93">
        <f t="shared" ref="AF430" si="5888">LN(N430/C430)</f>
        <v>2.1983239663248003E-2</v>
      </c>
      <c r="AG430" s="93">
        <f t="shared" ref="AG430" si="5889">LN(N430/N429)</f>
        <v>7.3155826304125348E-3</v>
      </c>
      <c r="AH430" s="93">
        <f t="shared" ref="AH430" si="5890">LN(D430/C430)</f>
        <v>3.461512094744473E-3</v>
      </c>
      <c r="AI430" s="93">
        <f t="shared" ref="AI430" si="5891">LN(E430/C430)</f>
        <v>6.1510423483811345E-3</v>
      </c>
      <c r="AJ430" s="93">
        <f t="shared" ref="AJ430" si="5892">LN(F430/C430)</f>
        <v>9.9077562147343277E-3</v>
      </c>
      <c r="AK430" s="93">
        <f t="shared" ref="AK430" si="5893">+LN(G430/C430)</f>
        <v>1.2881007853757506E-2</v>
      </c>
      <c r="AL430" s="93">
        <f t="shared" ref="AL430" si="5894">LN(H430/I430)</f>
        <v>1.5550972447706169E-2</v>
      </c>
      <c r="AM430" s="93">
        <f t="shared" ref="AM430" si="5895">LN(O430/P430)</f>
        <v>9.9212851797332961E-3</v>
      </c>
      <c r="AN430" s="93">
        <f t="shared" ref="AN430" si="5896">LN(L430/G430)</f>
        <v>-4.0511252005735885E-5</v>
      </c>
      <c r="AO430" s="40">
        <f t="shared" ref="AO430" si="5897">(C430-I430)/(H430-I430)</f>
        <v>9.496160329650076E-2</v>
      </c>
      <c r="AP430" s="40">
        <f t="shared" ref="AP430" si="5898">(N429-I430)/(H430-I430)</f>
        <v>1.0391459074733125</v>
      </c>
      <c r="AQ430" s="93">
        <f t="shared" ref="AQ430" si="5899">LN(M430/L430)</f>
        <v>2.0524331419805144E-3</v>
      </c>
      <c r="AR430" s="93">
        <f t="shared" ref="AR430" si="5900">LN(N430/L430)</f>
        <v>9.1427430614962179E-3</v>
      </c>
      <c r="AS430" s="93">
        <f t="shared" ref="AS430" si="5901">LN(N430/C430)</f>
        <v>2.1983239663248003E-2</v>
      </c>
      <c r="AT430" s="28">
        <f t="shared" ref="AT430" si="5902">+(G430-I430)/(H430-I430)</f>
        <v>0.92339389398764371</v>
      </c>
      <c r="AU430" s="28">
        <f t="shared" ref="AU430" si="5903">+(N430-P430)/(O430-P430)</f>
        <v>0.99825733372059411</v>
      </c>
      <c r="AV430" s="40">
        <f t="shared" ref="AV430" si="5904">+(N430-V430)/(U430-V430)</f>
        <v>0.99925889328063311</v>
      </c>
      <c r="AW430" s="93">
        <f t="shared" ref="AW430" si="5905">LN(N430/C430)</f>
        <v>2.1983239663248003E-2</v>
      </c>
      <c r="AX430" s="28">
        <f t="shared" ref="AX430" si="5906">(N430-L430)/(U430-V430)</f>
        <v>0.3920454545454517</v>
      </c>
      <c r="AY430" s="93">
        <f t="shared" ref="AY430" si="5907">LN(G430/I430)</f>
        <v>1.4368188893653794E-2</v>
      </c>
      <c r="AZ430" s="93">
        <f t="shared" ref="AZ430" si="5908">LN(N430/P430)</f>
        <v>9.9040810266504634E-3</v>
      </c>
      <c r="BA430" s="93">
        <f t="shared" ref="BA430" si="5909">AV429</f>
        <v>0.9854486661277293</v>
      </c>
      <c r="BB430" s="93">
        <f t="shared" ref="BB430" si="5910">AR429</f>
        <v>8.4146599202383279E-3</v>
      </c>
      <c r="BC430" s="93">
        <f t="shared" ref="BC430" si="5911">AS429</f>
        <v>1.2457109629954036E-2</v>
      </c>
      <c r="BD430" s="39">
        <f t="shared" ref="BD430" si="5912">IF(AR429&lt;0,1,0)</f>
        <v>0</v>
      </c>
    </row>
    <row r="431" spans="1:57" x14ac:dyDescent="0.25">
      <c r="A431" s="90">
        <v>43137</v>
      </c>
      <c r="B431" s="41">
        <f t="shared" si="5028"/>
        <v>2</v>
      </c>
      <c r="C431" s="39">
        <v>3418.01</v>
      </c>
      <c r="D431" s="39">
        <v>3433.23</v>
      </c>
      <c r="E431" s="39">
        <v>3419.99</v>
      </c>
      <c r="F431" s="39">
        <v>3439.35</v>
      </c>
      <c r="G431" s="39">
        <v>3412.55</v>
      </c>
      <c r="H431" s="39">
        <v>3440.12</v>
      </c>
      <c r="I431" s="39">
        <v>3408.71</v>
      </c>
      <c r="J431" s="39">
        <v>940</v>
      </c>
      <c r="K431" s="39">
        <v>1001</v>
      </c>
      <c r="L431" s="39">
        <v>3411.73</v>
      </c>
      <c r="M431" s="39">
        <v>3386.2</v>
      </c>
      <c r="N431" s="39">
        <v>3370.65</v>
      </c>
      <c r="O431" s="39">
        <v>3411.73</v>
      </c>
      <c r="P431" s="39">
        <v>3364.45</v>
      </c>
      <c r="Q431" s="39">
        <v>1300</v>
      </c>
      <c r="R431" s="39">
        <v>1456</v>
      </c>
      <c r="S431" s="92">
        <f t="shared" si="5618"/>
        <v>3477.3275000000003</v>
      </c>
      <c r="T431" s="92" t="str">
        <f t="shared" ref="T431" si="5913">IF(AVERAGE(N430)&lt;S430,"熊",IF(AVERAGE(N430)&gt;S430,"牛",""))</f>
        <v>牛</v>
      </c>
      <c r="U431" s="92">
        <f t="shared" ref="U431" si="5914">MAX(H431,O431)</f>
        <v>3440.12</v>
      </c>
      <c r="V431" s="92">
        <f t="shared" ref="V431" si="5915">MIN(I431,P431)</f>
        <v>3364.45</v>
      </c>
      <c r="W431" s="40">
        <f t="shared" ref="W431" si="5916">LN(U431/V431)</f>
        <v>2.2241852011195336E-2</v>
      </c>
      <c r="X431" s="92">
        <f t="shared" ref="X431" si="5917">IF(U431=H431,J431,Q431)</f>
        <v>940</v>
      </c>
      <c r="Y431" s="92">
        <f t="shared" ref="Y431" si="5918">IF(V431=I431,K431,R431)</f>
        <v>1456</v>
      </c>
      <c r="Z431" s="93">
        <f t="shared" ref="Z431" si="5919">(U431-V431)/(C431)</f>
        <v>2.2138612818569891E-2</v>
      </c>
      <c r="AA431" s="93">
        <f t="shared" ref="AA431" si="5920">LN(C431/N430)</f>
        <v>-2.0126636770828075E-2</v>
      </c>
      <c r="AB431" s="93">
        <f t="shared" ref="AB431" si="5921">LN(N431/U431)</f>
        <v>-2.0400750393900245E-2</v>
      </c>
      <c r="AC431" s="93">
        <f t="shared" ref="AC431" si="5922">LN(N431/V431)</f>
        <v>1.8411016172949926E-3</v>
      </c>
      <c r="AD431" s="93">
        <f t="shared" ref="AD431" si="5923">LN(U431/C431)</f>
        <v>6.4478441211584343E-3</v>
      </c>
      <c r="AE431" s="93">
        <f t="shared" ref="AE431" si="5924">LN(V431/C431)</f>
        <v>-1.5794007890036973E-2</v>
      </c>
      <c r="AF431" s="93">
        <f t="shared" ref="AF431" si="5925">LN(N431/C431)</f>
        <v>-1.3952906272741896E-2</v>
      </c>
      <c r="AG431" s="93">
        <f t="shared" ref="AG431" si="5926">LN(N431/N430)</f>
        <v>-3.4079543043569929E-2</v>
      </c>
      <c r="AH431" s="93">
        <f t="shared" ref="AH431" si="5927">LN(D431/C431)</f>
        <v>4.4429986505193069E-3</v>
      </c>
      <c r="AI431" s="93">
        <f t="shared" ref="AI431" si="5928">LN(E431/C431)</f>
        <v>5.7911671697476045E-4</v>
      </c>
      <c r="AJ431" s="93">
        <f t="shared" ref="AJ431" si="5929">LN(F431/C431)</f>
        <v>6.223989666319517E-3</v>
      </c>
      <c r="AK431" s="93">
        <f t="shared" ref="AK431" si="5930">+LN(G431/C431)</f>
        <v>-1.5986979582654529E-3</v>
      </c>
      <c r="AL431" s="93">
        <f t="shared" ref="AL431" si="5931">LN(H431/I431)</f>
        <v>9.1724338957869713E-3</v>
      </c>
      <c r="AM431" s="93">
        <f t="shared" ref="AM431" si="5932">LN(O431/P431)</f>
        <v>1.3954991538051681E-2</v>
      </c>
      <c r="AN431" s="93">
        <f t="shared" ref="AN431" si="5933">LN(L431/G431)</f>
        <v>-2.4031839371969736E-4</v>
      </c>
      <c r="AO431" s="40">
        <f t="shared" ref="AO431" si="5934">(C431-I431)/(H431-I431)</f>
        <v>0.29608404966571872</v>
      </c>
      <c r="AP431" s="40">
        <f t="shared" ref="AP431" si="5935">(N430-I431)/(H431-I431)</f>
        <v>2.508436803565754</v>
      </c>
      <c r="AQ431" s="93">
        <f t="shared" ref="AQ431" si="5936">LN(M431/L431)</f>
        <v>-7.5111453126765161E-3</v>
      </c>
      <c r="AR431" s="93">
        <f t="shared" ref="AR431" si="5937">LN(N431/L431)</f>
        <v>-1.2113889920756689E-2</v>
      </c>
      <c r="AS431" s="93">
        <f t="shared" ref="AS431" si="5938">LN(N431/C431)</f>
        <v>-1.3952906272741896E-2</v>
      </c>
      <c r="AT431" s="28">
        <f t="shared" ref="AT431" si="5939">+(G431-I431)/(H431-I431)</f>
        <v>0.12225405921681513</v>
      </c>
      <c r="AU431" s="28">
        <f t="shared" ref="AU431" si="5940">+(N431-P431)/(O431-P431)</f>
        <v>0.13113367174281401</v>
      </c>
      <c r="AV431" s="40">
        <f t="shared" ref="AV431" si="5941">+(N431-V431)/(U431-V431)</f>
        <v>8.1934716532314877E-2</v>
      </c>
      <c r="AW431" s="93">
        <f t="shared" ref="AW431" si="5942">LN(N431/C431)</f>
        <v>-1.3952906272741896E-2</v>
      </c>
      <c r="AX431" s="28">
        <f t="shared" ref="AX431" si="5943">(N431-L431)/(U431-V431)</f>
        <v>-0.54288357341086146</v>
      </c>
      <c r="AY431" s="93">
        <f t="shared" ref="AY431" si="5944">LN(G431/I431)</f>
        <v>1.1258918163631357E-3</v>
      </c>
      <c r="AZ431" s="93">
        <f t="shared" ref="AZ431" si="5945">LN(N431/P431)</f>
        <v>1.8411016172949926E-3</v>
      </c>
      <c r="BA431" s="93">
        <f t="shared" ref="BA431" si="5946">AV430</f>
        <v>0.99925889328063311</v>
      </c>
      <c r="BB431" s="93">
        <f t="shared" ref="BB431" si="5947">AR430</f>
        <v>9.1427430614962179E-3</v>
      </c>
      <c r="BC431" s="93">
        <f t="shared" ref="BC431" si="5948">AS430</f>
        <v>2.1983239663248003E-2</v>
      </c>
      <c r="BD431" s="39">
        <f t="shared" ref="BD431" si="5949">IF(AR430&lt;0,1,0)</f>
        <v>0</v>
      </c>
    </row>
    <row r="432" spans="1:57" x14ac:dyDescent="0.25">
      <c r="A432" s="90">
        <v>43138</v>
      </c>
      <c r="B432" s="41">
        <f t="shared" si="5028"/>
        <v>3</v>
      </c>
      <c r="C432" s="39">
        <v>3412.74</v>
      </c>
      <c r="D432" s="39">
        <v>3411.57</v>
      </c>
      <c r="E432" s="39">
        <v>3405.27</v>
      </c>
      <c r="F432" s="39">
        <v>3398.57</v>
      </c>
      <c r="G432" s="39">
        <v>3343.44</v>
      </c>
      <c r="H432" s="39">
        <v>3425.18</v>
      </c>
      <c r="I432" s="39">
        <v>3315.68</v>
      </c>
      <c r="J432" s="39">
        <v>1015</v>
      </c>
      <c r="K432" s="39">
        <v>1123</v>
      </c>
      <c r="L432" s="39">
        <v>3344.01</v>
      </c>
      <c r="M432" s="39">
        <v>3352.55</v>
      </c>
      <c r="N432" s="39">
        <v>3309.26</v>
      </c>
      <c r="O432" s="39">
        <v>3356.51</v>
      </c>
      <c r="P432" s="39">
        <v>3304.01</v>
      </c>
      <c r="Q432" s="39">
        <v>1313</v>
      </c>
      <c r="R432" s="39">
        <v>1424</v>
      </c>
      <c r="S432" s="92">
        <f t="shared" si="5618"/>
        <v>3475.165</v>
      </c>
      <c r="T432" s="92" t="str">
        <f t="shared" ref="T432" si="5950">IF(AVERAGE(N431)&lt;S431,"熊",IF(AVERAGE(N431)&gt;S431,"牛",""))</f>
        <v>熊</v>
      </c>
      <c r="U432" s="92">
        <f t="shared" ref="U432" si="5951">MAX(H432,O432)</f>
        <v>3425.18</v>
      </c>
      <c r="V432" s="92">
        <f t="shared" ref="V432" si="5952">MIN(I432,P432)</f>
        <v>3304.01</v>
      </c>
      <c r="W432" s="40">
        <f t="shared" ref="W432" si="5953">LN(U432/V432)</f>
        <v>3.60171427892279E-2</v>
      </c>
      <c r="X432" s="92">
        <f t="shared" ref="X432" si="5954">IF(U432=H432,J432,Q432)</f>
        <v>1015</v>
      </c>
      <c r="Y432" s="92">
        <f t="shared" ref="Y432" si="5955">IF(V432=I432,K432,R432)</f>
        <v>1424</v>
      </c>
      <c r="Z432" s="93">
        <f t="shared" ref="Z432" si="5956">(U432-V432)/(C432)</f>
        <v>3.5505195239016046E-2</v>
      </c>
      <c r="AA432" s="93">
        <f t="shared" ref="AA432" si="5957">LN(C432/N431)</f>
        <v>1.2409883604478412E-2</v>
      </c>
      <c r="AB432" s="93">
        <f t="shared" ref="AB432" si="5958">LN(N432/U432)</f>
        <v>-3.4429425637842903E-2</v>
      </c>
      <c r="AC432" s="93">
        <f t="shared" ref="AC432" si="5959">LN(N432/V432)</f>
        <v>1.5877171513849412E-3</v>
      </c>
      <c r="AD432" s="93">
        <f t="shared" ref="AD432" si="5960">LN(U432/C432)</f>
        <v>3.6385373693693956E-3</v>
      </c>
      <c r="AE432" s="93">
        <f t="shared" ref="AE432" si="5961">LN(V432/C432)</f>
        <v>-3.2378605419858417E-2</v>
      </c>
      <c r="AF432" s="93">
        <f t="shared" ref="AF432" si="5962">LN(N432/C432)</f>
        <v>-3.0790888268473416E-2</v>
      </c>
      <c r="AG432" s="93">
        <f t="shared" ref="AG432" si="5963">LN(N432/N431)</f>
        <v>-1.8381004663995053E-2</v>
      </c>
      <c r="AH432" s="93">
        <f t="shared" ref="AH432" si="5964">LN(D432/C432)</f>
        <v>-3.4289181220171214E-4</v>
      </c>
      <c r="AI432" s="93">
        <f t="shared" ref="AI432" si="5965">LN(E432/C432)</f>
        <v>-2.1912560964262103E-3</v>
      </c>
      <c r="AJ432" s="93">
        <f t="shared" ref="AJ432" si="5966">LN(F432/C432)</f>
        <v>-4.1607327936103002E-3</v>
      </c>
      <c r="AK432" s="93">
        <f t="shared" ref="AK432" si="5967">+LN(G432/C432)</f>
        <v>-2.0515270624450268E-2</v>
      </c>
      <c r="AL432" s="93">
        <f t="shared" ref="AL432" si="5968">LN(H432/I432)</f>
        <v>3.2491294270721574E-2</v>
      </c>
      <c r="AM432" s="93">
        <f t="shared" ref="AM432" si="5969">LN(O432/P432)</f>
        <v>1.5764861397604454E-2</v>
      </c>
      <c r="AN432" s="93">
        <f t="shared" ref="AN432" si="5970">LN(L432/G432)</f>
        <v>1.7046856466370895E-4</v>
      </c>
      <c r="AO432" s="40">
        <f t="shared" ref="AO432" si="5971">(C432-I432)/(H432-I432)</f>
        <v>0.8863926940639264</v>
      </c>
      <c r="AP432" s="40">
        <f t="shared" ref="AP432" si="5972">(N431-I432)/(H432-I432)</f>
        <v>0.5020091324200936</v>
      </c>
      <c r="AQ432" s="93">
        <f t="shared" ref="AQ432" si="5973">LN(M432/L432)</f>
        <v>2.5505646569766879E-3</v>
      </c>
      <c r="AR432" s="93">
        <f t="shared" ref="AR432" si="5974">LN(N432/L432)</f>
        <v>-1.0446086208686952E-2</v>
      </c>
      <c r="AS432" s="93">
        <f t="shared" ref="AS432" si="5975">LN(N432/C432)</f>
        <v>-3.0790888268473416E-2</v>
      </c>
      <c r="AT432" s="28">
        <f t="shared" ref="AT432" si="5976">+(G432-I432)/(H432-I432)</f>
        <v>0.25351598173516182</v>
      </c>
      <c r="AU432" s="28">
        <f t="shared" ref="AU432" si="5977">+(N432-P432)/(O432-P432)</f>
        <v>0.1</v>
      </c>
      <c r="AV432" s="40">
        <f t="shared" ref="AV432" si="5978">+(N432-V432)/(U432-V432)</f>
        <v>4.3327556325823358E-2</v>
      </c>
      <c r="AW432" s="93">
        <f t="shared" ref="AW432" si="5979">LN(N432/C432)</f>
        <v>-3.0790888268473416E-2</v>
      </c>
      <c r="AX432" s="28">
        <f t="shared" ref="AX432" si="5980">(N432-L432)/(U432-V432)</f>
        <v>-0.28678715853759273</v>
      </c>
      <c r="AY432" s="93">
        <f t="shared" ref="AY432" si="5981">LN(G432/I432)</f>
        <v>8.337486276901708E-3</v>
      </c>
      <c r="AZ432" s="93">
        <f t="shared" ref="AZ432" si="5982">LN(N432/P432)</f>
        <v>1.5877171513849412E-3</v>
      </c>
      <c r="BA432" s="93">
        <f t="shared" ref="BA432" si="5983">AV431</f>
        <v>8.1934716532314877E-2</v>
      </c>
      <c r="BB432" s="93">
        <f t="shared" ref="BB432" si="5984">AR431</f>
        <v>-1.2113889920756689E-2</v>
      </c>
      <c r="BC432" s="93">
        <f t="shared" ref="BC432" si="5985">AS431</f>
        <v>-1.3952906272741896E-2</v>
      </c>
      <c r="BD432" s="39">
        <f t="shared" ref="BD432" si="5986">IF(AR431&lt;0,1,0)</f>
        <v>1</v>
      </c>
      <c r="BE432" t="s">
        <v>693</v>
      </c>
    </row>
    <row r="433" spans="1:57" x14ac:dyDescent="0.25">
      <c r="A433" s="90">
        <v>43139</v>
      </c>
      <c r="B433" s="41">
        <f t="shared" si="5028"/>
        <v>4</v>
      </c>
      <c r="C433" s="39">
        <v>3281.05</v>
      </c>
      <c r="D433" s="39">
        <v>3283.41</v>
      </c>
      <c r="E433" s="39">
        <v>3273.5</v>
      </c>
      <c r="F433" s="39">
        <v>3275.49</v>
      </c>
      <c r="G433" s="39">
        <v>3259.7</v>
      </c>
      <c r="H433" s="39">
        <v>3307.03</v>
      </c>
      <c r="I433" s="39">
        <v>3259.7</v>
      </c>
      <c r="J433" s="39">
        <v>1008</v>
      </c>
      <c r="K433" s="39">
        <v>1129</v>
      </c>
      <c r="L433" s="39">
        <v>3258.71</v>
      </c>
      <c r="M433" s="39">
        <v>3253.87</v>
      </c>
      <c r="N433" s="39">
        <v>3262.05</v>
      </c>
      <c r="O433" s="39">
        <v>3266.19</v>
      </c>
      <c r="P433" s="39">
        <v>3225.71</v>
      </c>
      <c r="Q433" s="39">
        <v>1447</v>
      </c>
      <c r="R433" s="39">
        <v>1413</v>
      </c>
      <c r="S433" s="92">
        <f t="shared" si="5618"/>
        <v>3469.5364999999997</v>
      </c>
      <c r="T433" s="92" t="str">
        <f t="shared" ref="T433" si="5987">IF(AVERAGE(N432)&lt;S432,"熊",IF(AVERAGE(N432)&gt;S432,"牛",""))</f>
        <v>熊</v>
      </c>
      <c r="U433" s="92">
        <f t="shared" ref="U433" si="5988">MAX(H433,O433)</f>
        <v>3307.03</v>
      </c>
      <c r="V433" s="92">
        <f t="shared" ref="V433" si="5989">MIN(I433,P433)</f>
        <v>3225.71</v>
      </c>
      <c r="W433" s="40">
        <f t="shared" ref="W433" si="5990">LN(U433/V433)</f>
        <v>2.489742456873997E-2</v>
      </c>
      <c r="X433" s="92">
        <f t="shared" ref="X433" si="5991">IF(U433=H433,J433,Q433)</f>
        <v>1008</v>
      </c>
      <c r="Y433" s="92">
        <f t="shared" ref="Y433" si="5992">IF(V433=I433,K433,R433)</f>
        <v>1413</v>
      </c>
      <c r="Z433" s="93">
        <f t="shared" ref="Z433" si="5993">(U433-V433)/(C433)</f>
        <v>2.4784748784687876E-2</v>
      </c>
      <c r="AA433" s="93">
        <f t="shared" ref="AA433" si="5994">LN(C433/N432)</f>
        <v>-8.5611063207464057E-3</v>
      </c>
      <c r="AB433" s="93">
        <f t="shared" ref="AB433" si="5995">LN(N433/U433)</f>
        <v>-1.3694673523702031E-2</v>
      </c>
      <c r="AC433" s="93">
        <f t="shared" ref="AC433" si="5996">LN(N433/V433)</f>
        <v>1.1202751045037988E-2</v>
      </c>
      <c r="AD433" s="93">
        <f t="shared" ref="AD433" si="5997">LN(U433/C433)</f>
        <v>7.8870125054984301E-3</v>
      </c>
      <c r="AE433" s="93">
        <f t="shared" ref="AE433" si="5998">LN(V433/C433)</f>
        <v>-1.7010412063241474E-2</v>
      </c>
      <c r="AF433" s="93">
        <f t="shared" ref="AF433" si="5999">LN(N433/C433)</f>
        <v>-5.8076610182035259E-3</v>
      </c>
      <c r="AG433" s="93">
        <f t="shared" ref="AG433" si="6000">LN(N433/N432)</f>
        <v>-1.4368767338949881E-2</v>
      </c>
      <c r="AH433" s="93">
        <f t="shared" ref="AH433" si="6001">LN(D433/C433)</f>
        <v>7.1902337790929257E-4</v>
      </c>
      <c r="AI433" s="93">
        <f t="shared" ref="AI433" si="6002">LN(E433/C433)</f>
        <v>-2.3037442201635856E-3</v>
      </c>
      <c r="AJ433" s="93">
        <f t="shared" ref="AJ433" si="6003">LN(F433/C433)</f>
        <v>-1.6960169030514427E-3</v>
      </c>
      <c r="AK433" s="93">
        <f t="shared" ref="AK433" si="6004">+LN(G433/C433)</f>
        <v>-6.5283265149514583E-3</v>
      </c>
      <c r="AL433" s="93">
        <f t="shared" ref="AL433" si="6005">LN(H433/I433)</f>
        <v>1.4415339020449964E-2</v>
      </c>
      <c r="AM433" s="93">
        <f t="shared" ref="AM433" si="6006">LN(O433/P433)</f>
        <v>1.2471086938017637E-2</v>
      </c>
      <c r="AN433" s="93">
        <f t="shared" ref="AN433" si="6007">LN(L433/G433)</f>
        <v>-3.0375505916677956E-4</v>
      </c>
      <c r="AO433" s="40">
        <f t="shared" ref="AO433" si="6008">(C433-I433)/(H433-I433)</f>
        <v>0.45108810479611644</v>
      </c>
      <c r="AP433" s="40">
        <f t="shared" ref="AP433" si="6009">(N432-I433)/(H433-I433)</f>
        <v>1.0471159940840904</v>
      </c>
      <c r="AQ433" s="93">
        <f t="shared" ref="AQ433" si="6010">LN(M433/L433)</f>
        <v>-1.4863543760119998E-3</v>
      </c>
      <c r="AR433" s="93">
        <f t="shared" ref="AR433" si="6011">LN(N433/L433)</f>
        <v>1.0244205559148498E-3</v>
      </c>
      <c r="AS433" s="93">
        <f t="shared" ref="AS433" si="6012">LN(N433/C433)</f>
        <v>-5.8076610182035259E-3</v>
      </c>
      <c r="AT433" s="28">
        <f t="shared" ref="AT433" si="6013">+(G433-I433)/(H433-I433)</f>
        <v>0</v>
      </c>
      <c r="AU433" s="28">
        <f t="shared" ref="AU433" si="6014">+(N433-P433)/(O433-P433)</f>
        <v>0.89772727272727593</v>
      </c>
      <c r="AV433" s="40">
        <f t="shared" ref="AV433" si="6015">+(N433-V433)/(U433-V433)</f>
        <v>0.44687653713723652</v>
      </c>
      <c r="AW433" s="93">
        <f t="shared" ref="AW433" si="6016">LN(N433/C433)</f>
        <v>-5.8076610182035259E-3</v>
      </c>
      <c r="AX433" s="28">
        <f t="shared" ref="AX433" si="6017">(N433-L433)/(U433-V433)</f>
        <v>4.1072306935564913E-2</v>
      </c>
      <c r="AY433" s="93">
        <f t="shared" ref="AY433" si="6018">LN(G433/I433)</f>
        <v>0</v>
      </c>
      <c r="AZ433" s="93">
        <f t="shared" ref="AZ433" si="6019">LN(N433/P433)</f>
        <v>1.1202751045037988E-2</v>
      </c>
      <c r="BA433" s="93">
        <f t="shared" ref="BA433" si="6020">AV432</f>
        <v>4.3327556325823358E-2</v>
      </c>
      <c r="BB433" s="93">
        <f t="shared" ref="BB433" si="6021">AR432</f>
        <v>-1.0446086208686952E-2</v>
      </c>
      <c r="BC433" s="93">
        <f t="shared" ref="BC433" si="6022">AS432</f>
        <v>-3.0790888268473416E-2</v>
      </c>
      <c r="BD433" s="39">
        <f t="shared" ref="BD433:BD434" si="6023">IF(AR432&lt;0,1,0)</f>
        <v>1</v>
      </c>
    </row>
    <row r="434" spans="1:57" x14ac:dyDescent="0.25">
      <c r="A434" s="90">
        <v>43140</v>
      </c>
      <c r="B434" s="41">
        <f t="shared" si="5028"/>
        <v>5</v>
      </c>
      <c r="C434" s="39">
        <v>3172.85</v>
      </c>
      <c r="D434" s="39">
        <v>3179.67</v>
      </c>
      <c r="E434" s="39">
        <v>3153.48</v>
      </c>
      <c r="F434" s="39">
        <v>3172.97</v>
      </c>
      <c r="G434" s="39">
        <v>3127.92</v>
      </c>
      <c r="H434" s="39">
        <v>3179.67</v>
      </c>
      <c r="I434" s="39">
        <v>3071.77</v>
      </c>
      <c r="J434" s="39">
        <v>931</v>
      </c>
      <c r="K434" s="39">
        <v>1050</v>
      </c>
      <c r="L434" s="39">
        <v>3128.3</v>
      </c>
      <c r="M434" s="39">
        <v>3124.79</v>
      </c>
      <c r="N434" s="39">
        <v>3129.85</v>
      </c>
      <c r="O434" s="39">
        <v>3130.95</v>
      </c>
      <c r="P434" s="39">
        <v>3062.74</v>
      </c>
      <c r="Q434" s="39">
        <v>1459</v>
      </c>
      <c r="R434" s="39">
        <v>1407</v>
      </c>
      <c r="S434" s="92">
        <f t="shared" si="5618"/>
        <v>3461.3715000000002</v>
      </c>
      <c r="T434" s="92" t="str">
        <f t="shared" ref="T434" si="6024">IF(AVERAGE(N433)&lt;S433,"熊",IF(AVERAGE(N433)&gt;S433,"牛",""))</f>
        <v>熊</v>
      </c>
      <c r="U434" s="92">
        <f t="shared" ref="U434" si="6025">MAX(H434,O434)</f>
        <v>3179.67</v>
      </c>
      <c r="V434" s="92">
        <f t="shared" ref="V434" si="6026">MIN(I434,P434)</f>
        <v>3062.74</v>
      </c>
      <c r="W434" s="40">
        <f t="shared" ref="W434" si="6027">LN(U434/V434)</f>
        <v>3.7467477675104964E-2</v>
      </c>
      <c r="X434" s="92">
        <f t="shared" ref="X434" si="6028">IF(U434=H434,J434,Q434)</f>
        <v>931</v>
      </c>
      <c r="Y434" s="92">
        <f t="shared" ref="Y434" si="6029">IF(V434=I434,K434,R434)</f>
        <v>1407</v>
      </c>
      <c r="Z434" s="93">
        <f t="shared" ref="Z434" si="6030">(U434-V434)/(C434)</f>
        <v>3.6853302236160013E-2</v>
      </c>
      <c r="AA434" s="93">
        <f t="shared" ref="AA434" si="6031">LN(C434/N433)</f>
        <v>-2.7725594490661448E-2</v>
      </c>
      <c r="AB434" s="93">
        <f t="shared" ref="AB434" si="6032">LN(N434/U434)</f>
        <v>-1.5792337741309864E-2</v>
      </c>
      <c r="AC434" s="93">
        <f t="shared" ref="AC434" si="6033">LN(N434/V434)</f>
        <v>2.1675139933795103E-2</v>
      </c>
      <c r="AD434" s="93">
        <f t="shared" ref="AD434" si="6034">LN(U434/C434)</f>
        <v>2.1471802120211743E-3</v>
      </c>
      <c r="AE434" s="93">
        <f t="shared" ref="AE434" si="6035">LN(V434/C434)</f>
        <v>-3.532029746308369E-2</v>
      </c>
      <c r="AF434" s="93">
        <f t="shared" ref="AF434" si="6036">LN(N434/C434)</f>
        <v>-1.3645157529288705E-2</v>
      </c>
      <c r="AG434" s="93">
        <f t="shared" ref="AG434" si="6037">LN(N434/N433)</f>
        <v>-4.1370752019950212E-2</v>
      </c>
      <c r="AH434" s="93">
        <f t="shared" ref="AH434" si="6038">LN(D434/C434)</f>
        <v>2.1471802120211743E-3</v>
      </c>
      <c r="AI434" s="93">
        <f t="shared" ref="AI434" si="6039">LN(E434/C434)</f>
        <v>-6.1236326683557227E-3</v>
      </c>
      <c r="AJ434" s="93">
        <f t="shared" ref="AJ434" si="6040">LN(F434/C434)</f>
        <v>3.782017139285145E-5</v>
      </c>
      <c r="AK434" s="93">
        <f t="shared" ref="AK434" si="6041">+LN(G434/C434)</f>
        <v>-1.4261990701870734E-2</v>
      </c>
      <c r="AL434" s="93">
        <f t="shared" ref="AL434" si="6042">LN(H434/I434)</f>
        <v>3.4523475131452569E-2</v>
      </c>
      <c r="AM434" s="93">
        <f t="shared" ref="AM434" si="6043">LN(O434/P434)</f>
        <v>2.2026532730663937E-2</v>
      </c>
      <c r="AN434" s="93">
        <f t="shared" ref="AN434" si="6044">LN(L434/G434)</f>
        <v>1.2147910414517955E-4</v>
      </c>
      <c r="AO434" s="40">
        <f t="shared" ref="AO434" si="6045">(C434-I434)/(H434-I434)</f>
        <v>0.93679332715477148</v>
      </c>
      <c r="AP434" s="40">
        <f t="shared" ref="AP434" si="6046">(N433-I434)/(H434-I434)</f>
        <v>1.7634847080630216</v>
      </c>
      <c r="AQ434" s="93">
        <f t="shared" ref="AQ434" si="6047">LN(M434/L434)</f>
        <v>-1.1226450822385352E-3</v>
      </c>
      <c r="AR434" s="93">
        <f t="shared" ref="AR434" si="6048">LN(N434/L434)</f>
        <v>4.953540684369121E-4</v>
      </c>
      <c r="AS434" s="93">
        <f t="shared" ref="AS434" si="6049">LN(N434/C434)</f>
        <v>-1.3645157529288705E-2</v>
      </c>
      <c r="AT434" s="28">
        <f t="shared" ref="AT434" si="6050">+(G434-I434)/(H434-I434)</f>
        <v>0.52038924930491237</v>
      </c>
      <c r="AU434" s="28">
        <f t="shared" ref="AU434" si="6051">+(N434-P434)/(O434-P434)</f>
        <v>0.98387333235596086</v>
      </c>
      <c r="AV434" s="40">
        <f t="shared" ref="AV434" si="6052">+(N434-V434)/(U434-V434)</f>
        <v>0.57393312238091132</v>
      </c>
      <c r="AW434" s="93">
        <f t="shared" ref="AW434" si="6053">LN(N434/C434)</f>
        <v>-1.3645157529288705E-2</v>
      </c>
      <c r="AX434" s="28">
        <f t="shared" ref="AX434" si="6054">(N434-L434)/(U434-V434)</f>
        <v>1.3255794064822742E-2</v>
      </c>
      <c r="AY434" s="93">
        <f t="shared" ref="AY434" si="6055">LN(G434/I434)</f>
        <v>1.8114304217560589E-2</v>
      </c>
      <c r="AZ434" s="93">
        <f t="shared" ref="AZ434" si="6056">LN(N434/P434)</f>
        <v>2.1675139933795103E-2</v>
      </c>
      <c r="BA434" s="93">
        <f t="shared" ref="BA434" si="6057">AV433</f>
        <v>0.44687653713723652</v>
      </c>
      <c r="BB434" s="93">
        <f t="shared" ref="BB434" si="6058">AR433</f>
        <v>1.0244205559148498E-3</v>
      </c>
      <c r="BC434" s="93">
        <f t="shared" ref="BC434" si="6059">AS433</f>
        <v>-5.8076610182035259E-3</v>
      </c>
      <c r="BD434" s="39">
        <f t="shared" si="6023"/>
        <v>0</v>
      </c>
    </row>
    <row r="435" spans="1:57" x14ac:dyDescent="0.25">
      <c r="A435" s="90">
        <v>43143</v>
      </c>
      <c r="B435" s="41">
        <f t="shared" si="5028"/>
        <v>1</v>
      </c>
      <c r="C435" s="39">
        <v>3128.37</v>
      </c>
      <c r="D435" s="39">
        <v>3132.25</v>
      </c>
      <c r="E435" s="39">
        <v>3115.77</v>
      </c>
      <c r="F435" s="39">
        <v>3138.95</v>
      </c>
      <c r="G435" s="39">
        <v>3155.02</v>
      </c>
      <c r="H435" s="39">
        <v>3156.28</v>
      </c>
      <c r="I435" s="39">
        <v>3113.61</v>
      </c>
      <c r="J435" s="39">
        <v>1129</v>
      </c>
      <c r="K435" s="39">
        <v>936</v>
      </c>
      <c r="L435" s="39">
        <v>3156.02</v>
      </c>
      <c r="M435" s="39">
        <v>3148.27</v>
      </c>
      <c r="N435" s="39">
        <v>3154.13</v>
      </c>
      <c r="O435" s="39">
        <v>3168.13</v>
      </c>
      <c r="P435" s="39">
        <v>3141.23</v>
      </c>
      <c r="Q435" s="39">
        <v>1435</v>
      </c>
      <c r="R435" s="39">
        <v>1320</v>
      </c>
      <c r="S435" s="92">
        <f t="shared" si="5618"/>
        <v>3446.4170000000013</v>
      </c>
      <c r="T435" s="92" t="str">
        <f t="shared" ref="T435" si="6060">IF(AVERAGE(N434)&lt;S434,"熊",IF(AVERAGE(N434)&gt;S434,"牛",""))</f>
        <v>熊</v>
      </c>
      <c r="U435" s="92">
        <f t="shared" ref="U435" si="6061">MAX(H435,O435)</f>
        <v>3168.13</v>
      </c>
      <c r="V435" s="92">
        <f t="shared" ref="V435" si="6062">MIN(I435,P435)</f>
        <v>3113.61</v>
      </c>
      <c r="W435" s="40">
        <f t="shared" ref="W435" si="6063">LN(U435/V435)</f>
        <v>1.7358683743055041E-2</v>
      </c>
      <c r="X435" s="92">
        <f t="shared" ref="X435" si="6064">IF(U435=H435,J435,Q435)</f>
        <v>1435</v>
      </c>
      <c r="Y435" s="92">
        <f t="shared" ref="Y435" si="6065">IF(V435=I435,K435,R435)</f>
        <v>936</v>
      </c>
      <c r="Z435" s="93">
        <f t="shared" ref="Z435" si="6066">(U435-V435)/(C435)</f>
        <v>1.7427606069614524E-2</v>
      </c>
      <c r="AA435" s="93">
        <f t="shared" ref="AA435" si="6067">LN(C435/N434)</f>
        <v>-4.7297794823153986E-4</v>
      </c>
      <c r="AB435" s="93">
        <f t="shared" ref="AB435" si="6068">LN(N435/U435)</f>
        <v>-4.4288032707736251E-3</v>
      </c>
      <c r="AC435" s="93">
        <f t="shared" ref="AC435" si="6069">LN(N435/V435)</f>
        <v>1.2929880472281618E-2</v>
      </c>
      <c r="AD435" s="93">
        <f t="shared" ref="AD435" si="6070">LN(U435/C435)</f>
        <v>1.2629406331000138E-2</v>
      </c>
      <c r="AE435" s="93">
        <f t="shared" ref="AE435" si="6071">LN(V435/C435)</f>
        <v>-4.7292774120549523E-3</v>
      </c>
      <c r="AF435" s="93">
        <f t="shared" ref="AF435" si="6072">LN(N435/C435)</f>
        <v>8.2006030602266178E-3</v>
      </c>
      <c r="AG435" s="93">
        <f t="shared" ref="AG435" si="6073">LN(N435/N434)</f>
        <v>7.7276251119951494E-3</v>
      </c>
      <c r="AH435" s="93">
        <f t="shared" ref="AH435" si="6074">LN(D435/C435)</f>
        <v>1.2394940107376109E-3</v>
      </c>
      <c r="AI435" s="93">
        <f t="shared" ref="AI435" si="6075">LN(E435/C435)</f>
        <v>-4.0357894287993221E-3</v>
      </c>
      <c r="AJ435" s="93">
        <f t="shared" ref="AJ435" si="6076">LN(F435/C435)</f>
        <v>3.3762469604726873E-3</v>
      </c>
      <c r="AK435" s="93">
        <f t="shared" ref="AK435" si="6077">+LN(G435/C435)</f>
        <v>8.4827329845122198E-3</v>
      </c>
      <c r="AL435" s="93">
        <f t="shared" ref="AL435" si="6078">LN(H435/I435)</f>
        <v>1.3611294226123704E-2</v>
      </c>
      <c r="AM435" s="93">
        <f t="shared" ref="AM435" si="6079">LN(O435/P435)</f>
        <v>8.5270655005523829E-3</v>
      </c>
      <c r="AN435" s="93">
        <f t="shared" ref="AN435" si="6080">LN(L435/G435)</f>
        <v>3.1690498186325716E-4</v>
      </c>
      <c r="AO435" s="40">
        <f t="shared" ref="AO435" si="6081">(C435-I435)/(H435-I435)</f>
        <v>0.34591047574407635</v>
      </c>
      <c r="AP435" s="40">
        <f t="shared" ref="AP435" si="6082">(N434-I435)/(H435-I435)</f>
        <v>0.38059526599483839</v>
      </c>
      <c r="AQ435" s="93">
        <f t="shared" ref="AQ435" si="6083">LN(M435/L435)</f>
        <v>-2.4586444798759492E-3</v>
      </c>
      <c r="AR435" s="93">
        <f t="shared" ref="AR435" si="6084">LN(N435/L435)</f>
        <v>-5.9903490614890962E-4</v>
      </c>
      <c r="AS435" s="93">
        <f t="shared" ref="AS435" si="6085">LN(N435/C435)</f>
        <v>8.2006030602266178E-3</v>
      </c>
      <c r="AT435" s="28">
        <f t="shared" ref="AT435" si="6086">+(G435-I435)/(H435-I435)</f>
        <v>0.97047105694867086</v>
      </c>
      <c r="AU435" s="28">
        <f t="shared" ref="AU435" si="6087">+(N435-P435)/(O435-P435)</f>
        <v>0.47955390334572667</v>
      </c>
      <c r="AV435" s="40">
        <f t="shared" ref="AV435" si="6088">+(N435-V435)/(U435-V435)</f>
        <v>0.74321349963316208</v>
      </c>
      <c r="AW435" s="93">
        <f t="shared" ref="AW435" si="6089">LN(N435/C435)</f>
        <v>8.2006030602266178E-3</v>
      </c>
      <c r="AX435" s="28">
        <f t="shared" ref="AX435" si="6090">(N435-L435)/(U435-V435)</f>
        <v>-3.4666177549520789E-2</v>
      </c>
      <c r="AY435" s="93">
        <f t="shared" ref="AY435" si="6091">LN(G435/I435)</f>
        <v>1.3212010396567215E-2</v>
      </c>
      <c r="AZ435" s="93">
        <f t="shared" ref="AZ435" si="6092">LN(N435/P435)</f>
        <v>4.0982622297786042E-3</v>
      </c>
      <c r="BA435" s="93">
        <f t="shared" ref="BA435" si="6093">AV434</f>
        <v>0.57393312238091132</v>
      </c>
      <c r="BB435" s="93">
        <f t="shared" ref="BB435" si="6094">AR434</f>
        <v>4.953540684369121E-4</v>
      </c>
      <c r="BC435" s="93">
        <f t="shared" ref="BC435" si="6095">AS434</f>
        <v>-1.3645157529288705E-2</v>
      </c>
      <c r="BD435" s="39">
        <f t="shared" ref="BD435" si="6096">IF(AR434&lt;0,1,0)</f>
        <v>0</v>
      </c>
    </row>
    <row r="436" spans="1:57" x14ac:dyDescent="0.25">
      <c r="A436" s="90">
        <v>43144</v>
      </c>
      <c r="B436" s="41">
        <f t="shared" si="5028"/>
        <v>2</v>
      </c>
      <c r="C436" s="39">
        <v>3176.11</v>
      </c>
      <c r="D436" s="39">
        <v>3181.22</v>
      </c>
      <c r="E436" s="39">
        <v>3191.04</v>
      </c>
      <c r="F436" s="39">
        <v>3191.18</v>
      </c>
      <c r="G436" s="39">
        <v>3210.96</v>
      </c>
      <c r="H436" s="39">
        <v>3219.22</v>
      </c>
      <c r="I436" s="39">
        <v>3176.11</v>
      </c>
      <c r="J436" s="39">
        <v>1047</v>
      </c>
      <c r="K436" s="39">
        <v>930</v>
      </c>
      <c r="L436" s="39">
        <v>3211.83</v>
      </c>
      <c r="M436" s="39">
        <v>3201.97</v>
      </c>
      <c r="N436" s="39">
        <v>3184.96</v>
      </c>
      <c r="O436" s="39">
        <v>3211.83</v>
      </c>
      <c r="P436" s="39">
        <v>3179.07</v>
      </c>
      <c r="Q436" s="39">
        <v>1300</v>
      </c>
      <c r="R436" s="39">
        <v>1420</v>
      </c>
      <c r="S436" s="92">
        <f t="shared" si="5618"/>
        <v>3433.5990000000006</v>
      </c>
      <c r="T436" s="92" t="str">
        <f t="shared" ref="T436" si="6097">IF(AVERAGE(N435)&lt;S435,"熊",IF(AVERAGE(N435)&gt;S435,"牛",""))</f>
        <v>熊</v>
      </c>
      <c r="U436" s="92">
        <f t="shared" ref="U436" si="6098">MAX(H436,O436)</f>
        <v>3219.22</v>
      </c>
      <c r="V436" s="92">
        <f t="shared" ref="V436" si="6099">MIN(I436,P436)</f>
        <v>3176.11</v>
      </c>
      <c r="W436" s="40">
        <f t="shared" ref="W436" si="6100">LN(U436/V436)</f>
        <v>1.3481916641762296E-2</v>
      </c>
      <c r="X436" s="92">
        <f t="shared" ref="X436" si="6101">IF(U436=H436,J436,Q436)</f>
        <v>1047</v>
      </c>
      <c r="Y436" s="92">
        <f t="shared" ref="Y436" si="6102">IF(V436=I436,K436,R436)</f>
        <v>930</v>
      </c>
      <c r="Z436" s="93">
        <f t="shared" ref="Z436" si="6103">(U436-V436)/(C436)</f>
        <v>1.3573207477070904E-2</v>
      </c>
      <c r="AA436" s="93">
        <f t="shared" ref="AA436" si="6104">LN(C436/N435)</f>
        <v>6.944472352810995E-3</v>
      </c>
      <c r="AB436" s="93">
        <f t="shared" ref="AB436" si="6105">LN(N436/U436)</f>
        <v>-1.0699364112025751E-2</v>
      </c>
      <c r="AC436" s="93">
        <f t="shared" ref="AC436" si="6106">LN(N436/V436)</f>
        <v>2.7825525297365469E-3</v>
      </c>
      <c r="AD436" s="93">
        <f t="shared" ref="AD436" si="6107">LN(U436/C436)</f>
        <v>1.3481916641762296E-2</v>
      </c>
      <c r="AE436" s="93">
        <f t="shared" ref="AE436" si="6108">LN(V436/C436)</f>
        <v>0</v>
      </c>
      <c r="AF436" s="93">
        <f t="shared" ref="AF436" si="6109">LN(N436/C436)</f>
        <v>2.7825525297365469E-3</v>
      </c>
      <c r="AG436" s="93">
        <f t="shared" ref="AG436" si="6110">LN(N436/N435)</f>
        <v>9.7270248825475306E-3</v>
      </c>
      <c r="AH436" s="93">
        <f t="shared" ref="AH436" si="6111">LN(D436/C436)</f>
        <v>1.6075934710026551E-3</v>
      </c>
      <c r="AI436" s="93">
        <f t="shared" ref="AI436" si="6112">LN(E436/C436)</f>
        <v>4.689704927121484E-3</v>
      </c>
      <c r="AJ436" s="93">
        <f t="shared" ref="AJ436" si="6113">LN(F436/C436)</f>
        <v>4.7335768086995637E-3</v>
      </c>
      <c r="AK436" s="93">
        <f t="shared" ref="AK436" si="6114">+LN(G436/C436)</f>
        <v>1.0912780305511292E-2</v>
      </c>
      <c r="AL436" s="93">
        <f t="shared" ref="AL436" si="6115">LN(H436/I436)</f>
        <v>1.3481916641762296E-2</v>
      </c>
      <c r="AM436" s="93">
        <f t="shared" ref="AM436" si="6116">LN(O436/P436)</f>
        <v>1.0252166969099545E-2</v>
      </c>
      <c r="AN436" s="93">
        <f t="shared" ref="AN436" si="6117">LN(L436/G436)</f>
        <v>2.7091030699152987E-4</v>
      </c>
      <c r="AO436" s="40">
        <f t="shared" ref="AO436" si="6118">(C436-I436)/(H436-I436)</f>
        <v>0</v>
      </c>
      <c r="AP436" s="40">
        <f t="shared" ref="AP436" si="6119">(N435-I436)/(H436-I436)</f>
        <v>-0.50985850150777512</v>
      </c>
      <c r="AQ436" s="93">
        <f t="shared" ref="AQ436" si="6120">LN(M436/L436)</f>
        <v>-3.0746227719805801E-3</v>
      </c>
      <c r="AR436" s="93">
        <f t="shared" ref="AR436" si="6121">LN(N436/L436)</f>
        <v>-8.4011380827662685E-3</v>
      </c>
      <c r="AS436" s="93">
        <f t="shared" ref="AS436" si="6122">LN(N436/C436)</f>
        <v>2.7825525297365469E-3</v>
      </c>
      <c r="AT436" s="28">
        <f t="shared" ref="AT436" si="6123">+(G436-I436)/(H436-I436)</f>
        <v>0.80839712363721117</v>
      </c>
      <c r="AU436" s="28">
        <f t="shared" ref="AU436" si="6124">+(N436-P436)/(O436-P436)</f>
        <v>0.17979242979242721</v>
      </c>
      <c r="AV436" s="40">
        <f t="shared" ref="AV436" si="6125">+(N436-V436)/(U436-V436)</f>
        <v>0.20528879610299181</v>
      </c>
      <c r="AW436" s="93">
        <f t="shared" ref="AW436" si="6126">LN(N436/C436)</f>
        <v>2.7825525297365469E-3</v>
      </c>
      <c r="AX436" s="28">
        <f t="shared" ref="AX436" si="6127">(N436-L436)/(U436-V436)</f>
        <v>-0.62328926003247731</v>
      </c>
      <c r="AY436" s="93">
        <f t="shared" ref="AY436" si="6128">LN(G436/I436)</f>
        <v>1.0912780305511292E-2</v>
      </c>
      <c r="AZ436" s="93">
        <f t="shared" ref="AZ436" si="6129">LN(N436/P436)</f>
        <v>1.8510288863332826E-3</v>
      </c>
      <c r="BA436" s="93">
        <f t="shared" ref="BA436" si="6130">AV435</f>
        <v>0.74321349963316208</v>
      </c>
      <c r="BB436" s="93">
        <f t="shared" ref="BB436" si="6131">AR435</f>
        <v>-5.9903490614890962E-4</v>
      </c>
      <c r="BC436" s="93">
        <f t="shared" ref="BC436" si="6132">AS435</f>
        <v>8.2006030602266178E-3</v>
      </c>
      <c r="BD436" s="39">
        <f t="shared" ref="BD436" si="6133">IF(AR435&lt;0,1,0)</f>
        <v>1</v>
      </c>
    </row>
    <row r="437" spans="1:57" x14ac:dyDescent="0.25">
      <c r="A437" s="90">
        <v>43145</v>
      </c>
      <c r="B437" s="41">
        <f t="shared" si="5028"/>
        <v>3</v>
      </c>
      <c r="C437" s="39">
        <v>3188.25</v>
      </c>
      <c r="D437" s="39">
        <v>3185.44</v>
      </c>
      <c r="E437" s="39">
        <v>3186.02</v>
      </c>
      <c r="F437" s="39">
        <v>3194.81</v>
      </c>
      <c r="G437" s="39">
        <v>3175.32</v>
      </c>
      <c r="H437" s="39">
        <v>3195.77</v>
      </c>
      <c r="I437" s="39">
        <v>3171.38</v>
      </c>
      <c r="J437" s="39">
        <v>940</v>
      </c>
      <c r="K437" s="39">
        <v>1002</v>
      </c>
      <c r="L437" s="39">
        <v>3176.08</v>
      </c>
      <c r="M437" s="39">
        <v>3179.15</v>
      </c>
      <c r="N437" s="39">
        <v>3199.16</v>
      </c>
      <c r="O437" s="39">
        <v>3203.49</v>
      </c>
      <c r="P437" s="39">
        <v>3175.39</v>
      </c>
      <c r="Q437" s="39">
        <v>1441</v>
      </c>
      <c r="R437" s="39">
        <v>1304</v>
      </c>
      <c r="S437" s="92">
        <f t="shared" si="5618"/>
        <v>3421.0175000000008</v>
      </c>
      <c r="T437" s="92" t="str">
        <f t="shared" ref="T437" si="6134">IF(AVERAGE(N436)&lt;S436,"熊",IF(AVERAGE(N436)&gt;S436,"牛",""))</f>
        <v>熊</v>
      </c>
      <c r="U437" s="92">
        <f t="shared" ref="U437" si="6135">MAX(H437,O437)</f>
        <v>3203.49</v>
      </c>
      <c r="V437" s="92">
        <f t="shared" ref="V437" si="6136">MIN(I437,P437)</f>
        <v>3171.38</v>
      </c>
      <c r="W437" s="40">
        <f t="shared" ref="W437" si="6137">LN(U437/V437)</f>
        <v>1.0074016115976917E-2</v>
      </c>
      <c r="X437" s="92">
        <f t="shared" ref="X437" si="6138">IF(U437=H437,J437,Q437)</f>
        <v>1441</v>
      </c>
      <c r="Y437" s="92">
        <f t="shared" ref="Y437" si="6139">IF(V437=I437,K437,R437)</f>
        <v>1002</v>
      </c>
      <c r="Z437" s="93">
        <f t="shared" ref="Z437" si="6140">(U437-V437)/(C437)</f>
        <v>1.0071355759429051E-2</v>
      </c>
      <c r="AA437" s="93">
        <f t="shared" ref="AA437" si="6141">LN(C437/N436)</f>
        <v>1.0324468493103879E-3</v>
      </c>
      <c r="AB437" s="93">
        <f t="shared" ref="AB437" si="6142">LN(N437/U437)</f>
        <v>-1.3525651597760561E-3</v>
      </c>
      <c r="AC437" s="93">
        <f t="shared" ref="AC437" si="6143">LN(N437/V437)</f>
        <v>8.7214509562008515E-3</v>
      </c>
      <c r="AD437" s="93">
        <f t="shared" ref="AD437" si="6144">LN(U437/C437)</f>
        <v>4.7686635814292236E-3</v>
      </c>
      <c r="AE437" s="93">
        <f t="shared" ref="AE437" si="6145">LN(V437/C437)</f>
        <v>-5.3053525345475635E-3</v>
      </c>
      <c r="AF437" s="93">
        <f t="shared" ref="AF437" si="6146">LN(N437/C437)</f>
        <v>3.4160984216532173E-3</v>
      </c>
      <c r="AG437" s="93">
        <f t="shared" ref="AG437" si="6147">LN(N437/N436)</f>
        <v>4.4485452709635831E-3</v>
      </c>
      <c r="AH437" s="93">
        <f t="shared" ref="AH437" si="6148">LN(D437/C437)</f>
        <v>-8.8174987552281964E-4</v>
      </c>
      <c r="AI437" s="93">
        <f t="shared" ref="AI437" si="6149">LN(E437/C437)</f>
        <v>-6.9968799281403579E-4</v>
      </c>
      <c r="AJ437" s="93">
        <f t="shared" ref="AJ437" si="6150">LN(F437/C437)</f>
        <v>2.055441217716432E-3</v>
      </c>
      <c r="AK437" s="93">
        <f t="shared" ref="AK437" si="6151">+LN(G437/C437)</f>
        <v>-4.0637622573512491E-3</v>
      </c>
      <c r="AL437" s="93">
        <f t="shared" ref="AL437" si="6152">LN(H437/I437)</f>
        <v>7.6612359679067363E-3</v>
      </c>
      <c r="AM437" s="93">
        <f t="shared" ref="AM437" si="6153">LN(O437/P437)</f>
        <v>8.8103810595344789E-3</v>
      </c>
      <c r="AN437" s="93">
        <f t="shared" ref="AN437" si="6154">LN(L437/G437)</f>
        <v>2.3931731700944854E-4</v>
      </c>
      <c r="AO437" s="40">
        <f t="shared" ref="AO437" si="6155">(C437-I437)/(H437-I437)</f>
        <v>0.69167691676916687</v>
      </c>
      <c r="AP437" s="40">
        <f t="shared" ref="AP437" si="6156">(N436-I437)/(H437-I437)</f>
        <v>0.55678556785567845</v>
      </c>
      <c r="AQ437" s="93">
        <f t="shared" ref="AQ437" si="6157">LN(M437/L437)</f>
        <v>9.6613348023552007E-4</v>
      </c>
      <c r="AR437" s="93">
        <f t="shared" ref="AR437" si="6158">LN(N437/L437)</f>
        <v>7.2405433619948285E-3</v>
      </c>
      <c r="AS437" s="93">
        <f t="shared" ref="AS437" si="6159">LN(N437/C437)</f>
        <v>3.4160984216532173E-3</v>
      </c>
      <c r="AT437" s="28">
        <f t="shared" ref="AT437" si="6160">+(G437-I437)/(H437-I437)</f>
        <v>0.16154161541615725</v>
      </c>
      <c r="AU437" s="28">
        <f t="shared" ref="AU437" si="6161">+(N437-P437)/(O437-P437)</f>
        <v>0.84590747330961058</v>
      </c>
      <c r="AV437" s="40">
        <f t="shared" ref="AV437" si="6162">+(N437-V437)/(U437-V437)</f>
        <v>0.86515104328869596</v>
      </c>
      <c r="AW437" s="93">
        <f t="shared" ref="AW437" si="6163">LN(N437/C437)</f>
        <v>3.4160984216532173E-3</v>
      </c>
      <c r="AX437" s="28">
        <f t="shared" ref="AX437" si="6164">(N437-L437)/(U437-V437)</f>
        <v>0.71877919651199507</v>
      </c>
      <c r="AY437" s="93">
        <f t="shared" ref="AY437" si="6165">LN(G437/I437)</f>
        <v>1.2415902771964178E-3</v>
      </c>
      <c r="AZ437" s="93">
        <f t="shared" ref="AZ437" si="6166">LN(N437/P437)</f>
        <v>7.4578158997584895E-3</v>
      </c>
      <c r="BA437" s="93">
        <f t="shared" ref="BA437" si="6167">AV436</f>
        <v>0.20528879610299181</v>
      </c>
      <c r="BB437" s="93">
        <f t="shared" ref="BB437" si="6168">AR436</f>
        <v>-8.4011380827662685E-3</v>
      </c>
      <c r="BC437" s="93">
        <f t="shared" ref="BC437" si="6169">AS436</f>
        <v>2.7825525297365469E-3</v>
      </c>
      <c r="BD437" s="39">
        <f t="shared" ref="BD437" si="6170">IF(AR436&lt;0,1,0)</f>
        <v>1</v>
      </c>
      <c r="BE437" t="s">
        <v>706</v>
      </c>
    </row>
    <row r="438" spans="1:57" x14ac:dyDescent="0.25">
      <c r="A438" s="90">
        <v>43146</v>
      </c>
      <c r="B438" s="41">
        <f t="shared" si="5028"/>
        <v>4</v>
      </c>
      <c r="C438" s="39">
        <v>3188.25</v>
      </c>
      <c r="D438" s="39">
        <v>3185.44</v>
      </c>
      <c r="E438" s="39">
        <v>3186.02</v>
      </c>
      <c r="F438" s="39">
        <v>3194.81</v>
      </c>
      <c r="G438" s="39">
        <v>3175.32</v>
      </c>
      <c r="H438" s="39">
        <v>3195.77</v>
      </c>
      <c r="I438" s="39">
        <v>3171.38</v>
      </c>
      <c r="J438" s="39">
        <v>940</v>
      </c>
      <c r="K438" s="39">
        <v>1002</v>
      </c>
      <c r="L438" s="39">
        <v>3176.08</v>
      </c>
      <c r="M438" s="39">
        <v>3179.15</v>
      </c>
      <c r="N438" s="39">
        <v>3199.16</v>
      </c>
      <c r="O438" s="39">
        <v>3203.49</v>
      </c>
      <c r="P438" s="39">
        <v>3175.39</v>
      </c>
      <c r="Q438" s="39">
        <v>1441</v>
      </c>
      <c r="R438" s="39">
        <v>1304</v>
      </c>
      <c r="S438" s="92">
        <f t="shared" si="5618"/>
        <v>3408.7420000000006</v>
      </c>
      <c r="T438" s="92" t="str">
        <f t="shared" ref="T438" si="6171">IF(AVERAGE(N437)&lt;S437,"熊",IF(AVERAGE(N437)&gt;S437,"牛",""))</f>
        <v>熊</v>
      </c>
      <c r="U438" s="92">
        <f t="shared" ref="U438" si="6172">MAX(H438,O438)</f>
        <v>3203.49</v>
      </c>
      <c r="V438" s="92">
        <f t="shared" ref="V438" si="6173">MIN(I438,P438)</f>
        <v>3171.38</v>
      </c>
      <c r="W438" s="40">
        <f t="shared" ref="W438" si="6174">LN(U438/V438)</f>
        <v>1.0074016115976917E-2</v>
      </c>
      <c r="X438" s="92">
        <f t="shared" ref="X438" si="6175">IF(U438=H438,J438,Q438)</f>
        <v>1441</v>
      </c>
      <c r="Y438" s="92">
        <f t="shared" ref="Y438" si="6176">IF(V438=I438,K438,R438)</f>
        <v>1002</v>
      </c>
      <c r="Z438" s="93">
        <f t="shared" ref="Z438" si="6177">(U438-V438)/(C438)</f>
        <v>1.0071355759429051E-2</v>
      </c>
      <c r="AA438" s="93">
        <f t="shared" ref="AA438" si="6178">LN(C438/N437)</f>
        <v>-3.4160984216532347E-3</v>
      </c>
      <c r="AB438" s="93">
        <f t="shared" ref="AB438" si="6179">LN(N438/U438)</f>
        <v>-1.3525651597760561E-3</v>
      </c>
      <c r="AC438" s="93">
        <f t="shared" ref="AC438" si="6180">LN(N438/V438)</f>
        <v>8.7214509562008515E-3</v>
      </c>
      <c r="AD438" s="93">
        <f t="shared" ref="AD438" si="6181">LN(U438/C438)</f>
        <v>4.7686635814292236E-3</v>
      </c>
      <c r="AE438" s="93">
        <f t="shared" ref="AE438" si="6182">LN(V438/C438)</f>
        <v>-5.3053525345475635E-3</v>
      </c>
      <c r="AF438" s="93">
        <f t="shared" ref="AF438" si="6183">LN(N438/C438)</f>
        <v>3.4160984216532173E-3</v>
      </c>
      <c r="AG438" s="93">
        <f t="shared" ref="AG438" si="6184">LN(N438/N437)</f>
        <v>0</v>
      </c>
      <c r="AH438" s="93">
        <f t="shared" ref="AH438" si="6185">LN(D438/C438)</f>
        <v>-8.8174987552281964E-4</v>
      </c>
      <c r="AI438" s="93">
        <f t="shared" ref="AI438" si="6186">LN(E438/C438)</f>
        <v>-6.9968799281403579E-4</v>
      </c>
      <c r="AJ438" s="93">
        <f t="shared" ref="AJ438" si="6187">LN(F438/C438)</f>
        <v>2.055441217716432E-3</v>
      </c>
      <c r="AK438" s="93">
        <f t="shared" ref="AK438" si="6188">+LN(G438/C438)</f>
        <v>-4.0637622573512491E-3</v>
      </c>
      <c r="AL438" s="93">
        <f t="shared" ref="AL438" si="6189">LN(H438/I438)</f>
        <v>7.6612359679067363E-3</v>
      </c>
      <c r="AM438" s="93">
        <f t="shared" ref="AM438" si="6190">LN(O438/P438)</f>
        <v>8.8103810595344789E-3</v>
      </c>
      <c r="AN438" s="93">
        <f t="shared" ref="AN438" si="6191">LN(L438/G438)</f>
        <v>2.3931731700944854E-4</v>
      </c>
      <c r="AO438" s="40">
        <f t="shared" ref="AO438" si="6192">(C438-I438)/(H438-I438)</f>
        <v>0.69167691676916687</v>
      </c>
      <c r="AP438" s="40">
        <f t="shared" ref="AP438" si="6193">(N437-I438)/(H438-I438)</f>
        <v>1.1389913899138946</v>
      </c>
      <c r="AQ438" s="93">
        <f t="shared" ref="AQ438" si="6194">LN(M438/L438)</f>
        <v>9.6613348023552007E-4</v>
      </c>
      <c r="AR438" s="93">
        <f t="shared" ref="AR438" si="6195">LN(N438/L438)</f>
        <v>7.2405433619948285E-3</v>
      </c>
      <c r="AS438" s="93">
        <f t="shared" ref="AS438" si="6196">LN(N438/C438)</f>
        <v>3.4160984216532173E-3</v>
      </c>
      <c r="AT438" s="28">
        <f t="shared" ref="AT438" si="6197">+(G438-I438)/(H438-I438)</f>
        <v>0.16154161541615725</v>
      </c>
      <c r="AU438" s="28">
        <f t="shared" ref="AU438" si="6198">+(N438-P438)/(O438-P438)</f>
        <v>0.84590747330961058</v>
      </c>
      <c r="AV438" s="40">
        <f t="shared" ref="AV438" si="6199">+(N438-V438)/(U438-V438)</f>
        <v>0.86515104328869596</v>
      </c>
      <c r="AW438" s="93">
        <f t="shared" ref="AW438" si="6200">LN(N438/C438)</f>
        <v>3.4160984216532173E-3</v>
      </c>
      <c r="AX438" s="28">
        <f t="shared" ref="AX438" si="6201">(N438-L438)/(U438-V438)</f>
        <v>0.71877919651199507</v>
      </c>
      <c r="AY438" s="93">
        <f t="shared" ref="AY438" si="6202">LN(G438/I438)</f>
        <v>1.2415902771964178E-3</v>
      </c>
      <c r="AZ438" s="93">
        <f t="shared" ref="AZ438" si="6203">LN(N438/P438)</f>
        <v>7.4578158997584895E-3</v>
      </c>
      <c r="BA438" s="93">
        <f t="shared" ref="BA438" si="6204">AV437</f>
        <v>0.86515104328869596</v>
      </c>
      <c r="BB438" s="93">
        <f t="shared" ref="BB438" si="6205">AR437</f>
        <v>7.2405433619948285E-3</v>
      </c>
      <c r="BC438" s="93">
        <f t="shared" ref="BC438" si="6206">AS437</f>
        <v>3.4160984216532173E-3</v>
      </c>
      <c r="BD438" s="39">
        <f t="shared" ref="BD438:BD439" si="6207">IF(AR437&lt;0,1,0)</f>
        <v>0</v>
      </c>
    </row>
    <row r="439" spans="1:57" x14ac:dyDescent="0.25">
      <c r="A439" s="90">
        <v>43147</v>
      </c>
      <c r="B439" s="41">
        <f t="shared" si="5028"/>
        <v>5</v>
      </c>
      <c r="C439" s="39">
        <v>3188.25</v>
      </c>
      <c r="D439" s="39">
        <v>3185.44</v>
      </c>
      <c r="E439" s="39">
        <v>3186.02</v>
      </c>
      <c r="F439" s="39">
        <v>3194.81</v>
      </c>
      <c r="G439" s="39">
        <v>3175.32</v>
      </c>
      <c r="H439" s="39">
        <v>3195.77</v>
      </c>
      <c r="I439" s="39">
        <v>3171.38</v>
      </c>
      <c r="J439" s="39">
        <v>940</v>
      </c>
      <c r="K439" s="39">
        <v>1002</v>
      </c>
      <c r="L439" s="39">
        <v>3176.08</v>
      </c>
      <c r="M439" s="39">
        <v>3179.15</v>
      </c>
      <c r="N439" s="39">
        <v>3199.16</v>
      </c>
      <c r="O439" s="39">
        <v>3203.49</v>
      </c>
      <c r="P439" s="39">
        <v>3175.39</v>
      </c>
      <c r="Q439" s="39">
        <v>1441</v>
      </c>
      <c r="R439" s="39">
        <v>1304</v>
      </c>
      <c r="S439" s="92">
        <f t="shared" si="5618"/>
        <v>3394.9625000000005</v>
      </c>
      <c r="T439" s="92" t="str">
        <f t="shared" ref="T439" si="6208">IF(AVERAGE(N438)&lt;S438,"熊",IF(AVERAGE(N438)&gt;S438,"牛",""))</f>
        <v>熊</v>
      </c>
      <c r="U439" s="92">
        <f t="shared" ref="U439" si="6209">MAX(H439,O439)</f>
        <v>3203.49</v>
      </c>
      <c r="V439" s="92">
        <f t="shared" ref="V439" si="6210">MIN(I439,P439)</f>
        <v>3171.38</v>
      </c>
      <c r="W439" s="40">
        <f t="shared" ref="W439" si="6211">LN(U439/V439)</f>
        <v>1.0074016115976917E-2</v>
      </c>
      <c r="X439" s="92">
        <f t="shared" ref="X439" si="6212">IF(U439=H439,J439,Q439)</f>
        <v>1441</v>
      </c>
      <c r="Y439" s="92">
        <f t="shared" ref="Y439" si="6213">IF(V439=I439,K439,R439)</f>
        <v>1002</v>
      </c>
      <c r="Z439" s="93">
        <f t="shared" ref="Z439" si="6214">(U439-V439)/(C439)</f>
        <v>1.0071355759429051E-2</v>
      </c>
      <c r="AA439" s="93">
        <f t="shared" ref="AA439" si="6215">LN(C439/N438)</f>
        <v>-3.4160984216532347E-3</v>
      </c>
      <c r="AB439" s="93">
        <f t="shared" ref="AB439" si="6216">LN(N439/U439)</f>
        <v>-1.3525651597760561E-3</v>
      </c>
      <c r="AC439" s="93">
        <f t="shared" ref="AC439" si="6217">LN(N439/V439)</f>
        <v>8.7214509562008515E-3</v>
      </c>
      <c r="AD439" s="93">
        <f t="shared" ref="AD439" si="6218">LN(U439/C439)</f>
        <v>4.7686635814292236E-3</v>
      </c>
      <c r="AE439" s="93">
        <f t="shared" ref="AE439" si="6219">LN(V439/C439)</f>
        <v>-5.3053525345475635E-3</v>
      </c>
      <c r="AF439" s="93">
        <f t="shared" ref="AF439" si="6220">LN(N439/C439)</f>
        <v>3.4160984216532173E-3</v>
      </c>
      <c r="AG439" s="93">
        <f t="shared" ref="AG439" si="6221">LN(N439/N438)</f>
        <v>0</v>
      </c>
      <c r="AH439" s="93">
        <f t="shared" ref="AH439" si="6222">LN(D439/C439)</f>
        <v>-8.8174987552281964E-4</v>
      </c>
      <c r="AI439" s="93">
        <f t="shared" ref="AI439" si="6223">LN(E439/C439)</f>
        <v>-6.9968799281403579E-4</v>
      </c>
      <c r="AJ439" s="93">
        <f t="shared" ref="AJ439" si="6224">LN(F439/C439)</f>
        <v>2.055441217716432E-3</v>
      </c>
      <c r="AK439" s="93">
        <f t="shared" ref="AK439" si="6225">+LN(G439/C439)</f>
        <v>-4.0637622573512491E-3</v>
      </c>
      <c r="AL439" s="93">
        <f t="shared" ref="AL439" si="6226">LN(H439/I439)</f>
        <v>7.6612359679067363E-3</v>
      </c>
      <c r="AM439" s="93">
        <f t="shared" ref="AM439" si="6227">LN(O439/P439)</f>
        <v>8.8103810595344789E-3</v>
      </c>
      <c r="AN439" s="93">
        <f t="shared" ref="AN439" si="6228">LN(L439/G439)</f>
        <v>2.3931731700944854E-4</v>
      </c>
      <c r="AO439" s="40">
        <f t="shared" ref="AO439" si="6229">(C439-I439)/(H439-I439)</f>
        <v>0.69167691676916687</v>
      </c>
      <c r="AP439" s="40">
        <f t="shared" ref="AP439" si="6230">(N438-I439)/(H439-I439)</f>
        <v>1.1389913899138946</v>
      </c>
      <c r="AQ439" s="93">
        <f t="shared" ref="AQ439" si="6231">LN(M439/L439)</f>
        <v>9.6613348023552007E-4</v>
      </c>
      <c r="AR439" s="93">
        <f t="shared" ref="AR439" si="6232">LN(N439/L439)</f>
        <v>7.2405433619948285E-3</v>
      </c>
      <c r="AS439" s="93">
        <f t="shared" ref="AS439" si="6233">LN(N439/C439)</f>
        <v>3.4160984216532173E-3</v>
      </c>
      <c r="AT439" s="28">
        <f t="shared" ref="AT439" si="6234">+(G439-I439)/(H439-I439)</f>
        <v>0.16154161541615725</v>
      </c>
      <c r="AU439" s="28">
        <f t="shared" ref="AU439" si="6235">+(N439-P439)/(O439-P439)</f>
        <v>0.84590747330961058</v>
      </c>
      <c r="AV439" s="40">
        <f t="shared" ref="AV439" si="6236">+(N439-V439)/(U439-V439)</f>
        <v>0.86515104328869596</v>
      </c>
      <c r="AW439" s="93">
        <f t="shared" ref="AW439" si="6237">LN(N439/C439)</f>
        <v>3.4160984216532173E-3</v>
      </c>
      <c r="AX439" s="28">
        <f t="shared" ref="AX439" si="6238">(N439-L439)/(U439-V439)</f>
        <v>0.71877919651199507</v>
      </c>
      <c r="AY439" s="93">
        <f t="shared" ref="AY439" si="6239">LN(G439/I439)</f>
        <v>1.2415902771964178E-3</v>
      </c>
      <c r="AZ439" s="93">
        <f t="shared" ref="AZ439" si="6240">LN(N439/P439)</f>
        <v>7.4578158997584895E-3</v>
      </c>
      <c r="BA439" s="93">
        <f t="shared" ref="BA439" si="6241">AV438</f>
        <v>0.86515104328869596</v>
      </c>
      <c r="BB439" s="93">
        <f t="shared" ref="BB439" si="6242">AR438</f>
        <v>7.2405433619948285E-3</v>
      </c>
      <c r="BC439" s="93">
        <f t="shared" ref="BC439" si="6243">AS438</f>
        <v>3.4160984216532173E-3</v>
      </c>
      <c r="BD439" s="39">
        <f t="shared" si="6207"/>
        <v>0</v>
      </c>
    </row>
    <row r="440" spans="1:57" x14ac:dyDescent="0.25">
      <c r="A440" s="90">
        <v>43150</v>
      </c>
      <c r="B440" s="41">
        <f t="shared" si="5028"/>
        <v>1</v>
      </c>
    </row>
    <row r="441" spans="1:57" x14ac:dyDescent="0.25">
      <c r="A441" s="90">
        <v>43151</v>
      </c>
      <c r="B441" s="41">
        <f t="shared" si="5028"/>
        <v>2</v>
      </c>
    </row>
    <row r="442" spans="1:57" x14ac:dyDescent="0.25">
      <c r="A442" s="90">
        <v>43152</v>
      </c>
      <c r="B442" s="41">
        <f t="shared" si="5028"/>
        <v>3</v>
      </c>
    </row>
    <row r="443" spans="1:57" x14ac:dyDescent="0.25">
      <c r="A443" s="90">
        <v>43153</v>
      </c>
      <c r="B443" s="41">
        <f t="shared" si="5028"/>
        <v>4</v>
      </c>
    </row>
    <row r="444" spans="1:57" x14ac:dyDescent="0.25">
      <c r="A444" s="90">
        <v>43154</v>
      </c>
      <c r="B444" s="41">
        <f t="shared" si="5028"/>
        <v>5</v>
      </c>
    </row>
  </sheetData>
  <autoFilter ref="A6:JX6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95"/>
  <sheetViews>
    <sheetView zoomScale="115" zoomScaleNormal="115" workbookViewId="0">
      <pane xSplit="1" ySplit="1" topLeftCell="B377" activePane="bottomRight" state="frozen"/>
      <selection pane="topRight" activeCell="B1" sqref="B1"/>
      <selection pane="bottomLeft" activeCell="A2" sqref="A2"/>
      <selection pane="bottomRight" activeCell="E390" sqref="E390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2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390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2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x14ac:dyDescent="0.2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x14ac:dyDescent="0.2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x14ac:dyDescent="0.2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x14ac:dyDescent="0.2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x14ac:dyDescent="0.2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x14ac:dyDescent="0.2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x14ac:dyDescent="0.2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x14ac:dyDescent="0.2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x14ac:dyDescent="0.2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x14ac:dyDescent="0.2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x14ac:dyDescent="0.2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x14ac:dyDescent="0.2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x14ac:dyDescent="0.2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x14ac:dyDescent="0.2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x14ac:dyDescent="0.2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x14ac:dyDescent="0.2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x14ac:dyDescent="0.2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x14ac:dyDescent="0.2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x14ac:dyDescent="0.2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x14ac:dyDescent="0.2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x14ac:dyDescent="0.2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x14ac:dyDescent="0.2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x14ac:dyDescent="0.2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x14ac:dyDescent="0.2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x14ac:dyDescent="0.2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x14ac:dyDescent="0.2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x14ac:dyDescent="0.2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x14ac:dyDescent="0.25">
      <c r="A291" s="90">
        <v>43007</v>
      </c>
      <c r="B291" s="41">
        <f t="shared" ref="B291:B391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x14ac:dyDescent="0.2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x14ac:dyDescent="0.2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x14ac:dyDescent="0.2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x14ac:dyDescent="0.2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x14ac:dyDescent="0.2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x14ac:dyDescent="0.2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x14ac:dyDescent="0.2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x14ac:dyDescent="0.2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x14ac:dyDescent="0.2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x14ac:dyDescent="0.2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x14ac:dyDescent="0.2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x14ac:dyDescent="0.2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x14ac:dyDescent="0.2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x14ac:dyDescent="0.2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x14ac:dyDescent="0.2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x14ac:dyDescent="0.2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90" si="21">LN(L307/L306)</f>
        <v>2.1046376516050971E-3</v>
      </c>
    </row>
    <row r="308" spans="1:14" x14ac:dyDescent="0.2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x14ac:dyDescent="0.2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x14ac:dyDescent="0.2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x14ac:dyDescent="0.2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x14ac:dyDescent="0.2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x14ac:dyDescent="0.2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x14ac:dyDescent="0.2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x14ac:dyDescent="0.2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x14ac:dyDescent="0.2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x14ac:dyDescent="0.2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x14ac:dyDescent="0.2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x14ac:dyDescent="0.2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567</v>
      </c>
    </row>
    <row r="320" spans="1:14" x14ac:dyDescent="0.2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x14ac:dyDescent="0.2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574</v>
      </c>
    </row>
    <row r="322" spans="1:14" x14ac:dyDescent="0.2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x14ac:dyDescent="0.2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581</v>
      </c>
    </row>
    <row r="324" spans="1:14" x14ac:dyDescent="0.25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 x14ac:dyDescent="0.25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587</v>
      </c>
    </row>
    <row r="326" spans="1:14" x14ac:dyDescent="0.25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 x14ac:dyDescent="0.25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 x14ac:dyDescent="0.25">
      <c r="A328" s="90">
        <v>43060</v>
      </c>
      <c r="B328" s="41">
        <f t="shared" si="20"/>
        <v>2</v>
      </c>
      <c r="C328">
        <v>6.6355999999999904</v>
      </c>
      <c r="D328" s="93">
        <f t="shared" si="15"/>
        <v>1.281790459525124E-3</v>
      </c>
      <c r="H328">
        <v>6.6445249999999998</v>
      </c>
      <c r="I328" s="93">
        <f t="shared" si="16"/>
        <v>3.2814350099936296E-4</v>
      </c>
      <c r="J328">
        <v>6.6413650000000004</v>
      </c>
      <c r="K328" s="93">
        <f t="shared" si="17"/>
        <v>5.5274998282135051E-4</v>
      </c>
      <c r="L328">
        <v>6.6270100000000003</v>
      </c>
      <c r="M328" s="93">
        <f t="shared" si="21"/>
        <v>-3.018672924571422E-3</v>
      </c>
    </row>
    <row r="329" spans="1:14" x14ac:dyDescent="0.25">
      <c r="A329" s="90">
        <v>43061</v>
      </c>
      <c r="B329" s="41">
        <f t="shared" si="20"/>
        <v>3</v>
      </c>
      <c r="C329">
        <v>6.6289999999999996</v>
      </c>
      <c r="D329" s="93">
        <f t="shared" si="15"/>
        <v>-9.9512997672700589E-4</v>
      </c>
      <c r="H329">
        <v>6.6176199999999996</v>
      </c>
      <c r="I329" s="93">
        <f t="shared" si="16"/>
        <v>-4.0574186016838045E-3</v>
      </c>
      <c r="J329">
        <v>6.6112549999999999</v>
      </c>
      <c r="K329" s="93">
        <f t="shared" si="17"/>
        <v>-4.5440149660122536E-3</v>
      </c>
      <c r="L329">
        <v>6.5990250000000001</v>
      </c>
      <c r="M329" s="93">
        <f t="shared" si="21"/>
        <v>-4.231811236468699E-3</v>
      </c>
      <c r="N329" t="s">
        <v>591</v>
      </c>
    </row>
    <row r="330" spans="1:14" x14ac:dyDescent="0.25">
      <c r="A330" s="90">
        <v>43062</v>
      </c>
      <c r="B330" s="41">
        <f t="shared" si="20"/>
        <v>4</v>
      </c>
      <c r="C330">
        <v>6.6021000000000001</v>
      </c>
      <c r="D330" s="93">
        <f t="shared" si="15"/>
        <v>-4.0661830177925211E-3</v>
      </c>
      <c r="H330">
        <v>6.5913300000000001</v>
      </c>
      <c r="I330" s="93">
        <f t="shared" si="16"/>
        <v>-3.9806395988812695E-3</v>
      </c>
      <c r="J330">
        <v>6.5835999999999997</v>
      </c>
      <c r="K330" s="93">
        <f t="shared" si="17"/>
        <v>-4.1917914966233972E-3</v>
      </c>
      <c r="L330">
        <v>6.5790899999999999</v>
      </c>
      <c r="M330" s="93">
        <f t="shared" si="21"/>
        <v>-3.0254729460514572E-3</v>
      </c>
      <c r="N330" t="s">
        <v>595</v>
      </c>
    </row>
    <row r="331" spans="1:14" x14ac:dyDescent="0.25">
      <c r="A331" s="90">
        <v>43063</v>
      </c>
      <c r="B331" s="41">
        <f t="shared" si="20"/>
        <v>5</v>
      </c>
      <c r="C331">
        <v>6.5810000000000004</v>
      </c>
      <c r="D331" s="93">
        <f t="shared" si="15"/>
        <v>-3.2010707674798014E-3</v>
      </c>
      <c r="H331">
        <v>6.5871199999999996</v>
      </c>
      <c r="I331" s="93">
        <f t="shared" si="16"/>
        <v>-6.3892189798012708E-4</v>
      </c>
      <c r="J331">
        <v>6.6002049999999999</v>
      </c>
      <c r="K331" s="93">
        <f t="shared" si="17"/>
        <v>2.5190009682940005E-3</v>
      </c>
      <c r="L331">
        <v>6.5882800000000001</v>
      </c>
      <c r="M331" s="93">
        <f t="shared" si="21"/>
        <v>1.3958750292884759E-3</v>
      </c>
      <c r="N331" t="s">
        <v>602</v>
      </c>
    </row>
    <row r="332" spans="1:14" x14ac:dyDescent="0.25">
      <c r="A332" s="90">
        <v>43066</v>
      </c>
      <c r="B332" s="41">
        <f t="shared" si="20"/>
        <v>1</v>
      </c>
      <c r="C332">
        <v>6.5873999999999997</v>
      </c>
      <c r="D332" s="93">
        <f t="shared" si="15"/>
        <v>9.7202401262257176E-4</v>
      </c>
      <c r="H332">
        <v>6.5950699999999998</v>
      </c>
      <c r="I332" s="93">
        <f t="shared" si="16"/>
        <v>1.2061730203918985E-3</v>
      </c>
      <c r="J332">
        <v>6.5960400000000003</v>
      </c>
      <c r="K332" s="93">
        <f t="shared" si="17"/>
        <v>-6.312401957223135E-4</v>
      </c>
      <c r="L332">
        <v>6.5951250000000003</v>
      </c>
      <c r="M332" s="93">
        <f t="shared" si="21"/>
        <v>1.0384268123594929E-3</v>
      </c>
    </row>
    <row r="333" spans="1:14" x14ac:dyDescent="0.25">
      <c r="A333" s="90">
        <v>43067</v>
      </c>
      <c r="B333" s="41">
        <f t="shared" si="20"/>
        <v>2</v>
      </c>
      <c r="C333">
        <v>6.5944000000000003</v>
      </c>
      <c r="D333" s="93">
        <f t="shared" si="15"/>
        <v>1.0620705302761021E-3</v>
      </c>
      <c r="H333">
        <v>6.6055200000000003</v>
      </c>
      <c r="I333" s="93">
        <f t="shared" si="16"/>
        <v>1.5832628970276503E-3</v>
      </c>
      <c r="J333">
        <v>6.5966899999999997</v>
      </c>
      <c r="K333" s="93">
        <f t="shared" si="17"/>
        <v>9.8539119731215895E-5</v>
      </c>
      <c r="L333">
        <v>6.6083299999999996</v>
      </c>
      <c r="M333" s="93">
        <f t="shared" si="21"/>
        <v>2.0002346965546083E-3</v>
      </c>
    </row>
    <row r="334" spans="1:14" x14ac:dyDescent="0.25">
      <c r="A334" s="90">
        <v>43068</v>
      </c>
      <c r="B334" s="41">
        <f t="shared" si="20"/>
        <v>3</v>
      </c>
      <c r="C334">
        <v>6.6010999999999997</v>
      </c>
      <c r="D334" s="93">
        <f t="shared" si="15"/>
        <v>1.0154977948198544E-3</v>
      </c>
      <c r="H334">
        <v>6.6066000000000003</v>
      </c>
      <c r="I334" s="93">
        <f t="shared" si="16"/>
        <v>1.6348625389502237E-4</v>
      </c>
      <c r="J334">
        <v>6.5997599999999998</v>
      </c>
      <c r="K334" s="93">
        <f t="shared" si="17"/>
        <v>4.6527665476445818E-4</v>
      </c>
      <c r="L334">
        <v>6.6123450000000004</v>
      </c>
      <c r="M334" s="93">
        <f t="shared" si="21"/>
        <v>6.0738201694445165E-4</v>
      </c>
    </row>
    <row r="335" spans="1:14" x14ac:dyDescent="0.25">
      <c r="A335" s="90">
        <v>43069</v>
      </c>
      <c r="B335" s="41">
        <f t="shared" si="20"/>
        <v>4</v>
      </c>
      <c r="C335">
        <v>6.6033999999999997</v>
      </c>
      <c r="D335" s="93">
        <f t="shared" si="15"/>
        <v>3.4836609084178778E-4</v>
      </c>
      <c r="H335">
        <v>6.6163449999999999</v>
      </c>
      <c r="I335" s="93">
        <f t="shared" si="16"/>
        <v>1.4739533083260137E-3</v>
      </c>
      <c r="J335">
        <v>6.6166549999999997</v>
      </c>
      <c r="K335" s="93">
        <f t="shared" si="17"/>
        <v>2.5566705045107743E-3</v>
      </c>
      <c r="L335">
        <v>6.6118750000000004</v>
      </c>
      <c r="M335" s="93">
        <f t="shared" si="21"/>
        <v>-7.1081697097890255E-5</v>
      </c>
    </row>
    <row r="336" spans="1:14" x14ac:dyDescent="0.25">
      <c r="A336" s="90">
        <v>43070</v>
      </c>
      <c r="B336" s="41">
        <f t="shared" si="20"/>
        <v>5</v>
      </c>
      <c r="C336">
        <v>6.6067</v>
      </c>
      <c r="D336" s="93">
        <f t="shared" si="15"/>
        <v>4.9961772713987224E-4</v>
      </c>
      <c r="H336">
        <v>6.6158000000000001</v>
      </c>
      <c r="I336" s="93">
        <f t="shared" si="16"/>
        <v>-8.2375155397416286E-5</v>
      </c>
      <c r="J336">
        <v>6.6073899999999997</v>
      </c>
      <c r="K336" s="93">
        <f t="shared" si="17"/>
        <v>-1.4012356303922777E-3</v>
      </c>
      <c r="L336">
        <v>6.5948349999999998</v>
      </c>
      <c r="M336" s="93">
        <f t="shared" si="21"/>
        <v>-2.5805078563562673E-3</v>
      </c>
      <c r="N336" t="s">
        <v>607</v>
      </c>
    </row>
    <row r="337" spans="1:14" x14ac:dyDescent="0.25">
      <c r="A337" s="90">
        <v>43073</v>
      </c>
      <c r="B337" s="41">
        <f t="shared" si="20"/>
        <v>1</v>
      </c>
      <c r="C337">
        <v>6.6104999999999903</v>
      </c>
      <c r="D337" s="93">
        <f t="shared" si="15"/>
        <v>5.7500833833045069E-4</v>
      </c>
      <c r="H337">
        <v>6.6146799999999999</v>
      </c>
      <c r="I337" s="93">
        <f t="shared" si="16"/>
        <v>-1.693060270943231E-4</v>
      </c>
      <c r="J337">
        <v>6.6181900000000002</v>
      </c>
      <c r="K337" s="93">
        <f t="shared" si="17"/>
        <v>1.6331990582804472E-3</v>
      </c>
      <c r="L337">
        <v>6.6165500000000002</v>
      </c>
      <c r="M337" s="93">
        <f t="shared" si="21"/>
        <v>3.2873191652804746E-3</v>
      </c>
    </row>
    <row r="338" spans="1:14" x14ac:dyDescent="0.25">
      <c r="A338" s="90">
        <v>43074</v>
      </c>
      <c r="B338" s="41">
        <f t="shared" si="20"/>
        <v>2</v>
      </c>
      <c r="C338">
        <v>6.6113</v>
      </c>
      <c r="D338" s="93">
        <f t="shared" si="15"/>
        <v>1.2101226776778779E-4</v>
      </c>
      <c r="H338">
        <v>6.6142649999999996</v>
      </c>
      <c r="I338" s="93">
        <f t="shared" si="16"/>
        <v>-6.2741208786663984E-5</v>
      </c>
      <c r="J338">
        <v>6.6188099999999999</v>
      </c>
      <c r="K338" s="93">
        <f t="shared" si="17"/>
        <v>9.3676815056829485E-5</v>
      </c>
      <c r="L338">
        <v>6.6170600000000004</v>
      </c>
      <c r="M338" s="93">
        <f t="shared" si="21"/>
        <v>7.7076474258032387E-5</v>
      </c>
    </row>
    <row r="339" spans="1:14" x14ac:dyDescent="0.25">
      <c r="A339" s="90">
        <v>43075</v>
      </c>
      <c r="B339" s="41">
        <f t="shared" si="20"/>
        <v>3</v>
      </c>
      <c r="C339">
        <v>6.6162999999999998</v>
      </c>
      <c r="D339" s="93">
        <f t="shared" si="15"/>
        <v>7.5599507667868735E-4</v>
      </c>
      <c r="H339">
        <v>6.6170900000000001</v>
      </c>
      <c r="I339" s="93">
        <f t="shared" si="16"/>
        <v>4.2701598482195851E-4</v>
      </c>
      <c r="J339">
        <v>6.6196999999999999</v>
      </c>
      <c r="K339" s="93">
        <f t="shared" si="17"/>
        <v>1.3445621921826561E-4</v>
      </c>
      <c r="L339">
        <v>6.6188250000000002</v>
      </c>
      <c r="M339" s="93">
        <f t="shared" si="21"/>
        <v>2.6669920605417862E-4</v>
      </c>
    </row>
    <row r="340" spans="1:14" x14ac:dyDescent="0.25">
      <c r="A340" s="90">
        <v>43076</v>
      </c>
      <c r="B340" s="41">
        <f t="shared" si="20"/>
        <v>4</v>
      </c>
      <c r="C340">
        <v>6.6195000000000004</v>
      </c>
      <c r="D340" s="93">
        <f t="shared" si="15"/>
        <v>4.8353708311544311E-4</v>
      </c>
      <c r="H340">
        <v>6.6182699999999999</v>
      </c>
      <c r="I340" s="93">
        <f t="shared" si="16"/>
        <v>1.7831022399478037E-4</v>
      </c>
      <c r="J340">
        <v>6.6203399999999997</v>
      </c>
      <c r="K340" s="93">
        <f t="shared" si="17"/>
        <v>9.6676445161590133E-5</v>
      </c>
      <c r="L340">
        <v>6.6231</v>
      </c>
      <c r="M340" s="93">
        <f t="shared" si="21"/>
        <v>6.456765384972214E-4</v>
      </c>
      <c r="N340" t="s">
        <v>616</v>
      </c>
    </row>
    <row r="341" spans="1:14" x14ac:dyDescent="0.25">
      <c r="A341" s="90">
        <v>43077</v>
      </c>
      <c r="B341" s="41">
        <f t="shared" si="20"/>
        <v>5</v>
      </c>
      <c r="C341">
        <v>6.6217999999999897</v>
      </c>
      <c r="D341" s="93">
        <f t="shared" si="15"/>
        <v>3.4739791759432333E-4</v>
      </c>
      <c r="H341">
        <v>6.6232949999999997</v>
      </c>
      <c r="I341" s="93">
        <f t="shared" si="16"/>
        <v>7.589737680125556E-4</v>
      </c>
      <c r="J341">
        <v>6.6242799999999997</v>
      </c>
      <c r="K341" s="93">
        <f t="shared" si="17"/>
        <v>5.9495857430737805E-4</v>
      </c>
      <c r="L341">
        <v>6.6233449999999996</v>
      </c>
      <c r="M341" s="93">
        <f t="shared" si="21"/>
        <v>3.6991056849868284E-5</v>
      </c>
      <c r="N341" t="s">
        <v>620</v>
      </c>
    </row>
    <row r="342" spans="1:14" x14ac:dyDescent="0.25">
      <c r="A342" s="90">
        <v>43080</v>
      </c>
      <c r="B342" s="41">
        <f t="shared" si="20"/>
        <v>1</v>
      </c>
      <c r="C342">
        <v>6.6151999999999997</v>
      </c>
      <c r="D342" s="93">
        <f t="shared" si="15"/>
        <v>-9.9720488734899465E-4</v>
      </c>
      <c r="H342">
        <v>6.6188500000000001</v>
      </c>
      <c r="I342" s="93">
        <f t="shared" si="16"/>
        <v>-6.7134141288227177E-4</v>
      </c>
      <c r="J342">
        <v>6.6213649999999999</v>
      </c>
      <c r="K342" s="93">
        <f t="shared" si="17"/>
        <v>-4.401446735224068E-4</v>
      </c>
      <c r="L342">
        <v>6.6210000000000004</v>
      </c>
      <c r="M342" s="93">
        <f t="shared" si="21"/>
        <v>-3.5411340077646277E-4</v>
      </c>
    </row>
    <row r="343" spans="1:14" x14ac:dyDescent="0.25">
      <c r="A343" s="90">
        <v>43081</v>
      </c>
      <c r="B343" s="41">
        <f t="shared" si="20"/>
        <v>2</v>
      </c>
      <c r="C343">
        <v>6.6162000000000001</v>
      </c>
      <c r="D343" s="93">
        <f t="shared" si="15"/>
        <v>1.5115558473092754E-4</v>
      </c>
      <c r="H343" s="92">
        <v>6.6188500000000001</v>
      </c>
      <c r="I343" s="93">
        <f t="shared" si="16"/>
        <v>0</v>
      </c>
      <c r="J343" s="92">
        <v>6.6213649999999999</v>
      </c>
      <c r="K343" s="93">
        <f t="shared" si="17"/>
        <v>0</v>
      </c>
      <c r="L343" s="92">
        <v>6.6210000000000004</v>
      </c>
      <c r="M343" s="93">
        <f t="shared" si="21"/>
        <v>0</v>
      </c>
    </row>
    <row r="344" spans="1:14" x14ac:dyDescent="0.25">
      <c r="A344" s="90">
        <v>43082</v>
      </c>
      <c r="B344" s="41">
        <f t="shared" si="20"/>
        <v>3</v>
      </c>
      <c r="C344">
        <v>6.6250999999999998</v>
      </c>
      <c r="D344" s="93">
        <f t="shared" si="15"/>
        <v>1.3442790874393451E-3</v>
      </c>
      <c r="H344">
        <v>6.6227900000000002</v>
      </c>
      <c r="I344" s="93">
        <f t="shared" ref="I344:I390" si="22">LN(H344/H343)</f>
        <v>5.9509246834607457E-4</v>
      </c>
      <c r="J344">
        <v>6.6237849999999998</v>
      </c>
      <c r="K344" s="93">
        <f t="shared" ref="K344:K390" si="23">LN(J344/J343)</f>
        <v>3.6541677926307337E-4</v>
      </c>
      <c r="L344">
        <v>6.6131000000000002</v>
      </c>
      <c r="M344" s="93">
        <f t="shared" si="21"/>
        <v>-1.1938856345900524E-3</v>
      </c>
      <c r="N344" t="s">
        <v>621</v>
      </c>
    </row>
    <row r="345" spans="1:14" x14ac:dyDescent="0.25">
      <c r="A345" s="90">
        <v>43083</v>
      </c>
      <c r="B345" s="41">
        <f t="shared" si="20"/>
        <v>4</v>
      </c>
      <c r="C345">
        <v>6.6032999999999999</v>
      </c>
      <c r="D345" s="93">
        <f t="shared" si="15"/>
        <v>-3.2959420239592413E-3</v>
      </c>
      <c r="H345">
        <v>6.6084149999999999</v>
      </c>
      <c r="I345" s="93">
        <f t="shared" si="22"/>
        <v>-2.1728944046936652E-3</v>
      </c>
      <c r="J345">
        <v>6.6100849999999998</v>
      </c>
      <c r="K345" s="93">
        <f t="shared" si="23"/>
        <v>-2.0704457417270159E-3</v>
      </c>
      <c r="L345">
        <v>6.6084199999999997</v>
      </c>
      <c r="M345" s="93">
        <f t="shared" si="21"/>
        <v>-7.0793678721640084E-4</v>
      </c>
      <c r="N345" t="s">
        <v>623</v>
      </c>
    </row>
    <row r="346" spans="1:14" x14ac:dyDescent="0.25">
      <c r="A346" s="90">
        <v>43084</v>
      </c>
      <c r="B346" s="41">
        <f t="shared" si="20"/>
        <v>5</v>
      </c>
      <c r="C346">
        <v>6.6113</v>
      </c>
      <c r="D346" s="93">
        <f t="shared" si="15"/>
        <v>1.2107821617496147E-3</v>
      </c>
      <c r="H346">
        <v>6.6060949999999998</v>
      </c>
      <c r="I346" s="93">
        <f t="shared" si="22"/>
        <v>-3.5112917903675086E-4</v>
      </c>
      <c r="J346">
        <v>6.6095899999999999</v>
      </c>
      <c r="K346" s="93">
        <f t="shared" si="23"/>
        <v>-7.4888376640324796E-5</v>
      </c>
      <c r="L346">
        <v>6.6065500000000004</v>
      </c>
      <c r="M346" s="93">
        <f t="shared" si="21"/>
        <v>-2.830123734644683E-4</v>
      </c>
      <c r="N346" t="s">
        <v>625</v>
      </c>
    </row>
    <row r="347" spans="1:14" x14ac:dyDescent="0.25">
      <c r="A347" s="90">
        <v>43087</v>
      </c>
      <c r="B347" s="41">
        <f t="shared" si="20"/>
        <v>1</v>
      </c>
      <c r="C347">
        <v>6.6162000000000001</v>
      </c>
      <c r="D347" s="93">
        <f t="shared" si="15"/>
        <v>7.4088077477019502E-4</v>
      </c>
      <c r="H347">
        <v>6.6105650000000002</v>
      </c>
      <c r="I347" s="93">
        <f t="shared" si="22"/>
        <v>6.7641903028975642E-4</v>
      </c>
      <c r="J347">
        <v>6.6164949999999996</v>
      </c>
      <c r="K347" s="93">
        <f t="shared" si="23"/>
        <v>1.0441488357809832E-3</v>
      </c>
      <c r="L347">
        <v>6.6109749999999998</v>
      </c>
      <c r="M347" s="93">
        <f t="shared" si="21"/>
        <v>6.6956562069173098E-4</v>
      </c>
    </row>
    <row r="348" spans="1:14" x14ac:dyDescent="0.25">
      <c r="A348" s="90">
        <v>43088</v>
      </c>
      <c r="B348" s="41">
        <f t="shared" si="20"/>
        <v>2</v>
      </c>
      <c r="C348">
        <v>6.6097999999999999</v>
      </c>
      <c r="D348" s="93">
        <f t="shared" si="15"/>
        <v>-9.6779079079550477E-4</v>
      </c>
      <c r="H348">
        <v>6.6122500000000004</v>
      </c>
      <c r="I348" s="93">
        <f t="shared" si="22"/>
        <v>2.5486252497978871E-4</v>
      </c>
      <c r="J348">
        <v>6.6044450000000001</v>
      </c>
      <c r="K348" s="93">
        <f t="shared" si="23"/>
        <v>-1.8228663524206302E-3</v>
      </c>
      <c r="L348">
        <v>6.6039700000000003</v>
      </c>
      <c r="M348" s="93">
        <f t="shared" si="21"/>
        <v>-1.0601634219594741E-3</v>
      </c>
    </row>
    <row r="349" spans="1:14" x14ac:dyDescent="0.25">
      <c r="A349" s="90">
        <v>43089</v>
      </c>
      <c r="B349" s="41">
        <f t="shared" si="20"/>
        <v>3</v>
      </c>
      <c r="C349">
        <v>6.6065999999999896</v>
      </c>
      <c r="D349" s="93">
        <f t="shared" si="15"/>
        <v>-4.8424685429353199E-4</v>
      </c>
      <c r="H349">
        <v>6.5936349999999999</v>
      </c>
      <c r="I349" s="93">
        <f t="shared" si="22"/>
        <v>-2.8191995203891203E-3</v>
      </c>
      <c r="J349">
        <v>6.57707</v>
      </c>
      <c r="K349" s="93">
        <f t="shared" si="23"/>
        <v>-4.1535497787710133E-3</v>
      </c>
      <c r="L349">
        <v>6.5639149999999997</v>
      </c>
      <c r="M349" s="93">
        <f t="shared" si="21"/>
        <v>-6.0837596232552324E-3</v>
      </c>
    </row>
    <row r="350" spans="1:14" x14ac:dyDescent="0.25">
      <c r="A350" s="90">
        <v>43090</v>
      </c>
      <c r="B350" s="41">
        <f t="shared" si="20"/>
        <v>4</v>
      </c>
      <c r="C350">
        <v>6.5795000000000003</v>
      </c>
      <c r="D350" s="93">
        <f t="shared" si="15"/>
        <v>-4.1103947574035607E-3</v>
      </c>
      <c r="H350">
        <v>6.5666700000000002</v>
      </c>
      <c r="I350" s="93">
        <f t="shared" si="22"/>
        <v>-4.0979350760367243E-3</v>
      </c>
      <c r="J350">
        <v>6.5752750000000004</v>
      </c>
      <c r="K350" s="93">
        <f t="shared" si="23"/>
        <v>-2.7295512870815721E-4</v>
      </c>
      <c r="L350">
        <v>6.5641850000000002</v>
      </c>
      <c r="M350" s="93">
        <f t="shared" si="21"/>
        <v>4.1133141892364158E-5</v>
      </c>
      <c r="N350" t="s">
        <v>635</v>
      </c>
    </row>
    <row r="351" spans="1:14" x14ac:dyDescent="0.25">
      <c r="A351" s="90">
        <v>43091</v>
      </c>
      <c r="B351" s="41">
        <f t="shared" si="20"/>
        <v>5</v>
      </c>
      <c r="C351">
        <v>6.5820999999999996</v>
      </c>
      <c r="D351" s="93">
        <f t="shared" si="15"/>
        <v>3.9508874814923525E-4</v>
      </c>
      <c r="H351">
        <v>6.5644150000000003</v>
      </c>
      <c r="I351" s="93">
        <f t="shared" si="22"/>
        <v>-3.4345981648388507E-4</v>
      </c>
      <c r="J351">
        <v>6.5712149999999996</v>
      </c>
      <c r="K351" s="93">
        <f t="shared" si="23"/>
        <v>-6.1765537859522965E-4</v>
      </c>
      <c r="L351">
        <v>6.5653249999999996</v>
      </c>
      <c r="M351" s="93">
        <f t="shared" si="21"/>
        <v>1.7365461511721644E-4</v>
      </c>
    </row>
    <row r="352" spans="1:14" x14ac:dyDescent="0.25">
      <c r="A352" s="90">
        <v>43094</v>
      </c>
      <c r="B352" s="41">
        <f t="shared" si="20"/>
        <v>1</v>
      </c>
      <c r="C352">
        <v>6.5682999999999998</v>
      </c>
      <c r="D352" s="93">
        <f t="shared" si="15"/>
        <v>-2.0987962443252267E-3</v>
      </c>
      <c r="H352">
        <v>6.5644150000000003</v>
      </c>
      <c r="I352" s="93">
        <f t="shared" si="22"/>
        <v>0</v>
      </c>
      <c r="J352">
        <v>6.5712149999999996</v>
      </c>
      <c r="K352" s="93">
        <f t="shared" si="23"/>
        <v>0</v>
      </c>
      <c r="L352">
        <v>6.5653249999999996</v>
      </c>
      <c r="M352" s="93">
        <f t="shared" si="21"/>
        <v>0</v>
      </c>
    </row>
    <row r="353" spans="1:14" x14ac:dyDescent="0.25">
      <c r="A353" s="90">
        <v>43095</v>
      </c>
      <c r="B353" s="41">
        <f t="shared" si="20"/>
        <v>2</v>
      </c>
      <c r="C353">
        <v>6.5415999999999999</v>
      </c>
      <c r="D353" s="93">
        <f t="shared" si="15"/>
        <v>-4.0732632462517999E-3</v>
      </c>
      <c r="H353">
        <v>6.5483500000000001</v>
      </c>
      <c r="I353" s="93">
        <f t="shared" si="22"/>
        <v>-2.4502853574694043E-3</v>
      </c>
      <c r="J353">
        <v>6.5451249999999996</v>
      </c>
      <c r="K353" s="93">
        <f t="shared" si="23"/>
        <v>-3.9782491776466193E-3</v>
      </c>
      <c r="L353">
        <v>6.540565</v>
      </c>
      <c r="M353" s="93">
        <f t="shared" si="21"/>
        <v>-3.7784583050339497E-3</v>
      </c>
    </row>
    <row r="354" spans="1:14" x14ac:dyDescent="0.25">
      <c r="A354" s="90">
        <v>43096</v>
      </c>
      <c r="B354" s="41">
        <f t="shared" si="20"/>
        <v>3</v>
      </c>
      <c r="C354">
        <v>6.5420999999999996</v>
      </c>
      <c r="D354" s="93">
        <f t="shared" si="15"/>
        <v>7.6430979041562988E-5</v>
      </c>
      <c r="H354">
        <v>6.5509250000000003</v>
      </c>
      <c r="I354" s="93">
        <f t="shared" si="22"/>
        <v>3.9315153444272039E-4</v>
      </c>
      <c r="J354">
        <v>6.5568299999999997</v>
      </c>
      <c r="K354" s="93">
        <f t="shared" si="23"/>
        <v>1.786756726613172E-3</v>
      </c>
      <c r="L354">
        <v>6.5531600000000001</v>
      </c>
      <c r="M354" s="93">
        <f t="shared" si="21"/>
        <v>1.9238228822747382E-3</v>
      </c>
    </row>
    <row r="355" spans="1:14" x14ac:dyDescent="0.25">
      <c r="A355" s="90">
        <v>43097</v>
      </c>
      <c r="B355" s="41">
        <f t="shared" si="20"/>
        <v>4</v>
      </c>
      <c r="C355">
        <v>6.5411999999999999</v>
      </c>
      <c r="D355" s="93">
        <f t="shared" si="15"/>
        <v>-1.3757996857358836E-4</v>
      </c>
      <c r="H355">
        <v>6.5421050000000003</v>
      </c>
      <c r="I355" s="93">
        <f t="shared" si="22"/>
        <v>-1.3472819254441418E-3</v>
      </c>
      <c r="J355">
        <v>6.5337500000000004</v>
      </c>
      <c r="K355" s="93">
        <f t="shared" si="23"/>
        <v>-3.5262034096172432E-3</v>
      </c>
      <c r="L355">
        <v>6.5331650000000003</v>
      </c>
      <c r="M355" s="93">
        <f t="shared" si="21"/>
        <v>-3.0558641268574639E-3</v>
      </c>
    </row>
    <row r="356" spans="1:14" x14ac:dyDescent="0.25">
      <c r="A356" s="90">
        <v>43098</v>
      </c>
      <c r="B356" s="41">
        <f t="shared" si="20"/>
        <v>5</v>
      </c>
      <c r="C356">
        <v>6.5341999999999896</v>
      </c>
      <c r="D356" s="93">
        <f t="shared" si="15"/>
        <v>-1.0707130441530476E-3</v>
      </c>
      <c r="H356">
        <v>6.51661</v>
      </c>
      <c r="I356" s="93">
        <f t="shared" si="22"/>
        <v>-3.9046770516789142E-3</v>
      </c>
      <c r="J356">
        <v>6.5200699999999996</v>
      </c>
      <c r="K356" s="93">
        <f t="shared" si="23"/>
        <v>-2.0959389677466492E-3</v>
      </c>
      <c r="L356">
        <v>6.5138800000000003</v>
      </c>
      <c r="M356" s="93">
        <f t="shared" si="21"/>
        <v>-2.9562271065588916E-3</v>
      </c>
    </row>
    <row r="357" spans="1:14" x14ac:dyDescent="0.25">
      <c r="A357" s="90">
        <v>43102</v>
      </c>
      <c r="B357" s="41">
        <f t="shared" si="20"/>
        <v>2</v>
      </c>
      <c r="C357">
        <v>6.5078999999999896</v>
      </c>
      <c r="D357" s="93">
        <f t="shared" si="15"/>
        <v>-4.0330982969585642E-3</v>
      </c>
      <c r="H357">
        <v>6.4955449999999999</v>
      </c>
      <c r="I357" s="93">
        <f t="shared" si="22"/>
        <v>-3.2377447704879654E-3</v>
      </c>
      <c r="J357">
        <v>6.4931400000000004</v>
      </c>
      <c r="K357" s="93">
        <f t="shared" si="23"/>
        <v>-4.1388771015368302E-3</v>
      </c>
      <c r="L357">
        <v>6.5010700000000003</v>
      </c>
      <c r="M357" s="93">
        <f t="shared" si="21"/>
        <v>-1.9685060851681335E-3</v>
      </c>
      <c r="N357" t="s">
        <v>645</v>
      </c>
    </row>
    <row r="358" spans="1:14" x14ac:dyDescent="0.25">
      <c r="A358" s="90">
        <v>43103</v>
      </c>
      <c r="B358" s="41">
        <f t="shared" si="20"/>
        <v>3</v>
      </c>
      <c r="C358">
        <v>6.492</v>
      </c>
      <c r="D358" s="93">
        <f t="shared" si="15"/>
        <v>-2.446173882642171E-3</v>
      </c>
      <c r="H358">
        <v>6.5029399999999997</v>
      </c>
      <c r="I358" s="93">
        <f t="shared" si="22"/>
        <v>1.1378250308132654E-3</v>
      </c>
      <c r="J358">
        <v>6.4973799999999997</v>
      </c>
      <c r="K358" s="93">
        <f t="shared" si="23"/>
        <v>6.5278374546414732E-4</v>
      </c>
      <c r="L358">
        <v>6.4974400000000001</v>
      </c>
      <c r="M358" s="93">
        <f t="shared" si="21"/>
        <v>-5.585255686021308E-4</v>
      </c>
      <c r="N358" t="s">
        <v>649</v>
      </c>
    </row>
    <row r="359" spans="1:14" x14ac:dyDescent="0.25">
      <c r="A359" s="90">
        <v>43104</v>
      </c>
      <c r="B359" s="41">
        <f t="shared" si="20"/>
        <v>4</v>
      </c>
      <c r="C359">
        <v>6.5042999999999997</v>
      </c>
      <c r="D359" s="93">
        <f t="shared" si="15"/>
        <v>1.8928469906728748E-3</v>
      </c>
      <c r="H359">
        <v>6.5033750000000001</v>
      </c>
      <c r="I359" s="93">
        <f t="shared" si="22"/>
        <v>6.6890583560679371E-5</v>
      </c>
      <c r="J359">
        <v>6.4978999999999996</v>
      </c>
      <c r="K359" s="93">
        <f t="shared" si="23"/>
        <v>8.0029056746369352E-5</v>
      </c>
      <c r="L359">
        <v>6.4892099999999999</v>
      </c>
      <c r="M359" s="93">
        <f t="shared" si="21"/>
        <v>-1.2674555950538422E-3</v>
      </c>
    </row>
    <row r="360" spans="1:14" x14ac:dyDescent="0.25">
      <c r="A360" s="90">
        <v>43105</v>
      </c>
      <c r="B360" s="41">
        <f t="shared" si="20"/>
        <v>5</v>
      </c>
      <c r="C360">
        <v>6.4914999999999896</v>
      </c>
      <c r="D360" s="93">
        <f t="shared" si="15"/>
        <v>-1.9698678248482398E-3</v>
      </c>
      <c r="H360">
        <v>6.4830449999999997</v>
      </c>
      <c r="I360" s="93">
        <f t="shared" si="22"/>
        <v>-3.1309655174898256E-3</v>
      </c>
      <c r="J360">
        <v>6.483085</v>
      </c>
      <c r="K360" s="93">
        <f t="shared" si="23"/>
        <v>-2.2825704570702755E-3</v>
      </c>
      <c r="L360">
        <v>6.4803100000000002</v>
      </c>
      <c r="M360" s="93">
        <f t="shared" si="21"/>
        <v>-1.3724488488416858E-3</v>
      </c>
    </row>
    <row r="361" spans="1:14" x14ac:dyDescent="0.25">
      <c r="A361" s="90">
        <v>43108</v>
      </c>
      <c r="B361" s="41">
        <f t="shared" si="20"/>
        <v>1</v>
      </c>
      <c r="C361">
        <v>6.4832000000000001</v>
      </c>
      <c r="D361" s="93">
        <f t="shared" si="15"/>
        <v>-1.2794131859969382E-3</v>
      </c>
      <c r="H361">
        <v>6.488505</v>
      </c>
      <c r="I361" s="93">
        <f t="shared" si="22"/>
        <v>8.4184238929929807E-4</v>
      </c>
      <c r="J361">
        <v>6.5004299999999997</v>
      </c>
      <c r="K361" s="93">
        <f t="shared" si="23"/>
        <v>2.6718512388244817E-3</v>
      </c>
      <c r="L361">
        <v>6.4974999999999996</v>
      </c>
      <c r="M361" s="93">
        <f t="shared" si="21"/>
        <v>2.6491388074246273E-3</v>
      </c>
    </row>
    <row r="362" spans="1:14" x14ac:dyDescent="0.25">
      <c r="A362" s="90">
        <v>43109</v>
      </c>
      <c r="B362" s="41">
        <f t="shared" si="20"/>
        <v>2</v>
      </c>
      <c r="C362">
        <v>6.4967999999999897</v>
      </c>
      <c r="D362" s="93">
        <f t="shared" si="15"/>
        <v>2.0955323538900442E-3</v>
      </c>
      <c r="H362">
        <v>6.5025950000000003</v>
      </c>
      <c r="I362" s="93">
        <f t="shared" si="22"/>
        <v>2.1691782104435614E-3</v>
      </c>
      <c r="J362">
        <v>6.53111</v>
      </c>
      <c r="K362" s="93">
        <f t="shared" si="23"/>
        <v>4.7085849689681636E-3</v>
      </c>
      <c r="L362">
        <v>6.536575</v>
      </c>
      <c r="M362" s="93">
        <f t="shared" si="21"/>
        <v>5.9958404508877261E-3</v>
      </c>
      <c r="N362" t="s">
        <v>653</v>
      </c>
    </row>
    <row r="363" spans="1:14" x14ac:dyDescent="0.25">
      <c r="A363" s="90">
        <v>43110</v>
      </c>
      <c r="B363" s="41">
        <f t="shared" si="20"/>
        <v>3</v>
      </c>
      <c r="C363">
        <v>6.5206999999999997</v>
      </c>
      <c r="D363" s="93">
        <f t="shared" si="15"/>
        <v>3.6719841528061658E-3</v>
      </c>
      <c r="H363">
        <v>6.5331400000000004</v>
      </c>
      <c r="I363" s="93">
        <f t="shared" si="22"/>
        <v>4.686357294357445E-3</v>
      </c>
      <c r="J363">
        <v>6.5228700000000002</v>
      </c>
      <c r="K363" s="93">
        <f t="shared" si="23"/>
        <v>-1.2624503935804718E-3</v>
      </c>
      <c r="L363">
        <v>6.5229400000000002</v>
      </c>
      <c r="M363" s="93">
        <f t="shared" si="21"/>
        <v>-2.0881334344180222E-3</v>
      </c>
    </row>
    <row r="364" spans="1:14" x14ac:dyDescent="0.25">
      <c r="A364" s="90">
        <v>43111</v>
      </c>
      <c r="B364" s="41">
        <f t="shared" si="20"/>
        <v>4</v>
      </c>
      <c r="C364">
        <v>6.5147000000000004</v>
      </c>
      <c r="D364" s="93">
        <f t="shared" si="15"/>
        <v>-9.2057020478457754E-4</v>
      </c>
      <c r="H364">
        <v>6.5219699999999996</v>
      </c>
      <c r="I364" s="93">
        <f t="shared" si="22"/>
        <v>-1.7112077532394083E-3</v>
      </c>
      <c r="J364">
        <v>6.5165449999999998</v>
      </c>
      <c r="K364" s="93">
        <f t="shared" si="23"/>
        <v>-9.7013562281306014E-4</v>
      </c>
      <c r="L364">
        <v>6.4919399999999996</v>
      </c>
      <c r="M364" s="93">
        <f t="shared" si="21"/>
        <v>-4.763787084519547E-3</v>
      </c>
      <c r="N364" t="s">
        <v>654</v>
      </c>
    </row>
    <row r="365" spans="1:14" x14ac:dyDescent="0.25">
      <c r="A365" s="90">
        <v>43112</v>
      </c>
      <c r="B365" s="41">
        <f t="shared" si="20"/>
        <v>5</v>
      </c>
      <c r="C365">
        <v>6.4931999999999999</v>
      </c>
      <c r="D365" s="93">
        <f t="shared" si="15"/>
        <v>-3.3056864795312753E-3</v>
      </c>
      <c r="H365">
        <v>6.4870200000000002</v>
      </c>
      <c r="I365" s="93">
        <f t="shared" si="22"/>
        <v>-5.373220225119683E-3</v>
      </c>
      <c r="J365">
        <v>6.4683099999999998</v>
      </c>
      <c r="K365" s="93">
        <f t="shared" si="23"/>
        <v>-7.429458683698759E-3</v>
      </c>
      <c r="L365">
        <v>6.4602449999999996</v>
      </c>
      <c r="M365" s="93">
        <f t="shared" si="21"/>
        <v>-4.8941646935145968E-3</v>
      </c>
    </row>
    <row r="366" spans="1:14" x14ac:dyDescent="0.25">
      <c r="A366" s="90">
        <v>43115</v>
      </c>
      <c r="B366" s="41">
        <f t="shared" si="20"/>
        <v>1</v>
      </c>
      <c r="C366">
        <v>6.4573999999999998</v>
      </c>
      <c r="D366" s="93">
        <f t="shared" si="15"/>
        <v>-5.5287154557460078E-3</v>
      </c>
      <c r="H366">
        <v>6.42544</v>
      </c>
      <c r="I366" s="93">
        <f t="shared" si="22"/>
        <v>-9.5381463886839071E-3</v>
      </c>
      <c r="J366">
        <v>6.4378799999999998</v>
      </c>
      <c r="K366" s="93">
        <f t="shared" si="23"/>
        <v>-4.7155754546341399E-3</v>
      </c>
      <c r="L366">
        <v>6.4298799999999998</v>
      </c>
      <c r="M366" s="93">
        <f t="shared" si="21"/>
        <v>-4.7113672160028616E-3</v>
      </c>
      <c r="N366" t="s">
        <v>655</v>
      </c>
    </row>
    <row r="367" spans="1:14" x14ac:dyDescent="0.25">
      <c r="A367" s="90">
        <v>43116</v>
      </c>
      <c r="B367" s="41">
        <f t="shared" si="20"/>
        <v>2</v>
      </c>
      <c r="C367">
        <v>6.4371999999999998</v>
      </c>
      <c r="D367" s="93">
        <f t="shared" si="15"/>
        <v>-3.1330970366041061E-3</v>
      </c>
      <c r="H367">
        <v>6.4302849999999996</v>
      </c>
      <c r="I367" s="93">
        <f t="shared" si="22"/>
        <v>7.5374982420457174E-4</v>
      </c>
      <c r="J367">
        <v>6.4379350000000004</v>
      </c>
      <c r="K367" s="93">
        <f t="shared" si="23"/>
        <v>8.5431485308377157E-6</v>
      </c>
      <c r="L367">
        <v>6.4368150000000002</v>
      </c>
      <c r="M367" s="93">
        <f t="shared" si="21"/>
        <v>1.0779770052152379E-3</v>
      </c>
    </row>
    <row r="368" spans="1:14" x14ac:dyDescent="0.25">
      <c r="A368" s="90">
        <v>43117</v>
      </c>
      <c r="B368" s="41">
        <f t="shared" si="20"/>
        <v>3</v>
      </c>
      <c r="C368">
        <v>6.4335000000000004</v>
      </c>
      <c r="D368" s="93">
        <f t="shared" si="15"/>
        <v>-5.7494931929482783E-4</v>
      </c>
      <c r="H368">
        <v>6.4373649999999998</v>
      </c>
      <c r="I368" s="93">
        <f t="shared" si="22"/>
        <v>1.1004341452345182E-3</v>
      </c>
      <c r="J368">
        <v>6.4383499999999998</v>
      </c>
      <c r="K368" s="93">
        <f t="shared" si="23"/>
        <v>6.4459585997468758E-5</v>
      </c>
      <c r="L368">
        <v>6.4284299999999996</v>
      </c>
      <c r="M368" s="93">
        <f t="shared" si="21"/>
        <v>-1.3035120881532986E-3</v>
      </c>
    </row>
    <row r="369" spans="1:14" x14ac:dyDescent="0.25">
      <c r="A369" s="90">
        <v>43118</v>
      </c>
      <c r="B369" s="41">
        <f t="shared" si="20"/>
        <v>4</v>
      </c>
      <c r="C369">
        <v>6.4401000000000002</v>
      </c>
      <c r="D369" s="93">
        <f t="shared" si="15"/>
        <v>1.0253543031075187E-3</v>
      </c>
      <c r="H369">
        <v>6.4356900000000001</v>
      </c>
      <c r="I369" s="93">
        <f t="shared" si="22"/>
        <v>-2.6023348916820655E-4</v>
      </c>
      <c r="J369">
        <v>6.4285449999999997</v>
      </c>
      <c r="K369" s="93">
        <f t="shared" si="23"/>
        <v>-1.5240665130016112E-3</v>
      </c>
      <c r="L369">
        <v>6.4205050000000004</v>
      </c>
      <c r="M369" s="93">
        <f t="shared" si="21"/>
        <v>-1.2335654285657454E-3</v>
      </c>
    </row>
    <row r="370" spans="1:14" x14ac:dyDescent="0.25">
      <c r="A370" s="90">
        <v>43119</v>
      </c>
      <c r="B370" s="41">
        <f t="shared" si="20"/>
        <v>5</v>
      </c>
      <c r="C370">
        <v>6.4169</v>
      </c>
      <c r="D370" s="93">
        <f t="shared" si="15"/>
        <v>-3.608932905109228E-3</v>
      </c>
      <c r="H370">
        <v>6.3939050000000002</v>
      </c>
      <c r="I370" s="93">
        <f t="shared" si="22"/>
        <v>-6.5138685588087422E-3</v>
      </c>
      <c r="J370">
        <v>6.3982799999999997</v>
      </c>
      <c r="K370" s="93">
        <f t="shared" si="23"/>
        <v>-4.7190253495713709E-3</v>
      </c>
      <c r="L370">
        <v>6.4001950000000001</v>
      </c>
      <c r="M370" s="93">
        <f t="shared" si="21"/>
        <v>-3.1683163929737881E-3</v>
      </c>
      <c r="N370" t="s">
        <v>657</v>
      </c>
    </row>
    <row r="371" spans="1:14" x14ac:dyDescent="0.25">
      <c r="A371" s="90">
        <v>43122</v>
      </c>
      <c r="B371" s="41">
        <f t="shared" si="20"/>
        <v>1</v>
      </c>
      <c r="C371">
        <v>6.4112</v>
      </c>
      <c r="D371" s="93">
        <f t="shared" si="15"/>
        <v>-8.8867414116317804E-4</v>
      </c>
      <c r="H371">
        <v>6.4076449999999996</v>
      </c>
      <c r="I371" s="93">
        <f t="shared" si="22"/>
        <v>2.146615882625524E-3</v>
      </c>
      <c r="J371">
        <v>6.4046799999999999</v>
      </c>
      <c r="K371" s="93">
        <f t="shared" si="23"/>
        <v>9.9976888673968933E-4</v>
      </c>
      <c r="L371">
        <v>6.403435</v>
      </c>
      <c r="M371" s="93">
        <f t="shared" si="21"/>
        <v>5.0610648217084653E-4</v>
      </c>
    </row>
    <row r="372" spans="1:14" x14ac:dyDescent="0.25">
      <c r="A372" s="90">
        <v>43123</v>
      </c>
      <c r="B372" s="41">
        <f t="shared" si="20"/>
        <v>2</v>
      </c>
      <c r="C372">
        <v>6.4009</v>
      </c>
      <c r="D372" s="93">
        <f t="shared" si="15"/>
        <v>-1.6078554208853629E-3</v>
      </c>
      <c r="H372">
        <v>6.399235</v>
      </c>
      <c r="I372" s="93">
        <f t="shared" si="22"/>
        <v>-1.3133567596278228E-3</v>
      </c>
      <c r="J372">
        <v>6.4074799999999996</v>
      </c>
      <c r="K372" s="93">
        <f t="shared" si="23"/>
        <v>4.370847764273493E-4</v>
      </c>
      <c r="L372">
        <v>6.3999600000000001</v>
      </c>
      <c r="M372" s="93">
        <f t="shared" si="21"/>
        <v>-5.4282478753932067E-4</v>
      </c>
      <c r="N372" t="s">
        <v>665</v>
      </c>
    </row>
    <row r="373" spans="1:14" x14ac:dyDescent="0.25">
      <c r="A373" s="90">
        <v>43124</v>
      </c>
      <c r="B373" s="41">
        <f t="shared" si="20"/>
        <v>3</v>
      </c>
      <c r="C373">
        <v>6.3915999999999897</v>
      </c>
      <c r="D373" s="93">
        <f t="shared" si="15"/>
        <v>-1.4539771957629906E-3</v>
      </c>
      <c r="H373">
        <v>6.3931399999999998</v>
      </c>
      <c r="I373" s="93">
        <f t="shared" si="22"/>
        <v>-9.5291147440702015E-4</v>
      </c>
      <c r="J373">
        <v>6.3804800000000004</v>
      </c>
      <c r="K373" s="93">
        <f t="shared" si="23"/>
        <v>-4.2227282726430108E-3</v>
      </c>
      <c r="L373">
        <v>6.350365</v>
      </c>
      <c r="M373" s="93">
        <f t="shared" si="21"/>
        <v>-7.7794487784639457E-3</v>
      </c>
      <c r="N373" t="s">
        <v>668</v>
      </c>
    </row>
    <row r="374" spans="1:14" x14ac:dyDescent="0.25">
      <c r="A374" s="90">
        <v>43125</v>
      </c>
      <c r="B374" s="41">
        <f t="shared" si="20"/>
        <v>4</v>
      </c>
      <c r="C374">
        <v>6.3723999999999998</v>
      </c>
      <c r="D374" s="93">
        <f t="shared" si="15"/>
        <v>-3.0084635664920597E-3</v>
      </c>
      <c r="H374">
        <v>6.3283050000000003</v>
      </c>
      <c r="I374" s="93">
        <f t="shared" si="22"/>
        <v>-1.0193112710013736E-2</v>
      </c>
      <c r="J374">
        <v>6.3343449999999999</v>
      </c>
      <c r="K374" s="93">
        <f t="shared" si="23"/>
        <v>-7.2569150525323691E-3</v>
      </c>
      <c r="L374">
        <v>6.3284549999999999</v>
      </c>
      <c r="M374" s="93">
        <f t="shared" si="21"/>
        <v>-3.4561610322828987E-3</v>
      </c>
      <c r="N374" t="s">
        <v>670</v>
      </c>
    </row>
    <row r="375" spans="1:14" x14ac:dyDescent="0.25">
      <c r="A375" s="90">
        <v>43126</v>
      </c>
      <c r="B375" s="41">
        <f t="shared" si="20"/>
        <v>5</v>
      </c>
      <c r="C375">
        <v>6.3436000000000003</v>
      </c>
      <c r="D375" s="93">
        <f t="shared" si="15"/>
        <v>-4.529734074293904E-3</v>
      </c>
      <c r="H375">
        <v>6.3308200000000001</v>
      </c>
      <c r="I375" s="93">
        <f t="shared" si="22"/>
        <v>3.9734184362497771E-4</v>
      </c>
      <c r="J375">
        <v>6.3203050000000003</v>
      </c>
      <c r="K375" s="93">
        <f t="shared" si="23"/>
        <v>-2.2189480958800349E-3</v>
      </c>
      <c r="L375">
        <v>6.3259550000000004</v>
      </c>
      <c r="M375" s="93">
        <f t="shared" si="21"/>
        <v>-3.9511917703379841E-4</v>
      </c>
      <c r="N375" t="s">
        <v>671</v>
      </c>
    </row>
    <row r="376" spans="1:14" x14ac:dyDescent="0.25">
      <c r="A376" s="90">
        <v>43129</v>
      </c>
      <c r="B376" s="41">
        <f t="shared" si="20"/>
        <v>1</v>
      </c>
      <c r="C376">
        <v>6.3266999999999998</v>
      </c>
      <c r="D376" s="93">
        <f t="shared" si="15"/>
        <v>-2.6676574386174591E-3</v>
      </c>
      <c r="H376">
        <v>6.3297749999999997</v>
      </c>
      <c r="I376" s="93">
        <f t="shared" si="22"/>
        <v>-1.6507912975235767E-4</v>
      </c>
      <c r="J376">
        <v>6.3300700000000001</v>
      </c>
      <c r="K376" s="93">
        <f t="shared" si="23"/>
        <v>1.5438280587721849E-3</v>
      </c>
      <c r="L376">
        <v>6.3366600000000002</v>
      </c>
      <c r="M376" s="93">
        <f t="shared" si="21"/>
        <v>1.6908043955066896E-3</v>
      </c>
    </row>
    <row r="377" spans="1:14" x14ac:dyDescent="0.25">
      <c r="A377" s="90">
        <v>43130</v>
      </c>
      <c r="B377" s="41">
        <f t="shared" si="20"/>
        <v>2</v>
      </c>
      <c r="C377">
        <v>6.3311999999999999</v>
      </c>
      <c r="D377" s="93">
        <f t="shared" si="15"/>
        <v>7.1101844533136944E-4</v>
      </c>
      <c r="H377">
        <v>6.3421200000000004</v>
      </c>
      <c r="I377" s="93">
        <f t="shared" si="22"/>
        <v>1.94840691237303E-3</v>
      </c>
      <c r="J377">
        <v>6.34476</v>
      </c>
      <c r="K377" s="93">
        <f t="shared" si="23"/>
        <v>2.3179808451064218E-3</v>
      </c>
      <c r="L377">
        <v>6.330705</v>
      </c>
      <c r="M377" s="93">
        <f t="shared" si="21"/>
        <v>-9.4021139182205325E-4</v>
      </c>
    </row>
    <row r="378" spans="1:14" x14ac:dyDescent="0.25">
      <c r="A378" s="90">
        <v>43131</v>
      </c>
      <c r="B378" s="41">
        <f t="shared" si="20"/>
        <v>3</v>
      </c>
      <c r="C378">
        <v>6.3338999999999999</v>
      </c>
      <c r="D378" s="93">
        <f t="shared" si="15"/>
        <v>4.2636853098715707E-4</v>
      </c>
      <c r="H378">
        <v>6.3090400000000004</v>
      </c>
      <c r="I378" s="93">
        <f t="shared" si="22"/>
        <v>-5.2295718954545722E-3</v>
      </c>
      <c r="J378">
        <v>6.3000100000000003</v>
      </c>
      <c r="K378" s="93">
        <f t="shared" si="23"/>
        <v>-7.078054694049085E-3</v>
      </c>
      <c r="L378">
        <v>6.2977350000000003</v>
      </c>
      <c r="M378" s="93">
        <f t="shared" si="21"/>
        <v>-5.2215594182150275E-3</v>
      </c>
    </row>
    <row r="379" spans="1:14" x14ac:dyDescent="0.25">
      <c r="A379" s="90">
        <v>43132</v>
      </c>
      <c r="B379" s="41">
        <f t="shared" si="20"/>
        <v>4</v>
      </c>
      <c r="C379">
        <v>6.3045</v>
      </c>
      <c r="D379" s="93">
        <f t="shared" si="15"/>
        <v>-4.6524960488658618E-3</v>
      </c>
      <c r="H379">
        <v>6.2965949999999999</v>
      </c>
      <c r="I379" s="93">
        <f t="shared" si="22"/>
        <v>-1.9745144204610455E-3</v>
      </c>
      <c r="J379">
        <v>6.2991099999999998</v>
      </c>
      <c r="K379" s="93">
        <f t="shared" si="23"/>
        <v>-1.4286712112143138E-4</v>
      </c>
      <c r="L379">
        <v>6.2881150000000003</v>
      </c>
      <c r="M379" s="93">
        <f t="shared" si="21"/>
        <v>-1.5287011800453412E-3</v>
      </c>
    </row>
    <row r="380" spans="1:14" x14ac:dyDescent="0.25">
      <c r="A380" s="90">
        <v>43133</v>
      </c>
      <c r="B380" s="41">
        <f t="shared" si="20"/>
        <v>5</v>
      </c>
      <c r="C380">
        <v>6.2885</v>
      </c>
      <c r="D380" s="93">
        <f t="shared" si="15"/>
        <v>-2.5410956260708433E-3</v>
      </c>
      <c r="H380">
        <v>6.2929399999999998</v>
      </c>
      <c r="I380" s="93">
        <f t="shared" si="22"/>
        <v>-5.8064100106775657E-4</v>
      </c>
      <c r="J380">
        <v>6.2917199999999998</v>
      </c>
      <c r="K380" s="93">
        <f t="shared" si="23"/>
        <v>-1.1738703244505565E-3</v>
      </c>
      <c r="L380">
        <v>6.3131250000000003</v>
      </c>
      <c r="M380" s="93">
        <f t="shared" si="21"/>
        <v>3.9694558375730328E-3</v>
      </c>
      <c r="N380" t="s">
        <v>685</v>
      </c>
    </row>
    <row r="381" spans="1:14" x14ac:dyDescent="0.25">
      <c r="A381" s="90">
        <v>43136</v>
      </c>
      <c r="B381" s="41">
        <f t="shared" si="20"/>
        <v>1</v>
      </c>
      <c r="C381">
        <v>6.3018999999999998</v>
      </c>
      <c r="D381" s="93">
        <f t="shared" si="15"/>
        <v>2.1286067256925134E-3</v>
      </c>
      <c r="H381">
        <v>6.30246</v>
      </c>
      <c r="I381" s="93">
        <f t="shared" si="22"/>
        <v>1.5116632759367542E-3</v>
      </c>
      <c r="J381">
        <v>6.303655</v>
      </c>
      <c r="K381" s="93">
        <f t="shared" si="23"/>
        <v>1.8951406483894136E-3</v>
      </c>
      <c r="L381">
        <v>6.3082450000000003</v>
      </c>
      <c r="M381" s="93">
        <f t="shared" si="21"/>
        <v>-7.7329168595465783E-4</v>
      </c>
    </row>
    <row r="382" spans="1:14" x14ac:dyDescent="0.25">
      <c r="A382" s="90">
        <v>43137</v>
      </c>
      <c r="B382" s="41">
        <f t="shared" si="20"/>
        <v>2</v>
      </c>
      <c r="C382">
        <v>6.3071999999999999</v>
      </c>
      <c r="D382" s="93">
        <f t="shared" si="15"/>
        <v>8.4066274549850239E-4</v>
      </c>
      <c r="H382">
        <v>6.2877400000000003</v>
      </c>
      <c r="I382" s="93">
        <f t="shared" si="22"/>
        <v>-2.3383277004556426E-3</v>
      </c>
      <c r="J382">
        <v>6.2876899999999996</v>
      </c>
      <c r="K382" s="93">
        <f t="shared" si="23"/>
        <v>-2.5358702434771672E-3</v>
      </c>
      <c r="L382">
        <v>6.2806699999999998</v>
      </c>
      <c r="M382" s="93">
        <f t="shared" si="21"/>
        <v>-4.3808452279096221E-3</v>
      </c>
      <c r="N382" t="s">
        <v>690</v>
      </c>
    </row>
    <row r="383" spans="1:14" x14ac:dyDescent="0.25">
      <c r="A383" s="90">
        <v>43138</v>
      </c>
      <c r="B383" s="41">
        <f t="shared" si="20"/>
        <v>3</v>
      </c>
      <c r="C383">
        <v>6.2881999999999998</v>
      </c>
      <c r="D383" s="93">
        <f t="shared" si="15"/>
        <v>-3.0169767394022068E-3</v>
      </c>
      <c r="H383">
        <v>6.263325</v>
      </c>
      <c r="I383" s="93">
        <f t="shared" si="22"/>
        <v>-3.8905114100846292E-3</v>
      </c>
      <c r="J383">
        <v>6.270035</v>
      </c>
      <c r="K383" s="93">
        <f t="shared" si="23"/>
        <v>-2.8118168907446429E-3</v>
      </c>
      <c r="L383">
        <v>6.3174900000000003</v>
      </c>
      <c r="M383" s="93">
        <f t="shared" si="21"/>
        <v>5.8453146868821821E-3</v>
      </c>
      <c r="N383" t="s">
        <v>694</v>
      </c>
    </row>
    <row r="384" spans="1:14" x14ac:dyDescent="0.25">
      <c r="A384" s="90">
        <v>43139</v>
      </c>
      <c r="B384" s="41">
        <f t="shared" si="20"/>
        <v>4</v>
      </c>
      <c r="C384">
        <v>6.2821999999999996</v>
      </c>
      <c r="D384" s="93">
        <f t="shared" si="15"/>
        <v>-9.5462363260564727E-4</v>
      </c>
      <c r="H384">
        <v>6.3463450000000003</v>
      </c>
      <c r="I384" s="93">
        <f t="shared" si="22"/>
        <v>1.3167862376150289E-2</v>
      </c>
      <c r="J384">
        <v>6.3428500000000003</v>
      </c>
      <c r="K384" s="93">
        <f t="shared" si="23"/>
        <v>1.1546257489695349E-2</v>
      </c>
      <c r="L384">
        <v>6.3711849999999997</v>
      </c>
      <c r="M384" s="93">
        <f t="shared" si="21"/>
        <v>8.4635031660886262E-3</v>
      </c>
      <c r="N384" t="s">
        <v>697</v>
      </c>
    </row>
    <row r="385" spans="1:14" x14ac:dyDescent="0.25">
      <c r="A385" s="90">
        <v>43140</v>
      </c>
      <c r="B385" s="41">
        <f t="shared" si="20"/>
        <v>5</v>
      </c>
      <c r="C385">
        <v>6.3193999999999999</v>
      </c>
      <c r="D385" s="93">
        <f t="shared" si="15"/>
        <v>5.9040293388744986E-3</v>
      </c>
      <c r="H385">
        <v>6.34788</v>
      </c>
      <c r="I385" s="93">
        <f t="shared" si="22"/>
        <v>2.4184225621989221E-4</v>
      </c>
      <c r="J385">
        <v>6.3128700000000002</v>
      </c>
      <c r="K385" s="93">
        <f t="shared" si="23"/>
        <v>-4.7377875109664907E-3</v>
      </c>
      <c r="L385">
        <v>6.3149749999999996</v>
      </c>
      <c r="M385" s="93">
        <f t="shared" si="21"/>
        <v>-8.8616835739867995E-3</v>
      </c>
      <c r="N385" t="s">
        <v>701</v>
      </c>
    </row>
    <row r="386" spans="1:14" x14ac:dyDescent="0.25">
      <c r="A386" s="90">
        <v>43143</v>
      </c>
      <c r="B386" s="41">
        <f t="shared" si="20"/>
        <v>1</v>
      </c>
      <c r="C386">
        <v>6.3000999999999996</v>
      </c>
      <c r="D386" s="93">
        <f t="shared" si="15"/>
        <v>-3.0587606557457504E-3</v>
      </c>
      <c r="H386">
        <v>6.3128549999999999</v>
      </c>
      <c r="I386" s="93">
        <f t="shared" si="22"/>
        <v>-5.532868249840432E-3</v>
      </c>
      <c r="J386">
        <v>6.3378449999999997</v>
      </c>
      <c r="K386" s="93">
        <f t="shared" si="23"/>
        <v>3.9483985602977237E-3</v>
      </c>
      <c r="L386">
        <v>6.3269599999999997</v>
      </c>
      <c r="M386" s="93">
        <f t="shared" si="21"/>
        <v>1.8960710667459816E-3</v>
      </c>
    </row>
    <row r="387" spans="1:14" x14ac:dyDescent="0.25">
      <c r="A387" s="90">
        <v>43144</v>
      </c>
      <c r="B387" s="41">
        <f t="shared" si="20"/>
        <v>2</v>
      </c>
      <c r="C387">
        <v>6.3247</v>
      </c>
      <c r="D387" s="93">
        <f t="shared" si="15"/>
        <v>3.897096371281964E-3</v>
      </c>
      <c r="H387">
        <v>6.3269650000000004</v>
      </c>
      <c r="I387" s="93">
        <f t="shared" si="22"/>
        <v>2.2326276578447527E-3</v>
      </c>
      <c r="J387">
        <v>6.3417349999999999</v>
      </c>
      <c r="K387" s="93">
        <f t="shared" si="23"/>
        <v>6.1358501181343862E-4</v>
      </c>
      <c r="L387">
        <v>6.3332050000000004</v>
      </c>
      <c r="M387" s="93">
        <f t="shared" si="21"/>
        <v>9.8655910195825209E-4</v>
      </c>
    </row>
    <row r="388" spans="1:14" x14ac:dyDescent="0.25">
      <c r="A388" s="90">
        <v>43145</v>
      </c>
      <c r="B388" s="41">
        <f t="shared" si="20"/>
        <v>3</v>
      </c>
      <c r="C388">
        <v>6.3427999999999898</v>
      </c>
      <c r="D388" s="93">
        <f t="shared" si="15"/>
        <v>2.8577086746067993E-3</v>
      </c>
      <c r="H388">
        <v>6.3288450000000003</v>
      </c>
      <c r="I388" s="93">
        <f t="shared" si="22"/>
        <v>2.9709675063517061E-4</v>
      </c>
      <c r="J388">
        <v>6.3316850000000002</v>
      </c>
      <c r="K388" s="93">
        <f t="shared" si="23"/>
        <v>-1.5859968511476058E-3</v>
      </c>
      <c r="L388">
        <v>6.3121150000000004</v>
      </c>
      <c r="M388" s="93">
        <f t="shared" si="21"/>
        <v>-3.3356244926389406E-3</v>
      </c>
    </row>
    <row r="389" spans="1:14" x14ac:dyDescent="0.25">
      <c r="A389" s="90">
        <v>43146</v>
      </c>
      <c r="B389" s="41">
        <f t="shared" si="20"/>
        <v>4</v>
      </c>
      <c r="C389">
        <v>6.3427999999999898</v>
      </c>
      <c r="D389" s="93">
        <f t="shared" si="15"/>
        <v>0</v>
      </c>
      <c r="H389">
        <v>6.2988799999999996</v>
      </c>
      <c r="I389" s="93">
        <f t="shared" si="22"/>
        <v>-4.745915237077826E-3</v>
      </c>
      <c r="J389">
        <v>6.2907450000000003</v>
      </c>
      <c r="K389" s="93">
        <f t="shared" si="23"/>
        <v>-6.486887796066855E-3</v>
      </c>
      <c r="L389">
        <v>6.2805299999999997</v>
      </c>
      <c r="M389" s="93">
        <f t="shared" si="21"/>
        <v>-5.0164308189804205E-3</v>
      </c>
      <c r="N389" t="s">
        <v>712</v>
      </c>
    </row>
    <row r="390" spans="1:14" x14ac:dyDescent="0.25">
      <c r="A390" s="90">
        <v>43147</v>
      </c>
      <c r="B390" s="41">
        <f t="shared" si="20"/>
        <v>5</v>
      </c>
      <c r="C390">
        <v>6.3427999999999898</v>
      </c>
      <c r="D390" s="93">
        <f t="shared" si="15"/>
        <v>0</v>
      </c>
      <c r="H390">
        <v>6.2765849999999999</v>
      </c>
      <c r="I390" s="93">
        <f t="shared" si="22"/>
        <v>-3.5457970514777455E-3</v>
      </c>
      <c r="J390">
        <v>6.2809549999999996</v>
      </c>
      <c r="K390" s="93">
        <f t="shared" si="23"/>
        <v>-1.5574666877144353E-3</v>
      </c>
      <c r="L390">
        <v>6.2981400000000001</v>
      </c>
      <c r="M390" s="93">
        <f t="shared" si="21"/>
        <v>2.7999798873860125E-3</v>
      </c>
    </row>
    <row r="391" spans="1:14" x14ac:dyDescent="0.25">
      <c r="A391" s="90">
        <v>43150</v>
      </c>
      <c r="B391" s="41">
        <f t="shared" si="20"/>
        <v>1</v>
      </c>
    </row>
    <row r="392" spans="1:14" x14ac:dyDescent="0.25">
      <c r="A392" s="90">
        <v>43151</v>
      </c>
      <c r="B392" s="41">
        <f t="shared" ref="B392:B395" si="24">WEEKDAY(A392,2)</f>
        <v>2</v>
      </c>
    </row>
    <row r="393" spans="1:14" x14ac:dyDescent="0.25">
      <c r="A393" s="90">
        <v>43152</v>
      </c>
      <c r="B393" s="41">
        <f t="shared" si="24"/>
        <v>3</v>
      </c>
    </row>
    <row r="394" spans="1:14" x14ac:dyDescent="0.25">
      <c r="A394" s="90">
        <v>43153</v>
      </c>
      <c r="B394" s="41">
        <f t="shared" si="24"/>
        <v>4</v>
      </c>
    </row>
    <row r="395" spans="1:14" x14ac:dyDescent="0.25">
      <c r="A395" s="90">
        <v>43154</v>
      </c>
      <c r="B395" s="41">
        <f t="shared" si="2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532"/>
  <sheetViews>
    <sheetView zoomScale="115" zoomScaleNormal="115" workbookViewId="0">
      <pane xSplit="1" ySplit="2" topLeftCell="C515" activePane="bottomRight" state="frozen"/>
      <selection pane="topRight" activeCell="B1" sqref="B1"/>
      <selection pane="bottomLeft" activeCell="A3" sqref="A3"/>
      <selection pane="bottomRight" activeCell="F525" sqref="F525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632</v>
      </c>
    </row>
    <row r="3" spans="1:15" x14ac:dyDescent="0.2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x14ac:dyDescent="0.25">
      <c r="A4" s="1">
        <f>A5-1</f>
        <v>42402</v>
      </c>
      <c r="B4">
        <v>8.68</v>
      </c>
      <c r="C4" s="93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x14ac:dyDescent="0.25">
      <c r="A5" s="1">
        <v>42403</v>
      </c>
      <c r="B5">
        <v>8.58</v>
      </c>
      <c r="C5" s="93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x14ac:dyDescent="0.25">
      <c r="A6" s="1">
        <v>42404</v>
      </c>
      <c r="B6">
        <v>8.69</v>
      </c>
      <c r="C6" s="93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x14ac:dyDescent="0.25">
      <c r="A7" s="1">
        <v>42405</v>
      </c>
      <c r="B7">
        <v>8.84</v>
      </c>
      <c r="C7" s="93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x14ac:dyDescent="0.25">
      <c r="A8" s="1">
        <v>42411</v>
      </c>
      <c r="B8">
        <v>8.51</v>
      </c>
      <c r="C8" s="93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x14ac:dyDescent="0.25">
      <c r="A9" s="1">
        <v>42412</v>
      </c>
      <c r="B9">
        <v>8.48</v>
      </c>
      <c r="C9" s="93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x14ac:dyDescent="0.25">
      <c r="A10" s="1">
        <v>42415</v>
      </c>
      <c r="B10">
        <v>8.81</v>
      </c>
      <c r="C10" s="93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x14ac:dyDescent="0.25">
      <c r="A11" s="1">
        <v>42416</v>
      </c>
      <c r="B11">
        <v>9.14</v>
      </c>
      <c r="C11" s="93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x14ac:dyDescent="0.25">
      <c r="A12" s="1">
        <v>42417</v>
      </c>
      <c r="B12">
        <v>9.09</v>
      </c>
      <c r="C12" s="93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x14ac:dyDescent="0.25">
      <c r="A13" s="1">
        <v>42418</v>
      </c>
      <c r="B13">
        <v>9.24</v>
      </c>
      <c r="C13" s="93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x14ac:dyDescent="0.25">
      <c r="A14" s="1">
        <v>42419</v>
      </c>
      <c r="B14">
        <v>9.18</v>
      </c>
      <c r="C14" s="93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x14ac:dyDescent="0.25">
      <c r="A15" s="1">
        <v>42422</v>
      </c>
      <c r="B15">
        <v>9.33</v>
      </c>
      <c r="C15" s="93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x14ac:dyDescent="0.25">
      <c r="A16" s="1">
        <v>42423</v>
      </c>
      <c r="B16">
        <v>9.18</v>
      </c>
      <c r="C16" s="93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x14ac:dyDescent="0.25">
      <c r="A17" s="1">
        <v>42424</v>
      </c>
      <c r="B17">
        <v>9.16</v>
      </c>
      <c r="C17" s="93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x14ac:dyDescent="0.25">
      <c r="A18" s="1">
        <v>42425</v>
      </c>
      <c r="B18">
        <v>8.75</v>
      </c>
      <c r="C18" s="93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x14ac:dyDescent="0.25">
      <c r="A19" s="1">
        <v>42426</v>
      </c>
      <c r="B19">
        <v>8.94</v>
      </c>
      <c r="C19" s="93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x14ac:dyDescent="0.25">
      <c r="A20" s="1">
        <v>42429</v>
      </c>
      <c r="B20">
        <v>8.75</v>
      </c>
      <c r="C20" s="93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x14ac:dyDescent="0.25">
      <c r="A21" s="1">
        <v>42430</v>
      </c>
      <c r="B21">
        <v>8.91</v>
      </c>
      <c r="C21" s="93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x14ac:dyDescent="0.25">
      <c r="A22" s="1">
        <v>42431</v>
      </c>
      <c r="B22">
        <v>9.2100000000000009</v>
      </c>
      <c r="C22" s="93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x14ac:dyDescent="0.25">
      <c r="A23" s="1">
        <v>42432</v>
      </c>
      <c r="B23">
        <v>9.2100000000000009</v>
      </c>
      <c r="C23" s="93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x14ac:dyDescent="0.25">
      <c r="A24" s="1">
        <v>42433</v>
      </c>
      <c r="B24">
        <v>9.49</v>
      </c>
      <c r="C24" s="93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x14ac:dyDescent="0.25">
      <c r="A25" s="1">
        <v>42436</v>
      </c>
      <c r="B25">
        <v>9.5</v>
      </c>
      <c r="C25" s="93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x14ac:dyDescent="0.25">
      <c r="A26" s="1">
        <v>42437</v>
      </c>
      <c r="B26">
        <v>9.49</v>
      </c>
      <c r="C26" s="93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x14ac:dyDescent="0.25">
      <c r="A27" s="1">
        <v>42438</v>
      </c>
      <c r="B27">
        <v>9.42</v>
      </c>
      <c r="C27" s="93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x14ac:dyDescent="0.25">
      <c r="A28" s="1">
        <v>42439</v>
      </c>
      <c r="B28">
        <v>9.31</v>
      </c>
      <c r="C28" s="93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x14ac:dyDescent="0.25">
      <c r="A29" s="1">
        <v>42440</v>
      </c>
      <c r="B29">
        <v>9.49</v>
      </c>
      <c r="C29" s="93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x14ac:dyDescent="0.25">
      <c r="A30" s="1">
        <v>42443</v>
      </c>
      <c r="B30">
        <v>9.6</v>
      </c>
      <c r="C30" s="93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x14ac:dyDescent="0.25">
      <c r="A31" s="1">
        <v>42444</v>
      </c>
      <c r="B31">
        <v>9.5500000000000007</v>
      </c>
      <c r="C31" s="93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x14ac:dyDescent="0.25">
      <c r="A32" s="1">
        <v>42445</v>
      </c>
      <c r="B32">
        <v>9.6199999999999992</v>
      </c>
      <c r="C32" s="93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x14ac:dyDescent="0.25">
      <c r="A33" s="1">
        <v>42446</v>
      </c>
      <c r="B33">
        <v>9.8000000000000007</v>
      </c>
      <c r="C33" s="93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x14ac:dyDescent="0.25">
      <c r="A34" s="1">
        <v>42447</v>
      </c>
      <c r="B34">
        <v>9.94</v>
      </c>
      <c r="C34" s="93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x14ac:dyDescent="0.25">
      <c r="A35" s="1">
        <v>42450</v>
      </c>
      <c r="B35">
        <v>10.220000000000001</v>
      </c>
      <c r="C35" s="93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x14ac:dyDescent="0.25">
      <c r="A36" s="1">
        <v>42451</v>
      </c>
      <c r="B36">
        <v>10.28</v>
      </c>
      <c r="C36" s="93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x14ac:dyDescent="0.25">
      <c r="A37" s="1">
        <v>42452</v>
      </c>
      <c r="B37">
        <v>10.18</v>
      </c>
      <c r="C37" s="93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x14ac:dyDescent="0.25">
      <c r="A38" s="1">
        <v>42453</v>
      </c>
      <c r="B38">
        <v>9.9700000000000006</v>
      </c>
      <c r="C38" s="93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x14ac:dyDescent="0.25">
      <c r="A39" s="1">
        <v>42454</v>
      </c>
      <c r="B39">
        <v>9.9700000000000006</v>
      </c>
      <c r="C39" s="93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x14ac:dyDescent="0.25">
      <c r="A40" s="1">
        <v>42457</v>
      </c>
      <c r="B40">
        <v>9.9700000000000006</v>
      </c>
      <c r="C40" s="93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x14ac:dyDescent="0.25">
      <c r="A41" s="1">
        <v>42458</v>
      </c>
      <c r="B41">
        <v>9.8800000000000008</v>
      </c>
      <c r="C41" s="93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x14ac:dyDescent="0.25">
      <c r="A42" s="1">
        <v>42459</v>
      </c>
      <c r="B42">
        <v>10.18</v>
      </c>
      <c r="C42" s="93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x14ac:dyDescent="0.25">
      <c r="A43" s="1">
        <v>42460</v>
      </c>
      <c r="B43">
        <v>10.06</v>
      </c>
      <c r="C43" s="93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x14ac:dyDescent="0.25">
      <c r="A44" s="1">
        <v>42461</v>
      </c>
      <c r="B44">
        <v>9.9499999999999993</v>
      </c>
      <c r="C44" s="93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x14ac:dyDescent="0.25">
      <c r="A45" s="1">
        <v>42465</v>
      </c>
      <c r="B45">
        <v>9.9700000000000006</v>
      </c>
      <c r="C45" s="93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x14ac:dyDescent="0.25">
      <c r="A46" s="1">
        <v>42466</v>
      </c>
      <c r="B46">
        <v>9.91</v>
      </c>
      <c r="C46" s="93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x14ac:dyDescent="0.25">
      <c r="A47" s="1">
        <v>42467</v>
      </c>
      <c r="B47">
        <v>9.8000000000000007</v>
      </c>
      <c r="C47" s="93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x14ac:dyDescent="0.25">
      <c r="A48" s="1">
        <v>42468</v>
      </c>
      <c r="B48">
        <v>9.81</v>
      </c>
      <c r="C48" s="93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x14ac:dyDescent="0.25">
      <c r="A49" s="1">
        <v>42471</v>
      </c>
      <c r="B49">
        <v>9.9499999999999993</v>
      </c>
      <c r="C49" s="93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x14ac:dyDescent="0.25">
      <c r="A50" s="1">
        <v>42472</v>
      </c>
      <c r="B50">
        <v>9.9700000000000006</v>
      </c>
      <c r="C50" s="93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x14ac:dyDescent="0.25">
      <c r="A51" s="1">
        <v>42473</v>
      </c>
      <c r="B51">
        <v>10.28</v>
      </c>
      <c r="C51" s="93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x14ac:dyDescent="0.25">
      <c r="A52" s="1">
        <v>42474</v>
      </c>
      <c r="B52">
        <v>10.28</v>
      </c>
      <c r="C52" s="93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3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x14ac:dyDescent="0.25">
      <c r="A53" s="1">
        <v>42475</v>
      </c>
      <c r="B53">
        <v>10.28</v>
      </c>
      <c r="C53" s="93">
        <f t="shared" si="5"/>
        <v>0</v>
      </c>
      <c r="D53" s="26">
        <f t="shared" si="11"/>
        <v>11.022946686881408</v>
      </c>
      <c r="F53">
        <v>10.965999999999999</v>
      </c>
      <c r="G53" s="93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x14ac:dyDescent="0.25">
      <c r="A54" s="1">
        <v>42478</v>
      </c>
      <c r="B54">
        <v>10.1</v>
      </c>
      <c r="C54" s="93">
        <f t="shared" si="5"/>
        <v>-1.7509727626459082E-2</v>
      </c>
      <c r="D54" s="26">
        <f>+F53*(1+L54)</f>
        <v>10.869939097352287</v>
      </c>
      <c r="F54">
        <v>10.887</v>
      </c>
      <c r="G54" s="93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x14ac:dyDescent="0.25">
      <c r="A55" s="1">
        <v>42479</v>
      </c>
      <c r="B55">
        <v>10.16</v>
      </c>
      <c r="C55" s="93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x14ac:dyDescent="0.25">
      <c r="A56" s="1">
        <v>42480</v>
      </c>
      <c r="B56">
        <v>9.9700000000000006</v>
      </c>
      <c r="C56" s="93">
        <f t="shared" si="5"/>
        <v>-1.870078740157477E-2</v>
      </c>
      <c r="D56" s="26">
        <f>+F55*(1+L56)</f>
        <v>10.86745335314553</v>
      </c>
      <c r="F56" s="92">
        <v>10.923999999999999</v>
      </c>
      <c r="G56" s="93">
        <f t="shared" si="3"/>
        <v>-8.2581753423010218E-2</v>
      </c>
      <c r="J56" s="92">
        <v>9657.35</v>
      </c>
      <c r="K56" s="92">
        <v>9607.3599999999988</v>
      </c>
      <c r="L56" s="93">
        <f t="shared" si="9"/>
        <v>-5.1763682583733095E-3</v>
      </c>
      <c r="M56">
        <f t="shared" si="1"/>
        <v>3</v>
      </c>
    </row>
    <row r="57" spans="1:13" x14ac:dyDescent="0.25">
      <c r="A57" s="1">
        <v>42481</v>
      </c>
      <c r="B57">
        <v>9.9700000000000006</v>
      </c>
      <c r="C57" s="93">
        <f t="shared" si="5"/>
        <v>0</v>
      </c>
      <c r="D57" s="26">
        <f>+F56*(1+L57)</f>
        <v>10.913505075275623</v>
      </c>
      <c r="F57">
        <v>10.847</v>
      </c>
      <c r="G57" s="93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x14ac:dyDescent="0.25">
      <c r="A58" s="1">
        <v>42482</v>
      </c>
      <c r="B58">
        <v>10</v>
      </c>
      <c r="C58" s="93">
        <f t="shared" si="5"/>
        <v>3.0090270812437314E-3</v>
      </c>
      <c r="D58" s="26">
        <f>+F57*(1+L58)</f>
        <v>10.908184478643237</v>
      </c>
      <c r="F58">
        <v>10.891999999999999</v>
      </c>
      <c r="G58" s="93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x14ac:dyDescent="0.25">
      <c r="A59" s="1">
        <v>42485</v>
      </c>
      <c r="B59">
        <v>9.93</v>
      </c>
      <c r="C59" s="93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x14ac:dyDescent="0.25">
      <c r="A60" s="1">
        <v>42486</v>
      </c>
      <c r="B60">
        <v>10.02</v>
      </c>
      <c r="C60" s="93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x14ac:dyDescent="0.25">
      <c r="A61" s="1">
        <v>42487</v>
      </c>
      <c r="B61">
        <v>10</v>
      </c>
      <c r="C61" s="93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x14ac:dyDescent="0.25">
      <c r="A62" s="1">
        <v>42488</v>
      </c>
      <c r="B62">
        <v>10</v>
      </c>
      <c r="C62" s="93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x14ac:dyDescent="0.25">
      <c r="A63" s="1">
        <v>42489</v>
      </c>
      <c r="B63">
        <v>9.9700000000000006</v>
      </c>
      <c r="C63" s="93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x14ac:dyDescent="0.25">
      <c r="A64" s="1">
        <v>42493</v>
      </c>
      <c r="B64">
        <v>9.98</v>
      </c>
      <c r="C64" s="93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x14ac:dyDescent="0.25">
      <c r="A65" s="1">
        <v>42494</v>
      </c>
      <c r="B65">
        <v>9.98</v>
      </c>
      <c r="C65" s="93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x14ac:dyDescent="0.25">
      <c r="A66" s="1">
        <v>42495</v>
      </c>
      <c r="B66">
        <v>9.99</v>
      </c>
      <c r="C66" s="93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x14ac:dyDescent="0.25">
      <c r="A67" s="1">
        <v>42496</v>
      </c>
      <c r="B67">
        <v>9.68</v>
      </c>
      <c r="C67" s="93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x14ac:dyDescent="0.25">
      <c r="A68" s="1">
        <v>42499</v>
      </c>
      <c r="B68">
        <v>9.59</v>
      </c>
      <c r="C68" s="93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x14ac:dyDescent="0.25">
      <c r="A69" s="1">
        <v>42500</v>
      </c>
      <c r="B69">
        <v>9.6199999999999992</v>
      </c>
      <c r="C69" s="93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x14ac:dyDescent="0.25">
      <c r="A70" s="1">
        <v>42501</v>
      </c>
      <c r="B70">
        <v>9.57</v>
      </c>
      <c r="C70" s="93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x14ac:dyDescent="0.25">
      <c r="A71" s="1">
        <v>42502</v>
      </c>
      <c r="B71">
        <v>9.57</v>
      </c>
      <c r="C71" s="93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x14ac:dyDescent="0.25">
      <c r="A72" s="1">
        <v>42503</v>
      </c>
      <c r="B72">
        <v>9.5</v>
      </c>
      <c r="C72" s="93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x14ac:dyDescent="0.25">
      <c r="A73" s="1">
        <v>42506</v>
      </c>
      <c r="B73">
        <v>9.49</v>
      </c>
      <c r="C73" s="93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x14ac:dyDescent="0.25">
      <c r="A74" s="1">
        <v>42507</v>
      </c>
      <c r="B74">
        <v>9.5299999999999994</v>
      </c>
      <c r="C74" s="93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x14ac:dyDescent="0.25">
      <c r="A75" s="1">
        <v>42508</v>
      </c>
      <c r="B75">
        <v>9.43</v>
      </c>
      <c r="C75" s="93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x14ac:dyDescent="0.25">
      <c r="A76" s="1">
        <v>42509</v>
      </c>
      <c r="B76">
        <v>9.43</v>
      </c>
      <c r="C76" s="93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x14ac:dyDescent="0.25">
      <c r="A77" s="1">
        <v>42510</v>
      </c>
      <c r="B77">
        <v>9.52</v>
      </c>
      <c r="C77" s="93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x14ac:dyDescent="0.25">
      <c r="A78" s="1">
        <v>42513</v>
      </c>
      <c r="B78">
        <v>9.5</v>
      </c>
      <c r="C78" s="93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x14ac:dyDescent="0.25">
      <c r="A79" s="1">
        <v>42514</v>
      </c>
      <c r="B79">
        <v>9.51</v>
      </c>
      <c r="C79" s="93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x14ac:dyDescent="0.25">
      <c r="A80" s="1">
        <v>42515</v>
      </c>
      <c r="B80">
        <v>9.5500000000000007</v>
      </c>
      <c r="C80" s="93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x14ac:dyDescent="0.25">
      <c r="A81" s="1">
        <v>42516</v>
      </c>
      <c r="B81">
        <v>9.57</v>
      </c>
      <c r="C81" s="93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x14ac:dyDescent="0.25">
      <c r="A82" s="1">
        <v>42517</v>
      </c>
      <c r="B82">
        <v>9.67</v>
      </c>
      <c r="C82" s="93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x14ac:dyDescent="0.25">
      <c r="A83" s="1">
        <v>42520</v>
      </c>
      <c r="B83">
        <v>9.68</v>
      </c>
      <c r="C83" s="93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x14ac:dyDescent="0.25">
      <c r="A84" s="1">
        <v>42521</v>
      </c>
      <c r="B84">
        <v>10.02</v>
      </c>
      <c r="C84" s="93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x14ac:dyDescent="0.25">
      <c r="A85" s="1">
        <v>42522</v>
      </c>
      <c r="B85">
        <v>9.9499999999999993</v>
      </c>
      <c r="C85" s="93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x14ac:dyDescent="0.25">
      <c r="A86" s="1">
        <v>42523</v>
      </c>
      <c r="B86">
        <v>9.9700000000000006</v>
      </c>
      <c r="C86" s="93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x14ac:dyDescent="0.25">
      <c r="A87" s="1">
        <v>42524</v>
      </c>
      <c r="B87">
        <v>9.98</v>
      </c>
      <c r="C87" s="93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x14ac:dyDescent="0.25">
      <c r="A88" s="1">
        <v>42527</v>
      </c>
      <c r="B88">
        <v>9.9600000000000009</v>
      </c>
      <c r="C88" s="93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x14ac:dyDescent="0.25">
      <c r="A89" s="1">
        <v>42528</v>
      </c>
      <c r="B89">
        <v>9.99</v>
      </c>
      <c r="C89" s="93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x14ac:dyDescent="0.25">
      <c r="A90" s="1">
        <v>42529</v>
      </c>
      <c r="B90">
        <v>9.92</v>
      </c>
      <c r="C90" s="93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x14ac:dyDescent="0.25">
      <c r="A91" s="1">
        <v>42530</v>
      </c>
      <c r="B91">
        <v>9.92</v>
      </c>
      <c r="C91" s="93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x14ac:dyDescent="0.25">
      <c r="A92" s="1">
        <v>42531</v>
      </c>
      <c r="B92">
        <v>9.81</v>
      </c>
      <c r="C92" s="93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x14ac:dyDescent="0.25">
      <c r="A93" s="1">
        <v>42534</v>
      </c>
      <c r="B93">
        <v>9.5500000000000007</v>
      </c>
      <c r="C93" s="93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x14ac:dyDescent="0.25">
      <c r="A94" s="1">
        <v>42535</v>
      </c>
      <c r="B94">
        <v>9.6199999999999992</v>
      </c>
      <c r="C94" s="93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x14ac:dyDescent="0.25">
      <c r="A95" s="1">
        <v>42536</v>
      </c>
      <c r="B95">
        <v>9.66</v>
      </c>
      <c r="C95" s="93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x14ac:dyDescent="0.25">
      <c r="A96" s="1">
        <v>42537</v>
      </c>
      <c r="B96">
        <v>9.61</v>
      </c>
      <c r="C96" s="93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x14ac:dyDescent="0.25">
      <c r="A97" s="1">
        <v>42538</v>
      </c>
      <c r="B97">
        <v>9.6300000000000008</v>
      </c>
      <c r="C97" s="93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x14ac:dyDescent="0.25">
      <c r="A98" s="1">
        <v>42541</v>
      </c>
      <c r="B98">
        <v>9.7100000000000009</v>
      </c>
      <c r="C98" s="93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x14ac:dyDescent="0.25">
      <c r="A99" s="1">
        <v>42542</v>
      </c>
      <c r="B99">
        <v>9.7799999999999994</v>
      </c>
      <c r="C99" s="93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x14ac:dyDescent="0.25">
      <c r="A100" s="1">
        <v>42543</v>
      </c>
      <c r="B100">
        <v>9.8699999999999992</v>
      </c>
      <c r="C100" s="93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x14ac:dyDescent="0.25">
      <c r="A101" s="1">
        <v>42544</v>
      </c>
      <c r="B101">
        <v>9.8000000000000007</v>
      </c>
      <c r="C101" s="93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x14ac:dyDescent="0.25">
      <c r="A102" s="1">
        <v>42545</v>
      </c>
      <c r="B102">
        <v>9.6300000000000008</v>
      </c>
      <c r="C102" s="93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x14ac:dyDescent="0.25">
      <c r="A103" s="1">
        <v>42548</v>
      </c>
      <c r="B103">
        <v>9.65</v>
      </c>
      <c r="C103" s="93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x14ac:dyDescent="0.25">
      <c r="A104" s="1">
        <v>42549</v>
      </c>
      <c r="B104">
        <v>9.65</v>
      </c>
      <c r="C104" s="93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x14ac:dyDescent="0.25">
      <c r="A105" s="1">
        <v>42550</v>
      </c>
      <c r="B105">
        <v>9.77</v>
      </c>
      <c r="C105" s="93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x14ac:dyDescent="0.25">
      <c r="A106" s="1">
        <v>42551</v>
      </c>
      <c r="B106">
        <v>9.85</v>
      </c>
      <c r="C106" s="93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x14ac:dyDescent="0.25">
      <c r="A107" s="1">
        <v>42552</v>
      </c>
      <c r="B107">
        <v>9.85</v>
      </c>
      <c r="C107" s="93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x14ac:dyDescent="0.25">
      <c r="A108" s="1">
        <v>42555</v>
      </c>
      <c r="B108">
        <v>10.039999999999999</v>
      </c>
      <c r="C108" s="93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x14ac:dyDescent="0.25">
      <c r="A109" s="1">
        <v>42556</v>
      </c>
      <c r="B109">
        <v>9.9700000000000006</v>
      </c>
      <c r="C109" s="93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x14ac:dyDescent="0.25">
      <c r="A110" s="1">
        <v>42557</v>
      </c>
      <c r="B110">
        <v>9.94</v>
      </c>
      <c r="C110" s="93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x14ac:dyDescent="0.25">
      <c r="A111" s="1">
        <v>42558</v>
      </c>
      <c r="B111">
        <v>9.9499999999999993</v>
      </c>
      <c r="C111" s="93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x14ac:dyDescent="0.25">
      <c r="A112" s="1">
        <v>42559</v>
      </c>
      <c r="B112">
        <v>9.8800000000000008</v>
      </c>
      <c r="C112" s="93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x14ac:dyDescent="0.25">
      <c r="A113" s="1">
        <v>42562</v>
      </c>
      <c r="B113">
        <v>9.94</v>
      </c>
      <c r="C113" s="93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x14ac:dyDescent="0.25">
      <c r="A114" s="1">
        <v>42563</v>
      </c>
      <c r="B114">
        <v>10.18</v>
      </c>
      <c r="C114" s="93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x14ac:dyDescent="0.25">
      <c r="A115" s="1">
        <v>42564</v>
      </c>
      <c r="B115">
        <v>10.14</v>
      </c>
      <c r="C115" s="93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x14ac:dyDescent="0.25">
      <c r="A116" s="1">
        <v>42565</v>
      </c>
      <c r="B116">
        <v>10.14</v>
      </c>
      <c r="C116" s="93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x14ac:dyDescent="0.25">
      <c r="A117" s="1">
        <v>42566</v>
      </c>
      <c r="B117">
        <v>10.220000000000001</v>
      </c>
      <c r="C117" s="93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x14ac:dyDescent="0.25">
      <c r="A118" s="1">
        <v>42569</v>
      </c>
      <c r="B118">
        <v>10.220000000000001</v>
      </c>
      <c r="C118" s="93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x14ac:dyDescent="0.25">
      <c r="A119" s="1">
        <v>42570</v>
      </c>
      <c r="B119">
        <v>10.1</v>
      </c>
      <c r="C119" s="93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x14ac:dyDescent="0.25">
      <c r="A120" s="1">
        <v>42571</v>
      </c>
      <c r="B120">
        <v>10.08</v>
      </c>
      <c r="C120" s="93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x14ac:dyDescent="0.25">
      <c r="A121" s="1">
        <v>42572</v>
      </c>
      <c r="B121">
        <v>10.16</v>
      </c>
      <c r="C121" s="93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x14ac:dyDescent="0.25">
      <c r="A122" s="1">
        <v>42573</v>
      </c>
      <c r="B122">
        <v>10.08</v>
      </c>
      <c r="C122" s="93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x14ac:dyDescent="0.25">
      <c r="A123" s="1">
        <v>42576</v>
      </c>
      <c r="B123">
        <v>10.039999999999999</v>
      </c>
      <c r="C123" s="93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x14ac:dyDescent="0.25">
      <c r="A124" s="1">
        <v>42577</v>
      </c>
      <c r="B124">
        <v>10.18</v>
      </c>
      <c r="C124" s="93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x14ac:dyDescent="0.25">
      <c r="A125" s="1">
        <v>42578</v>
      </c>
      <c r="B125">
        <v>10.1</v>
      </c>
      <c r="C125" s="93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x14ac:dyDescent="0.25">
      <c r="A126" s="1">
        <v>42579</v>
      </c>
      <c r="B126">
        <v>10.16</v>
      </c>
      <c r="C126" s="93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x14ac:dyDescent="0.25">
      <c r="A127" s="1">
        <v>42580</v>
      </c>
      <c r="B127">
        <v>10.08</v>
      </c>
      <c r="C127" s="93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x14ac:dyDescent="0.25">
      <c r="A128" s="1">
        <v>42583</v>
      </c>
      <c r="B128">
        <v>10.1</v>
      </c>
      <c r="C128" s="93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x14ac:dyDescent="0.25">
      <c r="A129" s="1">
        <v>42584</v>
      </c>
      <c r="B129">
        <v>10.1</v>
      </c>
      <c r="C129" s="93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x14ac:dyDescent="0.25">
      <c r="A130" s="1">
        <v>42585</v>
      </c>
      <c r="B130">
        <v>10.08</v>
      </c>
      <c r="C130" s="93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x14ac:dyDescent="0.25">
      <c r="A131" s="1">
        <v>42586</v>
      </c>
      <c r="B131">
        <v>10.08</v>
      </c>
      <c r="C131" s="93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x14ac:dyDescent="0.25">
      <c r="A132" s="1">
        <v>42587</v>
      </c>
      <c r="B132">
        <v>10.119999999999999</v>
      </c>
      <c r="C132" s="93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x14ac:dyDescent="0.25">
      <c r="A133" s="1">
        <v>42590</v>
      </c>
      <c r="B133">
        <v>10.18</v>
      </c>
      <c r="C133" s="93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x14ac:dyDescent="0.25">
      <c r="A134" s="1">
        <v>42591</v>
      </c>
      <c r="B134">
        <v>10.24</v>
      </c>
      <c r="C134" s="93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x14ac:dyDescent="0.25">
      <c r="A135" s="1">
        <v>42592</v>
      </c>
      <c r="B135">
        <v>10.220000000000001</v>
      </c>
      <c r="C135" s="93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x14ac:dyDescent="0.25">
      <c r="A136" s="1">
        <v>42593</v>
      </c>
      <c r="B136">
        <v>10.28</v>
      </c>
      <c r="C136" s="93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x14ac:dyDescent="0.25">
      <c r="A137" s="1">
        <v>42594</v>
      </c>
      <c r="B137">
        <v>10.54</v>
      </c>
      <c r="C137" s="93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x14ac:dyDescent="0.25">
      <c r="A138" s="1">
        <v>42597</v>
      </c>
      <c r="B138">
        <v>10.9</v>
      </c>
      <c r="C138" s="93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x14ac:dyDescent="0.25">
      <c r="A139" s="1">
        <v>42598</v>
      </c>
      <c r="B139">
        <v>10.8</v>
      </c>
      <c r="C139" s="93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x14ac:dyDescent="0.25">
      <c r="A140" s="1">
        <v>42599</v>
      </c>
      <c r="B140">
        <v>10.76</v>
      </c>
      <c r="C140" s="93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x14ac:dyDescent="0.25">
      <c r="A141" s="1">
        <v>42600</v>
      </c>
      <c r="B141">
        <v>10.74</v>
      </c>
      <c r="C141" s="93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x14ac:dyDescent="0.25">
      <c r="A142" s="1">
        <v>42601</v>
      </c>
      <c r="B142">
        <v>10.7</v>
      </c>
      <c r="C142" s="93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x14ac:dyDescent="0.25">
      <c r="A143" s="1">
        <v>42604</v>
      </c>
      <c r="B143">
        <v>10.6</v>
      </c>
      <c r="C143" s="93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x14ac:dyDescent="0.25">
      <c r="A144" s="1">
        <v>42605</v>
      </c>
      <c r="B144">
        <v>10.72</v>
      </c>
      <c r="C144" s="93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x14ac:dyDescent="0.25">
      <c r="A145" s="1">
        <v>42606</v>
      </c>
      <c r="B145">
        <v>10.64</v>
      </c>
      <c r="C145" s="93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x14ac:dyDescent="0.25">
      <c r="A146" s="1">
        <v>42607</v>
      </c>
      <c r="B146">
        <v>10.62</v>
      </c>
      <c r="C146" s="93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x14ac:dyDescent="0.25">
      <c r="A147" s="1">
        <v>42608</v>
      </c>
      <c r="B147">
        <v>10.58</v>
      </c>
      <c r="C147" s="93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x14ac:dyDescent="0.25">
      <c r="A148" s="1">
        <v>42611</v>
      </c>
      <c r="B148">
        <v>10.52</v>
      </c>
      <c r="C148" s="93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x14ac:dyDescent="0.25">
      <c r="A149" s="1">
        <v>42612</v>
      </c>
      <c r="B149">
        <v>10.56</v>
      </c>
      <c r="C149" s="93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x14ac:dyDescent="0.25">
      <c r="A150" s="1">
        <v>42613</v>
      </c>
      <c r="B150">
        <v>10.56</v>
      </c>
      <c r="C150" s="93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x14ac:dyDescent="0.25">
      <c r="A151" s="1">
        <v>42614</v>
      </c>
      <c r="B151">
        <v>10.54</v>
      </c>
      <c r="C151" s="93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x14ac:dyDescent="0.25">
      <c r="A152" s="1">
        <v>42615</v>
      </c>
      <c r="B152">
        <v>10.6</v>
      </c>
      <c r="C152" s="93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x14ac:dyDescent="0.25">
      <c r="A153" s="1">
        <v>42618</v>
      </c>
      <c r="B153">
        <v>10.68</v>
      </c>
      <c r="C153" s="93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x14ac:dyDescent="0.25">
      <c r="A154" s="1">
        <v>42619</v>
      </c>
      <c r="B154">
        <v>10.72</v>
      </c>
      <c r="C154" s="93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x14ac:dyDescent="0.25">
      <c r="A155" s="1">
        <v>42620</v>
      </c>
      <c r="B155">
        <v>10.78</v>
      </c>
      <c r="C155" s="93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x14ac:dyDescent="0.25">
      <c r="A156" s="1">
        <v>42621</v>
      </c>
      <c r="B156">
        <v>10.82</v>
      </c>
      <c r="C156" s="93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x14ac:dyDescent="0.25">
      <c r="A157" s="1">
        <v>42622</v>
      </c>
      <c r="B157">
        <v>10.76</v>
      </c>
      <c r="C157" s="93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x14ac:dyDescent="0.25">
      <c r="A158" s="1">
        <v>42625</v>
      </c>
      <c r="B158">
        <v>10.44</v>
      </c>
      <c r="C158" s="93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x14ac:dyDescent="0.25">
      <c r="A159" s="1">
        <v>42626</v>
      </c>
      <c r="B159">
        <v>10.46</v>
      </c>
      <c r="C159" s="93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x14ac:dyDescent="0.25">
      <c r="A160" s="1">
        <v>42627</v>
      </c>
      <c r="B160">
        <v>10.38</v>
      </c>
      <c r="C160" s="93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x14ac:dyDescent="0.25">
      <c r="A161" s="1">
        <v>42628</v>
      </c>
      <c r="B161">
        <v>10.4</v>
      </c>
      <c r="C161" s="93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x14ac:dyDescent="0.25">
      <c r="A162" s="1">
        <v>42632</v>
      </c>
      <c r="B162">
        <v>10.44</v>
      </c>
      <c r="C162" s="93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x14ac:dyDescent="0.25">
      <c r="A163" s="1">
        <v>42633</v>
      </c>
      <c r="B163">
        <v>10.48</v>
      </c>
      <c r="C163" s="93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x14ac:dyDescent="0.25">
      <c r="A164" s="1">
        <v>42634</v>
      </c>
      <c r="B164">
        <v>10.5</v>
      </c>
      <c r="C164" s="93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x14ac:dyDescent="0.25">
      <c r="A165" s="1">
        <v>42635</v>
      </c>
      <c r="B165">
        <v>10.58</v>
      </c>
      <c r="C165" s="93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x14ac:dyDescent="0.25">
      <c r="A166" s="1">
        <v>42636</v>
      </c>
      <c r="B166">
        <v>10.48</v>
      </c>
      <c r="C166" s="93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x14ac:dyDescent="0.25">
      <c r="A167" s="1">
        <v>42639</v>
      </c>
      <c r="B167">
        <v>10.34</v>
      </c>
      <c r="C167" s="93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x14ac:dyDescent="0.25">
      <c r="A168" s="1">
        <v>42640</v>
      </c>
      <c r="B168">
        <v>10.4</v>
      </c>
      <c r="C168" s="93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x14ac:dyDescent="0.25">
      <c r="A169" s="1">
        <v>42641</v>
      </c>
      <c r="B169">
        <v>10.42</v>
      </c>
      <c r="C169" s="93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x14ac:dyDescent="0.25">
      <c r="A170" s="1">
        <v>42642</v>
      </c>
      <c r="B170">
        <v>10.5</v>
      </c>
      <c r="C170" s="93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x14ac:dyDescent="0.25">
      <c r="A171" s="1">
        <v>42643</v>
      </c>
      <c r="B171">
        <v>10.42</v>
      </c>
      <c r="C171" s="93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x14ac:dyDescent="0.25">
      <c r="A172" s="1">
        <v>42646</v>
      </c>
      <c r="B172">
        <v>10.44</v>
      </c>
      <c r="C172" s="93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x14ac:dyDescent="0.25">
      <c r="A173" s="1">
        <v>42647</v>
      </c>
      <c r="B173">
        <v>10.48</v>
      </c>
      <c r="C173" s="93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x14ac:dyDescent="0.25">
      <c r="A174" s="1">
        <v>42648</v>
      </c>
      <c r="B174">
        <v>10.5</v>
      </c>
      <c r="C174" s="93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x14ac:dyDescent="0.25">
      <c r="A175" s="1">
        <v>42649</v>
      </c>
      <c r="B175">
        <v>10.58</v>
      </c>
      <c r="C175" s="93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x14ac:dyDescent="0.25">
      <c r="A176" s="1">
        <v>42650</v>
      </c>
      <c r="B176">
        <v>10.58</v>
      </c>
      <c r="C176" s="93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x14ac:dyDescent="0.25">
      <c r="A177" s="1">
        <v>42653</v>
      </c>
      <c r="B177">
        <v>10.58</v>
      </c>
      <c r="C177" s="93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x14ac:dyDescent="0.25">
      <c r="A178" s="1">
        <v>42654</v>
      </c>
      <c r="B178">
        <v>10.56</v>
      </c>
      <c r="C178" s="93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x14ac:dyDescent="0.25">
      <c r="A179" s="1">
        <v>42655</v>
      </c>
      <c r="B179">
        <v>10.48</v>
      </c>
      <c r="C179" s="93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x14ac:dyDescent="0.25">
      <c r="A180" s="1">
        <v>42656</v>
      </c>
      <c r="B180">
        <v>10.46</v>
      </c>
      <c r="C180" s="93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x14ac:dyDescent="0.25">
      <c r="A181" s="1">
        <v>42657</v>
      </c>
      <c r="B181">
        <v>10.54</v>
      </c>
      <c r="C181" s="93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x14ac:dyDescent="0.25">
      <c r="A182" s="1">
        <v>42660</v>
      </c>
      <c r="B182">
        <v>10.46</v>
      </c>
      <c r="C182" s="93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x14ac:dyDescent="0.25">
      <c r="A183" s="1">
        <v>42661</v>
      </c>
      <c r="B183">
        <v>10.62</v>
      </c>
      <c r="C183" s="93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x14ac:dyDescent="0.25">
      <c r="A184" s="1">
        <v>42662</v>
      </c>
      <c r="B184">
        <v>10.56</v>
      </c>
      <c r="C184" s="93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x14ac:dyDescent="0.25">
      <c r="A185" s="1">
        <v>42663</v>
      </c>
      <c r="B185">
        <v>10.58</v>
      </c>
      <c r="C185" s="93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x14ac:dyDescent="0.25">
      <c r="A186" s="1">
        <v>42664</v>
      </c>
      <c r="B186">
        <v>10.58</v>
      </c>
      <c r="C186" s="93">
        <f t="shared" si="28"/>
        <v>0</v>
      </c>
      <c r="D186" s="26">
        <f t="shared" si="32"/>
        <v>11.337675615141471</v>
      </c>
      <c r="E186" s="26"/>
      <c r="F186" s="92">
        <v>11.256</v>
      </c>
      <c r="G186" s="25">
        <f t="shared" si="27"/>
        <v>-6.6828126051656889E-2</v>
      </c>
      <c r="H186" s="25"/>
      <c r="I186" s="93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x14ac:dyDescent="0.25">
      <c r="A187" s="1">
        <v>42667</v>
      </c>
      <c r="B187">
        <v>10.76</v>
      </c>
      <c r="C187" s="93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3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x14ac:dyDescent="0.25">
      <c r="A188" s="1">
        <v>42668</v>
      </c>
      <c r="B188">
        <v>10.72</v>
      </c>
      <c r="C188" s="93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x14ac:dyDescent="0.25">
      <c r="A189" s="1">
        <v>42669</v>
      </c>
      <c r="B189">
        <v>10.64</v>
      </c>
      <c r="C189" s="93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x14ac:dyDescent="0.25">
      <c r="A190" s="1">
        <v>42670</v>
      </c>
      <c r="B190">
        <v>10.6</v>
      </c>
      <c r="C190" s="93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x14ac:dyDescent="0.25">
      <c r="A191" s="1">
        <v>42671</v>
      </c>
      <c r="B191">
        <v>10.64</v>
      </c>
      <c r="C191" s="93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x14ac:dyDescent="0.25">
      <c r="A192" s="1">
        <v>42674</v>
      </c>
      <c r="B192">
        <v>10.98</v>
      </c>
      <c r="C192" s="93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x14ac:dyDescent="0.25">
      <c r="A193" s="1">
        <f>A192+1</f>
        <v>42675</v>
      </c>
      <c r="B193">
        <v>11.1</v>
      </c>
      <c r="C193" s="93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x14ac:dyDescent="0.25">
      <c r="A194" s="1">
        <f>A193+1</f>
        <v>42676</v>
      </c>
      <c r="B194">
        <v>11.06</v>
      </c>
      <c r="C194" s="93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x14ac:dyDescent="0.25">
      <c r="A195" s="1">
        <f>A194+1</f>
        <v>42677</v>
      </c>
      <c r="B195">
        <v>11.18</v>
      </c>
      <c r="C195" s="93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x14ac:dyDescent="0.25">
      <c r="A196" s="1">
        <f>A195+1</f>
        <v>42678</v>
      </c>
      <c r="B196">
        <v>11.18</v>
      </c>
      <c r="C196" s="93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x14ac:dyDescent="0.25">
      <c r="A197" s="1">
        <v>42681</v>
      </c>
      <c r="B197">
        <v>11.16</v>
      </c>
      <c r="C197" s="93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x14ac:dyDescent="0.25">
      <c r="A198" s="1">
        <v>42682</v>
      </c>
      <c r="B198">
        <v>11.22</v>
      </c>
      <c r="C198" s="93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x14ac:dyDescent="0.25">
      <c r="A199" s="1">
        <v>42683</v>
      </c>
      <c r="B199">
        <v>11.14</v>
      </c>
      <c r="C199" s="93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x14ac:dyDescent="0.25">
      <c r="A200" s="1">
        <v>42684</v>
      </c>
      <c r="B200">
        <v>11.26</v>
      </c>
      <c r="C200" s="93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x14ac:dyDescent="0.25">
      <c r="A201" s="1">
        <v>42685</v>
      </c>
      <c r="B201">
        <v>11.38</v>
      </c>
      <c r="C201" s="93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x14ac:dyDescent="0.25">
      <c r="A202" s="1">
        <v>42688</v>
      </c>
      <c r="B202">
        <v>11.36</v>
      </c>
      <c r="C202" s="93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x14ac:dyDescent="0.25">
      <c r="A203" s="1">
        <v>42689</v>
      </c>
      <c r="B203">
        <v>11.26</v>
      </c>
      <c r="C203" s="93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x14ac:dyDescent="0.25">
      <c r="A204" s="1">
        <v>42690</v>
      </c>
      <c r="B204">
        <v>11.2</v>
      </c>
      <c r="C204" s="93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x14ac:dyDescent="0.25">
      <c r="A205" s="1">
        <v>42691</v>
      </c>
      <c r="B205">
        <v>11.16</v>
      </c>
      <c r="C205" s="93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x14ac:dyDescent="0.25">
      <c r="A206" s="1">
        <v>42692</v>
      </c>
      <c r="B206">
        <v>11.18</v>
      </c>
      <c r="C206" s="93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x14ac:dyDescent="0.25">
      <c r="A207" s="1">
        <v>42695</v>
      </c>
      <c r="B207">
        <v>11.28</v>
      </c>
      <c r="C207" s="93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x14ac:dyDescent="0.25">
      <c r="A208" s="1">
        <v>42696</v>
      </c>
      <c r="B208">
        <v>11.38</v>
      </c>
      <c r="C208" s="93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x14ac:dyDescent="0.25">
      <c r="A209" s="1">
        <v>42697</v>
      </c>
      <c r="B209">
        <v>11.44</v>
      </c>
      <c r="C209" s="93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x14ac:dyDescent="0.25">
      <c r="A210" s="1">
        <v>42698</v>
      </c>
      <c r="B210">
        <v>11.44</v>
      </c>
      <c r="C210" s="93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x14ac:dyDescent="0.25">
      <c r="A211" s="1">
        <v>42699</v>
      </c>
      <c r="B211">
        <v>11.6</v>
      </c>
      <c r="C211" s="93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x14ac:dyDescent="0.25">
      <c r="A212" s="1">
        <v>42702</v>
      </c>
      <c r="B212">
        <v>11.68</v>
      </c>
      <c r="C212" s="93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x14ac:dyDescent="0.25">
      <c r="A213" s="1">
        <v>42703</v>
      </c>
      <c r="B213">
        <v>11.82</v>
      </c>
      <c r="C213" s="93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x14ac:dyDescent="0.25">
      <c r="A214" s="1">
        <v>42704</v>
      </c>
      <c r="B214">
        <v>11.72</v>
      </c>
      <c r="C214" s="93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x14ac:dyDescent="0.25">
      <c r="A215" s="1">
        <v>42705</v>
      </c>
      <c r="B215">
        <v>11.78</v>
      </c>
      <c r="C215" s="93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x14ac:dyDescent="0.25">
      <c r="A216" s="1">
        <v>42706</v>
      </c>
      <c r="B216">
        <v>11.7</v>
      </c>
      <c r="C216" s="93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x14ac:dyDescent="0.25">
      <c r="A217" s="1">
        <v>42709</v>
      </c>
      <c r="B217">
        <v>11.54</v>
      </c>
      <c r="C217" s="93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x14ac:dyDescent="0.25">
      <c r="A218" s="1">
        <v>42710</v>
      </c>
      <c r="B218">
        <v>11.56</v>
      </c>
      <c r="C218" s="93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x14ac:dyDescent="0.25">
      <c r="A219" s="1">
        <v>42711</v>
      </c>
      <c r="B219">
        <v>11.54</v>
      </c>
      <c r="C219" s="93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x14ac:dyDescent="0.25">
      <c r="A220" s="1">
        <v>42712</v>
      </c>
      <c r="B220">
        <v>11.56</v>
      </c>
      <c r="C220" s="93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x14ac:dyDescent="0.25">
      <c r="A221" s="1">
        <v>42713</v>
      </c>
      <c r="B221">
        <v>11.68</v>
      </c>
      <c r="C221" s="93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x14ac:dyDescent="0.25">
      <c r="A222" s="1">
        <v>42716</v>
      </c>
      <c r="B222">
        <v>11.28</v>
      </c>
      <c r="C222" s="93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x14ac:dyDescent="0.25">
      <c r="A223" s="1">
        <v>42717</v>
      </c>
      <c r="B223">
        <v>11.2</v>
      </c>
      <c r="C223" s="93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x14ac:dyDescent="0.25">
      <c r="A224" s="1">
        <v>42718</v>
      </c>
      <c r="B224">
        <v>11.18</v>
      </c>
      <c r="C224" s="93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x14ac:dyDescent="0.25">
      <c r="A225" s="1">
        <v>42719</v>
      </c>
      <c r="B225">
        <v>10.9</v>
      </c>
      <c r="C225" s="93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x14ac:dyDescent="0.25">
      <c r="A226" s="1">
        <v>42720</v>
      </c>
      <c r="B226">
        <v>10.86</v>
      </c>
      <c r="C226" s="93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x14ac:dyDescent="0.25">
      <c r="A227" s="1">
        <v>42723</v>
      </c>
      <c r="B227">
        <v>10.74</v>
      </c>
      <c r="C227" s="93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x14ac:dyDescent="0.25">
      <c r="A228" s="1">
        <v>42724</v>
      </c>
      <c r="B228">
        <v>10.64</v>
      </c>
      <c r="C228" s="93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x14ac:dyDescent="0.25">
      <c r="A229" s="1">
        <v>42725</v>
      </c>
      <c r="B229">
        <v>10.7</v>
      </c>
      <c r="C229" s="93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x14ac:dyDescent="0.25">
      <c r="A230" s="1">
        <v>42726</v>
      </c>
      <c r="B230">
        <v>10.66</v>
      </c>
      <c r="C230" s="93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x14ac:dyDescent="0.25">
      <c r="A231" s="1">
        <v>42727</v>
      </c>
      <c r="B231">
        <v>10.58</v>
      </c>
      <c r="C231" s="93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x14ac:dyDescent="0.25">
      <c r="A232" s="1">
        <v>42730</v>
      </c>
      <c r="B232">
        <v>10.58</v>
      </c>
      <c r="C232" s="93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x14ac:dyDescent="0.25">
      <c r="A233" s="1">
        <v>42731</v>
      </c>
      <c r="B233">
        <v>10.58</v>
      </c>
      <c r="C233" s="93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x14ac:dyDescent="0.25">
      <c r="A234" s="1">
        <v>42732</v>
      </c>
      <c r="B234">
        <v>10.54</v>
      </c>
      <c r="C234" s="93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x14ac:dyDescent="0.25">
      <c r="A235" s="1">
        <v>42733</v>
      </c>
      <c r="B235">
        <v>10.52</v>
      </c>
      <c r="C235" s="93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x14ac:dyDescent="0.25">
      <c r="A236" s="1">
        <v>42734</v>
      </c>
      <c r="B236">
        <v>10.54</v>
      </c>
      <c r="C236" s="93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x14ac:dyDescent="0.25">
      <c r="A237" s="1">
        <v>42738</v>
      </c>
      <c r="B237">
        <v>10.68</v>
      </c>
      <c r="C237" s="93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x14ac:dyDescent="0.25">
      <c r="A238" s="1">
        <v>42739</v>
      </c>
      <c r="B238">
        <v>10.8</v>
      </c>
      <c r="C238" s="93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93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x14ac:dyDescent="0.25">
      <c r="A240" s="1">
        <v>42741</v>
      </c>
      <c r="B240">
        <v>10.86</v>
      </c>
      <c r="C240" s="93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x14ac:dyDescent="0.25">
      <c r="A241" s="1">
        <v>42744</v>
      </c>
      <c r="B241">
        <v>10.86</v>
      </c>
      <c r="C241" s="93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x14ac:dyDescent="0.25">
      <c r="A242" s="1">
        <v>42745</v>
      </c>
      <c r="B242">
        <v>10.86</v>
      </c>
      <c r="C242" s="93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x14ac:dyDescent="0.25">
      <c r="A243" s="1">
        <v>42746</v>
      </c>
      <c r="B243">
        <v>10.84</v>
      </c>
      <c r="C243" s="93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x14ac:dyDescent="0.25">
      <c r="A244" s="1">
        <v>42747</v>
      </c>
      <c r="B244">
        <v>10.84</v>
      </c>
      <c r="C244" s="93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8" x14ac:dyDescent="0.25">
      <c r="A245" s="1">
        <v>42748</v>
      </c>
      <c r="B245">
        <v>10.9</v>
      </c>
      <c r="C245" s="93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x14ac:dyDescent="0.25">
      <c r="A246" s="1">
        <v>42751</v>
      </c>
      <c r="B246">
        <v>10.94</v>
      </c>
      <c r="C246" s="93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x14ac:dyDescent="0.25">
      <c r="A247" s="1">
        <v>42752</v>
      </c>
      <c r="B247">
        <v>10.96</v>
      </c>
      <c r="C247" s="93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x14ac:dyDescent="0.25">
      <c r="A248" s="1">
        <v>42753</v>
      </c>
      <c r="B248">
        <v>11.04</v>
      </c>
      <c r="C248" s="93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x14ac:dyDescent="0.25">
      <c r="A249" s="1">
        <v>42754</v>
      </c>
      <c r="B249">
        <v>10.96</v>
      </c>
      <c r="C249" s="93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8" x14ac:dyDescent="0.25">
      <c r="A250" s="1">
        <v>42755</v>
      </c>
      <c r="B250">
        <v>10.98</v>
      </c>
      <c r="C250" s="93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x14ac:dyDescent="0.25">
      <c r="A251" s="1">
        <v>42758</v>
      </c>
      <c r="B251">
        <v>11</v>
      </c>
      <c r="C251" s="93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x14ac:dyDescent="0.25">
      <c r="A252" s="1">
        <v>42759</v>
      </c>
      <c r="B252">
        <v>11.04</v>
      </c>
      <c r="C252" s="93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x14ac:dyDescent="0.25">
      <c r="A253" s="1">
        <v>42760</v>
      </c>
      <c r="B253">
        <v>11.06</v>
      </c>
      <c r="C253" s="93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x14ac:dyDescent="0.25">
      <c r="A254" s="1">
        <v>42761</v>
      </c>
      <c r="B254">
        <v>11.14</v>
      </c>
      <c r="C254" s="93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x14ac:dyDescent="0.25">
      <c r="A255" s="1">
        <v>42762</v>
      </c>
      <c r="B255">
        <v>11.14</v>
      </c>
      <c r="C255" s="93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8" x14ac:dyDescent="0.25">
      <c r="A256" s="1">
        <v>42767</v>
      </c>
      <c r="B256">
        <v>11.14</v>
      </c>
      <c r="C256" s="93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x14ac:dyDescent="0.25">
      <c r="A257" s="1">
        <v>42768</v>
      </c>
      <c r="B257">
        <v>11.14</v>
      </c>
      <c r="C257" s="93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x14ac:dyDescent="0.25">
      <c r="A258" s="1">
        <v>42769</v>
      </c>
      <c r="B258">
        <v>11.04</v>
      </c>
      <c r="C258" s="93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x14ac:dyDescent="0.25">
      <c r="A259" s="1">
        <v>42772</v>
      </c>
      <c r="B259">
        <v>11.1</v>
      </c>
      <c r="C259" s="93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x14ac:dyDescent="0.25">
      <c r="A260" s="1">
        <v>42773</v>
      </c>
      <c r="B260">
        <v>11</v>
      </c>
      <c r="C260" s="93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x14ac:dyDescent="0.25">
      <c r="A261" s="1">
        <v>42774</v>
      </c>
      <c r="B261">
        <v>11.04</v>
      </c>
      <c r="C261" s="93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x14ac:dyDescent="0.25">
      <c r="A262" s="1">
        <v>42775</v>
      </c>
      <c r="B262">
        <v>11.1</v>
      </c>
      <c r="C262" s="93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" x14ac:dyDescent="0.25">
      <c r="A263" s="1">
        <v>42776</v>
      </c>
      <c r="B263">
        <v>11.24</v>
      </c>
      <c r="C263" s="93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x14ac:dyDescent="0.25">
      <c r="A264" s="1">
        <v>42779</v>
      </c>
      <c r="B264">
        <v>11.34</v>
      </c>
      <c r="C264" s="93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8" x14ac:dyDescent="0.25">
      <c r="A265" s="1">
        <v>42780</v>
      </c>
      <c r="B265">
        <v>11.32</v>
      </c>
      <c r="C265" s="93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x14ac:dyDescent="0.25">
      <c r="A266" s="1">
        <v>42781</v>
      </c>
      <c r="B266">
        <v>11.34</v>
      </c>
      <c r="C266" s="93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x14ac:dyDescent="0.25">
      <c r="A267" s="1">
        <v>42782</v>
      </c>
      <c r="B267">
        <v>11.38</v>
      </c>
      <c r="C267" s="93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x14ac:dyDescent="0.25">
      <c r="A268" s="1">
        <v>42783</v>
      </c>
      <c r="B268">
        <v>11.32</v>
      </c>
      <c r="C268" s="93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x14ac:dyDescent="0.25">
      <c r="A269" s="1">
        <v>42786</v>
      </c>
      <c r="B269">
        <v>11.5</v>
      </c>
      <c r="C269" s="93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x14ac:dyDescent="0.25">
      <c r="A270" s="1">
        <v>42787</v>
      </c>
      <c r="B270">
        <v>11.44</v>
      </c>
      <c r="C270" s="93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x14ac:dyDescent="0.25">
      <c r="A271" s="1">
        <v>42788</v>
      </c>
      <c r="B271">
        <v>11.46</v>
      </c>
      <c r="C271" s="93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x14ac:dyDescent="0.25">
      <c r="A272" s="1">
        <v>42789</v>
      </c>
      <c r="B272">
        <v>11.4</v>
      </c>
      <c r="C272" s="93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 x14ac:dyDescent="0.25">
      <c r="A273" s="1">
        <v>42790</v>
      </c>
      <c r="B273">
        <v>11.38</v>
      </c>
      <c r="C273" s="93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x14ac:dyDescent="0.25">
      <c r="A274" s="1">
        <v>42793</v>
      </c>
      <c r="B274">
        <v>11.3</v>
      </c>
      <c r="C274" s="93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x14ac:dyDescent="0.25">
      <c r="A275" s="1">
        <v>42794</v>
      </c>
      <c r="B275">
        <v>11.28</v>
      </c>
      <c r="C275" s="93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x14ac:dyDescent="0.25">
      <c r="A276" s="1">
        <v>42795</v>
      </c>
      <c r="B276">
        <v>11.28</v>
      </c>
      <c r="C276" s="93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x14ac:dyDescent="0.25">
      <c r="A277" s="1">
        <v>42796</v>
      </c>
      <c r="B277">
        <v>11.16</v>
      </c>
      <c r="C277" s="93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x14ac:dyDescent="0.25">
      <c r="A278" s="1">
        <v>42797</v>
      </c>
      <c r="B278">
        <v>11.08</v>
      </c>
      <c r="C278" s="93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x14ac:dyDescent="0.25">
      <c r="A279" s="1">
        <v>42800</v>
      </c>
      <c r="B279">
        <v>11.12</v>
      </c>
      <c r="C279" s="93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x14ac:dyDescent="0.25">
      <c r="A280" s="1">
        <f>+A279+1</f>
        <v>42801</v>
      </c>
      <c r="B280">
        <v>11.2</v>
      </c>
      <c r="C280" s="93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x14ac:dyDescent="0.25">
      <c r="A281" s="1">
        <f>+A280+1</f>
        <v>42802</v>
      </c>
      <c r="B281">
        <v>11.2</v>
      </c>
      <c r="C281" s="93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x14ac:dyDescent="0.25">
      <c r="A282" s="1">
        <f>+A281+1</f>
        <v>42803</v>
      </c>
      <c r="B282">
        <v>11.12</v>
      </c>
      <c r="C282" s="93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x14ac:dyDescent="0.25">
      <c r="A283" s="1">
        <f>+A282+1</f>
        <v>42804</v>
      </c>
      <c r="B283">
        <v>11.12</v>
      </c>
      <c r="C283" s="93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x14ac:dyDescent="0.25">
      <c r="A284" s="1">
        <v>42807</v>
      </c>
      <c r="B284">
        <v>11.2</v>
      </c>
      <c r="C284" s="93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x14ac:dyDescent="0.25">
      <c r="A285" s="1">
        <v>42808</v>
      </c>
      <c r="B285">
        <v>11.2</v>
      </c>
      <c r="C285" s="93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x14ac:dyDescent="0.25">
      <c r="A286" s="1">
        <v>42809</v>
      </c>
      <c r="B286">
        <v>11.22</v>
      </c>
      <c r="C286" s="93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x14ac:dyDescent="0.25">
      <c r="A287" s="1">
        <v>42810</v>
      </c>
      <c r="B287">
        <v>11.34</v>
      </c>
      <c r="C287" s="93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x14ac:dyDescent="0.25">
      <c r="A288" s="1">
        <v>42811</v>
      </c>
      <c r="B288">
        <v>11.2</v>
      </c>
      <c r="C288" s="93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 x14ac:dyDescent="0.25">
      <c r="A289" s="1">
        <v>42814</v>
      </c>
      <c r="B289">
        <v>11.22</v>
      </c>
      <c r="C289" s="93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x14ac:dyDescent="0.25">
      <c r="A290" s="1">
        <v>42815</v>
      </c>
      <c r="B290">
        <v>11.26</v>
      </c>
      <c r="C290" s="93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x14ac:dyDescent="0.25">
      <c r="A291" s="1">
        <v>42816</v>
      </c>
      <c r="B291">
        <v>11.2</v>
      </c>
      <c r="C291" s="93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x14ac:dyDescent="0.25">
      <c r="A292" s="1">
        <v>42817</v>
      </c>
      <c r="B292">
        <v>11.2</v>
      </c>
      <c r="C292" s="93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x14ac:dyDescent="0.25">
      <c r="A293" s="1">
        <v>42818</v>
      </c>
      <c r="B293">
        <v>11.3</v>
      </c>
      <c r="C293" s="93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x14ac:dyDescent="0.25">
      <c r="A294" s="1">
        <v>42821</v>
      </c>
      <c r="B294">
        <v>11.3</v>
      </c>
      <c r="C294" s="93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x14ac:dyDescent="0.25">
      <c r="A295" s="1">
        <v>42822</v>
      </c>
      <c r="B295">
        <v>11.28</v>
      </c>
      <c r="C295" s="93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x14ac:dyDescent="0.25">
      <c r="A296" s="1">
        <v>42823</v>
      </c>
      <c r="B296">
        <v>11.26</v>
      </c>
      <c r="C296" s="93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x14ac:dyDescent="0.25">
      <c r="A297" s="1">
        <v>42824</v>
      </c>
      <c r="B297">
        <v>11.2</v>
      </c>
      <c r="C297" s="93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x14ac:dyDescent="0.25">
      <c r="A298" s="1">
        <v>42825</v>
      </c>
      <c r="B298">
        <v>11.26</v>
      </c>
      <c r="C298" s="93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x14ac:dyDescent="0.25">
      <c r="A299" s="1">
        <v>42828</v>
      </c>
      <c r="B299">
        <v>11.3</v>
      </c>
      <c r="C299" s="93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x14ac:dyDescent="0.25">
      <c r="A300" s="1">
        <v>42829</v>
      </c>
      <c r="B300">
        <v>11.3</v>
      </c>
      <c r="C300" s="93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x14ac:dyDescent="0.25">
      <c r="A301" s="1">
        <v>42830</v>
      </c>
      <c r="B301">
        <v>11.36</v>
      </c>
      <c r="C301" s="93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8" x14ac:dyDescent="0.25">
      <c r="A302" s="1">
        <v>42831</v>
      </c>
      <c r="B302">
        <v>11.32</v>
      </c>
      <c r="C302" s="93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x14ac:dyDescent="0.25">
      <c r="A303" s="1">
        <v>42832</v>
      </c>
      <c r="B303">
        <v>11.34</v>
      </c>
      <c r="C303" s="93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x14ac:dyDescent="0.25">
      <c r="A304" s="1">
        <v>42835</v>
      </c>
      <c r="B304">
        <v>11.26</v>
      </c>
      <c r="C304" s="93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x14ac:dyDescent="0.25">
      <c r="A305" s="1">
        <v>42836</v>
      </c>
      <c r="B305">
        <v>11.26</v>
      </c>
      <c r="C305" s="93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x14ac:dyDescent="0.25">
      <c r="A306" s="1">
        <v>42837</v>
      </c>
      <c r="B306">
        <v>11.28</v>
      </c>
      <c r="C306" s="93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x14ac:dyDescent="0.25">
      <c r="A307" s="1">
        <v>42838</v>
      </c>
      <c r="B307">
        <v>11.3</v>
      </c>
      <c r="C307" s="93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x14ac:dyDescent="0.25">
      <c r="A308" s="1">
        <v>42839</v>
      </c>
      <c r="B308">
        <v>11.3</v>
      </c>
      <c r="C308" s="93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x14ac:dyDescent="0.25">
      <c r="A309" s="1">
        <v>42842</v>
      </c>
      <c r="B309">
        <v>11.3</v>
      </c>
      <c r="C309" s="93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x14ac:dyDescent="0.25">
      <c r="A310" s="1">
        <v>42843</v>
      </c>
      <c r="B310">
        <v>11.18</v>
      </c>
      <c r="C310" s="93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x14ac:dyDescent="0.25">
      <c r="A311" s="1">
        <v>42844</v>
      </c>
      <c r="B311">
        <v>11.06</v>
      </c>
      <c r="C311" s="93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x14ac:dyDescent="0.25">
      <c r="A312" s="1">
        <v>42845</v>
      </c>
      <c r="B312">
        <v>11.16</v>
      </c>
      <c r="C312" s="93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x14ac:dyDescent="0.25">
      <c r="A313" s="1">
        <v>42846</v>
      </c>
      <c r="B313">
        <v>11.18</v>
      </c>
      <c r="C313" s="93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x14ac:dyDescent="0.25">
      <c r="A314" s="1">
        <v>42849</v>
      </c>
      <c r="B314">
        <v>11.14</v>
      </c>
      <c r="C314" s="93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x14ac:dyDescent="0.25">
      <c r="A315" s="1">
        <v>42850</v>
      </c>
      <c r="B315">
        <v>11.2</v>
      </c>
      <c r="C315" s="93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x14ac:dyDescent="0.25">
      <c r="A316" s="1">
        <v>42851</v>
      </c>
      <c r="B316">
        <v>11.24</v>
      </c>
      <c r="C316" s="93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x14ac:dyDescent="0.25">
      <c r="A317" s="1">
        <v>42852</v>
      </c>
      <c r="B317">
        <v>11.18</v>
      </c>
      <c r="C317" s="93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x14ac:dyDescent="0.25">
      <c r="A318" s="1">
        <v>42853</v>
      </c>
      <c r="B318">
        <v>11.16</v>
      </c>
      <c r="C318" s="93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x14ac:dyDescent="0.25">
      <c r="A319" s="1">
        <v>42856</v>
      </c>
      <c r="B319">
        <v>11.16</v>
      </c>
      <c r="C319" s="93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x14ac:dyDescent="0.25">
      <c r="A320" s="1">
        <v>42857</v>
      </c>
      <c r="B320">
        <v>11.12</v>
      </c>
      <c r="C320" s="93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x14ac:dyDescent="0.25">
      <c r="A321" s="1">
        <v>42858</v>
      </c>
      <c r="B321">
        <v>11.12</v>
      </c>
      <c r="C321" s="93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x14ac:dyDescent="0.25">
      <c r="A322" s="1">
        <v>42859</v>
      </c>
      <c r="B322">
        <v>11.06</v>
      </c>
      <c r="C322" s="93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x14ac:dyDescent="0.25">
      <c r="A323" s="1">
        <v>42860</v>
      </c>
      <c r="B323">
        <v>11.04</v>
      </c>
      <c r="C323" s="93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x14ac:dyDescent="0.25">
      <c r="A324" s="1">
        <v>42863</v>
      </c>
      <c r="B324">
        <v>11.02</v>
      </c>
      <c r="C324" s="93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8" x14ac:dyDescent="0.25">
      <c r="A325" s="1">
        <v>42864</v>
      </c>
      <c r="B325">
        <v>11.06</v>
      </c>
      <c r="C325" s="93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x14ac:dyDescent="0.25">
      <c r="A326" s="1">
        <v>42865</v>
      </c>
      <c r="B326">
        <v>11.06</v>
      </c>
      <c r="C326" s="93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x14ac:dyDescent="0.25">
      <c r="A327" s="1">
        <v>42866</v>
      </c>
      <c r="B327">
        <v>11.16</v>
      </c>
      <c r="C327" s="93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8" x14ac:dyDescent="0.25">
      <c r="A328" s="1">
        <v>42867</v>
      </c>
      <c r="B328">
        <v>11.34</v>
      </c>
      <c r="C328" s="93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x14ac:dyDescent="0.25">
      <c r="A329" s="1">
        <v>42870</v>
      </c>
      <c r="B329">
        <v>11.4</v>
      </c>
      <c r="C329" s="93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x14ac:dyDescent="0.25">
      <c r="A330" s="1">
        <v>42871</v>
      </c>
      <c r="B330">
        <v>11.42</v>
      </c>
      <c r="C330" s="93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x14ac:dyDescent="0.25">
      <c r="A331" s="1">
        <v>42872</v>
      </c>
      <c r="B331">
        <v>11.34</v>
      </c>
      <c r="C331" s="93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x14ac:dyDescent="0.25">
      <c r="A332" s="1">
        <v>42873</v>
      </c>
      <c r="B332">
        <v>11.26</v>
      </c>
      <c r="C332" s="93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x14ac:dyDescent="0.25">
      <c r="A333" s="1">
        <v>42874</v>
      </c>
      <c r="B333">
        <v>11.32</v>
      </c>
      <c r="C333" s="93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x14ac:dyDescent="0.25">
      <c r="A334" s="1">
        <v>42877</v>
      </c>
      <c r="B334">
        <v>11.44</v>
      </c>
      <c r="C334" s="93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x14ac:dyDescent="0.25">
      <c r="A335" s="1">
        <v>42878</v>
      </c>
      <c r="B335">
        <v>11.54</v>
      </c>
      <c r="C335" s="93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x14ac:dyDescent="0.25">
      <c r="A336" s="1">
        <v>42879</v>
      </c>
      <c r="B336">
        <v>11.52</v>
      </c>
      <c r="C336" s="93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x14ac:dyDescent="0.25">
      <c r="A337" s="1">
        <v>42880</v>
      </c>
      <c r="B337">
        <v>11.86</v>
      </c>
      <c r="C337" s="93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x14ac:dyDescent="0.25">
      <c r="A338" s="1">
        <v>42881</v>
      </c>
      <c r="B338">
        <v>11.9</v>
      </c>
      <c r="C338" s="93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x14ac:dyDescent="0.25">
      <c r="A339" s="1">
        <v>42884</v>
      </c>
      <c r="B339">
        <v>11.9</v>
      </c>
      <c r="C339" s="93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x14ac:dyDescent="0.25">
      <c r="A340" s="1">
        <v>42885</v>
      </c>
      <c r="B340">
        <v>11.9</v>
      </c>
      <c r="C340" s="93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x14ac:dyDescent="0.25">
      <c r="A341" s="1">
        <v>42886</v>
      </c>
      <c r="B341">
        <v>11.94</v>
      </c>
      <c r="C341" s="93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x14ac:dyDescent="0.25">
      <c r="A342" s="1">
        <v>42887</v>
      </c>
      <c r="B342">
        <v>12.02</v>
      </c>
      <c r="C342" s="93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x14ac:dyDescent="0.25">
      <c r="A343" s="1">
        <v>42888</v>
      </c>
      <c r="B343">
        <v>11.96</v>
      </c>
      <c r="C343" s="93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x14ac:dyDescent="0.25">
      <c r="A344" s="1">
        <v>42891</v>
      </c>
      <c r="B344">
        <v>11.84</v>
      </c>
      <c r="C344" s="93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x14ac:dyDescent="0.25">
      <c r="A345" s="1">
        <v>42892</v>
      </c>
      <c r="B345">
        <v>11.94</v>
      </c>
      <c r="C345" s="93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x14ac:dyDescent="0.25">
      <c r="A346" s="1">
        <v>42893</v>
      </c>
      <c r="B346">
        <v>12.04</v>
      </c>
      <c r="C346" s="93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x14ac:dyDescent="0.25">
      <c r="A347" s="1">
        <v>42894</v>
      </c>
      <c r="B347">
        <v>12.16</v>
      </c>
      <c r="C347" s="93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x14ac:dyDescent="0.25">
      <c r="A348" s="1">
        <v>42895</v>
      </c>
      <c r="B348">
        <v>12.24</v>
      </c>
      <c r="C348" s="93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x14ac:dyDescent="0.25">
      <c r="A349" s="1">
        <v>42898</v>
      </c>
      <c r="B349">
        <v>12.18</v>
      </c>
      <c r="C349" s="93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x14ac:dyDescent="0.25">
      <c r="A350" s="1">
        <v>42899</v>
      </c>
      <c r="B350">
        <v>12.18</v>
      </c>
      <c r="C350" s="93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x14ac:dyDescent="0.25">
      <c r="A351" s="1">
        <v>42900</v>
      </c>
      <c r="B351">
        <v>12.02</v>
      </c>
      <c r="C351" s="93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x14ac:dyDescent="0.25">
      <c r="A352" s="1">
        <v>42901</v>
      </c>
      <c r="B352">
        <v>11.94</v>
      </c>
      <c r="C352" s="93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x14ac:dyDescent="0.25">
      <c r="A353" s="1">
        <v>42902</v>
      </c>
      <c r="B353">
        <v>11.88</v>
      </c>
      <c r="C353" s="93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8" x14ac:dyDescent="0.25">
      <c r="A354" s="1">
        <v>42905</v>
      </c>
      <c r="B354">
        <v>12.02</v>
      </c>
      <c r="C354" s="93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x14ac:dyDescent="0.25">
      <c r="A355" s="1">
        <v>42906</v>
      </c>
      <c r="B355">
        <v>11.96</v>
      </c>
      <c r="C355" s="93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x14ac:dyDescent="0.25">
      <c r="A356" s="1">
        <v>42907</v>
      </c>
      <c r="B356">
        <v>12.08</v>
      </c>
      <c r="C356" s="93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x14ac:dyDescent="0.25">
      <c r="A357" s="1">
        <v>42908</v>
      </c>
      <c r="B357">
        <v>12.18</v>
      </c>
      <c r="C357" s="93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x14ac:dyDescent="0.25">
      <c r="A358" s="1">
        <v>42909</v>
      </c>
      <c r="B358">
        <v>12.3</v>
      </c>
      <c r="C358" s="93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x14ac:dyDescent="0.25">
      <c r="A359" s="1">
        <v>42912</v>
      </c>
      <c r="B359">
        <v>12.42</v>
      </c>
      <c r="C359" s="93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x14ac:dyDescent="0.25">
      <c r="A360" s="1">
        <v>42913</v>
      </c>
      <c r="B360">
        <v>12.44</v>
      </c>
      <c r="C360" s="93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x14ac:dyDescent="0.25">
      <c r="A361" s="1">
        <v>42914</v>
      </c>
      <c r="B361">
        <v>12.4</v>
      </c>
      <c r="C361" s="93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x14ac:dyDescent="0.25">
      <c r="A362" s="1">
        <v>42915</v>
      </c>
      <c r="B362">
        <v>12.52</v>
      </c>
      <c r="C362" s="93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x14ac:dyDescent="0.25">
      <c r="A363" s="1">
        <v>42916</v>
      </c>
      <c r="B363">
        <v>12.54</v>
      </c>
      <c r="C363" s="93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x14ac:dyDescent="0.25">
      <c r="A364" s="1">
        <v>42919</v>
      </c>
      <c r="B364">
        <v>12.42</v>
      </c>
      <c r="C364" s="93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x14ac:dyDescent="0.25">
      <c r="A365" s="1">
        <v>42920</v>
      </c>
      <c r="B365">
        <v>12.28</v>
      </c>
      <c r="C365" s="93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x14ac:dyDescent="0.25">
      <c r="A366" s="1">
        <v>42921</v>
      </c>
      <c r="B366">
        <v>12.52</v>
      </c>
      <c r="C366" s="93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x14ac:dyDescent="0.25">
      <c r="A367" s="1">
        <v>42922</v>
      </c>
      <c r="B367">
        <v>12.54</v>
      </c>
      <c r="C367" s="93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x14ac:dyDescent="0.25">
      <c r="A368" s="1">
        <v>42923</v>
      </c>
      <c r="B368">
        <v>12.44</v>
      </c>
      <c r="C368" s="93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x14ac:dyDescent="0.25">
      <c r="A369" s="1">
        <v>42926</v>
      </c>
      <c r="B369">
        <v>12.52</v>
      </c>
      <c r="C369" s="93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x14ac:dyDescent="0.25">
      <c r="A370" s="1">
        <v>42927</v>
      </c>
      <c r="B370">
        <v>12.68</v>
      </c>
      <c r="C370" s="93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x14ac:dyDescent="0.25">
      <c r="A371" s="1">
        <v>42928</v>
      </c>
      <c r="B371">
        <v>12.66</v>
      </c>
      <c r="C371" s="93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x14ac:dyDescent="0.25">
      <c r="A372" s="1">
        <v>42929</v>
      </c>
      <c r="B372">
        <v>12.88</v>
      </c>
      <c r="C372" s="93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x14ac:dyDescent="0.25">
      <c r="A373" s="1">
        <v>42930</v>
      </c>
      <c r="B373">
        <v>12.96</v>
      </c>
      <c r="C373" s="93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x14ac:dyDescent="0.25">
      <c r="A374" s="1">
        <v>42933</v>
      </c>
      <c r="B374">
        <v>13</v>
      </c>
      <c r="C374" s="93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x14ac:dyDescent="0.25">
      <c r="A375" s="1">
        <v>42934</v>
      </c>
      <c r="B375">
        <v>12.98</v>
      </c>
      <c r="C375" s="93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x14ac:dyDescent="0.25">
      <c r="A376" s="1">
        <v>42935</v>
      </c>
      <c r="B376">
        <v>13.12</v>
      </c>
      <c r="C376" s="93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x14ac:dyDescent="0.25">
      <c r="A377" s="1">
        <v>42936</v>
      </c>
      <c r="B377">
        <v>13.14</v>
      </c>
      <c r="C377" s="93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x14ac:dyDescent="0.25">
      <c r="A378" s="1">
        <v>42937</v>
      </c>
      <c r="B378">
        <v>13.08</v>
      </c>
      <c r="C378" s="93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x14ac:dyDescent="0.25">
      <c r="A379" s="1">
        <v>42940</v>
      </c>
      <c r="B379">
        <v>13.16</v>
      </c>
      <c r="C379" s="93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x14ac:dyDescent="0.25">
      <c r="A380" s="1">
        <v>42941</v>
      </c>
      <c r="B380">
        <v>13.18</v>
      </c>
      <c r="C380" s="93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x14ac:dyDescent="0.25">
      <c r="A381" s="1">
        <v>42942</v>
      </c>
      <c r="B381">
        <v>13.12</v>
      </c>
      <c r="C381" s="93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x14ac:dyDescent="0.25">
      <c r="A382" s="1">
        <v>42943</v>
      </c>
      <c r="B382">
        <v>13.18</v>
      </c>
      <c r="C382" s="93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x14ac:dyDescent="0.25">
      <c r="A383" s="1">
        <v>42944</v>
      </c>
      <c r="B383">
        <v>13.24</v>
      </c>
      <c r="C383" s="93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8" x14ac:dyDescent="0.25">
      <c r="A384" s="1">
        <v>42947</v>
      </c>
      <c r="B384">
        <v>13.28</v>
      </c>
      <c r="C384" s="93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x14ac:dyDescent="0.25">
      <c r="A385" s="1">
        <v>42948</v>
      </c>
      <c r="B385">
        <v>13.44</v>
      </c>
      <c r="C385" s="93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x14ac:dyDescent="0.25">
      <c r="A386" s="1">
        <v>42949</v>
      </c>
      <c r="B386">
        <v>13.44</v>
      </c>
      <c r="C386" s="93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x14ac:dyDescent="0.25">
      <c r="A387" s="1">
        <v>42950</v>
      </c>
      <c r="B387">
        <v>13.26</v>
      </c>
      <c r="C387" s="93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8" x14ac:dyDescent="0.25">
      <c r="A388" s="1">
        <v>42951</v>
      </c>
      <c r="B388">
        <v>13.2</v>
      </c>
      <c r="C388" s="93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x14ac:dyDescent="0.25">
      <c r="A389" s="1">
        <v>42954</v>
      </c>
      <c r="B389">
        <v>13.26</v>
      </c>
      <c r="C389" s="93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x14ac:dyDescent="0.25">
      <c r="A390" s="1">
        <v>42955</v>
      </c>
      <c r="B390">
        <v>13.26</v>
      </c>
      <c r="C390" s="93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x14ac:dyDescent="0.25">
      <c r="A391" s="1">
        <v>42956</v>
      </c>
      <c r="B391">
        <v>13.2</v>
      </c>
      <c r="C391" s="93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x14ac:dyDescent="0.25">
      <c r="A392" s="1">
        <v>42957</v>
      </c>
      <c r="B392">
        <v>13.12</v>
      </c>
      <c r="C392" s="93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x14ac:dyDescent="0.25">
      <c r="A393" s="1">
        <v>42958</v>
      </c>
      <c r="B393">
        <v>12.82</v>
      </c>
      <c r="C393" s="93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x14ac:dyDescent="0.25">
      <c r="A394" s="1">
        <v>42961</v>
      </c>
      <c r="B394">
        <v>13.04</v>
      </c>
      <c r="C394" s="93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x14ac:dyDescent="0.25">
      <c r="A395" s="1">
        <v>42962</v>
      </c>
      <c r="B395">
        <v>13.1</v>
      </c>
      <c r="C395" s="93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x14ac:dyDescent="0.25">
      <c r="A396" s="1">
        <v>42963</v>
      </c>
      <c r="B396">
        <v>13.1</v>
      </c>
      <c r="C396" s="93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x14ac:dyDescent="0.25">
      <c r="A397" s="1">
        <v>42964</v>
      </c>
      <c r="B397">
        <v>13.14</v>
      </c>
      <c r="C397" s="93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x14ac:dyDescent="0.25">
      <c r="A398" s="1">
        <v>42965</v>
      </c>
      <c r="B398">
        <v>13.14</v>
      </c>
      <c r="C398" s="93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x14ac:dyDescent="0.25">
      <c r="A399" s="1">
        <v>42968</v>
      </c>
      <c r="B399">
        <v>13.24</v>
      </c>
      <c r="C399" s="93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3">
        <f t="shared" si="166"/>
        <v>-1.4000595770032764E-2</v>
      </c>
      <c r="J399" s="92">
        <v>11646.1</v>
      </c>
      <c r="K399" s="92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x14ac:dyDescent="0.25">
      <c r="A400" s="1">
        <v>42969</v>
      </c>
      <c r="B400">
        <v>13.36</v>
      </c>
      <c r="C400" s="93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si="190"/>
        <v>-1.4744146414390147E-2</v>
      </c>
      <c r="H400" s="93">
        <f>(+B400/(D400*(1-VLOOKUP(A400,FX!A:K,9,0)))-1)</f>
        <v>-1.7631216777445613E-2</v>
      </c>
      <c r="I400" s="93">
        <f t="shared" si="166"/>
        <v>-1.6489988221436991E-2</v>
      </c>
      <c r="J400" s="92">
        <v>11672.31</v>
      </c>
      <c r="K400" s="92">
        <v>11786.99</v>
      </c>
      <c r="L400" s="93">
        <f t="shared" ref="L400" si="216">+K400/J400-1</f>
        <v>9.8249618113295245E-3</v>
      </c>
      <c r="M400" s="92">
        <f t="shared" si="188"/>
        <v>2</v>
      </c>
    </row>
    <row r="401" spans="1:14" x14ac:dyDescent="0.25">
      <c r="A401" s="1">
        <v>42970</v>
      </c>
      <c r="B401">
        <v>13.36</v>
      </c>
      <c r="C401" s="93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si="190"/>
        <v>-2.4026526856451347E-2</v>
      </c>
      <c r="H401" s="93">
        <f>(+B401/(D401*(1-VLOOKUP(A401,FX!A:K,9,0)))-1)</f>
        <v>-2.3800187329263589E-2</v>
      </c>
      <c r="I401" s="93">
        <f t="shared" si="166"/>
        <v>-2.4105186267348477E-2</v>
      </c>
      <c r="J401" s="92">
        <v>11786.99</v>
      </c>
      <c r="K401" s="92">
        <v>11878.01</v>
      </c>
      <c r="L401" s="93">
        <f t="shared" ref="L401" si="218">+K401/J401-1</f>
        <v>7.7220732349820853E-3</v>
      </c>
      <c r="M401" s="92">
        <f t="shared" si="188"/>
        <v>3</v>
      </c>
    </row>
    <row r="402" spans="1:14" x14ac:dyDescent="0.25">
      <c r="A402" s="1">
        <v>42971</v>
      </c>
      <c r="B402">
        <v>13.4</v>
      </c>
      <c r="C402" s="93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si="190"/>
        <v>-1.7684293263056428E-2</v>
      </c>
      <c r="H402" s="93">
        <f>(+B402/(D402*(1-VLOOKUP(A402,FX!A:K,9,0)))-1)</f>
        <v>-1.8856887552956003E-2</v>
      </c>
      <c r="I402" s="93">
        <f t="shared" si="166"/>
        <v>-1.8602607294565643E-2</v>
      </c>
      <c r="J402" s="92">
        <v>11878.01</v>
      </c>
      <c r="K402">
        <v>11835.7</v>
      </c>
      <c r="L402" s="93">
        <f t="shared" ref="L402" si="220">+K402/J402-1</f>
        <v>-3.5620444838823095E-3</v>
      </c>
      <c r="M402" s="92">
        <f t="shared" si="188"/>
        <v>4</v>
      </c>
    </row>
    <row r="403" spans="1:14" x14ac:dyDescent="0.25">
      <c r="A403" s="1">
        <v>42972</v>
      </c>
      <c r="B403">
        <v>13.74</v>
      </c>
      <c r="C403" s="93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si="190"/>
        <v>-1.4706511072177464E-2</v>
      </c>
      <c r="H403" s="93">
        <f>(+B403/(D403*(1-VLOOKUP(A403,FX!A:K,9,0)))-1)</f>
        <v>-1.422087786801407E-2</v>
      </c>
      <c r="I403" s="93">
        <f t="shared" si="166"/>
        <v>-1.3710429976311778E-2</v>
      </c>
      <c r="J403">
        <v>11835.7</v>
      </c>
      <c r="K403">
        <v>12088.02</v>
      </c>
      <c r="L403" s="93">
        <f t="shared" ref="L403" si="221">+K403/J403-1</f>
        <v>2.1318553190770251E-2</v>
      </c>
      <c r="M403" s="92">
        <f t="shared" si="188"/>
        <v>5</v>
      </c>
    </row>
    <row r="404" spans="1:14" ht="56" x14ac:dyDescent="0.25">
      <c r="A404" s="90">
        <v>42975</v>
      </c>
      <c r="B404">
        <v>13.9</v>
      </c>
      <c r="C404" s="93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3">
        <f t="shared" si="190"/>
        <v>-1.1486419296155348E-2</v>
      </c>
      <c r="H404" s="93">
        <f>(+B404/(D404*(1-VLOOKUP(A404,FX!A:K,9,0)))-1)</f>
        <v>-1.5415785685645722E-2</v>
      </c>
      <c r="I404" s="93">
        <f t="shared" si="166"/>
        <v>-1.4394100545983113E-2</v>
      </c>
      <c r="J404">
        <v>12088.02</v>
      </c>
      <c r="K404">
        <v>12201.27</v>
      </c>
      <c r="L404" s="93">
        <f t="shared" ref="L404" si="222">+K404/J404-1</f>
        <v>9.3687799987094422E-3</v>
      </c>
      <c r="M404" s="92">
        <f t="shared" si="188"/>
        <v>1</v>
      </c>
      <c r="N404" s="50" t="s">
        <v>425</v>
      </c>
    </row>
    <row r="405" spans="1:14" x14ac:dyDescent="0.25">
      <c r="A405" s="90">
        <v>42976</v>
      </c>
      <c r="B405">
        <v>13.98</v>
      </c>
      <c r="C405" s="93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3">
        <f t="shared" si="190"/>
        <v>-9.9216907389302333E-3</v>
      </c>
      <c r="H405" s="93">
        <f>(+B405/(D405*(1-VLOOKUP(A405,FX!A:K,9,0)))-1)</f>
        <v>-1.3338377708725146E-2</v>
      </c>
      <c r="I405" s="93">
        <f t="shared" si="166"/>
        <v>-1.0965688008489516E-2</v>
      </c>
      <c r="J405">
        <v>12201.27</v>
      </c>
      <c r="K405">
        <v>12216.06</v>
      </c>
      <c r="L405" s="93">
        <f t="shared" ref="L405" si="223">+K405/J405-1</f>
        <v>1.2121688971720168E-3</v>
      </c>
      <c r="M405" s="92">
        <f t="shared" si="188"/>
        <v>2</v>
      </c>
    </row>
    <row r="406" spans="1:14" ht="28" x14ac:dyDescent="0.25">
      <c r="A406" s="90">
        <v>42977</v>
      </c>
      <c r="B406">
        <v>14.02</v>
      </c>
      <c r="C406" s="93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si="190"/>
        <v>-4.4817055766794844E-3</v>
      </c>
      <c r="H406" s="93">
        <f>(+B406/(D406*(1-VLOOKUP(A406,FX!A:K,9,0)))-1)</f>
        <v>-7.7316839006368321E-3</v>
      </c>
      <c r="I406" s="93">
        <f t="shared" si="166"/>
        <v>-7.3633531577457223E-3</v>
      </c>
      <c r="J406">
        <v>12216.06</v>
      </c>
      <c r="K406">
        <v>12171.22</v>
      </c>
      <c r="L406" s="93">
        <f t="shared" ref="L406" si="224">+K406/J406-1</f>
        <v>-3.6705779113723747E-3</v>
      </c>
      <c r="M406" s="92">
        <f t="shared" si="188"/>
        <v>3</v>
      </c>
      <c r="N406" s="50" t="s">
        <v>427</v>
      </c>
    </row>
    <row r="407" spans="1:14" x14ac:dyDescent="0.25">
      <c r="A407" s="90">
        <v>42978</v>
      </c>
      <c r="B407">
        <v>13.9</v>
      </c>
      <c r="C407" s="93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3">
        <f t="shared" si="190"/>
        <v>-8.5363045796656989E-3</v>
      </c>
      <c r="H407" s="93">
        <f>(+B407/(D407*(1-VLOOKUP(A407,FX!A:K,9,0)))-1)</f>
        <v>-5.9891385111454642E-3</v>
      </c>
      <c r="I407" s="93">
        <f t="shared" si="166"/>
        <v>-9.9715099715098621E-3</v>
      </c>
      <c r="J407">
        <v>12171.22</v>
      </c>
      <c r="K407">
        <v>12081.32</v>
      </c>
      <c r="L407" s="93">
        <f t="shared" ref="L407" si="225">+K407/J407-1</f>
        <v>-7.386276807090808E-3</v>
      </c>
      <c r="M407" s="92">
        <f t="shared" si="188"/>
        <v>4</v>
      </c>
    </row>
    <row r="408" spans="1:14" x14ac:dyDescent="0.25">
      <c r="A408" s="90">
        <v>42979</v>
      </c>
      <c r="B408">
        <v>13.94</v>
      </c>
      <c r="C408" s="93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si="190"/>
        <v>-6.3057599621325622E-3</v>
      </c>
      <c r="H408" s="93">
        <f>(+B408/(D408*(1-VLOOKUP(A408,FX!A:K,9,0)))-1)</f>
        <v>-9.5685864984536018E-3</v>
      </c>
      <c r="I408" s="93">
        <f t="shared" si="166"/>
        <v>-7.6879271070615651E-3</v>
      </c>
      <c r="J408">
        <v>12081.32</v>
      </c>
      <c r="K408">
        <v>12071.39</v>
      </c>
      <c r="L408" s="93">
        <f t="shared" ref="L408" si="227">+K408/J408-1</f>
        <v>-8.2193005400077457E-4</v>
      </c>
      <c r="M408" s="92">
        <f t="shared" si="188"/>
        <v>5</v>
      </c>
    </row>
    <row r="409" spans="1:14" x14ac:dyDescent="0.25">
      <c r="A409" s="90">
        <v>42982</v>
      </c>
      <c r="B409">
        <v>14.04</v>
      </c>
      <c r="C409" s="93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si="190"/>
        <v>-3.6563825024259478E-3</v>
      </c>
      <c r="H409" s="93">
        <f>(+B409/(D409*(1-VLOOKUP(A409,FX!A:K,9,0)))-1)</f>
        <v>-8.8411675441305571E-3</v>
      </c>
      <c r="I409" s="93">
        <f t="shared" si="166"/>
        <v>-8.1243376898622044E-3</v>
      </c>
      <c r="J409">
        <v>12071.39</v>
      </c>
      <c r="K409">
        <v>12108.79</v>
      </c>
      <c r="L409" s="93">
        <f t="shared" ref="L409" si="229">+K409/J409-1</f>
        <v>3.0982347517560793E-3</v>
      </c>
      <c r="M409" s="92">
        <f t="shared" si="188"/>
        <v>1</v>
      </c>
    </row>
    <row r="410" spans="1:14" x14ac:dyDescent="0.25">
      <c r="A410" s="90">
        <v>42983</v>
      </c>
      <c r="B410">
        <v>14.06</v>
      </c>
      <c r="C410" s="93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si="190"/>
        <v>-1.3025903515915815E-2</v>
      </c>
      <c r="H410" s="93">
        <f>(+B410/(D410*(1-VLOOKUP(A410,FX!A:K,9,0)))-1)</f>
        <v>-1.4030537107821428E-2</v>
      </c>
      <c r="I410" s="93">
        <f t="shared" si="166"/>
        <v>-1.7401635334404864E-2</v>
      </c>
      <c r="J410">
        <v>12108.79</v>
      </c>
      <c r="K410">
        <v>12186.26</v>
      </c>
      <c r="L410" s="93">
        <f t="shared" ref="L410" si="231">+K410/J410-1</f>
        <v>6.3978316578285899E-3</v>
      </c>
      <c r="M410" s="92">
        <f t="shared" si="188"/>
        <v>2</v>
      </c>
    </row>
    <row r="411" spans="1:14" x14ac:dyDescent="0.25">
      <c r="A411" s="90">
        <v>42984</v>
      </c>
      <c r="B411">
        <v>14.02</v>
      </c>
      <c r="C411" s="93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si="190"/>
        <v>-1.521020186560007E-2</v>
      </c>
      <c r="H411" s="93">
        <f>(+B411/(D411*(1-VLOOKUP(A411,FX!A:K,9,0)))-1)</f>
        <v>-1.5419397147986569E-2</v>
      </c>
      <c r="I411" s="93">
        <f t="shared" si="166"/>
        <v>-1.607130324935091E-2</v>
      </c>
      <c r="J411">
        <v>12186.26</v>
      </c>
      <c r="K411">
        <v>12124.55</v>
      </c>
      <c r="L411" s="93">
        <f t="shared" ref="L411" si="233">+K411/J411-1</f>
        <v>-5.0638998347319886E-3</v>
      </c>
      <c r="M411" s="92">
        <f t="shared" si="188"/>
        <v>3</v>
      </c>
    </row>
    <row r="412" spans="1:14" x14ac:dyDescent="0.25">
      <c r="A412" s="90">
        <v>42985</v>
      </c>
      <c r="B412">
        <v>13.94</v>
      </c>
      <c r="C412" s="93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si="190"/>
        <v>-1.398517904174168E-2</v>
      </c>
      <c r="H412" s="93">
        <f>(+B412/(D412*(1-VLOOKUP(A412,FX!A:K,9,0)))-1)</f>
        <v>-1.5097732413345777E-2</v>
      </c>
      <c r="I412" s="93">
        <f t="shared" si="166"/>
        <v>-1.4840989399293347E-2</v>
      </c>
      <c r="J412">
        <v>12124.55</v>
      </c>
      <c r="K412">
        <v>12029.86</v>
      </c>
      <c r="L412" s="93">
        <f t="shared" ref="L412" si="235">+K412/J412-1</f>
        <v>-7.8097743833790423E-3</v>
      </c>
      <c r="M412" s="92">
        <f t="shared" si="188"/>
        <v>4</v>
      </c>
    </row>
    <row r="413" spans="1:14" x14ac:dyDescent="0.25">
      <c r="A413" s="90">
        <v>42986</v>
      </c>
      <c r="B413">
        <v>14.06</v>
      </c>
      <c r="C413" s="93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si="190"/>
        <v>-4.4711315454951661E-3</v>
      </c>
      <c r="H413" s="93">
        <f>(+B413/(D413*(1-VLOOKUP(A413,FX!A:K,9,0)))-1)</f>
        <v>-1.6824614468268106E-2</v>
      </c>
      <c r="I413" s="93">
        <f t="shared" si="166"/>
        <v>-5.0244144080390241E-3</v>
      </c>
      <c r="J413">
        <v>12029.86</v>
      </c>
      <c r="K413">
        <v>12007.03</v>
      </c>
      <c r="L413" s="93">
        <f t="shared" ref="L413" si="237">+K413/J413-1</f>
        <v>-1.8977776964985704E-3</v>
      </c>
      <c r="M413" s="92">
        <f t="shared" si="188"/>
        <v>5</v>
      </c>
    </row>
    <row r="414" spans="1:14" x14ac:dyDescent="0.25">
      <c r="A414" s="90">
        <v>42989</v>
      </c>
      <c r="B414">
        <v>13.96</v>
      </c>
      <c r="C414" s="93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si="190"/>
        <v>-8.163289962414999E-3</v>
      </c>
      <c r="H414" s="93">
        <f>(+B414/(D414*(1-VLOOKUP(A414,FX!A:K,9,0)))-1)</f>
        <v>2.1196412860038372E-3</v>
      </c>
      <c r="I414" s="93">
        <f t="shared" si="166"/>
        <v>-9.9992908304376016E-3</v>
      </c>
      <c r="J414">
        <v>12007.03</v>
      </c>
      <c r="K414">
        <v>11959.36</v>
      </c>
      <c r="L414" s="93">
        <f t="shared" ref="L414" si="239">+K414/J414-1</f>
        <v>-3.9701741396498402E-3</v>
      </c>
      <c r="M414" s="92">
        <f t="shared" si="188"/>
        <v>1</v>
      </c>
      <c r="N414" s="50" t="s">
        <v>436</v>
      </c>
    </row>
    <row r="415" spans="1:14" x14ac:dyDescent="0.25">
      <c r="A415" s="90">
        <v>42990</v>
      </c>
      <c r="B415">
        <v>14.06</v>
      </c>
      <c r="C415" s="93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si="190"/>
        <v>-8.5985111255306723E-3</v>
      </c>
      <c r="H415" s="93">
        <f>(+B415/(D415*(1-VLOOKUP(A415,FX!A:K,9,0)))-1)</f>
        <v>-5.547655962050646E-3</v>
      </c>
      <c r="I415" s="93">
        <f t="shared" si="166"/>
        <v>-4.1787662015723148E-3</v>
      </c>
      <c r="J415">
        <v>11959.36</v>
      </c>
      <c r="K415">
        <v>12028.01</v>
      </c>
      <c r="L415" s="93">
        <f t="shared" ref="L415" si="241">+K415/J415-1</f>
        <v>5.7402737270222381E-3</v>
      </c>
      <c r="M415" s="92">
        <f t="shared" si="188"/>
        <v>2</v>
      </c>
    </row>
    <row r="416" spans="1:14" x14ac:dyDescent="0.25">
      <c r="A416" s="90">
        <v>42991</v>
      </c>
      <c r="B416">
        <v>13.98</v>
      </c>
      <c r="C416" s="93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si="190"/>
        <v>-9.111692441600594E-3</v>
      </c>
      <c r="H416" s="93">
        <f>(+B416/(D416*(1-VLOOKUP(A416,FX!A:K,9,0)))-1)</f>
        <v>-1.0761301533373402E-2</v>
      </c>
      <c r="I416" s="93">
        <f t="shared" si="166"/>
        <v>-7.1022727272727071E-3</v>
      </c>
      <c r="J416">
        <v>12028.01</v>
      </c>
      <c r="K416">
        <v>12019.11</v>
      </c>
      <c r="L416" s="93">
        <f t="shared" ref="L416" si="243">+K416/J416-1</f>
        <v>-7.399395244932494E-4</v>
      </c>
      <c r="M416" s="92">
        <f t="shared" si="188"/>
        <v>3</v>
      </c>
    </row>
    <row r="417" spans="1:14" x14ac:dyDescent="0.25">
      <c r="A417" s="90">
        <v>42992</v>
      </c>
      <c r="B417">
        <v>13.8</v>
      </c>
      <c r="C417" s="93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si="190"/>
        <v>-1.3046152045437354E-2</v>
      </c>
      <c r="H417" s="93">
        <f>(+B417/(D417*(1-VLOOKUP(A417,FX!A:K,9,0)))-1)</f>
        <v>-9.4997668659962953E-3</v>
      </c>
      <c r="I417" s="93">
        <f t="shared" si="166"/>
        <v>-1.1956755208706205E-2</v>
      </c>
      <c r="J417">
        <v>12019.11</v>
      </c>
      <c r="K417">
        <v>11935.81</v>
      </c>
      <c r="L417" s="93">
        <f t="shared" ref="L417" si="245">+K417/J417-1</f>
        <v>-6.9306296389667343E-3</v>
      </c>
      <c r="M417" s="92">
        <f t="shared" si="188"/>
        <v>4</v>
      </c>
    </row>
    <row r="418" spans="1:14" x14ac:dyDescent="0.25">
      <c r="A418" s="90">
        <v>42993</v>
      </c>
      <c r="B418">
        <v>13.78</v>
      </c>
      <c r="C418" s="93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si="190"/>
        <v>-1.1921793047871665E-2</v>
      </c>
      <c r="H418" s="93">
        <f>(+B418/(D418*(1-VLOOKUP(A418,FX!A:K,9,0)))-1)</f>
        <v>-1.2917439684999366E-2</v>
      </c>
      <c r="I418" s="93">
        <f t="shared" si="166"/>
        <v>-1.2752543344318745E-2</v>
      </c>
      <c r="J418">
        <v>11935.81</v>
      </c>
      <c r="K418">
        <v>11918.09</v>
      </c>
      <c r="L418" s="93">
        <f t="shared" ref="L418" si="247">+K418/J418-1</f>
        <v>-1.4846080827358721E-3</v>
      </c>
      <c r="M418" s="92">
        <f t="shared" si="188"/>
        <v>5</v>
      </c>
      <c r="N418" s="50" t="s">
        <v>440</v>
      </c>
    </row>
    <row r="419" spans="1:14" x14ac:dyDescent="0.25">
      <c r="A419" s="90">
        <v>42996</v>
      </c>
      <c r="B419">
        <v>13.86</v>
      </c>
      <c r="C419" s="93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si="190"/>
        <v>-8.3107985936308193E-3</v>
      </c>
      <c r="H419" s="93">
        <f>(+B419/(D419*(1-VLOOKUP(A419,FX!A:K,9,0)))-1)</f>
        <v>-7.6120394791076018E-3</v>
      </c>
      <c r="I419" s="93">
        <f t="shared" si="166"/>
        <v>-8.5836909871245259E-3</v>
      </c>
      <c r="J419">
        <v>11918.09</v>
      </c>
      <c r="K419">
        <v>11933.59</v>
      </c>
      <c r="L419" s="93">
        <f t="shared" ref="L419" si="249">+K419/J419-1</f>
        <v>1.3005439630007221E-3</v>
      </c>
      <c r="M419" s="92">
        <f t="shared" si="188"/>
        <v>1</v>
      </c>
    </row>
    <row r="420" spans="1:14" x14ac:dyDescent="0.25">
      <c r="A420" s="90">
        <v>42997</v>
      </c>
      <c r="B420">
        <v>13.7</v>
      </c>
      <c r="C420" s="93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si="190"/>
        <v>-2.0549788985239847E-2</v>
      </c>
      <c r="H420" s="93">
        <f>(+B420/(D420*(1-VLOOKUP(A420,FX!A:K,9,0)))-1)</f>
        <v>-1.4150045653841703E-2</v>
      </c>
      <c r="I420" s="93">
        <f t="shared" si="166"/>
        <v>-1.6864011481880214E-2</v>
      </c>
      <c r="J420">
        <v>11933.59</v>
      </c>
      <c r="K420">
        <v>11939.94</v>
      </c>
      <c r="L420" s="93">
        <f t="shared" ref="L420" si="251">+K420/J420-1</f>
        <v>5.3211146017262401E-4</v>
      </c>
      <c r="M420" s="92">
        <f t="shared" si="188"/>
        <v>2</v>
      </c>
      <c r="N420" s="50" t="s">
        <v>445</v>
      </c>
    </row>
    <row r="421" spans="1:14" x14ac:dyDescent="0.25">
      <c r="A421" s="90">
        <v>42998</v>
      </c>
      <c r="B421">
        <v>13.78</v>
      </c>
      <c r="C421" s="93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si="190"/>
        <v>-1.028338298487963E-2</v>
      </c>
      <c r="H421" s="93">
        <f>(+B421/(D421*(1-VLOOKUP(A421,FX!A:K,9,0)))-1)</f>
        <v>-1.4360165636407074E-2</v>
      </c>
      <c r="I421" s="93">
        <f t="shared" si="166"/>
        <v>-8.4904302777378815E-3</v>
      </c>
      <c r="J421">
        <v>11939.94</v>
      </c>
      <c r="K421">
        <v>11929.81</v>
      </c>
      <c r="L421" s="93">
        <f t="shared" ref="L421" si="253">+K421/J421-1</f>
        <v>-8.4841297359961043E-4</v>
      </c>
      <c r="M421" s="92">
        <f t="shared" si="188"/>
        <v>3</v>
      </c>
    </row>
    <row r="422" spans="1:14" x14ac:dyDescent="0.25">
      <c r="A422" s="90">
        <v>42999</v>
      </c>
      <c r="B422">
        <v>13.78</v>
      </c>
      <c r="C422" s="93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si="190"/>
        <v>-1.3417631758718351E-2</v>
      </c>
      <c r="H422" s="93">
        <f>(+B422/(D422*(1-VLOOKUP(A422,FX!A:K,9,0)))-1)</f>
        <v>-9.378099168719789E-3</v>
      </c>
      <c r="I422" s="93">
        <f t="shared" si="166"/>
        <v>-1.0341855788566501E-2</v>
      </c>
      <c r="J422">
        <v>11929.81</v>
      </c>
      <c r="K422">
        <v>11989.39</v>
      </c>
      <c r="L422" s="93">
        <f t="shared" ref="L422" si="255">+K422/J422-1</f>
        <v>4.994211978229357E-3</v>
      </c>
      <c r="M422" s="92">
        <f t="shared" si="188"/>
        <v>4</v>
      </c>
    </row>
    <row r="423" spans="1:14" x14ac:dyDescent="0.25">
      <c r="A423" s="90">
        <v>43000</v>
      </c>
      <c r="B423">
        <v>13.8</v>
      </c>
      <c r="C423" s="93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si="190"/>
        <v>-1.0007003067818987E-2</v>
      </c>
      <c r="H423" s="93">
        <f>(+B423/(D423*(1-VLOOKUP(A423,FX!A:K,9,0)))-1)</f>
        <v>-1.2206289987779617E-2</v>
      </c>
      <c r="I423" s="93">
        <f t="shared" si="166"/>
        <v>-1.046895167072992E-2</v>
      </c>
      <c r="J423">
        <v>11989.39</v>
      </c>
      <c r="K423">
        <v>12002.73</v>
      </c>
      <c r="L423" s="93">
        <f t="shared" ref="L423" si="257">+K423/J423-1</f>
        <v>1.112650435093121E-3</v>
      </c>
      <c r="M423" s="92">
        <f t="shared" si="188"/>
        <v>5</v>
      </c>
      <c r="N423" s="50" t="s">
        <v>448</v>
      </c>
    </row>
    <row r="424" spans="1:14" x14ac:dyDescent="0.25">
      <c r="A424" s="90">
        <v>43003</v>
      </c>
      <c r="B424">
        <v>13.68</v>
      </c>
      <c r="C424" s="93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si="190"/>
        <v>-1.6529418146171038E-2</v>
      </c>
      <c r="H424" s="93">
        <f>(+B424/(D424*(1-VLOOKUP(A424,FX!A:K,9,0)))-1)</f>
        <v>-1.332952239504237E-2</v>
      </c>
      <c r="I424" s="93">
        <f t="shared" si="166"/>
        <v>-1.575652924670834E-2</v>
      </c>
      <c r="J424">
        <v>12002.73</v>
      </c>
      <c r="K424">
        <v>11971.68</v>
      </c>
      <c r="L424" s="93">
        <f t="shared" ref="L424" si="259">+K424/J424-1</f>
        <v>-2.5869114776387869E-3</v>
      </c>
      <c r="M424" s="92">
        <f t="shared" si="188"/>
        <v>1</v>
      </c>
    </row>
    <row r="425" spans="1:14" x14ac:dyDescent="0.25">
      <c r="A425" s="90">
        <v>43004</v>
      </c>
      <c r="B425">
        <v>13.72</v>
      </c>
      <c r="C425" s="93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si="190"/>
        <v>-1.3284958740049202E-2</v>
      </c>
      <c r="H425" s="93">
        <f>(+B425/(D425*(1-VLOOKUP(A425,FX!A:K,9,0)))-1)</f>
        <v>-1.0923189171191838E-2</v>
      </c>
      <c r="I425" s="93">
        <f t="shared" si="166"/>
        <v>-1.1954486533198749E-2</v>
      </c>
      <c r="J425">
        <v>11971.68</v>
      </c>
      <c r="K425">
        <v>11976.61</v>
      </c>
      <c r="L425" s="93">
        <f t="shared" ref="L425" si="261">+K425/J425-1</f>
        <v>4.1180519359018675E-4</v>
      </c>
      <c r="M425" s="92">
        <f t="shared" si="188"/>
        <v>2</v>
      </c>
    </row>
    <row r="426" spans="1:14" x14ac:dyDescent="0.25">
      <c r="A426" s="90">
        <v>43005</v>
      </c>
      <c r="B426">
        <v>13.66</v>
      </c>
      <c r="C426" s="93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si="190"/>
        <v>-1.2387311923586997E-2</v>
      </c>
      <c r="H426" s="93">
        <f>(+B426/(D426*(1-VLOOKUP(A426,FX!A:K,9,0)))-1)</f>
        <v>-9.8396839928470703E-3</v>
      </c>
      <c r="I426" s="93">
        <f t="shared" si="166"/>
        <v>-1.0144927536231974E-2</v>
      </c>
      <c r="J426">
        <v>11976.61</v>
      </c>
      <c r="K426">
        <v>11929.46</v>
      </c>
      <c r="L426" s="93">
        <f t="shared" ref="L426" si="263">+K426/J426-1</f>
        <v>-3.9368402244042144E-3</v>
      </c>
      <c r="M426" s="92">
        <f t="shared" si="188"/>
        <v>3</v>
      </c>
    </row>
    <row r="427" spans="1:14" ht="28" x14ac:dyDescent="0.25">
      <c r="A427" s="90">
        <v>43006</v>
      </c>
      <c r="B427">
        <v>13.58</v>
      </c>
      <c r="C427" s="93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si="190"/>
        <v>-1.6565256412526042E-2</v>
      </c>
      <c r="H427" s="93">
        <f>(+B427/(D427*(1-VLOOKUP(A427,FX!A:K,9,0)))-1)</f>
        <v>-1.0645041466469607E-2</v>
      </c>
      <c r="I427" s="93">
        <f t="shared" si="166"/>
        <v>-1.5157009210239991E-2</v>
      </c>
      <c r="J427">
        <v>11929.46</v>
      </c>
      <c r="K427">
        <v>11937.02</v>
      </c>
      <c r="L427" s="93">
        <f t="shared" ref="L427" si="265">+K427/J427-1</f>
        <v>6.3372524825111576E-4</v>
      </c>
      <c r="M427" s="92">
        <f t="shared" si="188"/>
        <v>4</v>
      </c>
      <c r="N427" s="50" t="s">
        <v>456</v>
      </c>
    </row>
    <row r="428" spans="1:14" x14ac:dyDescent="0.25">
      <c r="A428" s="90">
        <v>43007</v>
      </c>
      <c r="B428">
        <v>13.66</v>
      </c>
      <c r="C428" s="93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si="190"/>
        <v>-1.1473609635470727E-2</v>
      </c>
      <c r="H428" s="93">
        <f>(+B428/(D428*(1-VLOOKUP(A428,FX!A:K,9,0)))-1)</f>
        <v>-1.1270581157484472E-2</v>
      </c>
      <c r="I428" s="93">
        <f t="shared" si="166"/>
        <v>-1.0288364005216599E-2</v>
      </c>
      <c r="J428">
        <v>11937.02</v>
      </c>
      <c r="K428">
        <v>11962.6</v>
      </c>
      <c r="L428" s="93">
        <f t="shared" ref="L428" si="267">+K428/J428-1</f>
        <v>2.1429133904442565E-3</v>
      </c>
      <c r="M428" s="92">
        <f t="shared" si="188"/>
        <v>5</v>
      </c>
      <c r="N428" s="50" t="s">
        <v>565</v>
      </c>
    </row>
    <row r="429" spans="1:14" x14ac:dyDescent="0.25">
      <c r="A429" s="90">
        <v>43010</v>
      </c>
      <c r="B429">
        <v>13.66</v>
      </c>
      <c r="C429" s="93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3">
        <f t="shared" si="190"/>
        <v>-1.0288364005216599E-2</v>
      </c>
      <c r="H429" s="93">
        <f>(+B429/(D429*(1-VLOOKUP(A429,FX!A:K,9,0)))-1)</f>
        <v>-1.0943756536686222E-2</v>
      </c>
      <c r="I429" s="93">
        <f t="shared" si="166"/>
        <v>-1.086169442433027E-2</v>
      </c>
      <c r="J429">
        <v>11962.6</v>
      </c>
      <c r="K429">
        <v>11962.6</v>
      </c>
      <c r="L429" s="93">
        <f t="shared" ref="L429" si="269">+K429/J429-1</f>
        <v>0</v>
      </c>
      <c r="M429" s="92">
        <f t="shared" si="188"/>
        <v>1</v>
      </c>
    </row>
    <row r="430" spans="1:14" x14ac:dyDescent="0.25">
      <c r="A430" s="90">
        <v>43011</v>
      </c>
      <c r="B430">
        <v>14</v>
      </c>
      <c r="C430" s="93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3">
        <f t="shared" si="190"/>
        <v>1.3758146270818283E-2</v>
      </c>
      <c r="H430" s="93">
        <f>(+B430/(D430*(1-VLOOKUP(A430,FX!A:K,9,0)))-1)</f>
        <v>1.5612357178484526E-2</v>
      </c>
      <c r="I430" s="93">
        <f t="shared" si="166"/>
        <v>1.4419244982247559E-2</v>
      </c>
      <c r="J430">
        <v>11962.6</v>
      </c>
      <c r="K430">
        <v>11962.6</v>
      </c>
      <c r="L430" s="93">
        <f t="shared" ref="L430" si="271">+K430/J430-1</f>
        <v>0</v>
      </c>
      <c r="M430" s="92">
        <f t="shared" si="188"/>
        <v>2</v>
      </c>
    </row>
    <row r="431" spans="1:14" x14ac:dyDescent="0.25">
      <c r="A431" s="90">
        <v>43012</v>
      </c>
      <c r="B431">
        <v>14.06</v>
      </c>
      <c r="C431" s="93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si="190"/>
        <v>1.8766756032171594E-2</v>
      </c>
      <c r="H431" s="93">
        <f>(+B431/(D431*(1-VLOOKUP(A431,FX!A:K,9,0)))-1)</f>
        <v>1.3066844675612588E-2</v>
      </c>
      <c r="I431" s="93">
        <f t="shared" si="166"/>
        <v>1.9135981443896943E-2</v>
      </c>
      <c r="J431">
        <v>11962.6</v>
      </c>
      <c r="K431">
        <v>11962.6</v>
      </c>
      <c r="L431" s="93">
        <f t="shared" ref="L431" si="273">+K431/J431-1</f>
        <v>0</v>
      </c>
      <c r="M431" s="92">
        <f t="shared" si="188"/>
        <v>3</v>
      </c>
    </row>
    <row r="432" spans="1:14" x14ac:dyDescent="0.25">
      <c r="A432" s="90">
        <v>43013</v>
      </c>
      <c r="B432">
        <v>14.06</v>
      </c>
      <c r="C432" s="93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si="190"/>
        <v>1.9135981443896943E-2</v>
      </c>
      <c r="H432" s="93">
        <f>(+B432/(D432*(1-VLOOKUP(A432,FX!A:K,9,0)))-1)</f>
        <v>2.0433214364881991E-2</v>
      </c>
      <c r="I432" s="93">
        <f t="shared" si="166"/>
        <v>1.8840579710144967E-2</v>
      </c>
      <c r="J432">
        <v>11962.6</v>
      </c>
      <c r="K432">
        <v>11962.6</v>
      </c>
      <c r="L432" s="93">
        <f t="shared" ref="L432" si="275">+K432/J432-1</f>
        <v>0</v>
      </c>
      <c r="M432" s="92">
        <f t="shared" si="188"/>
        <v>4</v>
      </c>
      <c r="N432" s="50" t="s">
        <v>466</v>
      </c>
    </row>
    <row r="433" spans="1:14" x14ac:dyDescent="0.25">
      <c r="A433" s="90">
        <v>43014</v>
      </c>
      <c r="B433">
        <v>14.04</v>
      </c>
      <c r="C433" s="93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3">
        <f t="shared" si="190"/>
        <v>1.7391304347825987E-2</v>
      </c>
      <c r="H433" s="93">
        <f>(+B433/(D433*(1-VLOOKUP(A433,FX!A:K,9,0)))-1)</f>
        <v>1.8154880184411137E-2</v>
      </c>
      <c r="I433" s="93">
        <f t="shared" si="166"/>
        <v>1.8129079042784602E-2</v>
      </c>
      <c r="J433">
        <v>11962.6</v>
      </c>
      <c r="K433">
        <v>11962.6</v>
      </c>
      <c r="L433" s="93">
        <f t="shared" ref="L433" si="277">+K433/J433-1</f>
        <v>0</v>
      </c>
      <c r="M433" s="92">
        <f t="shared" si="188"/>
        <v>5</v>
      </c>
    </row>
    <row r="434" spans="1:14" x14ac:dyDescent="0.25">
      <c r="A434" s="90">
        <v>43017</v>
      </c>
      <c r="B434">
        <v>13.9</v>
      </c>
      <c r="C434" s="93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si="190"/>
        <v>-4.2673885215013252E-3</v>
      </c>
      <c r="H434" s="93">
        <f>(+B434/(D434*(1-VLOOKUP(A434,FX!A:K,9,0)))-1)</f>
        <v>-8.7459060258624488E-3</v>
      </c>
      <c r="I434" s="93">
        <f t="shared" si="166"/>
        <v>-2.0819872209060231E-3</v>
      </c>
      <c r="J434">
        <v>11962.6</v>
      </c>
      <c r="K434">
        <v>12109.7</v>
      </c>
      <c r="L434" s="93">
        <f t="shared" ref="L434" si="279">+K434/J434-1</f>
        <v>1.2296657917175269E-2</v>
      </c>
      <c r="M434" s="92">
        <f t="shared" si="188"/>
        <v>1</v>
      </c>
    </row>
    <row r="435" spans="1:14" x14ac:dyDescent="0.25">
      <c r="A435" s="90">
        <v>43018</v>
      </c>
      <c r="B435">
        <v>14</v>
      </c>
      <c r="C435" s="93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si="190"/>
        <v>2.2180034081000777E-3</v>
      </c>
      <c r="H435" s="93">
        <f>(+B435/(D435*(1-VLOOKUP(A435,FX!A:K,9,0)))-1)</f>
        <v>-4.1821379637931866E-3</v>
      </c>
      <c r="I435" s="93">
        <f t="shared" si="166"/>
        <v>-9.9900099900096517E-4</v>
      </c>
      <c r="J435">
        <v>12109.7</v>
      </c>
      <c r="K435">
        <v>12144.49</v>
      </c>
      <c r="L435" s="93">
        <f t="shared" ref="L435" si="281">+K435/J435-1</f>
        <v>2.8729035401371394E-3</v>
      </c>
      <c r="M435" s="92">
        <f t="shared" si="188"/>
        <v>2</v>
      </c>
    </row>
    <row r="436" spans="1:14" x14ac:dyDescent="0.25">
      <c r="A436" s="90">
        <v>43019</v>
      </c>
      <c r="B436">
        <v>14.06</v>
      </c>
      <c r="C436" s="93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si="190"/>
        <v>-2.3553800482685183E-3</v>
      </c>
      <c r="H436" s="93">
        <f>(+B436/(D436*(1-VLOOKUP(A436,FX!A:K,9,0)))-1)</f>
        <v>-3.6493809148741008E-3</v>
      </c>
      <c r="I436" s="93">
        <f t="shared" si="166"/>
        <v>-8.6024538146947105E-3</v>
      </c>
      <c r="J436">
        <v>12144.49</v>
      </c>
      <c r="K436">
        <v>12213.12</v>
      </c>
      <c r="L436" s="93">
        <f t="shared" ref="L436" si="283">+K436/J436-1</f>
        <v>5.6511224431821105E-3</v>
      </c>
      <c r="M436" s="92">
        <f t="shared" si="188"/>
        <v>3</v>
      </c>
      <c r="N436" s="50" t="s">
        <v>486</v>
      </c>
    </row>
    <row r="437" spans="1:14" x14ac:dyDescent="0.25">
      <c r="A437" s="90">
        <v>43020</v>
      </c>
      <c r="B437">
        <v>14.12</v>
      </c>
      <c r="C437" s="93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si="190"/>
        <v>-8.6979388333741081E-3</v>
      </c>
      <c r="H437" s="93">
        <f>(+B437/(D437*(1-VLOOKUP(A437,FX!A:K,9,0)))-1)</f>
        <v>-8.425772008709087E-3</v>
      </c>
      <c r="I437" s="93">
        <f t="shared" si="166"/>
        <v>-8.4269662921349076E-3</v>
      </c>
      <c r="J437">
        <v>12213.12</v>
      </c>
      <c r="K437">
        <v>12266.42</v>
      </c>
      <c r="L437" s="93">
        <f t="shared" ref="L437" si="285">+K437/J437-1</f>
        <v>4.364159199287343E-3</v>
      </c>
      <c r="M437" s="92">
        <f t="shared" si="188"/>
        <v>4</v>
      </c>
      <c r="N437" s="50" t="s">
        <v>487</v>
      </c>
    </row>
    <row r="438" spans="1:14" x14ac:dyDescent="0.25">
      <c r="A438" s="90">
        <v>43021</v>
      </c>
      <c r="B438">
        <v>14.14</v>
      </c>
      <c r="C438" s="93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si="190"/>
        <v>-7.9291027574247552E-3</v>
      </c>
      <c r="H438" s="93">
        <f>(+B438/(D438*(1-VLOOKUP(A438,FX!A:K,9,0)))-1)</f>
        <v>-8.9241460528544092E-3</v>
      </c>
      <c r="I438" s="93">
        <f t="shared" si="166"/>
        <v>-8.2064950550606586E-3</v>
      </c>
      <c r="J438">
        <v>12266.42</v>
      </c>
      <c r="K438">
        <v>12277.63</v>
      </c>
      <c r="L438" s="93">
        <f t="shared" ref="L438" si="287">+K438/J438-1</f>
        <v>9.1387707252810202E-4</v>
      </c>
      <c r="M438" s="92">
        <f t="shared" si="188"/>
        <v>5</v>
      </c>
    </row>
    <row r="439" spans="1:14" x14ac:dyDescent="0.25">
      <c r="A439" s="90">
        <v>43024</v>
      </c>
      <c r="B439">
        <v>14.2</v>
      </c>
      <c r="C439" s="93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si="190"/>
        <v>-8.5347842539191809E-3</v>
      </c>
      <c r="H439" s="93">
        <f>(+B439/(D439*(1-VLOOKUP(A439,FX!A:K,9,0)))-1)</f>
        <v>-8.0706608907161748E-3</v>
      </c>
      <c r="I439" s="93">
        <f t="shared" si="166"/>
        <v>-8.9335566722501536E-3</v>
      </c>
      <c r="J439">
        <v>12277.63</v>
      </c>
      <c r="K439">
        <v>12333.81</v>
      </c>
      <c r="L439" s="93">
        <f t="shared" ref="L439" si="289">+K439/J439-1</f>
        <v>4.5758016815948821E-3</v>
      </c>
      <c r="M439" s="92">
        <f t="shared" si="188"/>
        <v>1</v>
      </c>
    </row>
    <row r="440" spans="1:14" x14ac:dyDescent="0.25">
      <c r="A440" s="90">
        <v>43025</v>
      </c>
      <c r="B440">
        <v>14.14</v>
      </c>
      <c r="C440" s="93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si="190"/>
        <v>-1.3276364325053747E-2</v>
      </c>
      <c r="H440" s="93">
        <f>(+B440/(D440*(1-VLOOKUP(A440,FX!A:K,9,0)))-1)</f>
        <v>-8.6361650060385875E-3</v>
      </c>
      <c r="I440" s="93">
        <f t="shared" si="166"/>
        <v>-1.2362925193825536E-2</v>
      </c>
      <c r="J440">
        <v>12333.81</v>
      </c>
      <c r="K440">
        <v>12335.75</v>
      </c>
      <c r="L440" s="93">
        <f t="shared" ref="L440" si="291">+K440/J440-1</f>
        <v>1.5729121820440284E-4</v>
      </c>
      <c r="M440" s="92">
        <f t="shared" si="188"/>
        <v>2</v>
      </c>
    </row>
    <row r="441" spans="1:14" x14ac:dyDescent="0.25">
      <c r="A441" s="90">
        <v>43026</v>
      </c>
      <c r="B441">
        <v>14.26</v>
      </c>
      <c r="C441" s="93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si="190"/>
        <v>-1.404088934169867E-2</v>
      </c>
      <c r="H441" s="93">
        <f>(+B441/(D441*(1-VLOOKUP(A441,FX!A:K,9,0)))-1)</f>
        <v>-1.2938509562583245E-2</v>
      </c>
      <c r="I441" s="93">
        <f t="shared" ref="I441:I525" si="293">+B441/F441-1</f>
        <v>-1.314878892733562E-2</v>
      </c>
      <c r="J441">
        <v>12335.75</v>
      </c>
      <c r="K441">
        <v>12461.61</v>
      </c>
      <c r="L441" s="93">
        <f t="shared" ref="L441" si="294">+K441/J441-1</f>
        <v>1.0202865654702853E-2</v>
      </c>
      <c r="M441" s="92">
        <f t="shared" si="188"/>
        <v>3</v>
      </c>
    </row>
    <row r="442" spans="1:14" ht="28" x14ac:dyDescent="0.25">
      <c r="A442" s="90">
        <v>43027</v>
      </c>
      <c r="B442">
        <v>14.12</v>
      </c>
      <c r="C442" s="93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si="190"/>
        <v>-2.3702292727213803E-2</v>
      </c>
      <c r="H442" s="93">
        <f>(+B442/(D442*(1-VLOOKUP(A442,FX!A:K,9,0)))-1)</f>
        <v>-2.1154745638664041E-2</v>
      </c>
      <c r="I442" s="93">
        <f t="shared" si="293"/>
        <v>-2.039683640904677E-2</v>
      </c>
      <c r="J442">
        <v>12461.61</v>
      </c>
      <c r="K442">
        <v>12472.65</v>
      </c>
      <c r="L442" s="93">
        <f t="shared" ref="L442" si="296">+K442/J442-1</f>
        <v>8.8592084008398686E-4</v>
      </c>
      <c r="M442" s="92">
        <f t="shared" si="188"/>
        <v>4</v>
      </c>
      <c r="N442" s="50" t="s">
        <v>508</v>
      </c>
    </row>
    <row r="443" spans="1:14" x14ac:dyDescent="0.25">
      <c r="A443" s="90">
        <v>43028</v>
      </c>
      <c r="B443">
        <v>14.16</v>
      </c>
      <c r="C443" s="93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si="190"/>
        <v>-1.1693972722271018E-2</v>
      </c>
      <c r="H443" s="93">
        <f>(+B443/(D443*(1-VLOOKUP(A443,FX!A:K,9,0)))-1)</f>
        <v>-1.2593323218274555E-2</v>
      </c>
      <c r="I443" s="93">
        <f t="shared" si="293"/>
        <v>-1.2001116382919341E-2</v>
      </c>
      <c r="J443">
        <v>12472.65</v>
      </c>
      <c r="K443">
        <v>12397.84</v>
      </c>
      <c r="L443" s="93">
        <f t="shared" ref="L443" si="298">+K443/J443-1</f>
        <v>-5.9979234565228357E-3</v>
      </c>
      <c r="M443" s="92">
        <f t="shared" si="188"/>
        <v>5</v>
      </c>
    </row>
    <row r="444" spans="1:14" x14ac:dyDescent="0.25">
      <c r="A444" s="90">
        <v>43031</v>
      </c>
      <c r="B444">
        <v>14.08</v>
      </c>
      <c r="C444" s="93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si="190"/>
        <v>-1.5628236206940982E-2</v>
      </c>
      <c r="H444" s="93">
        <f>(+B444/(D444*(1-VLOOKUP(A444,FX!A:K,9,0)))-1)</f>
        <v>-1.4501703747047623E-2</v>
      </c>
      <c r="I444" s="93">
        <f t="shared" si="293"/>
        <v>-1.3936550178583973E-2</v>
      </c>
      <c r="J444">
        <v>12397.84</v>
      </c>
      <c r="K444">
        <v>12373.22</v>
      </c>
      <c r="L444" s="93">
        <f t="shared" ref="L444" si="300">+K444/J444-1</f>
        <v>-1.9858297897054067E-3</v>
      </c>
      <c r="M444" s="92">
        <f t="shared" si="188"/>
        <v>1</v>
      </c>
      <c r="N444" s="50" t="s">
        <v>517</v>
      </c>
    </row>
    <row r="445" spans="1:14" x14ac:dyDescent="0.25">
      <c r="A445" s="90">
        <v>43032</v>
      </c>
      <c r="B445">
        <v>14.14</v>
      </c>
      <c r="C445" s="93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si="190"/>
        <v>-1.735937513217356E-2</v>
      </c>
      <c r="H445" s="93">
        <f>(+B445/(D445*(1-VLOOKUP(A445,FX!A:K,9,0)))-1)</f>
        <v>-1.7074787628017174E-2</v>
      </c>
      <c r="I445" s="93">
        <f t="shared" si="293"/>
        <v>-1.6416249304396113E-2</v>
      </c>
      <c r="J445">
        <v>12373.22</v>
      </c>
      <c r="K445">
        <v>12469.23</v>
      </c>
      <c r="L445" s="93">
        <f t="shared" ref="L445" si="302">+K445/J445-1</f>
        <v>7.7594999523162844E-3</v>
      </c>
      <c r="M445" s="92">
        <f t="shared" si="188"/>
        <v>2</v>
      </c>
    </row>
    <row r="446" spans="1:14" x14ac:dyDescent="0.25">
      <c r="A446" s="90">
        <v>43033</v>
      </c>
      <c r="B446">
        <v>14.26</v>
      </c>
      <c r="C446" s="93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si="190"/>
        <v>-1.2254704329428323E-2</v>
      </c>
      <c r="H446" s="93">
        <f>(+B446/(D446*(1-VLOOKUP(A446,FX!A:K,9,0)))-1)</f>
        <v>-1.1288434069464226E-2</v>
      </c>
      <c r="I446" s="93">
        <f t="shared" si="293"/>
        <v>-1.1644025505960665E-2</v>
      </c>
      <c r="J446">
        <v>12469.23</v>
      </c>
      <c r="K446">
        <v>12522.07</v>
      </c>
      <c r="L446" s="93">
        <f t="shared" ref="L446" si="304">+K446/J446-1</f>
        <v>4.2376313533394327E-3</v>
      </c>
      <c r="M446" s="92">
        <f t="shared" si="188"/>
        <v>3</v>
      </c>
    </row>
    <row r="447" spans="1:14" x14ac:dyDescent="0.25">
      <c r="A447" s="90">
        <v>43034</v>
      </c>
      <c r="B447">
        <v>14.34</v>
      </c>
      <c r="C447" s="93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si="190"/>
        <v>-1.1326040327496512E-2</v>
      </c>
      <c r="H447" s="93">
        <f>(+B447/(D447*(1-VLOOKUP(A447,FX!A:K,9,0)))-1)</f>
        <v>-1.2335962556421998E-2</v>
      </c>
      <c r="I447" s="93">
        <f t="shared" si="293"/>
        <v>-1.1375387797311287E-2</v>
      </c>
      <c r="J447">
        <v>12522.07</v>
      </c>
      <c r="K447">
        <v>12588.27</v>
      </c>
      <c r="L447" s="93">
        <f t="shared" ref="L447" si="306">+K447/J447-1</f>
        <v>5.2866658627528373E-3</v>
      </c>
      <c r="M447" s="92">
        <f t="shared" si="188"/>
        <v>4</v>
      </c>
    </row>
    <row r="448" spans="1:14" x14ac:dyDescent="0.25">
      <c r="A448" s="90">
        <v>43035</v>
      </c>
      <c r="B448">
        <v>14.54</v>
      </c>
      <c r="C448" s="93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si="190"/>
        <v>-1.4534059222504947E-2</v>
      </c>
      <c r="H448" s="93">
        <f>(+B448/(D448*(1-VLOOKUP(A448,FX!A:K,9,0)))-1)</f>
        <v>-1.1385592369461794E-2</v>
      </c>
      <c r="I448" s="93">
        <f t="shared" si="293"/>
        <v>-1.1892626571525677E-2</v>
      </c>
      <c r="J448">
        <v>12588.27</v>
      </c>
      <c r="K448">
        <v>12804.75</v>
      </c>
      <c r="L448" s="93">
        <f t="shared" ref="L448" si="308">+K448/J448-1</f>
        <v>1.7196961933609645E-2</v>
      </c>
      <c r="M448" s="92">
        <f t="shared" si="188"/>
        <v>5</v>
      </c>
    </row>
    <row r="449" spans="1:14" x14ac:dyDescent="0.25">
      <c r="A449" s="90">
        <v>43038</v>
      </c>
      <c r="B449">
        <v>14.52</v>
      </c>
      <c r="C449" s="93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si="190"/>
        <v>-1.4838997348734395E-2</v>
      </c>
      <c r="H449" s="93">
        <f>(+B449/(D449*(1-VLOOKUP(A449,FX!A:K,9,0)))-1)</f>
        <v>-1.5869044677518485E-2</v>
      </c>
      <c r="I449" s="93">
        <f t="shared" si="293"/>
        <v>-1.4055815848441733E-2</v>
      </c>
      <c r="J449">
        <v>12804.75</v>
      </c>
      <c r="K449">
        <v>12825.38</v>
      </c>
      <c r="L449" s="93">
        <f t="shared" ref="L449" si="310">+K449/J449-1</f>
        <v>1.6111208731133253E-3</v>
      </c>
      <c r="M449" s="92">
        <f t="shared" si="188"/>
        <v>1</v>
      </c>
    </row>
    <row r="450" spans="1:14" x14ac:dyDescent="0.25">
      <c r="A450" s="90">
        <v>43039</v>
      </c>
      <c r="B450">
        <v>14.56</v>
      </c>
      <c r="C450" s="93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si="190"/>
        <v>-8.5172629748681006E-3</v>
      </c>
      <c r="H450" s="93">
        <f>(+B450/(D450*(1-VLOOKUP(A450,FX!A:K,9,0)))-1)</f>
        <v>-1.1506029061197687E-2</v>
      </c>
      <c r="I450" s="93">
        <f t="shared" si="293"/>
        <v>-9.9952403617324936E-3</v>
      </c>
      <c r="J450">
        <v>12825.38</v>
      </c>
      <c r="K450">
        <v>12788.87</v>
      </c>
      <c r="L450" s="93">
        <f t="shared" ref="L450" si="312">+K450/J450-1</f>
        <v>-2.8466992790855405E-3</v>
      </c>
      <c r="M450" s="92">
        <f t="shared" si="188"/>
        <v>2</v>
      </c>
      <c r="N450" s="50" t="s">
        <v>564</v>
      </c>
    </row>
    <row r="451" spans="1:14" x14ac:dyDescent="0.25">
      <c r="A451" s="90">
        <v>43040</v>
      </c>
      <c r="B451">
        <v>14.6</v>
      </c>
      <c r="C451" s="93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si="190"/>
        <v>-6.7294494939108551E-3</v>
      </c>
      <c r="H451" s="93">
        <f>(+B451/(D451*(1-VLOOKUP(A451,FX!A:K,9,0)))-1)</f>
        <v>-6.2893941236150663E-3</v>
      </c>
      <c r="I451" s="93">
        <f t="shared" si="293"/>
        <v>-8.15217391304357E-3</v>
      </c>
      <c r="J451">
        <v>12788.87</v>
      </c>
      <c r="K451">
        <v>12781.84</v>
      </c>
      <c r="L451" s="93">
        <f t="shared" ref="L451" si="314">+K451/J451-1</f>
        <v>-5.4969672848348416E-4</v>
      </c>
      <c r="M451" s="92">
        <f t="shared" ref="M451:M485" si="315">WEEKDAY(A451,2)</f>
        <v>3</v>
      </c>
    </row>
    <row r="452" spans="1:14" x14ac:dyDescent="0.25">
      <c r="A452" s="90">
        <v>43041</v>
      </c>
      <c r="B452">
        <v>14.62</v>
      </c>
      <c r="C452" s="93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:G487" si="317">+B452/D452-1</f>
        <v>-7.4713755660548165E-3</v>
      </c>
      <c r="H452" s="93">
        <f>(+B452/(D452*(1-VLOOKUP(A452,FX!A:K,9,0)))-1)</f>
        <v>-1.1744965158054899E-2</v>
      </c>
      <c r="I452" s="93">
        <f t="shared" si="293"/>
        <v>-8.8807538471967762E-3</v>
      </c>
      <c r="J452">
        <v>12781.84</v>
      </c>
      <c r="K452">
        <v>12790.57</v>
      </c>
      <c r="L452" s="93">
        <f t="shared" ref="L452" si="318">+K452/J452-1</f>
        <v>6.830002566140525E-4</v>
      </c>
      <c r="M452" s="92">
        <f t="shared" si="315"/>
        <v>4</v>
      </c>
    </row>
    <row r="453" spans="1:14" ht="56" x14ac:dyDescent="0.25">
      <c r="A453" s="90">
        <v>43042</v>
      </c>
      <c r="B453">
        <v>14.56</v>
      </c>
      <c r="C453" s="93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si="317"/>
        <v>-1.3742488896702376E-2</v>
      </c>
      <c r="H453" s="93">
        <f>(+B453/(D453*(1-VLOOKUP(A453,FX!A:K,9,0)))-1)</f>
        <v>-1.0980313677525833E-2</v>
      </c>
      <c r="I453" s="93">
        <f t="shared" si="293"/>
        <v>-1.5617605300520587E-2</v>
      </c>
      <c r="J453">
        <v>12790.57</v>
      </c>
      <c r="K453">
        <v>12800.87</v>
      </c>
      <c r="L453" s="93">
        <f t="shared" ref="L453" si="321">+K453/J453-1</f>
        <v>8.0528076543906479E-4</v>
      </c>
      <c r="M453" s="92">
        <f t="shared" si="315"/>
        <v>5</v>
      </c>
      <c r="N453" s="50" t="s">
        <v>556</v>
      </c>
    </row>
    <row r="454" spans="1:14" x14ac:dyDescent="0.25">
      <c r="A454" s="90">
        <v>43045</v>
      </c>
      <c r="B454">
        <v>14.56</v>
      </c>
      <c r="C454" s="93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si="317"/>
        <v>-1.6296929061100696E-2</v>
      </c>
      <c r="H454" s="93">
        <f>(+B454/(D454*(1-VLOOKUP(A454,FX!A:K,9,0)))-1)</f>
        <v>-1.365466563558182E-2</v>
      </c>
      <c r="I454" s="93">
        <f t="shared" si="293"/>
        <v>-1.3683782685273038E-2</v>
      </c>
      <c r="J454">
        <v>12800.87</v>
      </c>
      <c r="K454">
        <v>12809.71</v>
      </c>
      <c r="L454" s="93">
        <f t="shared" ref="L454" si="323">+K454/J454-1</f>
        <v>6.9057806227212915E-4</v>
      </c>
      <c r="M454" s="92">
        <f t="shared" si="315"/>
        <v>1</v>
      </c>
    </row>
    <row r="455" spans="1:14" x14ac:dyDescent="0.25">
      <c r="A455" s="90">
        <v>43046</v>
      </c>
      <c r="B455">
        <v>14.76</v>
      </c>
      <c r="C455" s="93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si="317"/>
        <v>-1.0270970381481948E-2</v>
      </c>
      <c r="H455" s="93">
        <f>(+B455/(D455*(1-VLOOKUP(A455,FX!A:K,9,0)))-1)</f>
        <v>-1.201200679216019E-2</v>
      </c>
      <c r="I455" s="93">
        <f t="shared" si="293"/>
        <v>-1.0657550774180624E-2</v>
      </c>
      <c r="J455">
        <v>12809.71</v>
      </c>
      <c r="K455">
        <v>12940.89</v>
      </c>
      <c r="L455" s="93">
        <f t="shared" ref="L455" si="325">+K455/J455-1</f>
        <v>1.024066899250653E-2</v>
      </c>
      <c r="M455" s="92">
        <f t="shared" si="315"/>
        <v>2</v>
      </c>
    </row>
    <row r="456" spans="1:14" x14ac:dyDescent="0.25">
      <c r="A456" s="90">
        <v>43047</v>
      </c>
      <c r="B456">
        <v>14.7</v>
      </c>
      <c r="C456" s="93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si="317"/>
        <v>-1.2434121992511038E-2</v>
      </c>
      <c r="H456" s="93">
        <f>(+B456/(D456*(1-VLOOKUP(A456,FX!A:K,9,0)))-1)</f>
        <v>-9.609773617319739E-3</v>
      </c>
      <c r="I456" s="93">
        <f t="shared" si="293"/>
        <v>-1.1565357719203861E-2</v>
      </c>
      <c r="J456">
        <v>12940.89</v>
      </c>
      <c r="K456">
        <v>12911.47</v>
      </c>
      <c r="L456" s="93">
        <f t="shared" ref="L456" si="327">+K456/J456-1</f>
        <v>-2.2734139614818405E-3</v>
      </c>
      <c r="M456" s="92">
        <f t="shared" si="315"/>
        <v>3</v>
      </c>
    </row>
    <row r="457" spans="1:14" x14ac:dyDescent="0.25">
      <c r="A457" s="90">
        <v>43048</v>
      </c>
      <c r="B457">
        <v>14.82</v>
      </c>
      <c r="C457" s="93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si="317"/>
        <v>-9.7860619326000098E-3</v>
      </c>
      <c r="H457" s="93">
        <f>(+B457/(D457*(1-VLOOKUP(A457,FX!A:K,9,0)))-1)</f>
        <v>-1.1313281330228797E-2</v>
      </c>
      <c r="I457" s="93">
        <f t="shared" si="293"/>
        <v>-8.4303492573263306E-3</v>
      </c>
      <c r="J457">
        <v>12911.47</v>
      </c>
      <c r="K457">
        <v>12993.48</v>
      </c>
      <c r="L457" s="93">
        <f t="shared" ref="L457" si="329">+K457/J457-1</f>
        <v>6.3517167293887233E-3</v>
      </c>
      <c r="M457" s="92">
        <f t="shared" si="315"/>
        <v>4</v>
      </c>
      <c r="N457" s="50" t="s">
        <v>570</v>
      </c>
    </row>
    <row r="458" spans="1:14" x14ac:dyDescent="0.25">
      <c r="A458" s="90">
        <v>43049</v>
      </c>
      <c r="B458">
        <v>14.98</v>
      </c>
      <c r="C458" s="93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si="317"/>
        <v>-7.4221482336432887E-3</v>
      </c>
      <c r="H458" s="93">
        <f>(+B458/(D458*(1-VLOOKUP(A458,FX!A:K,9,0)))-1)</f>
        <v>-5.8108651717977411E-3</v>
      </c>
      <c r="I458" s="93">
        <f t="shared" si="293"/>
        <v>-8.2754054948692701E-3</v>
      </c>
      <c r="J458">
        <v>12993.48</v>
      </c>
      <c r="K458">
        <v>13120.42</v>
      </c>
      <c r="L458" s="93">
        <f t="shared" ref="L458" si="331">+K458/J458-1</f>
        <v>9.7695151722247964E-3</v>
      </c>
      <c r="M458" s="92">
        <f t="shared" si="315"/>
        <v>5</v>
      </c>
    </row>
    <row r="459" spans="1:14" x14ac:dyDescent="0.25">
      <c r="A459" s="90">
        <v>43052</v>
      </c>
      <c r="B459">
        <v>15</v>
      </c>
      <c r="C459" s="93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si="317"/>
        <v>-1.1123782306695751E-2</v>
      </c>
      <c r="H459" s="93">
        <f>(+B459/(D459*(1-VLOOKUP(A459,FX!A:K,9,0)))-1)</f>
        <v>-1.0152956373723154E-2</v>
      </c>
      <c r="I459" s="93">
        <f t="shared" si="293"/>
        <v>-1.0227647641042559E-2</v>
      </c>
      <c r="J459">
        <v>13120.42</v>
      </c>
      <c r="K459">
        <v>13175.78</v>
      </c>
      <c r="L459" s="93">
        <f t="shared" ref="L459" si="333">+K459/J459-1</f>
        <v>4.2193771235983224E-3</v>
      </c>
      <c r="M459" s="92">
        <f t="shared" si="315"/>
        <v>1</v>
      </c>
    </row>
    <row r="460" spans="1:14" x14ac:dyDescent="0.25">
      <c r="A460" s="90">
        <v>43053</v>
      </c>
      <c r="B460">
        <v>14.9</v>
      </c>
      <c r="C460" s="93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si="317"/>
        <v>-1.1825173886917506E-2</v>
      </c>
      <c r="H460" s="93">
        <f>(+B460/(D460*(1-VLOOKUP(A460,FX!A:K,9,0)))-1)</f>
        <v>-1.2431917532077064E-2</v>
      </c>
      <c r="I460" s="93">
        <f t="shared" si="293"/>
        <v>-1.1018186645426864E-2</v>
      </c>
      <c r="J460">
        <v>13175.78</v>
      </c>
      <c r="K460">
        <v>13109.1</v>
      </c>
      <c r="L460" s="93">
        <f t="shared" ref="L460" si="335">+K460/J460-1</f>
        <v>-5.0608009544785837E-3</v>
      </c>
      <c r="M460" s="92">
        <f t="shared" si="315"/>
        <v>2</v>
      </c>
    </row>
    <row r="461" spans="1:14" x14ac:dyDescent="0.25">
      <c r="A461" s="90">
        <v>43054</v>
      </c>
      <c r="B461">
        <v>14.82</v>
      </c>
      <c r="C461" s="93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si="317"/>
        <v>-1.2835568036539846E-2</v>
      </c>
      <c r="H461" s="93">
        <f>(+B461/(D461*(1-VLOOKUP(A461,FX!A:K,9,0)))-1)</f>
        <v>-1.3839016322370279E-2</v>
      </c>
      <c r="I461" s="93">
        <f t="shared" si="293"/>
        <v>-1.5086063667176242E-2</v>
      </c>
      <c r="J461">
        <v>13109.1</v>
      </c>
      <c r="K461">
        <v>13062.72</v>
      </c>
      <c r="L461" s="93">
        <f t="shared" ref="L461" si="337">+K461/J461-1</f>
        <v>-3.5380003203882016E-3</v>
      </c>
      <c r="M461" s="92">
        <f t="shared" si="315"/>
        <v>3</v>
      </c>
    </row>
    <row r="462" spans="1:14" x14ac:dyDescent="0.25">
      <c r="A462" s="90">
        <v>43055</v>
      </c>
      <c r="B462">
        <v>15.04</v>
      </c>
      <c r="C462" s="93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si="317"/>
        <v>-1.1588949589593334E-2</v>
      </c>
      <c r="H462" s="93">
        <f>(+B462/(D462*(1-VLOOKUP(A462,FX!A:K,9,0)))-1)</f>
        <v>-1.1797322522571929E-2</v>
      </c>
      <c r="I462" s="93">
        <f t="shared" si="293"/>
        <v>-1.1631727672997361E-2</v>
      </c>
      <c r="J462">
        <v>13062.72</v>
      </c>
      <c r="K462">
        <v>13209.73</v>
      </c>
      <c r="L462" s="93">
        <f t="shared" ref="L462" si="339">+K462/J462-1</f>
        <v>1.125416452316208E-2</v>
      </c>
      <c r="M462" s="92">
        <f t="shared" si="315"/>
        <v>4</v>
      </c>
    </row>
    <row r="463" spans="1:14" x14ac:dyDescent="0.25">
      <c r="A463" s="90">
        <v>43056</v>
      </c>
      <c r="B463">
        <v>15.26</v>
      </c>
      <c r="C463" s="93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si="317"/>
        <v>-1.2780227175718251E-2</v>
      </c>
      <c r="H463" s="93">
        <f>(+B463/(D463*(1-VLOOKUP(A463,FX!A:K,9,0)))-1)</f>
        <v>-1.3317651058081137E-2</v>
      </c>
      <c r="I463" s="93">
        <f t="shared" si="293"/>
        <v>-1.293661060802076E-2</v>
      </c>
      <c r="J463">
        <v>13209.73</v>
      </c>
      <c r="K463">
        <v>13418.55</v>
      </c>
      <c r="L463" s="93">
        <f t="shared" ref="L463" si="341">+K463/J463-1</f>
        <v>1.5808044524755704E-2</v>
      </c>
      <c r="M463" s="92">
        <f t="shared" si="315"/>
        <v>5</v>
      </c>
      <c r="N463" s="50" t="s">
        <v>588</v>
      </c>
    </row>
    <row r="464" spans="1:14" x14ac:dyDescent="0.25">
      <c r="A464" s="90">
        <v>43059</v>
      </c>
      <c r="B464">
        <v>15.36</v>
      </c>
      <c r="C464" s="93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3">
        <f t="shared" si="317"/>
        <v>-1.2173582502816083E-2</v>
      </c>
      <c r="H464" s="93">
        <f>(+B464/(D464*(1-VLOOKUP(A464,FX!A:K,9,0)))-1)</f>
        <v>-1.1101079654100565E-2</v>
      </c>
      <c r="I464" s="93">
        <f t="shared" si="293"/>
        <v>-1.2599640010285351E-2</v>
      </c>
      <c r="J464">
        <v>13418.55</v>
      </c>
      <c r="K464">
        <v>13496.05</v>
      </c>
      <c r="L464" s="93">
        <f t="shared" ref="L464" si="343">+K464/J464-1</f>
        <v>5.7755867809861083E-3</v>
      </c>
      <c r="M464" s="92">
        <f t="shared" si="315"/>
        <v>1</v>
      </c>
    </row>
    <row r="465" spans="1:14" x14ac:dyDescent="0.25">
      <c r="A465" s="90">
        <v>43060</v>
      </c>
      <c r="B465">
        <v>15.74</v>
      </c>
      <c r="C465" s="93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3">
        <f t="shared" si="317"/>
        <v>-8.219676106457352E-3</v>
      </c>
      <c r="H465" s="93">
        <f>(+B465/(D465*(1-VLOOKUP(A465,FX!A:K,9,0)))-1)</f>
        <v>-7.89412301061998E-3</v>
      </c>
      <c r="I465" s="93">
        <f t="shared" si="293"/>
        <v>-6.9400630914826511E-3</v>
      </c>
      <c r="J465">
        <v>13496.05</v>
      </c>
      <c r="K465">
        <v>13768.86</v>
      </c>
      <c r="L465" s="93">
        <f t="shared" ref="L465" si="345">+K465/J465-1</f>
        <v>2.021406263314085E-2</v>
      </c>
      <c r="M465" s="92">
        <f t="shared" si="315"/>
        <v>2</v>
      </c>
    </row>
    <row r="466" spans="1:14" x14ac:dyDescent="0.25">
      <c r="A466" s="90">
        <v>43061</v>
      </c>
      <c r="B466">
        <v>15.88</v>
      </c>
      <c r="C466" s="93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3">
        <f t="shared" si="317"/>
        <v>-5.144795081446385E-3</v>
      </c>
      <c r="H466" s="93">
        <f>(+B466/(D466*(1-VLOOKUP(A466,FX!A:K,9,0)))-1)</f>
        <v>-9.1650273307533059E-3</v>
      </c>
      <c r="I466" s="93">
        <f t="shared" si="293"/>
        <v>-5.635566687539173E-3</v>
      </c>
      <c r="J466">
        <v>13768.86</v>
      </c>
      <c r="K466">
        <v>13866.26</v>
      </c>
      <c r="L466" s="93">
        <f t="shared" ref="L466" si="347">+K466/J466-1</f>
        <v>7.0739334992149239E-3</v>
      </c>
      <c r="M466" s="92">
        <f t="shared" si="315"/>
        <v>3</v>
      </c>
    </row>
    <row r="467" spans="1:14" x14ac:dyDescent="0.25">
      <c r="A467" s="90">
        <v>43062</v>
      </c>
      <c r="B467">
        <v>15.4</v>
      </c>
      <c r="C467" s="93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3">
        <f t="shared" si="317"/>
        <v>-7.3622603482362825E-3</v>
      </c>
      <c r="H467" s="93">
        <f>(+B467/(D467*(1-VLOOKUP(A467,FX!A:K,9,0)))-1)</f>
        <v>-1.1297926971629013E-2</v>
      </c>
      <c r="I467" s="93">
        <f t="shared" si="293"/>
        <v>-1.1235955056179692E-2</v>
      </c>
      <c r="J467">
        <v>13866.26</v>
      </c>
      <c r="K467">
        <v>13470.52</v>
      </c>
      <c r="L467" s="93">
        <f t="shared" ref="L467" si="349">+K467/J467-1</f>
        <v>-2.8539779291604228E-2</v>
      </c>
      <c r="M467" s="92">
        <f t="shared" si="315"/>
        <v>4</v>
      </c>
      <c r="N467" s="50" t="s">
        <v>598</v>
      </c>
    </row>
    <row r="468" spans="1:14" x14ac:dyDescent="0.25">
      <c r="A468" s="90">
        <v>43063</v>
      </c>
      <c r="B468">
        <v>15.44</v>
      </c>
      <c r="C468" s="93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3">
        <f t="shared" si="317"/>
        <v>-8.8001859626489765E-3</v>
      </c>
      <c r="H468" s="93">
        <f>(+B468/(D468*(1-VLOOKUP(A468,FX!A:K,9,0)))-1)</f>
        <v>-9.4330808587029802E-3</v>
      </c>
      <c r="I468" s="93">
        <f t="shared" si="293"/>
        <v>-1.1903238192755627E-2</v>
      </c>
      <c r="J468">
        <v>13470.52</v>
      </c>
      <c r="K468">
        <v>13472.32</v>
      </c>
      <c r="L468" s="93">
        <f t="shared" ref="L468" si="351">+K468/J468-1</f>
        <v>1.3362513102688212E-4</v>
      </c>
      <c r="M468" s="92">
        <f t="shared" si="315"/>
        <v>5</v>
      </c>
    </row>
    <row r="469" spans="1:14" x14ac:dyDescent="0.25">
      <c r="A469" s="90">
        <v>43066</v>
      </c>
      <c r="B469">
        <v>15.22</v>
      </c>
      <c r="C469" s="93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3">
        <f t="shared" si="317"/>
        <v>-1.4795944259212934E-2</v>
      </c>
      <c r="H469" s="93">
        <f>(+B469/(D469*(1-VLOOKUP(A469,FX!A:K,9,0)))-1)</f>
        <v>-1.360618264924307E-2</v>
      </c>
      <c r="I469" s="93">
        <f t="shared" si="293"/>
        <v>-1.2585960814843533E-2</v>
      </c>
      <c r="J469">
        <v>13472.32</v>
      </c>
      <c r="K469">
        <v>13319.35</v>
      </c>
      <c r="L469" s="93">
        <f t="shared" ref="L469" si="353">+K469/J469-1</f>
        <v>-1.1354391819671683E-2</v>
      </c>
      <c r="M469" s="92">
        <f t="shared" si="315"/>
        <v>1</v>
      </c>
    </row>
    <row r="470" spans="1:14" x14ac:dyDescent="0.25">
      <c r="A470" s="90">
        <v>43067</v>
      </c>
      <c r="B470">
        <v>15.18</v>
      </c>
      <c r="C470" s="93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3">
        <f t="shared" si="317"/>
        <v>-9.4673150866361189E-3</v>
      </c>
      <c r="H470" s="93">
        <f>(+B470/(D470*(1-VLOOKUP(A470,FX!A:K,9,0)))-1)</f>
        <v>-7.8965545113806046E-3</v>
      </c>
      <c r="I470" s="93">
        <f t="shared" si="293"/>
        <v>-9.1383812010443766E-3</v>
      </c>
      <c r="J470">
        <v>13319.35</v>
      </c>
      <c r="K470">
        <v>13242.52</v>
      </c>
      <c r="L470" s="93">
        <f t="shared" ref="L470" si="355">+K470/J470-1</f>
        <v>-5.7682995041049567E-3</v>
      </c>
      <c r="M470" s="92">
        <f t="shared" si="315"/>
        <v>2</v>
      </c>
    </row>
    <row r="471" spans="1:14" x14ac:dyDescent="0.25">
      <c r="A471" s="90">
        <v>43068</v>
      </c>
      <c r="B471">
        <v>15.2</v>
      </c>
      <c r="C471" s="93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3">
        <f t="shared" si="317"/>
        <v>-9.8561756065346229E-3</v>
      </c>
      <c r="H471" s="93">
        <f>(+B471/(D471*(1-VLOOKUP(A471,FX!A:K,9,0)))-1)</f>
        <v>-9.6942742332182252E-3</v>
      </c>
      <c r="I471" s="93">
        <f t="shared" si="293"/>
        <v>-8.8680229525300858E-3</v>
      </c>
      <c r="J471">
        <v>13242.52</v>
      </c>
      <c r="K471">
        <v>13269.58</v>
      </c>
      <c r="L471" s="93">
        <f t="shared" ref="L471" si="357">+K471/J471-1</f>
        <v>2.0434177180777002E-3</v>
      </c>
      <c r="M471" s="92">
        <f t="shared" si="315"/>
        <v>3</v>
      </c>
    </row>
    <row r="472" spans="1:14" x14ac:dyDescent="0.25">
      <c r="A472" s="90">
        <v>43069</v>
      </c>
      <c r="B472">
        <v>15</v>
      </c>
      <c r="C472" s="93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3">
        <f t="shared" si="317"/>
        <v>-8.5091123141147751E-3</v>
      </c>
      <c r="H472" s="93">
        <f>(+B472/(D472*(1-VLOOKUP(A472,FX!A:K,9,0)))-1)</f>
        <v>-7.0455438083940614E-3</v>
      </c>
      <c r="I472" s="93">
        <f t="shared" si="293"/>
        <v>-8.3955840550010707E-3</v>
      </c>
      <c r="J472">
        <v>13269.58</v>
      </c>
      <c r="K472">
        <v>13090.24</v>
      </c>
      <c r="L472" s="93">
        <f t="shared" ref="L472" si="359">+K472/J472-1</f>
        <v>-1.3515122558513504E-2</v>
      </c>
      <c r="M472" s="92">
        <f t="shared" si="315"/>
        <v>4</v>
      </c>
      <c r="N472" s="50" t="s">
        <v>606</v>
      </c>
    </row>
    <row r="473" spans="1:14" x14ac:dyDescent="0.25">
      <c r="A473" s="90">
        <v>43070</v>
      </c>
      <c r="B473">
        <v>14.9</v>
      </c>
      <c r="C473" s="93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3">
        <f t="shared" si="317"/>
        <v>-7.2922710839010696E-3</v>
      </c>
      <c r="H473" s="93">
        <f>(+B473/(D473*(1-VLOOKUP(A473,FX!A:K,9,0)))-1)</f>
        <v>-7.3740388017061731E-3</v>
      </c>
      <c r="I473" s="93">
        <f t="shared" si="293"/>
        <v>-7.1961620469082055E-3</v>
      </c>
      <c r="J473">
        <v>13090.24</v>
      </c>
      <c r="K473">
        <v>12988.52</v>
      </c>
      <c r="L473" s="93">
        <f t="shared" ref="L473" si="361">+K473/J473-1</f>
        <v>-7.7706749456082358E-3</v>
      </c>
      <c r="M473" s="92">
        <f t="shared" si="315"/>
        <v>5</v>
      </c>
      <c r="N473" s="50" t="s">
        <v>608</v>
      </c>
    </row>
    <row r="474" spans="1:14" x14ac:dyDescent="0.25">
      <c r="A474" s="90">
        <v>43073</v>
      </c>
      <c r="B474">
        <v>15.02</v>
      </c>
      <c r="C474" s="93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3">
        <f t="shared" si="317"/>
        <v>-8.0321609942565209E-3</v>
      </c>
      <c r="H474" s="93">
        <f>(+B474/(D474*(1-VLOOKUP(A474,FX!A:K,9,0)))-1)</f>
        <v>-8.2000786986046181E-3</v>
      </c>
      <c r="I474" s="93">
        <f t="shared" si="293"/>
        <v>-7.8604927670254954E-3</v>
      </c>
      <c r="J474">
        <v>12988.52</v>
      </c>
      <c r="K474">
        <v>13104.16</v>
      </c>
      <c r="L474" s="93">
        <f t="shared" ref="L474" si="363">+K474/J474-1</f>
        <v>8.9032468672334275E-3</v>
      </c>
      <c r="M474" s="92">
        <f t="shared" si="315"/>
        <v>1</v>
      </c>
    </row>
    <row r="475" spans="1:14" x14ac:dyDescent="0.25">
      <c r="A475" s="90">
        <v>43074</v>
      </c>
      <c r="B475">
        <v>15.2</v>
      </c>
      <c r="C475" s="93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3">
        <f t="shared" si="317"/>
        <v>-1.0782334494874424E-2</v>
      </c>
      <c r="H475" s="93">
        <f>(+B475/(D475*(1-VLOOKUP(A475,FX!A:K,9,0)))-1)</f>
        <v>-1.084439531319048E-2</v>
      </c>
      <c r="I475" s="93">
        <f t="shared" si="293"/>
        <v>-1.0867443222489892E-2</v>
      </c>
      <c r="J475">
        <v>13104.16</v>
      </c>
      <c r="K475">
        <v>13300.37</v>
      </c>
      <c r="L475" s="93">
        <f t="shared" ref="L475" si="365">+K475/J475-1</f>
        <v>1.497310777646188E-2</v>
      </c>
      <c r="M475" s="92">
        <f t="shared" si="315"/>
        <v>2</v>
      </c>
    </row>
    <row r="476" spans="1:14" x14ac:dyDescent="0.25">
      <c r="A476" s="90">
        <v>43075</v>
      </c>
      <c r="B476">
        <v>14.96</v>
      </c>
      <c r="C476" s="93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3">
        <f t="shared" si="317"/>
        <v>-1.4286534504859505E-2</v>
      </c>
      <c r="H476" s="93">
        <f>(+B476/(D476*(1-VLOOKUP(A476,FX!A:K,9,0)))-1)</f>
        <v>-1.3865439284248438E-2</v>
      </c>
      <c r="I476" s="93">
        <f t="shared" si="293"/>
        <v>-1.319261213720313E-2</v>
      </c>
      <c r="J476">
        <v>13300.37</v>
      </c>
      <c r="K476">
        <v>13135.77</v>
      </c>
      <c r="L476" s="93">
        <f t="shared" ref="L476" si="367">+K476/J476-1</f>
        <v>-1.2375595566138431E-2</v>
      </c>
      <c r="M476" s="92">
        <f t="shared" si="315"/>
        <v>3</v>
      </c>
    </row>
    <row r="477" spans="1:14" x14ac:dyDescent="0.25">
      <c r="A477" s="90">
        <v>43076</v>
      </c>
      <c r="B477">
        <v>14.82</v>
      </c>
      <c r="C477" s="93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3">
        <f t="shared" si="317"/>
        <v>-9.3861917486419699E-3</v>
      </c>
      <c r="H477" s="93">
        <f>(+B477/(D477*(1-VLOOKUP(A477,FX!A:K,9,0)))-1)</f>
        <v>-9.2095236768768851E-3</v>
      </c>
      <c r="I477" s="93">
        <f t="shared" si="293"/>
        <v>-8.6956521739129933E-3</v>
      </c>
      <c r="J477">
        <v>13135.77</v>
      </c>
      <c r="K477">
        <v>12962.84</v>
      </c>
      <c r="L477" s="93">
        <f t="shared" ref="L477" si="369">+K477/J477-1</f>
        <v>-1.3164816375438981E-2</v>
      </c>
      <c r="M477" s="92">
        <f t="shared" si="315"/>
        <v>4</v>
      </c>
    </row>
    <row r="478" spans="1:14" x14ac:dyDescent="0.25">
      <c r="A478" s="90">
        <v>43077</v>
      </c>
      <c r="B478">
        <v>15</v>
      </c>
      <c r="C478" s="93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3">
        <f t="shared" si="317"/>
        <v>-4.5307503309804931E-3</v>
      </c>
      <c r="H478" s="93">
        <f>(+B478/(D478*(1-VLOOKUP(A478,FX!A:K,9,0)))-1)</f>
        <v>-3.7746414167868503E-3</v>
      </c>
      <c r="I478" s="93">
        <f t="shared" si="293"/>
        <v>-3.6532713384257454E-3</v>
      </c>
      <c r="J478">
        <v>12962.84</v>
      </c>
      <c r="K478">
        <v>13065.39</v>
      </c>
      <c r="L478" s="93">
        <f t="shared" ref="L478" si="371">+K478/J478-1</f>
        <v>7.9110750421975684E-3</v>
      </c>
      <c r="M478" s="92">
        <f t="shared" si="315"/>
        <v>5</v>
      </c>
    </row>
    <row r="479" spans="1:14" x14ac:dyDescent="0.25">
      <c r="A479" s="90">
        <v>43080</v>
      </c>
      <c r="B479">
        <v>15.24</v>
      </c>
      <c r="C479" s="93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3">
        <f t="shared" si="317"/>
        <v>-3.115851738212605E-3</v>
      </c>
      <c r="H479" s="93">
        <f>(+B479/(D479*(1-VLOOKUP(A479,FX!A:K,9,0)))-1)</f>
        <v>-3.7846523572341306E-3</v>
      </c>
      <c r="I479" s="93">
        <f t="shared" si="293"/>
        <v>-3.8564612066147586E-3</v>
      </c>
      <c r="J479">
        <v>13065.39</v>
      </c>
      <c r="K479">
        <v>13267.28</v>
      </c>
      <c r="L479" s="93">
        <f t="shared" ref="L479" si="373">+K479/J479-1</f>
        <v>1.5452275056466069E-2</v>
      </c>
      <c r="M479" s="92">
        <f t="shared" si="315"/>
        <v>1</v>
      </c>
    </row>
    <row r="480" spans="1:14" x14ac:dyDescent="0.25">
      <c r="A480" s="90">
        <v>43081</v>
      </c>
      <c r="B480">
        <v>14.94</v>
      </c>
      <c r="C480" s="93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3">
        <f t="shared" si="317"/>
        <v>-7.6155959949458785E-3</v>
      </c>
      <c r="H480" s="93">
        <f>(+B480/(D480*(1-VLOOKUP(A480,FX!A:K,9,0)))-1)</f>
        <v>-7.6155959949458785E-3</v>
      </c>
      <c r="I480" s="93">
        <f t="shared" si="293"/>
        <v>-7.5068092738990178E-3</v>
      </c>
      <c r="J480">
        <v>13267.28</v>
      </c>
      <c r="K480">
        <v>13055.38</v>
      </c>
      <c r="L480" s="93">
        <f t="shared" ref="L480" si="375">+K480/J480-1</f>
        <v>-1.5971623422434855E-2</v>
      </c>
      <c r="M480" s="92">
        <f t="shared" si="315"/>
        <v>2</v>
      </c>
    </row>
    <row r="481" spans="1:15" x14ac:dyDescent="0.25">
      <c r="A481" s="90">
        <v>43082</v>
      </c>
      <c r="B481">
        <v>15.16</v>
      </c>
      <c r="C481" s="93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3">
        <f t="shared" si="317"/>
        <v>-2.1166795337390631E-3</v>
      </c>
      <c r="H481" s="93">
        <f>(+B481/(D481*(1-VLOOKUP(A481,FX!A:K,9,0)))-1)</f>
        <v>-1.5224930895636479E-3</v>
      </c>
      <c r="I481" s="93">
        <f t="shared" si="293"/>
        <v>-5.2742616033751855E-4</v>
      </c>
      <c r="J481">
        <v>13055.38</v>
      </c>
      <c r="K481">
        <v>13176.07</v>
      </c>
      <c r="L481" s="93">
        <f t="shared" ref="L481" si="377">+K481/J481-1</f>
        <v>9.2444647340790276E-3</v>
      </c>
      <c r="M481" s="92">
        <f t="shared" si="315"/>
        <v>3</v>
      </c>
    </row>
    <row r="482" spans="1:15" x14ac:dyDescent="0.25">
      <c r="A482" s="90">
        <v>43083</v>
      </c>
      <c r="B482">
        <v>15.06</v>
      </c>
      <c r="C482" s="93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3">
        <f t="shared" si="317"/>
        <v>-5.5211926783360621E-4</v>
      </c>
      <c r="H482" s="93">
        <f>(+B482/(D482*(1-VLOOKUP(A482,FX!A:K,9,0)))-1)</f>
        <v>-2.7191053437402024E-3</v>
      </c>
      <c r="I482" s="93">
        <f t="shared" si="293"/>
        <v>-4.4291663912210399E-3</v>
      </c>
      <c r="J482">
        <v>13176.07</v>
      </c>
      <c r="K482">
        <v>13089.48</v>
      </c>
      <c r="L482" s="93">
        <f t="shared" ref="L482" si="379">+K482/J482-1</f>
        <v>-6.5717622933090247E-3</v>
      </c>
      <c r="M482" s="92">
        <f t="shared" si="315"/>
        <v>4</v>
      </c>
    </row>
    <row r="483" spans="1:15" x14ac:dyDescent="0.25">
      <c r="A483" s="90">
        <v>43084</v>
      </c>
      <c r="B483">
        <v>14.84</v>
      </c>
      <c r="C483" s="93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3">
        <f t="shared" si="317"/>
        <v>-5.2338925474635367E-3</v>
      </c>
      <c r="H483" s="93">
        <f>(+B483/(D483*(1-VLOOKUP(A483,FX!A:K,9,0)))-1)</f>
        <v>-5.5830613507517057E-3</v>
      </c>
      <c r="I483" s="93">
        <f t="shared" si="293"/>
        <v>-4.1605153670647432E-3</v>
      </c>
      <c r="J483">
        <v>13089.48</v>
      </c>
      <c r="K483">
        <v>12908.7</v>
      </c>
      <c r="L483" s="93">
        <f t="shared" ref="L483" si="381">+K483/J483-1</f>
        <v>-1.3811091044105606E-2</v>
      </c>
      <c r="M483" s="92">
        <f t="shared" si="315"/>
        <v>5</v>
      </c>
      <c r="N483" s="50" t="s">
        <v>626</v>
      </c>
    </row>
    <row r="484" spans="1:15" x14ac:dyDescent="0.25">
      <c r="A484" s="90">
        <v>43087</v>
      </c>
      <c r="B484">
        <v>14.56</v>
      </c>
      <c r="C484" s="93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3">
        <f t="shared" si="317"/>
        <v>-6.0945320817906712E-3</v>
      </c>
      <c r="H484" s="93">
        <f>(+B484/(D484*(1-VLOOKUP(A484,FX!A:K,9,0)))-1)</f>
        <v>-5.4217804469732789E-3</v>
      </c>
      <c r="I484" s="93">
        <f t="shared" si="293"/>
        <v>-5.1926755944246006E-3</v>
      </c>
      <c r="J484">
        <v>12908.7</v>
      </c>
      <c r="K484">
        <v>12968.26</v>
      </c>
      <c r="L484" s="93">
        <f t="shared" ref="L484" si="383">+K484/J484-1</f>
        <v>4.613942534879456E-3</v>
      </c>
      <c r="M484" s="92">
        <f t="shared" si="315"/>
        <v>1</v>
      </c>
      <c r="N484" s="50" t="s">
        <v>631</v>
      </c>
      <c r="O484">
        <v>0.32</v>
      </c>
    </row>
    <row r="485" spans="1:15" x14ac:dyDescent="0.25">
      <c r="A485" s="90">
        <v>43088</v>
      </c>
      <c r="B485">
        <v>14.84</v>
      </c>
      <c r="C485" s="93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3">
        <f t="shared" si="317"/>
        <v>-2.6929574371193921E-3</v>
      </c>
      <c r="H485" s="93">
        <f>(+B485/(D485*(1-VLOOKUP(A485,FX!A:K,9,0)))-1)</f>
        <v>-2.4387164495717206E-3</v>
      </c>
      <c r="I485" s="93">
        <f t="shared" si="293"/>
        <v>-4.2273367778300486E-3</v>
      </c>
      <c r="J485">
        <v>12968.26</v>
      </c>
      <c r="K485">
        <v>13184.52</v>
      </c>
      <c r="L485" s="93">
        <f t="shared" ref="L485" si="384">+K485/J485-1</f>
        <v>1.6676099954812784E-2</v>
      </c>
      <c r="M485" s="92">
        <f t="shared" si="315"/>
        <v>2</v>
      </c>
    </row>
    <row r="486" spans="1:15" x14ac:dyDescent="0.25">
      <c r="A486" s="90">
        <v>43089</v>
      </c>
      <c r="B486">
        <v>14.94</v>
      </c>
      <c r="C486" s="93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3">
        <f t="shared" si="317"/>
        <v>-8.9005079620951832E-5</v>
      </c>
      <c r="H486" s="93">
        <f>(+B486/(D486*(1-VLOOKUP(A486,FX!A:K,9,0)))-1)</f>
        <v>-2.9000288400951035E-3</v>
      </c>
      <c r="I486" s="93">
        <f t="shared" si="293"/>
        <v>-4.6832140228802999E-4</v>
      </c>
      <c r="J486">
        <v>13184.52</v>
      </c>
      <c r="K486">
        <v>13218.43</v>
      </c>
      <c r="L486" s="93">
        <f t="shared" ref="L486" si="385">+K486/J486-1</f>
        <v>2.5719555964114349E-3</v>
      </c>
      <c r="M486" s="92">
        <f t="shared" ref="M486" si="386">WEEKDAY(A486,2)</f>
        <v>3</v>
      </c>
    </row>
    <row r="487" spans="1:15" x14ac:dyDescent="0.25">
      <c r="A487" s="90">
        <v>43090</v>
      </c>
      <c r="B487">
        <v>15.1</v>
      </c>
      <c r="C487" s="93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3">
        <f t="shared" si="317"/>
        <v>1.7796444993489757E-4</v>
      </c>
      <c r="H487" s="93">
        <f>(+B487/(D487*(1-VLOOKUP(A487,FX!A:K,9,0)))-1)</f>
        <v>-3.90397240066509E-3</v>
      </c>
      <c r="I487" s="93">
        <f t="shared" si="293"/>
        <v>-3.9577836411609502E-3</v>
      </c>
      <c r="J487">
        <v>13218.43</v>
      </c>
      <c r="K487">
        <v>13351.36</v>
      </c>
      <c r="L487" s="93">
        <f t="shared" ref="L487" si="387">+K487/J487-1</f>
        <v>1.0056413658808161E-2</v>
      </c>
      <c r="M487" s="92">
        <f t="shared" ref="M487" si="388">WEEKDAY(A487,2)</f>
        <v>4</v>
      </c>
    </row>
    <row r="488" spans="1:15" x14ac:dyDescent="0.25">
      <c r="A488" s="90">
        <v>43091</v>
      </c>
      <c r="B488">
        <v>14.98</v>
      </c>
      <c r="C488" s="93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3">
        <f t="shared" ref="G488" si="390">+B488/D488-1</f>
        <v>-7.7039021866252E-3</v>
      </c>
      <c r="H488" s="93">
        <f>(+B488/(D488*(1-VLOOKUP(A488,FX!A:K,9,0)))-1)</f>
        <v>-8.0445990066106976E-3</v>
      </c>
      <c r="I488" s="93">
        <f t="shared" si="293"/>
        <v>-7.3553773772446762E-3</v>
      </c>
      <c r="J488">
        <v>13351.36</v>
      </c>
      <c r="K488">
        <v>13295.26</v>
      </c>
      <c r="L488" s="93">
        <f t="shared" ref="L488" si="391">+K488/J488-1</f>
        <v>-4.2018191405220895E-3</v>
      </c>
      <c r="M488" s="92">
        <f t="shared" ref="M488" si="392">WEEKDAY(A488,2)</f>
        <v>5</v>
      </c>
    </row>
    <row r="489" spans="1:15" x14ac:dyDescent="0.25">
      <c r="A489" s="90">
        <v>43094</v>
      </c>
      <c r="B489">
        <v>14.98</v>
      </c>
      <c r="C489" s="93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3">
        <f t="shared" ref="G489" si="394">+B489/D489-1</f>
        <v>-8.1551042936021112E-3</v>
      </c>
      <c r="H489" s="93">
        <f>(+B489/(D489*(1-VLOOKUP(A489,FX!A:K,9,0)))-1)</f>
        <v>-8.1551042936021112E-3</v>
      </c>
      <c r="I489" s="93">
        <f t="shared" si="293"/>
        <v>-7.9470198675496428E-3</v>
      </c>
      <c r="J489" s="92">
        <v>13295.26</v>
      </c>
      <c r="K489">
        <v>13305.98</v>
      </c>
      <c r="L489" s="93">
        <f t="shared" ref="L489" si="395">+K489/J489-1</f>
        <v>8.0630239649304158E-4</v>
      </c>
      <c r="M489" s="92">
        <f t="shared" ref="M489" si="396">WEEKDAY(A489,2)</f>
        <v>1</v>
      </c>
    </row>
    <row r="490" spans="1:15" x14ac:dyDescent="0.25">
      <c r="A490" s="90">
        <v>43095</v>
      </c>
      <c r="B490">
        <v>14.98</v>
      </c>
      <c r="C490" s="93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93">
        <f t="shared" ref="G490" si="399">+B490/D490-1</f>
        <v>-1.1128565766426735E-2</v>
      </c>
      <c r="H490" s="93">
        <f>(+B490/(D490*(1-VLOOKUP(A490,FX!A:K,9,0)))-1)</f>
        <v>-1.3545660390583802E-2</v>
      </c>
      <c r="I490" s="93">
        <f t="shared" si="293"/>
        <v>-1.3824884792626668E-2</v>
      </c>
      <c r="J490">
        <v>13305.98</v>
      </c>
      <c r="K490">
        <v>13348.79</v>
      </c>
      <c r="L490" s="93">
        <f t="shared" ref="L490" si="400">+K490/J490-1</f>
        <v>3.2173503943340176E-3</v>
      </c>
      <c r="M490" s="92">
        <f t="shared" ref="M490" si="401">WEEKDAY(A490,2)</f>
        <v>2</v>
      </c>
    </row>
    <row r="491" spans="1:15" x14ac:dyDescent="0.25">
      <c r="A491" s="90">
        <v>43096</v>
      </c>
      <c r="B491">
        <v>14.74</v>
      </c>
      <c r="C491" s="93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93">
        <f t="shared" ref="G491" si="404">+B491/D491-1</f>
        <v>-1.0408631009927727E-2</v>
      </c>
      <c r="H491" s="93">
        <f>(+B491/(D491*(1-VLOOKUP(A491,FX!A:K,9,0)))-1)</f>
        <v>-1.0019418625291654E-2</v>
      </c>
      <c r="I491" s="93">
        <f t="shared" si="293"/>
        <v>-1.2990491495915246E-2</v>
      </c>
      <c r="J491">
        <v>13348.79</v>
      </c>
      <c r="K491">
        <v>13089.58</v>
      </c>
      <c r="L491" s="93">
        <f t="shared" ref="L491" si="405">+K491/J491-1</f>
        <v>-1.9418239405968651E-2</v>
      </c>
      <c r="M491" s="92">
        <f t="shared" ref="M491" si="406">WEEKDAY(A491,2)</f>
        <v>3</v>
      </c>
    </row>
    <row r="492" spans="1:15" x14ac:dyDescent="0.25">
      <c r="A492" s="90">
        <v>43097</v>
      </c>
      <c r="B492">
        <v>15</v>
      </c>
      <c r="C492" s="93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F492">
        <v>15.061999999999999</v>
      </c>
      <c r="G492" s="93">
        <f t="shared" ref="G492" si="409">+B492/D492-1</f>
        <v>-3.618090087557424E-3</v>
      </c>
      <c r="H492" s="93">
        <f>(+B492/(D492*(1-VLOOKUP(A492,FX!A:K,9,0)))-1)</f>
        <v>-4.9586912578958309E-3</v>
      </c>
      <c r="I492" s="93">
        <f t="shared" si="293"/>
        <v>-4.1163192139157534E-3</v>
      </c>
      <c r="J492">
        <v>13089.58</v>
      </c>
      <c r="K492">
        <v>13195.17</v>
      </c>
      <c r="L492" s="93">
        <f t="shared" ref="L492" si="410">+K492/J492-1</f>
        <v>8.0667217741134944E-3</v>
      </c>
      <c r="M492" s="92">
        <f t="shared" ref="M492" si="411">WEEKDAY(A492,2)</f>
        <v>4</v>
      </c>
      <c r="N492" s="50" t="s">
        <v>641</v>
      </c>
    </row>
    <row r="493" spans="1:15" x14ac:dyDescent="0.25">
      <c r="A493" s="90">
        <v>43098</v>
      </c>
      <c r="B493">
        <v>15.02</v>
      </c>
      <c r="C493" s="93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(D493-O493)*(1-VLOOKUP(A493,FX!A:K,9,0))</f>
        <v>15.121442510215454</v>
      </c>
      <c r="F493">
        <v>15.081</v>
      </c>
      <c r="G493" s="93">
        <f t="shared" ref="G493" si="414">+B493/D493-1</f>
        <v>-2.8300382632363563E-3</v>
      </c>
      <c r="H493" s="93">
        <f>(+B493/(D493*(1-VLOOKUP(A493,FX!A:K,9,0)))-1)</f>
        <v>-6.7085207080557208E-3</v>
      </c>
      <c r="I493" s="93">
        <f t="shared" si="293"/>
        <v>-4.0448246137524402E-3</v>
      </c>
      <c r="J493">
        <v>13195.17</v>
      </c>
      <c r="K493">
        <v>13195.72</v>
      </c>
      <c r="L493" s="93">
        <f t="shared" ref="L493" si="415">+K493/J493-1</f>
        <v>4.1681918459435252E-5</v>
      </c>
      <c r="M493" s="92">
        <f t="shared" ref="M493" si="416">WEEKDAY(A493,2)</f>
        <v>5</v>
      </c>
    </row>
    <row r="494" spans="1:15" x14ac:dyDescent="0.25">
      <c r="A494" s="90">
        <v>43102</v>
      </c>
      <c r="B494">
        <v>15.36</v>
      </c>
      <c r="C494" s="93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(D494-O494)*(1-VLOOKUP(A494,FX!A:K,9,0))</f>
        <v>15.391888671576487</v>
      </c>
      <c r="F494">
        <v>15.427</v>
      </c>
      <c r="G494" s="93">
        <f t="shared" ref="G494" si="419">+B494/D494-1</f>
        <v>1.1592526738553044E-3</v>
      </c>
      <c r="H494" s="93">
        <f>(+B494/(D494*(1-VLOOKUP(A494,FX!A:K,9,0)))-1)</f>
        <v>-2.0717841882117449E-3</v>
      </c>
      <c r="I494" s="93">
        <f t="shared" si="293"/>
        <v>-4.3430349387437728E-3</v>
      </c>
      <c r="J494">
        <v>13195.72</v>
      </c>
      <c r="K494">
        <v>13424.28</v>
      </c>
      <c r="L494" s="93">
        <f t="shared" ref="L494" si="420">+K494/J494-1</f>
        <v>1.7320767642841961E-2</v>
      </c>
      <c r="M494" s="92">
        <f t="shared" ref="M494" si="421">WEEKDAY(A494,2)</f>
        <v>2</v>
      </c>
    </row>
    <row r="495" spans="1:15" x14ac:dyDescent="0.25">
      <c r="A495" s="90">
        <v>43103</v>
      </c>
      <c r="B495">
        <v>15.4</v>
      </c>
      <c r="C495" s="93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(D495-O495)*(1-VLOOKUP(A495,FX!A:K,9,0))</f>
        <v>15.407369112573644</v>
      </c>
      <c r="F495">
        <v>15.422000000000001</v>
      </c>
      <c r="G495" s="93">
        <f t="shared" ref="G495" si="424">+B495/D495-1</f>
        <v>-1.6155657637781928E-3</v>
      </c>
      <c r="H495" s="93">
        <f>(+B495/(D495*(1-VLOOKUP(A495,FX!A:K,9,0)))-1)</f>
        <v>-4.7828493753876433E-4</v>
      </c>
      <c r="I495" s="93">
        <f t="shared" si="293"/>
        <v>-1.4265335235378318E-3</v>
      </c>
      <c r="J495">
        <v>13424.28</v>
      </c>
      <c r="K495">
        <v>13422.47</v>
      </c>
      <c r="L495" s="93">
        <f t="shared" ref="L495" si="425">+K495/J495-1</f>
        <v>-1.3483032237115999E-4</v>
      </c>
      <c r="M495" s="92">
        <f t="shared" ref="M495" si="426">WEEKDAY(A495,2)</f>
        <v>3</v>
      </c>
    </row>
    <row r="496" spans="1:15" x14ac:dyDescent="0.25">
      <c r="A496" s="90">
        <v>43104</v>
      </c>
      <c r="B496">
        <v>15.48</v>
      </c>
      <c r="C496" s="93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(D496-O496)*(1-VLOOKUP(A496,FX!A:K,9,0))</f>
        <v>15.499414759232115</v>
      </c>
      <c r="F496">
        <v>15.505000000000001</v>
      </c>
      <c r="G496" s="93">
        <f t="shared" ref="G496" si="429">+B496/D496-1</f>
        <v>-1.3194192028090912E-3</v>
      </c>
      <c r="H496" s="93">
        <f>(+B496/(D496*(1-VLOOKUP(A496,FX!A:K,9,0)))-1)</f>
        <v>-1.2526124072232969E-3</v>
      </c>
      <c r="I496" s="93">
        <f t="shared" si="293"/>
        <v>-1.6123831022251123E-3</v>
      </c>
      <c r="J496">
        <v>13422.47</v>
      </c>
      <c r="K496">
        <v>13490.75</v>
      </c>
      <c r="L496" s="93">
        <f t="shared" ref="L496" si="430">+K496/J496-1</f>
        <v>5.086992185491912E-3</v>
      </c>
      <c r="M496" s="92">
        <f t="shared" ref="M496" si="431">WEEKDAY(A496,2)</f>
        <v>4</v>
      </c>
    </row>
    <row r="497" spans="1:14" x14ac:dyDescent="0.25">
      <c r="A497" s="90">
        <v>43105</v>
      </c>
      <c r="B497">
        <v>15.58</v>
      </c>
      <c r="C497" s="93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(D497-O497)*(1-VLOOKUP(A497,FX!A:K,9,0))</f>
        <v>15.640244034495428</v>
      </c>
      <c r="F497">
        <v>15.624000000000001</v>
      </c>
      <c r="G497" s="93">
        <f t="shared" ref="G497" si="434">+B497/D497-1</f>
        <v>-7.3295478687251947E-4</v>
      </c>
      <c r="H497" s="93">
        <f>(+B497/(D497*(1-VLOOKUP(A497,FX!A:K,9,0)))-1)</f>
        <v>-3.8518602627015674E-3</v>
      </c>
      <c r="I497" s="93">
        <f t="shared" si="293"/>
        <v>-2.8161802355350929E-3</v>
      </c>
      <c r="J497">
        <v>13490.75</v>
      </c>
      <c r="K497">
        <v>13565.95</v>
      </c>
      <c r="L497" s="93">
        <f t="shared" ref="L497" si="435">+K497/J497-1</f>
        <v>5.5741897225878301E-3</v>
      </c>
      <c r="M497" s="92">
        <f t="shared" ref="M497" si="436">WEEKDAY(A497,2)</f>
        <v>5</v>
      </c>
    </row>
    <row r="498" spans="1:14" x14ac:dyDescent="0.25">
      <c r="A498" s="90">
        <v>43108</v>
      </c>
      <c r="B498">
        <v>15.6</v>
      </c>
      <c r="C498" s="93">
        <f t="shared" ref="C498" si="437">B498/(B497-O498)-1</f>
        <v>1.2836970474967568E-3</v>
      </c>
      <c r="D498" s="26">
        <f t="shared" ref="D498" si="438">+(F497-O498)*(1+L498)</f>
        <v>15.676713630818334</v>
      </c>
      <c r="E498" s="26">
        <f>(D498-O498)*(1-VLOOKUP(A498,FX!A:K,9,0))</f>
        <v>15.663516308759005</v>
      </c>
      <c r="F498" s="92">
        <v>15.645</v>
      </c>
      <c r="G498" s="93">
        <f t="shared" ref="G498" si="439">+B498/D498-1</f>
        <v>-4.8934765681708514E-3</v>
      </c>
      <c r="H498" s="93">
        <f>(+B498/(D498*(1-VLOOKUP(A498,FX!A:K,9,0)))-1)</f>
        <v>-4.0550478900761577E-3</v>
      </c>
      <c r="I498" s="93">
        <f t="shared" si="293"/>
        <v>-2.8763183125599667E-3</v>
      </c>
      <c r="J498">
        <v>13565.95</v>
      </c>
      <c r="K498">
        <v>13611.72</v>
      </c>
      <c r="L498" s="93">
        <f t="shared" ref="L498" si="440">+K498/J498-1</f>
        <v>3.3738883012246479E-3</v>
      </c>
      <c r="M498" s="92">
        <f t="shared" ref="M498" si="441">WEEKDAY(A498,2)</f>
        <v>1</v>
      </c>
      <c r="N498" s="50" t="s">
        <v>650</v>
      </c>
    </row>
    <row r="499" spans="1:14" x14ac:dyDescent="0.25">
      <c r="A499" s="90">
        <v>43109</v>
      </c>
      <c r="B499">
        <v>15.74</v>
      </c>
      <c r="C499" s="93">
        <f t="shared" ref="C499" si="442">B499/(B498-O499)-1</f>
        <v>8.9743589743589425E-3</v>
      </c>
      <c r="D499" s="26">
        <f t="shared" ref="D499" si="443">+(F498-O499)*(1+L499)</f>
        <v>15.814785993246998</v>
      </c>
      <c r="E499" s="26">
        <f>(D499-O499)*(1-VLOOKUP(A499,FX!A:K,9,0))</f>
        <v>15.780480904067618</v>
      </c>
      <c r="F499">
        <v>15.724</v>
      </c>
      <c r="G499" s="93">
        <f t="shared" ref="G499" si="444">+B499/D499-1</f>
        <v>-4.7288653339306874E-3</v>
      </c>
      <c r="H499" s="93">
        <f>(+B499/(D499*(1-VLOOKUP(A499,FX!A:K,9,0)))-1)</f>
        <v>-2.5652516113867652E-3</v>
      </c>
      <c r="I499" s="93">
        <f t="shared" si="293"/>
        <v>1.0175527855507127E-3</v>
      </c>
      <c r="J499">
        <v>13611.72</v>
      </c>
      <c r="K499">
        <v>13759.44</v>
      </c>
      <c r="L499" s="93">
        <f t="shared" ref="L499" si="445">+K499/J499-1</f>
        <v>1.0852412479833706E-2</v>
      </c>
      <c r="M499" s="92">
        <f t="shared" ref="M499" si="446">WEEKDAY(A499,2)</f>
        <v>2</v>
      </c>
    </row>
    <row r="500" spans="1:14" x14ac:dyDescent="0.25">
      <c r="A500" s="90">
        <v>43110</v>
      </c>
      <c r="B500">
        <v>15.84</v>
      </c>
      <c r="C500" s="93">
        <f t="shared" ref="C500" si="447">B500/(B499-O500)-1</f>
        <v>6.3532401524777349E-3</v>
      </c>
      <c r="D500" s="26">
        <f t="shared" ref="D500" si="448">+(F499-O500)*(1+L500)</f>
        <v>15.916592556092398</v>
      </c>
      <c r="E500" s="26">
        <f>(D500-O500)*(1-VLOOKUP(A500,FX!A:K,9,0))</f>
        <v>15.842001716465839</v>
      </c>
      <c r="F500">
        <v>15.956</v>
      </c>
      <c r="G500" s="93">
        <f t="shared" ref="G500" si="449">+B500/D500-1</f>
        <v>-4.8121201709772077E-3</v>
      </c>
      <c r="H500" s="93">
        <f>(+B500/(D500*(1-VLOOKUP(A500,FX!A:K,9,0)))-1)</f>
        <v>-1.2635502139601851E-4</v>
      </c>
      <c r="I500" s="93">
        <f t="shared" si="293"/>
        <v>-7.2699924793181436E-3</v>
      </c>
      <c r="J500">
        <v>13759.44</v>
      </c>
      <c r="K500">
        <v>13927.97</v>
      </c>
      <c r="L500" s="93">
        <f t="shared" ref="L500" si="450">+K500/J500-1</f>
        <v>1.2248318245509981E-2</v>
      </c>
      <c r="M500" s="92">
        <f t="shared" ref="M500" si="451">WEEKDAY(A500,2)</f>
        <v>3</v>
      </c>
    </row>
    <row r="501" spans="1:14" x14ac:dyDescent="0.25">
      <c r="A501" s="90">
        <v>43111</v>
      </c>
      <c r="B501">
        <v>15.92</v>
      </c>
      <c r="C501" s="93">
        <f t="shared" ref="C501" si="452">B501/(B500-O501)-1</f>
        <v>5.050505050504972E-3</v>
      </c>
      <c r="D501" s="26">
        <f t="shared" ref="D501" si="453">+(F500-O501)*(1+L501)</f>
        <v>15.929078201633116</v>
      </c>
      <c r="E501" s="26">
        <f>(D501-O501)*(1-VLOOKUP(A501,FX!A:K,9,0))</f>
        <v>15.95633616375371</v>
      </c>
      <c r="F501">
        <v>15.981</v>
      </c>
      <c r="G501" s="93">
        <f t="shared" ref="G501" si="454">+B501/D501-1</f>
        <v>-5.699138090856648E-4</v>
      </c>
      <c r="H501" s="93">
        <f>(+B501/(D501*(1-VLOOKUP(A501,FX!A:K,9,0)))-1)</f>
        <v>-2.2772247576640092E-3</v>
      </c>
      <c r="I501" s="93">
        <f t="shared" si="293"/>
        <v>-3.8170327263625792E-3</v>
      </c>
      <c r="J501">
        <v>13927.97</v>
      </c>
      <c r="K501">
        <v>13904.47</v>
      </c>
      <c r="L501" s="93">
        <f t="shared" ref="L501" si="455">+K501/J501-1</f>
        <v>-1.6872523418703933E-3</v>
      </c>
      <c r="M501" s="92">
        <f t="shared" ref="M501" si="456">WEEKDAY(A501,2)</f>
        <v>4</v>
      </c>
    </row>
    <row r="502" spans="1:14" x14ac:dyDescent="0.25">
      <c r="A502" s="90">
        <v>43112</v>
      </c>
      <c r="B502">
        <v>16.16</v>
      </c>
      <c r="C502" s="93">
        <f t="shared" ref="C502" si="457">B502/(B501-O502)-1</f>
        <v>1.5075376884422065E-2</v>
      </c>
      <c r="D502" s="26">
        <f t="shared" ref="D502" si="458">+(F501-O502)*(1+L502)</f>
        <v>16.137942734962213</v>
      </c>
      <c r="E502" s="26">
        <f>(D502-O502)*(1-VLOOKUP(A502,FX!A:K,9,0))</f>
        <v>16.224655455257537</v>
      </c>
      <c r="F502">
        <v>16.2</v>
      </c>
      <c r="G502" s="93">
        <f t="shared" ref="G502" si="459">+B502/D502-1</f>
        <v>1.3667953468443628E-3</v>
      </c>
      <c r="H502" s="93">
        <f>(+B502/(D502*(1-VLOOKUP(A502,FX!A:K,9,0)))-1)</f>
        <v>-3.9850125283606985E-3</v>
      </c>
      <c r="I502" s="93">
        <f t="shared" si="293"/>
        <v>-2.4691358024691024E-3</v>
      </c>
      <c r="J502">
        <v>13904.47</v>
      </c>
      <c r="K502">
        <v>14041.02</v>
      </c>
      <c r="L502" s="93">
        <f t="shared" ref="L502" si="460">+K502/J502-1</f>
        <v>9.8205828773050285E-3</v>
      </c>
      <c r="M502" s="92">
        <f t="shared" ref="M502" si="461">WEEKDAY(A502,2)</f>
        <v>5</v>
      </c>
    </row>
    <row r="503" spans="1:14" x14ac:dyDescent="0.25">
      <c r="A503" s="90">
        <v>43115</v>
      </c>
      <c r="B503">
        <v>16.36</v>
      </c>
      <c r="C503" s="93">
        <f t="shared" ref="C503" si="462">B503/(B502-O503)-1</f>
        <v>1.2376237623762387E-2</v>
      </c>
      <c r="D503" s="26">
        <f t="shared" ref="D503" si="463">+(F502-O503)*(1+L503)</f>
        <v>16.413711397035257</v>
      </c>
      <c r="E503" s="26">
        <f>(D503-O503)*(1-VLOOKUP(A503,FX!A:K,9,0))</f>
        <v>16.570267779121789</v>
      </c>
      <c r="F503">
        <v>16.497</v>
      </c>
      <c r="G503" s="93">
        <f t="shared" ref="G503" si="464">+B503/D503-1</f>
        <v>-3.2723493021181715E-3</v>
      </c>
      <c r="H503" s="93">
        <f>(+B503/(D503*(1-VLOOKUP(A503,FX!A:K,9,0)))-1)</f>
        <v>-1.2689461747064978E-2</v>
      </c>
      <c r="I503" s="93">
        <f t="shared" si="293"/>
        <v>-8.3045402194338314E-3</v>
      </c>
      <c r="J503">
        <v>14041.02</v>
      </c>
      <c r="K503">
        <v>14226.25</v>
      </c>
      <c r="L503" s="93">
        <f t="shared" ref="L503" si="465">+K503/J503-1</f>
        <v>1.3192061545386213E-2</v>
      </c>
      <c r="M503" s="92">
        <f t="shared" ref="M503" si="466">WEEKDAY(A503,2)</f>
        <v>1</v>
      </c>
    </row>
    <row r="504" spans="1:14" x14ac:dyDescent="0.25">
      <c r="A504" s="90">
        <v>43116</v>
      </c>
      <c r="B504">
        <v>16.62</v>
      </c>
      <c r="C504" s="93">
        <f t="shared" ref="C504" si="467">B504/(B503-O504)-1</f>
        <v>1.5892420537897411E-2</v>
      </c>
      <c r="D504" s="26">
        <f t="shared" ref="D504" si="468">+(F503-O504)*(1+L504)</f>
        <v>16.614411211668568</v>
      </c>
      <c r="E504" s="26">
        <f>(D504-O504)*(1-VLOOKUP(A504,FX!A:K,9,0))</f>
        <v>16.60188810213851</v>
      </c>
      <c r="F504">
        <v>16.593</v>
      </c>
      <c r="G504" s="93">
        <f t="shared" ref="G504" si="469">+B504/D504-1</f>
        <v>3.3638196745178206E-4</v>
      </c>
      <c r="H504" s="93">
        <f>(+B504/(D504*(1-VLOOKUP(A504,FX!A:K,9,0)))-1)</f>
        <v>1.0909540981158816E-3</v>
      </c>
      <c r="I504" s="93">
        <f t="shared" si="293"/>
        <v>1.6271921894774888E-3</v>
      </c>
      <c r="J504">
        <v>14226.25</v>
      </c>
      <c r="K504">
        <v>14327.5</v>
      </c>
      <c r="L504" s="93">
        <f t="shared" ref="L504" si="470">+K504/J504-1</f>
        <v>7.1171250329495894E-3</v>
      </c>
      <c r="M504" s="92">
        <f t="shared" ref="M504" si="471">WEEKDAY(A504,2)</f>
        <v>2</v>
      </c>
      <c r="N504" s="50" t="s">
        <v>656</v>
      </c>
    </row>
    <row r="505" spans="1:14" x14ac:dyDescent="0.25">
      <c r="A505" s="90">
        <v>43117</v>
      </c>
      <c r="B505">
        <v>16.54</v>
      </c>
      <c r="C505" s="93">
        <f t="shared" ref="C505" si="472">B505/(B504-O505)-1</f>
        <v>-4.8134777376656057E-3</v>
      </c>
      <c r="D505" s="26">
        <f t="shared" ref="D505" si="473">+(F504-O505)*(1+L505)</f>
        <v>16.582924334322108</v>
      </c>
      <c r="E505" s="26">
        <f>(D505-O505)*(1-VLOOKUP(A505,FX!A:K,9,0))</f>
        <v>16.56467591815678</v>
      </c>
      <c r="F505">
        <v>16.602</v>
      </c>
      <c r="G505" s="93">
        <f t="shared" ref="G505" si="474">+B505/D505-1</f>
        <v>-2.5884659096747642E-3</v>
      </c>
      <c r="H505" s="93">
        <f>(+B505/(D505*(1-VLOOKUP(A505,FX!A:K,9,0)))-1)</f>
        <v>-1.4896710493281784E-3</v>
      </c>
      <c r="I505" s="93">
        <f t="shared" si="293"/>
        <v>-3.734489820503617E-3</v>
      </c>
      <c r="J505">
        <v>14327.5</v>
      </c>
      <c r="K505">
        <v>14318.8</v>
      </c>
      <c r="L505" s="93">
        <f t="shared" ref="L505" si="475">+K505/J505-1</f>
        <v>-6.0722387017975166E-4</v>
      </c>
      <c r="M505" s="92">
        <f t="shared" ref="M505" si="476">WEEKDAY(A505,2)</f>
        <v>3</v>
      </c>
    </row>
    <row r="506" spans="1:14" x14ac:dyDescent="0.25">
      <c r="A506" s="90">
        <v>43118</v>
      </c>
      <c r="B506">
        <v>16.72</v>
      </c>
      <c r="C506" s="93">
        <f t="shared" ref="C506" si="477">B506/(B505-O506)-1</f>
        <v>1.0882708585247869E-2</v>
      </c>
      <c r="D506" s="26">
        <f t="shared" ref="D506" si="478">+(F505-O506)*(1+L506)</f>
        <v>16.759048139508899</v>
      </c>
      <c r="E506" s="26">
        <f>(D506-O506)*(1-VLOOKUP(A506,FX!A:K,9,0))</f>
        <v>16.763409405081379</v>
      </c>
      <c r="F506">
        <v>16.782</v>
      </c>
      <c r="G506" s="93">
        <f t="shared" ref="G506" si="479">+B506/D506-1</f>
        <v>-2.3299735870347948E-3</v>
      </c>
      <c r="H506" s="93">
        <f>(+B506/(D506*(1-VLOOKUP(A506,FX!A:K,9,0)))-1)</f>
        <v>-2.5895331929447485E-3</v>
      </c>
      <c r="I506" s="93">
        <f t="shared" si="293"/>
        <v>-3.694434513168976E-3</v>
      </c>
      <c r="J506">
        <v>14318.8</v>
      </c>
      <c r="K506">
        <v>14454.25</v>
      </c>
      <c r="L506" s="93">
        <f t="shared" ref="L506" si="480">+K506/J506-1</f>
        <v>9.4595915858870505E-3</v>
      </c>
      <c r="M506" s="92">
        <f t="shared" ref="M506" si="481">WEEKDAY(A506,2)</f>
        <v>4</v>
      </c>
    </row>
    <row r="507" spans="1:14" x14ac:dyDescent="0.25">
      <c r="A507" s="90">
        <v>43119</v>
      </c>
      <c r="B507">
        <v>16.8</v>
      </c>
      <c r="C507" s="93">
        <f t="shared" ref="C507" si="482">B507/(B506-O507)-1</f>
        <v>4.784688995215447E-3</v>
      </c>
      <c r="D507" s="26">
        <f t="shared" ref="D507" si="483">+(F506-O507)*(1+L507)</f>
        <v>16.808123458498365</v>
      </c>
      <c r="E507" s="26">
        <f>(D507-O507)*(1-VLOOKUP(A507,FX!A:K,9,0))</f>
        <v>16.91760936542725</v>
      </c>
      <c r="F507">
        <v>16.853000000000002</v>
      </c>
      <c r="G507" s="93">
        <f t="shared" ref="G507" si="484">+B507/D507-1</f>
        <v>-4.8330549917852128E-4</v>
      </c>
      <c r="H507" s="93">
        <f>(+B507/(D507*(1-VLOOKUP(A507,FX!A:K,9,0)))-1)</f>
        <v>-6.9518903579600666E-3</v>
      </c>
      <c r="I507" s="93">
        <f t="shared" si="293"/>
        <v>-3.1448406811843688E-3</v>
      </c>
      <c r="J507">
        <v>14454.25</v>
      </c>
      <c r="K507">
        <v>14476.75</v>
      </c>
      <c r="L507" s="93">
        <f t="shared" ref="L507" si="485">+K507/J507-1</f>
        <v>1.5566355916079022E-3</v>
      </c>
      <c r="M507" s="92">
        <f t="shared" ref="M507" si="486">WEEKDAY(A507,2)</f>
        <v>5</v>
      </c>
    </row>
    <row r="508" spans="1:14" x14ac:dyDescent="0.25">
      <c r="A508" s="90">
        <v>43122</v>
      </c>
      <c r="B508">
        <v>16.96</v>
      </c>
      <c r="C508" s="93">
        <f t="shared" ref="C508" si="487">B508/(B507-O508)-1</f>
        <v>9.52380952380949E-3</v>
      </c>
      <c r="D508" s="26">
        <f t="shared" ref="D508" si="488">+(F507-O508)*(1+L508)</f>
        <v>16.994478238554926</v>
      </c>
      <c r="E508" s="26">
        <f>(D508-O508)*(1-VLOOKUP(A508,FX!A:K,9,0))</f>
        <v>16.95799762165111</v>
      </c>
      <c r="F508">
        <v>16.992000000000001</v>
      </c>
      <c r="G508" s="93">
        <f t="shared" ref="G508" si="489">+B508/D508-1</f>
        <v>-2.0287906501715858E-3</v>
      </c>
      <c r="H508" s="93">
        <f>(+B508/(D508*(1-VLOOKUP(A508,FX!A:K,9,0)))-1)</f>
        <v>1.180787020711449E-4</v>
      </c>
      <c r="I508" s="93">
        <f t="shared" si="293"/>
        <v>-1.8832391713747842E-3</v>
      </c>
      <c r="J508">
        <v>14476.75</v>
      </c>
      <c r="K508">
        <v>14598.28</v>
      </c>
      <c r="L508" s="93">
        <f t="shared" ref="L508" si="490">+K508/J508-1</f>
        <v>8.3948400020723568E-3</v>
      </c>
      <c r="M508" s="92">
        <f t="shared" ref="M508" si="491">WEEKDAY(A508,2)</f>
        <v>1</v>
      </c>
    </row>
    <row r="509" spans="1:14" x14ac:dyDescent="0.25">
      <c r="A509" s="90">
        <v>43123</v>
      </c>
      <c r="B509">
        <v>17.28</v>
      </c>
      <c r="C509" s="93">
        <f t="shared" ref="C509" si="492">B509/(B508-O509)-1</f>
        <v>1.8867924528301883E-2</v>
      </c>
      <c r="D509" s="26">
        <f t="shared" ref="D509" si="493">+(F508-O509)*(1+L509)</f>
        <v>17.278686486353187</v>
      </c>
      <c r="E509" s="26">
        <f>(D509-O509)*(1-VLOOKUP(A509,FX!A:K,9,0))</f>
        <v>17.30137956604753</v>
      </c>
      <c r="F509">
        <v>17.277000000000001</v>
      </c>
      <c r="G509" s="93">
        <f t="shared" ref="G509" si="494">+B509/D509-1</f>
        <v>7.6019299722229761E-5</v>
      </c>
      <c r="H509" s="93">
        <f>(+B509/(D509*(1-VLOOKUP(A509,FX!A:K,9,0)))-1)</f>
        <v>-1.2357145258800051E-3</v>
      </c>
      <c r="I509" s="93">
        <f t="shared" si="293"/>
        <v>1.7364125716268219E-4</v>
      </c>
      <c r="J509">
        <v>14598.28</v>
      </c>
      <c r="K509">
        <v>14844.58</v>
      </c>
      <c r="L509" s="93">
        <f t="shared" ref="L509" si="495">+K509/J509-1</f>
        <v>1.6871850656378751E-2</v>
      </c>
      <c r="M509" s="92">
        <f t="shared" ref="M509" si="496">WEEKDAY(A509,2)</f>
        <v>2</v>
      </c>
    </row>
    <row r="510" spans="1:14" x14ac:dyDescent="0.25">
      <c r="A510" s="90">
        <v>43124</v>
      </c>
      <c r="B510">
        <v>17.260000000000002</v>
      </c>
      <c r="C510" s="93">
        <f t="shared" ref="C510" si="497">B510/(B509-O510)-1</f>
        <v>-1.1574074074073293E-3</v>
      </c>
      <c r="D510" s="26">
        <f t="shared" ref="D510" si="498">+(F509-O510)*(1+L510)</f>
        <v>17.269458192821894</v>
      </c>
      <c r="E510" s="26">
        <f>(D510-O510)*(1-VLOOKUP(A510,FX!A:K,9,0))</f>
        <v>17.285914457690627</v>
      </c>
      <c r="F510">
        <v>17.382999999999999</v>
      </c>
      <c r="G510" s="93">
        <f t="shared" ref="G510" si="499">+B510/D510-1</f>
        <v>-5.4768324033604987E-4</v>
      </c>
      <c r="H510" s="93">
        <f>(+B510/(D510*(1-VLOOKUP(A510,FX!A:K,9,0)))-1)</f>
        <v>-1.4991661421241975E-3</v>
      </c>
      <c r="I510" s="93">
        <f t="shared" si="293"/>
        <v>-7.075878732094476E-3</v>
      </c>
      <c r="J510">
        <v>14844.58</v>
      </c>
      <c r="K510">
        <v>14838.1</v>
      </c>
      <c r="L510" s="93">
        <f t="shared" ref="L510" si="500">+K510/J510-1</f>
        <v>-4.3652295989504708E-4</v>
      </c>
      <c r="M510" s="92">
        <f t="shared" ref="M510" si="501">WEEKDAY(A510,2)</f>
        <v>3</v>
      </c>
    </row>
    <row r="511" spans="1:14" x14ac:dyDescent="0.25">
      <c r="A511" s="90">
        <v>43125</v>
      </c>
      <c r="B511">
        <v>17.18</v>
      </c>
      <c r="C511" s="93">
        <f t="shared" ref="C511" si="502">B511/(B510-O511)-1</f>
        <v>-4.6349942062573479E-3</v>
      </c>
      <c r="D511" s="26">
        <f t="shared" ref="D511" si="503">+(F510-O511)*(1+L511)</f>
        <v>17.229204012643127</v>
      </c>
      <c r="E511" s="26">
        <f>(D511-O511)*(1-VLOOKUP(A511,FX!A:K,9,0))</f>
        <v>17.404823231047818</v>
      </c>
      <c r="F511">
        <v>17.385999999999999</v>
      </c>
      <c r="G511" s="93">
        <f t="shared" ref="G511" si="504">+B511/D511-1</f>
        <v>-2.8558494406950574E-3</v>
      </c>
      <c r="H511" s="93">
        <f>(+B511/(D511*(1-VLOOKUP(A511,FX!A:K,9,0)))-1)</f>
        <v>-1.2917294709822946E-2</v>
      </c>
      <c r="I511" s="93">
        <f t="shared" si="293"/>
        <v>-1.1848613827217247E-2</v>
      </c>
      <c r="J511">
        <v>14838.1</v>
      </c>
      <c r="K511">
        <v>14706.82</v>
      </c>
      <c r="L511" s="93">
        <f t="shared" ref="L511" si="505">+K511/J511-1</f>
        <v>-8.8474939513819573E-3</v>
      </c>
      <c r="M511" s="92">
        <f t="shared" ref="M511" si="506">WEEKDAY(A511,2)</f>
        <v>4</v>
      </c>
    </row>
    <row r="512" spans="1:14" ht="28" x14ac:dyDescent="0.25">
      <c r="A512" s="90">
        <v>43126</v>
      </c>
      <c r="B512">
        <v>17.440000000000001</v>
      </c>
      <c r="C512" s="93">
        <f t="shared" ref="C512" si="507">B512/(B511-O512)-1</f>
        <v>1.5133876600698537E-2</v>
      </c>
      <c r="D512" s="26">
        <f t="shared" ref="D512" si="508">+(F511-O512)*(1+L512)</f>
        <v>17.465855760796693</v>
      </c>
      <c r="E512" s="26">
        <f>(D512-O512)*(1-VLOOKUP(A512,FX!A:K,9,0))</f>
        <v>17.458915845468212</v>
      </c>
      <c r="F512">
        <v>17.399000000000001</v>
      </c>
      <c r="G512" s="93">
        <f t="shared" ref="G512" si="509">+B512/D512-1</f>
        <v>-1.4803603757410633E-3</v>
      </c>
      <c r="H512" s="93">
        <f>(+B512/(D512*(1-VLOOKUP(A512,FX!A:K,9,0)))-1)</f>
        <v>-1.0834490317519485E-3</v>
      </c>
      <c r="I512" s="93">
        <f t="shared" si="293"/>
        <v>2.3564572676590956E-3</v>
      </c>
      <c r="J512">
        <v>14706.82</v>
      </c>
      <c r="K512">
        <v>14774.37</v>
      </c>
      <c r="L512" s="93">
        <f t="shared" ref="L512" si="510">+K512/J512-1</f>
        <v>4.5931071434885951E-3</v>
      </c>
      <c r="M512" s="92">
        <f t="shared" ref="M512" si="511">WEEKDAY(A512,2)</f>
        <v>5</v>
      </c>
      <c r="N512" s="50" t="s">
        <v>673</v>
      </c>
    </row>
    <row r="513" spans="1:14" x14ac:dyDescent="0.25">
      <c r="A513" s="90">
        <v>43129</v>
      </c>
      <c r="B513">
        <v>16.920000000000002</v>
      </c>
      <c r="C513" s="93">
        <f t="shared" ref="C513" si="512">B513/(B512-O513)-1</f>
        <v>-2.9816513761467878E-2</v>
      </c>
      <c r="D513" s="26">
        <f t="shared" ref="D513" si="513">+(F512-O513)*(1+L513)</f>
        <v>17.030902718694602</v>
      </c>
      <c r="E513" s="26">
        <f>(D513-O513)*(1-VLOOKUP(A513,FX!A:K,9,0))</f>
        <v>17.033714165294299</v>
      </c>
      <c r="F513">
        <v>17.03</v>
      </c>
      <c r="G513" s="93">
        <f t="shared" ref="G513" si="514">+B513/D513-1</f>
        <v>-6.5118520448633754E-3</v>
      </c>
      <c r="H513" s="93">
        <f>(+B513/(D513*(1-VLOOKUP(A513,FX!A:K,9,0)))-1)</f>
        <v>-6.6758291345516696E-3</v>
      </c>
      <c r="I513" s="93">
        <f t="shared" si="293"/>
        <v>-6.4591896652964609E-3</v>
      </c>
      <c r="J513">
        <v>14774.37</v>
      </c>
      <c r="K513">
        <v>14461.8</v>
      </c>
      <c r="L513" s="93">
        <f t="shared" ref="L513" si="515">+K513/J513-1</f>
        <v>-2.1156232042381595E-2</v>
      </c>
      <c r="M513" s="92">
        <f t="shared" ref="M513" si="516">WEEKDAY(A513,2)</f>
        <v>1</v>
      </c>
    </row>
    <row r="514" spans="1:14" ht="70" x14ac:dyDescent="0.25">
      <c r="A514" s="90">
        <v>43130</v>
      </c>
      <c r="B514">
        <v>16.7</v>
      </c>
      <c r="C514" s="93">
        <f t="shared" ref="C514" si="517">B514/(B513-O514)-1</f>
        <v>-1.3002364066194039E-2</v>
      </c>
      <c r="D514" s="26">
        <f t="shared" ref="D514" si="518">+(F513-O514)*(1+L514)</f>
        <v>16.777973239845664</v>
      </c>
      <c r="E514" s="26">
        <f>(D514-O514)*(1-VLOOKUP(A514,FX!A:K,9,0))</f>
        <v>16.74528292080954</v>
      </c>
      <c r="F514">
        <v>16.780999999999999</v>
      </c>
      <c r="G514" s="93">
        <f t="shared" ref="G514" si="519">+B514/D514-1</f>
        <v>-4.6473575044504445E-3</v>
      </c>
      <c r="H514" s="93">
        <f>(+B514/(D514*(1-VLOOKUP(A514,FX!A:K,9,0)))-1)</f>
        <v>-2.7042195120673407E-3</v>
      </c>
      <c r="I514" s="93">
        <f t="shared" si="293"/>
        <v>-4.8268875513973741E-3</v>
      </c>
      <c r="J514">
        <v>14461.8</v>
      </c>
      <c r="K514">
        <v>14247.78</v>
      </c>
      <c r="L514" s="93">
        <f t="shared" ref="L514" si="520">+K514/J514-1</f>
        <v>-1.4798987677882347E-2</v>
      </c>
      <c r="M514" s="92">
        <f t="shared" ref="M514" si="521">WEEKDAY(A514,2)</f>
        <v>2</v>
      </c>
      <c r="N514" s="50" t="s">
        <v>680</v>
      </c>
    </row>
    <row r="515" spans="1:14" x14ac:dyDescent="0.25">
      <c r="A515" s="90">
        <v>43131</v>
      </c>
      <c r="B515">
        <v>17.04</v>
      </c>
      <c r="C515" s="93">
        <f t="shared" ref="C515" si="522">B515/(B514-O515)-1</f>
        <v>2.0359281437125842E-2</v>
      </c>
      <c r="D515" s="26">
        <f t="shared" ref="D515" si="523">+(F514-O515)*(1+L515)</f>
        <v>17.043436844196076</v>
      </c>
      <c r="E515" s="26">
        <f>(D515-O515)*(1-VLOOKUP(A515,FX!A:K,9,0))</f>
        <v>17.132566722518437</v>
      </c>
      <c r="F515">
        <v>17.14</v>
      </c>
      <c r="G515" s="93">
        <f t="shared" ref="G515" si="524">+B515/D515-1</f>
        <v>-2.0165206275557512E-4</v>
      </c>
      <c r="H515" s="93">
        <f>(+B515/(D515*(1-VLOOKUP(A515,FX!A:K,9,0)))-1)</f>
        <v>-5.40296874471069E-3</v>
      </c>
      <c r="I515" s="93">
        <f t="shared" si="293"/>
        <v>-5.83430571761967E-3</v>
      </c>
      <c r="J515">
        <v>14247.78</v>
      </c>
      <c r="K515">
        <v>14470.6</v>
      </c>
      <c r="L515" s="93">
        <f t="shared" ref="L515" si="525">+K515/J515-1</f>
        <v>1.5638927608371267E-2</v>
      </c>
      <c r="M515" s="92">
        <f t="shared" ref="M515" si="526">WEEKDAY(A515,2)</f>
        <v>3</v>
      </c>
    </row>
    <row r="516" spans="1:14" x14ac:dyDescent="0.25">
      <c r="A516" s="90">
        <v>43132</v>
      </c>
      <c r="B516">
        <v>17.079999999999998</v>
      </c>
      <c r="C516" s="93">
        <f t="shared" ref="C516" si="527">B516/(B515-O516)-1</f>
        <v>2.3474178403755097E-3</v>
      </c>
      <c r="D516" s="26">
        <f t="shared" ref="D516" si="528">+(F515-O516)*(1+L516)</f>
        <v>17.214443976061808</v>
      </c>
      <c r="E516" s="26">
        <f>(D516-O516)*(1-VLOOKUP(A516,FX!A:K,9,0))</f>
        <v>17.248434143932762</v>
      </c>
      <c r="F516">
        <v>17.21</v>
      </c>
      <c r="G516" s="93">
        <f t="shared" ref="G516" si="529">+B516/D516-1</f>
        <v>-7.8099517038578981E-3</v>
      </c>
      <c r="H516" s="93">
        <f>(+B516/(D516*(1-VLOOKUP(A516,FX!A:K,9,0)))-1)</f>
        <v>-9.7651846264555919E-3</v>
      </c>
      <c r="I516" s="93">
        <f t="shared" si="293"/>
        <v>-7.5537478210344622E-3</v>
      </c>
      <c r="J516">
        <v>14470.6</v>
      </c>
      <c r="K516">
        <v>14533.45</v>
      </c>
      <c r="L516" s="93">
        <f t="shared" ref="L516" si="530">+K516/J516-1</f>
        <v>4.3432891517973804E-3</v>
      </c>
      <c r="M516" s="92">
        <f t="shared" ref="M516" si="531">WEEKDAY(A516,2)</f>
        <v>4</v>
      </c>
    </row>
    <row r="517" spans="1:14" x14ac:dyDescent="0.25">
      <c r="A517" s="90">
        <v>43133</v>
      </c>
      <c r="B517">
        <v>17.18</v>
      </c>
      <c r="C517" s="93">
        <f t="shared" ref="C517" si="532">B517/(B516-O517)-1</f>
        <v>5.8548009367682674E-3</v>
      </c>
      <c r="D517" s="26">
        <f t="shared" ref="D517" si="533">+(F516-O517)*(1+L517)</f>
        <v>17.25802972453203</v>
      </c>
      <c r="E517" s="26">
        <f>(D517-O517)*(1-VLOOKUP(A517,FX!A:K,9,0))</f>
        <v>17.26805044418774</v>
      </c>
      <c r="F517">
        <v>17.215</v>
      </c>
      <c r="G517" s="93">
        <f t="shared" ref="G517" si="534">+B517/D517-1</f>
        <v>-4.5213576391696098E-3</v>
      </c>
      <c r="H517" s="93">
        <f>(+B517/(D517*(1-VLOOKUP(A517,FX!A:K,9,0)))-1)</f>
        <v>-5.0990379297494171E-3</v>
      </c>
      <c r="I517" s="93">
        <f t="shared" si="293"/>
        <v>-2.0331106593087789E-3</v>
      </c>
      <c r="J517">
        <v>14533.45</v>
      </c>
      <c r="K517">
        <v>14574.01</v>
      </c>
      <c r="L517" s="93">
        <f t="shared" ref="L517" si="535">+K517/J517-1</f>
        <v>2.790803284836052E-3</v>
      </c>
      <c r="M517" s="92">
        <f t="shared" ref="M517" si="536">WEEKDAY(A517,2)</f>
        <v>5</v>
      </c>
    </row>
    <row r="518" spans="1:14" x14ac:dyDescent="0.25">
      <c r="A518" s="90">
        <v>43136</v>
      </c>
      <c r="B518">
        <v>17.2</v>
      </c>
      <c r="C518" s="93">
        <f t="shared" ref="C518" si="537">B518/(B517-O518)-1</f>
        <v>1.1641443538998875E-3</v>
      </c>
      <c r="D518" s="26">
        <f t="shared" ref="D518" si="538">+(F517-O518)*(1+L518)</f>
        <v>17.304228777803775</v>
      </c>
      <c r="E518" s="26">
        <f>(D518-O518)*(1-VLOOKUP(A518,FX!A:K,9,0))</f>
        <v>17.278070610641961</v>
      </c>
      <c r="F518">
        <v>17.356999999999999</v>
      </c>
      <c r="G518" s="93">
        <f t="shared" ref="G518" si="539">+B518/D518-1</f>
        <v>-6.0233125175431779E-3</v>
      </c>
      <c r="H518" s="93">
        <f>(+B518/(D518*(1-VLOOKUP(A518,FX!A:K,9,0)))-1)</f>
        <v>-4.5184796613735312E-3</v>
      </c>
      <c r="I518" s="93">
        <f t="shared" si="293"/>
        <v>-9.0453419369707078E-3</v>
      </c>
      <c r="J518">
        <v>14574.01</v>
      </c>
      <c r="K518">
        <v>14649.55</v>
      </c>
      <c r="L518" s="93">
        <f t="shared" ref="L518" si="540">+K518/J518-1</f>
        <v>5.1831994077127241E-3</v>
      </c>
      <c r="M518" s="92">
        <f t="shared" ref="M518" si="541">WEEKDAY(A518,2)</f>
        <v>1</v>
      </c>
    </row>
    <row r="519" spans="1:14" x14ac:dyDescent="0.25">
      <c r="A519" s="90">
        <v>43137</v>
      </c>
      <c r="B519">
        <v>16.68</v>
      </c>
      <c r="C519" s="93">
        <f t="shared" ref="C519" si="542">B519/(B518-O519)-1</f>
        <v>-3.0232558139534849E-2</v>
      </c>
      <c r="D519" s="26">
        <f t="shared" ref="D519" si="543">+(F518-O519)*(1+L519)</f>
        <v>16.947658420907125</v>
      </c>
      <c r="E519" s="26">
        <f>(D519-O519)*(1-VLOOKUP(A519,FX!A:K,9,0))</f>
        <v>16.987287600050593</v>
      </c>
      <c r="F519">
        <v>16.940000000000001</v>
      </c>
      <c r="G519" s="93">
        <f t="shared" ref="G519" si="544">+B519/D519-1</f>
        <v>-1.5793239057552255E-2</v>
      </c>
      <c r="H519" s="93">
        <f>(+B519/(D519*(1-VLOOKUP(A519,FX!A:K,9,0)))-1)</f>
        <v>-1.8089268121278979E-2</v>
      </c>
      <c r="I519" s="93">
        <f t="shared" si="293"/>
        <v>-1.5348288075560879E-2</v>
      </c>
      <c r="J519">
        <v>14649.55</v>
      </c>
      <c r="K519">
        <v>14304.06</v>
      </c>
      <c r="L519" s="93">
        <f t="shared" ref="L519" si="545">+K519/J519-1</f>
        <v>-2.3583659566334791E-2</v>
      </c>
      <c r="M519" s="92">
        <f t="shared" ref="M519" si="546">WEEKDAY(A519,2)</f>
        <v>2</v>
      </c>
    </row>
    <row r="520" spans="1:14" x14ac:dyDescent="0.25">
      <c r="A520" s="90">
        <v>43138</v>
      </c>
      <c r="B520">
        <v>16.22</v>
      </c>
      <c r="C520" s="93">
        <f t="shared" ref="C520" si="547">B520/(B519-O520)-1</f>
        <v>-2.7577937649880147E-2</v>
      </c>
      <c r="D520" s="26">
        <f t="shared" ref="D520" si="548">+(F519-O520)*(1+L520)</f>
        <v>16.369580105228867</v>
      </c>
      <c r="E520" s="26">
        <f>(D520-O520)*(1-VLOOKUP(A520,FX!A:K,9,0))</f>
        <v>16.433266143406556</v>
      </c>
      <c r="F520">
        <v>16.37</v>
      </c>
      <c r="G520" s="93">
        <f t="shared" ref="G520" si="549">+B520/D520-1</f>
        <v>-9.1376873607825759E-3</v>
      </c>
      <c r="H520" s="93">
        <f>(+B520/(D520*(1-VLOOKUP(A520,FX!A:K,9,0)))-1)</f>
        <v>-1.2977708846523162E-2</v>
      </c>
      <c r="I520" s="93">
        <f t="shared" si="293"/>
        <v>-9.1631032376299215E-3</v>
      </c>
      <c r="J520">
        <v>14304.06</v>
      </c>
      <c r="K520">
        <v>13822.4</v>
      </c>
      <c r="L520" s="93">
        <f t="shared" ref="L520" si="550">+K520/J520-1</f>
        <v>-3.3672957188378705E-2</v>
      </c>
      <c r="M520" s="92">
        <f t="shared" ref="M520" si="551">WEEKDAY(A520,2)</f>
        <v>3</v>
      </c>
    </row>
    <row r="521" spans="1:14" x14ac:dyDescent="0.25">
      <c r="A521" s="90">
        <v>43139</v>
      </c>
      <c r="B521">
        <v>15.84</v>
      </c>
      <c r="C521" s="93">
        <f t="shared" ref="C521" si="552">B521/(B520-O521)-1</f>
        <v>-2.3427866831072675E-2</v>
      </c>
      <c r="D521" s="26">
        <f t="shared" ref="D521" si="553">+(F520-O521)*(1+L521)</f>
        <v>16.036226046128025</v>
      </c>
      <c r="E521" s="26">
        <f>(D521-O521)*(1-VLOOKUP(A521,FX!A:K,9,0))</f>
        <v>15.825063228519774</v>
      </c>
      <c r="F521">
        <v>15.859</v>
      </c>
      <c r="G521" s="93">
        <f t="shared" ref="G521" si="554">+B521/D521-1</f>
        <v>-1.2236423056371404E-2</v>
      </c>
      <c r="H521" s="93">
        <f>(+B521/(D521*(1-VLOOKUP(A521,FX!A:K,9,0)))-1)</f>
        <v>9.438680442872549E-4</v>
      </c>
      <c r="I521" s="93">
        <f t="shared" si="293"/>
        <v>-1.1980578851125134E-3</v>
      </c>
      <c r="J521">
        <v>13822.4</v>
      </c>
      <c r="K521">
        <v>13540.57</v>
      </c>
      <c r="L521" s="93">
        <f t="shared" ref="L521" si="555">+K521/J521-1</f>
        <v>-2.0389367982405315E-2</v>
      </c>
      <c r="M521" s="92">
        <f t="shared" ref="M521" si="556">WEEKDAY(A521,2)</f>
        <v>4</v>
      </c>
    </row>
    <row r="522" spans="1:14" ht="28" x14ac:dyDescent="0.25">
      <c r="A522" s="90">
        <v>43140</v>
      </c>
      <c r="B522">
        <v>15.06</v>
      </c>
      <c r="C522" s="93">
        <f t="shared" ref="C522" si="557">B522/(B521-O522)-1</f>
        <v>-4.9242424242424199E-2</v>
      </c>
      <c r="D522" s="26">
        <f t="shared" ref="D522" si="558">+(F521-O522)*(1+L522)</f>
        <v>15.168483232242069</v>
      </c>
      <c r="E522" s="26">
        <f>(D522-O522)*(1-VLOOKUP(A522,FX!A:K,9,0))</f>
        <v>15.16481485203375</v>
      </c>
      <c r="F522">
        <v>15.269</v>
      </c>
      <c r="G522" s="93">
        <f t="shared" ref="G522" si="559">+B522/D522-1</f>
        <v>-7.1518839808240031E-3</v>
      </c>
      <c r="H522" s="93">
        <f>(+B522/(D522*(1-VLOOKUP(A522,FX!A:K,9,0)))-1)</f>
        <v>-6.91171326893536E-3</v>
      </c>
      <c r="I522" s="93">
        <f t="shared" si="293"/>
        <v>-1.3687864300216068E-2</v>
      </c>
      <c r="J522" s="92">
        <v>13540.57</v>
      </c>
      <c r="K522">
        <v>12951</v>
      </c>
      <c r="L522" s="93">
        <f t="shared" ref="L522" si="560">+K522/J522-1</f>
        <v>-4.3541003074464402E-2</v>
      </c>
      <c r="M522" s="92">
        <f t="shared" ref="M522" si="561">WEEKDAY(A522,2)</f>
        <v>5</v>
      </c>
      <c r="N522" s="50" t="s">
        <v>715</v>
      </c>
    </row>
    <row r="523" spans="1:14" x14ac:dyDescent="0.25">
      <c r="A523" s="90">
        <v>43143</v>
      </c>
      <c r="B523">
        <v>15.3</v>
      </c>
      <c r="C523" s="93">
        <f t="shared" ref="C523" si="562">B523/(B522-O523)-1</f>
        <v>1.5936254980079667E-2</v>
      </c>
      <c r="D523" s="26">
        <f t="shared" ref="D523" si="563">+(F522-O523)*(1+L523)</f>
        <v>15.346176182534165</v>
      </c>
      <c r="E523" s="26">
        <f>(D523-O523)*(1-VLOOKUP(A523,FX!A:K,9,0))</f>
        <v>15.431084553490965</v>
      </c>
      <c r="F523">
        <v>15.324999999999999</v>
      </c>
      <c r="G523" s="93">
        <f t="shared" ref="G523" si="564">+B523/D523-1</f>
        <v>-3.008969920905713E-3</v>
      </c>
      <c r="H523" s="93">
        <f>(+B523/(D523*(1-VLOOKUP(A523,FX!A:K,9,0)))-1)</f>
        <v>-8.4948373548577871E-3</v>
      </c>
      <c r="I523" s="93">
        <f t="shared" si="293"/>
        <v>-1.6313213703098572E-3</v>
      </c>
      <c r="J523" s="92">
        <v>12951</v>
      </c>
      <c r="K523">
        <v>13016.46</v>
      </c>
      <c r="L523" s="93">
        <f t="shared" ref="L523" si="565">+K523/J523-1</f>
        <v>5.0544359508917225E-3</v>
      </c>
      <c r="M523" s="92">
        <f t="shared" ref="M523" si="566">WEEKDAY(A523,2)</f>
        <v>1</v>
      </c>
    </row>
    <row r="524" spans="1:14" x14ac:dyDescent="0.25">
      <c r="A524" s="90">
        <v>43144</v>
      </c>
      <c r="B524">
        <v>15.52</v>
      </c>
      <c r="C524" s="93">
        <f t="shared" ref="C524" si="567">B524/(B523-O524)-1</f>
        <v>1.437908496732021E-2</v>
      </c>
      <c r="D524" s="26">
        <f t="shared" ref="D524" si="568">+(F523-O524)*(1+L524)</f>
        <v>15.583735631654074</v>
      </c>
      <c r="E524" s="26">
        <f>(D524-O524)*(1-VLOOKUP(A524,FX!A:K,9,0))</f>
        <v>15.548942952470302</v>
      </c>
      <c r="F524">
        <v>15.586</v>
      </c>
      <c r="G524" s="93">
        <f t="shared" ref="G524" si="569">+B524/D524-1</f>
        <v>-4.0898814739011025E-3</v>
      </c>
      <c r="H524" s="93">
        <f>(+B524/(D524*(1-VLOOKUP(A524,FX!A:K,9,0)))-1)</f>
        <v>-1.861409650725121E-3</v>
      </c>
      <c r="I524" s="93">
        <f t="shared" si="293"/>
        <v>-4.2345694854356575E-3</v>
      </c>
      <c r="J524">
        <v>13016.46</v>
      </c>
      <c r="K524">
        <v>13236.22</v>
      </c>
      <c r="L524" s="93">
        <f t="shared" ref="L524" si="570">+K524/J524-1</f>
        <v>1.6883238607117379E-2</v>
      </c>
      <c r="M524" s="92">
        <f t="shared" ref="M524" si="571">WEEKDAY(A524,2)</f>
        <v>2</v>
      </c>
    </row>
    <row r="525" spans="1:14" x14ac:dyDescent="0.25">
      <c r="A525" s="90">
        <v>43145</v>
      </c>
      <c r="B525">
        <v>15.7</v>
      </c>
      <c r="C525" s="93">
        <f t="shared" ref="C525" si="572">B525/(B524-O525)-1</f>
        <v>1.1597938144329856E-2</v>
      </c>
      <c r="D525" s="26">
        <f t="shared" ref="D525" si="573">+(F524-O525)*(1+L525)</f>
        <v>15.72410030960501</v>
      </c>
      <c r="E525" s="26">
        <f>(D525-O525)*(1-VLOOKUP(A525,FX!A:K,9,0))</f>
        <v>15.719428730496364</v>
      </c>
      <c r="F525">
        <v>15.759</v>
      </c>
      <c r="G525" s="93">
        <f t="shared" ref="G525" si="574">+B525/D525-1</f>
        <v>-1.5326987955101012E-3</v>
      </c>
      <c r="H525" s="93">
        <f>(+B525/(D525*(1-VLOOKUP(A525,FX!A:K,9,0)))-1)</f>
        <v>-1.2359692473221662E-3</v>
      </c>
      <c r="I525" s="93">
        <f t="shared" si="293"/>
        <v>-3.7438923789581136E-3</v>
      </c>
      <c r="J525">
        <v>13236.22</v>
      </c>
      <c r="K525">
        <v>13353.5</v>
      </c>
      <c r="L525" s="93">
        <f t="shared" ref="L525" si="575">+K525/J525-1</f>
        <v>8.8605357118574091E-3</v>
      </c>
      <c r="M525" s="92">
        <f t="shared" ref="M525" si="576">WEEKDAY(A525,2)</f>
        <v>3</v>
      </c>
    </row>
    <row r="526" spans="1:14" x14ac:dyDescent="0.25">
      <c r="A526" s="90">
        <v>43146</v>
      </c>
      <c r="B526">
        <v>16.079999999999998</v>
      </c>
      <c r="C526" s="93">
        <f t="shared" ref="C526" si="577">B526/(B525-O526)-1</f>
        <v>2.420382165605095E-2</v>
      </c>
      <c r="D526" s="26">
        <f t="shared" ref="D526" si="578">+(F525-O526)*(1+L526)</f>
        <v>15.759</v>
      </c>
      <c r="E526" s="26">
        <f>(D526-O526)*(1-VLOOKUP(A526,FX!A:K,9,0))</f>
        <v>15.833790878221111</v>
      </c>
      <c r="F526" s="92">
        <v>15.759</v>
      </c>
      <c r="G526" s="93">
        <f t="shared" ref="G526" si="579">+B526/D526-1</f>
        <v>2.0369312773653059E-2</v>
      </c>
      <c r="H526" s="93">
        <f>(+B526/(D526*(1-VLOOKUP(A526,FX!A:K,9,0)))-1)</f>
        <v>1.5549600450864842E-2</v>
      </c>
      <c r="I526" s="93">
        <f>+B526/F526-1</f>
        <v>2.0369312773653059E-2</v>
      </c>
      <c r="J526">
        <v>13353.5</v>
      </c>
      <c r="K526">
        <v>13353.5</v>
      </c>
      <c r="L526" s="93">
        <f t="shared" ref="L526" si="580">+K526/J526-1</f>
        <v>0</v>
      </c>
      <c r="M526" s="92">
        <f t="shared" ref="M526" si="581">WEEKDAY(A526,2)</f>
        <v>4</v>
      </c>
    </row>
    <row r="527" spans="1:14" x14ac:dyDescent="0.25">
      <c r="A527" s="90">
        <v>43147</v>
      </c>
      <c r="B527">
        <v>16.079999999999998</v>
      </c>
      <c r="C527" s="93">
        <f t="shared" ref="C527" si="582">B527/(B526-O527)-1</f>
        <v>0</v>
      </c>
      <c r="D527" s="26">
        <f t="shared" ref="D527" si="583">+(F526-O527)*(1+L527)</f>
        <v>15.759</v>
      </c>
      <c r="E527" s="26">
        <f>(D527-O527)*(1-VLOOKUP(A527,FX!A:K,9,0))</f>
        <v>15.81487821573424</v>
      </c>
      <c r="F527" s="92">
        <v>15.759</v>
      </c>
      <c r="G527" s="93">
        <f t="shared" ref="G527" si="584">+B527/D527-1</f>
        <v>2.0369312773653059E-2</v>
      </c>
      <c r="H527" s="93">
        <f>(+B527/(D527*(1-VLOOKUP(A527,FX!A:K,9,0)))-1)</f>
        <v>1.6764073719011563E-2</v>
      </c>
      <c r="I527" s="93">
        <f>+B527/F527-1</f>
        <v>2.0369312773653059E-2</v>
      </c>
      <c r="J527">
        <v>13353.5</v>
      </c>
      <c r="K527">
        <v>13353.5</v>
      </c>
      <c r="L527" s="93">
        <f t="shared" ref="L527" si="585">+K527/J527-1</f>
        <v>0</v>
      </c>
      <c r="M527" s="92">
        <f t="shared" ref="M527" si="586">WEEKDAY(A527,2)</f>
        <v>5</v>
      </c>
      <c r="N527" s="50" t="s">
        <v>714</v>
      </c>
    </row>
    <row r="528" spans="1:14" x14ac:dyDescent="0.25">
      <c r="A528" s="90">
        <v>43150</v>
      </c>
    </row>
    <row r="529" spans="1:1" x14ac:dyDescent="0.25">
      <c r="A529" s="90">
        <v>43151</v>
      </c>
    </row>
    <row r="530" spans="1:1" x14ac:dyDescent="0.25">
      <c r="A530" s="90">
        <v>43152</v>
      </c>
    </row>
    <row r="531" spans="1:1" x14ac:dyDescent="0.25">
      <c r="A531" s="90">
        <v>43153</v>
      </c>
    </row>
    <row r="532" spans="1:1" x14ac:dyDescent="0.25">
      <c r="A532" s="90">
        <v>43154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531"/>
  <sheetViews>
    <sheetView zoomScale="115" zoomScaleNormal="115" workbookViewId="0">
      <pane xSplit="1" ySplit="2" topLeftCell="B515" activePane="bottomRight" state="frozen"/>
      <selection pane="topRight" activeCell="B1" sqref="B1"/>
      <selection pane="bottomLeft" activeCell="A3" sqref="A3"/>
      <selection pane="bottomRight" activeCell="C526" sqref="C526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633</v>
      </c>
    </row>
    <row r="3" spans="1:15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x14ac:dyDescent="0.2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2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2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2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2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x14ac:dyDescent="0.25">
      <c r="A56" s="1">
        <v>42481</v>
      </c>
      <c r="B56">
        <v>11.24</v>
      </c>
      <c r="C56" s="93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25">
      <c r="A57" s="1">
        <v>42482</v>
      </c>
      <c r="B57">
        <v>11.32</v>
      </c>
      <c r="C57" s="93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25">
      <c r="A58" s="1">
        <v>42485</v>
      </c>
      <c r="B58">
        <v>11.2</v>
      </c>
      <c r="C58" s="93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25">
      <c r="A59" s="1">
        <v>42486</v>
      </c>
      <c r="B59">
        <v>11.28</v>
      </c>
      <c r="C59" s="93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25">
      <c r="A60" s="1">
        <v>42487</v>
      </c>
      <c r="B60">
        <v>11.24</v>
      </c>
      <c r="C60" s="93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25">
      <c r="A61" s="1">
        <v>42488</v>
      </c>
      <c r="B61">
        <v>11.22</v>
      </c>
      <c r="C61" s="93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x14ac:dyDescent="0.25">
      <c r="A62" s="1">
        <v>42489</v>
      </c>
      <c r="B62">
        <v>11.18</v>
      </c>
      <c r="C62" s="93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x14ac:dyDescent="0.25">
      <c r="A63" s="1">
        <v>42493</v>
      </c>
      <c r="B63">
        <v>11.26</v>
      </c>
      <c r="C63" s="93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x14ac:dyDescent="0.25">
      <c r="A64" s="1">
        <v>42494</v>
      </c>
      <c r="B64">
        <v>11.26</v>
      </c>
      <c r="C64" s="93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x14ac:dyDescent="0.25">
      <c r="A65" s="1">
        <v>42495</v>
      </c>
      <c r="B65">
        <v>11.2</v>
      </c>
      <c r="C65" s="93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x14ac:dyDescent="0.25">
      <c r="A66" s="1">
        <v>42496</v>
      </c>
      <c r="B66">
        <v>10.9</v>
      </c>
      <c r="C66" s="93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x14ac:dyDescent="0.25">
      <c r="A67" s="1">
        <v>42499</v>
      </c>
      <c r="B67">
        <v>10.78</v>
      </c>
      <c r="C67" s="93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x14ac:dyDescent="0.25">
      <c r="A68" s="1">
        <v>42500</v>
      </c>
      <c r="B68">
        <v>10.8</v>
      </c>
      <c r="C68" s="93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x14ac:dyDescent="0.25">
      <c r="A69" s="1">
        <v>42501</v>
      </c>
      <c r="B69">
        <v>10.76</v>
      </c>
      <c r="C69" s="93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x14ac:dyDescent="0.25">
      <c r="A70" s="1">
        <v>42502</v>
      </c>
      <c r="B70">
        <v>10.82</v>
      </c>
      <c r="C70" s="93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x14ac:dyDescent="0.25">
      <c r="A71" s="1">
        <v>42503</v>
      </c>
      <c r="B71">
        <v>10.8</v>
      </c>
      <c r="C71" s="93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x14ac:dyDescent="0.25">
      <c r="A72" s="1">
        <v>42506</v>
      </c>
      <c r="B72">
        <v>10.8</v>
      </c>
      <c r="C72" s="93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x14ac:dyDescent="0.25">
      <c r="A73" s="1">
        <v>42507</v>
      </c>
      <c r="B73">
        <v>10.82</v>
      </c>
      <c r="C73" s="93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x14ac:dyDescent="0.25">
      <c r="A74" s="1">
        <v>42508</v>
      </c>
      <c r="B74">
        <v>10.76</v>
      </c>
      <c r="C74" s="93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x14ac:dyDescent="0.25">
      <c r="A75" s="1">
        <v>42509</v>
      </c>
      <c r="B75">
        <v>10.76</v>
      </c>
      <c r="C75" s="93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x14ac:dyDescent="0.25">
      <c r="A76" s="1">
        <v>42510</v>
      </c>
      <c r="B76">
        <v>10.82</v>
      </c>
      <c r="C76" s="93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x14ac:dyDescent="0.25">
      <c r="A77" s="1">
        <v>42513</v>
      </c>
      <c r="B77">
        <v>10.78</v>
      </c>
      <c r="C77" s="93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x14ac:dyDescent="0.25">
      <c r="A78" s="1">
        <v>42514</v>
      </c>
      <c r="B78">
        <v>10.76</v>
      </c>
      <c r="C78" s="93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x14ac:dyDescent="0.25">
      <c r="A79" s="1">
        <v>42515</v>
      </c>
      <c r="B79">
        <v>10.76</v>
      </c>
      <c r="C79" s="93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x14ac:dyDescent="0.25">
      <c r="A80" s="1">
        <v>42516</v>
      </c>
      <c r="B80">
        <v>10.8</v>
      </c>
      <c r="C80" s="93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x14ac:dyDescent="0.25">
      <c r="A81" s="1">
        <v>42517</v>
      </c>
      <c r="B81">
        <v>10.86</v>
      </c>
      <c r="C81" s="93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x14ac:dyDescent="0.25">
      <c r="A82" s="1">
        <v>42520</v>
      </c>
      <c r="B82">
        <v>10.82</v>
      </c>
      <c r="C82" s="93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x14ac:dyDescent="0.25">
      <c r="A83" s="1">
        <v>42521</v>
      </c>
      <c r="B83">
        <v>11.18</v>
      </c>
      <c r="C83" s="93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x14ac:dyDescent="0.25">
      <c r="A84" s="1">
        <v>42522</v>
      </c>
      <c r="B84">
        <v>11.04</v>
      </c>
      <c r="C84" s="93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x14ac:dyDescent="0.25">
      <c r="A85" s="1">
        <v>42523</v>
      </c>
      <c r="B85">
        <v>11.08</v>
      </c>
      <c r="C85" s="93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x14ac:dyDescent="0.25">
      <c r="A86" s="1">
        <v>42524</v>
      </c>
      <c r="B86">
        <v>11.1</v>
      </c>
      <c r="C86" s="93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x14ac:dyDescent="0.25">
      <c r="A87" s="1">
        <v>42527</v>
      </c>
      <c r="B87">
        <v>11.06</v>
      </c>
      <c r="C87" s="93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x14ac:dyDescent="0.25">
      <c r="A88" s="1">
        <v>42528</v>
      </c>
      <c r="B88">
        <v>11.08</v>
      </c>
      <c r="C88" s="93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x14ac:dyDescent="0.25">
      <c r="A89" s="1">
        <v>42529</v>
      </c>
      <c r="B89">
        <v>11</v>
      </c>
      <c r="C89" s="93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x14ac:dyDescent="0.25">
      <c r="A90" s="1">
        <v>42530</v>
      </c>
      <c r="B90">
        <v>11</v>
      </c>
      <c r="C90" s="93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x14ac:dyDescent="0.25">
      <c r="A91" s="1">
        <v>42531</v>
      </c>
      <c r="B91">
        <v>10.88</v>
      </c>
      <c r="C91" s="93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x14ac:dyDescent="0.25">
      <c r="A92" s="1">
        <v>42534</v>
      </c>
      <c r="B92">
        <v>10.66</v>
      </c>
      <c r="C92" s="93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x14ac:dyDescent="0.25">
      <c r="A93" s="1">
        <v>42535</v>
      </c>
      <c r="B93">
        <v>10.74</v>
      </c>
      <c r="C93" s="93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x14ac:dyDescent="0.25">
      <c r="A94" s="1">
        <v>42536</v>
      </c>
      <c r="B94">
        <v>10.74</v>
      </c>
      <c r="C94" s="93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x14ac:dyDescent="0.25">
      <c r="A95" s="1">
        <v>42537</v>
      </c>
      <c r="B95">
        <v>10.74</v>
      </c>
      <c r="C95" s="93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x14ac:dyDescent="0.25">
      <c r="A96" s="1">
        <v>42538</v>
      </c>
      <c r="B96">
        <v>10.8</v>
      </c>
      <c r="C96" s="93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x14ac:dyDescent="0.25">
      <c r="A97" s="1">
        <v>42541</v>
      </c>
      <c r="B97">
        <v>10.84</v>
      </c>
      <c r="C97" s="93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x14ac:dyDescent="0.25">
      <c r="A98" s="1">
        <v>42542</v>
      </c>
      <c r="B98">
        <v>10.86</v>
      </c>
      <c r="C98" s="93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x14ac:dyDescent="0.25">
      <c r="A99" s="1">
        <v>42543</v>
      </c>
      <c r="B99">
        <v>10.9</v>
      </c>
      <c r="C99" s="93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x14ac:dyDescent="0.25">
      <c r="A100" s="1">
        <v>42544</v>
      </c>
      <c r="B100">
        <v>10.84</v>
      </c>
      <c r="C100" s="93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x14ac:dyDescent="0.25">
      <c r="A101" s="1">
        <v>42545</v>
      </c>
      <c r="B101">
        <v>10.7</v>
      </c>
      <c r="C101" s="93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x14ac:dyDescent="0.25">
      <c r="A102" s="1">
        <v>42548</v>
      </c>
      <c r="B102">
        <v>10.72</v>
      </c>
      <c r="C102" s="93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x14ac:dyDescent="0.25">
      <c r="A103" s="1">
        <v>42549</v>
      </c>
      <c r="B103">
        <v>10.72</v>
      </c>
      <c r="C103" s="93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x14ac:dyDescent="0.25">
      <c r="A104" s="1">
        <v>42550</v>
      </c>
      <c r="B104">
        <v>10.8</v>
      </c>
      <c r="C104" s="93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x14ac:dyDescent="0.25">
      <c r="A105" s="1">
        <v>42551</v>
      </c>
      <c r="B105">
        <v>10.82</v>
      </c>
      <c r="C105" s="93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x14ac:dyDescent="0.25">
      <c r="A106" s="1">
        <v>42552</v>
      </c>
      <c r="B106">
        <v>10.82</v>
      </c>
      <c r="C106" s="93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x14ac:dyDescent="0.25">
      <c r="A107" s="1">
        <v>42555</v>
      </c>
      <c r="B107">
        <v>11.06</v>
      </c>
      <c r="C107" s="93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x14ac:dyDescent="0.25">
      <c r="A108" s="1">
        <v>42556</v>
      </c>
      <c r="B108">
        <v>11.04</v>
      </c>
      <c r="C108" s="93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x14ac:dyDescent="0.25">
      <c r="A109" s="1">
        <v>42557</v>
      </c>
      <c r="B109">
        <v>11.04</v>
      </c>
      <c r="C109" s="93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x14ac:dyDescent="0.25">
      <c r="A110" s="1">
        <v>42558</v>
      </c>
      <c r="B110">
        <v>11.06</v>
      </c>
      <c r="C110" s="93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x14ac:dyDescent="0.25">
      <c r="A111" s="1">
        <v>42559</v>
      </c>
      <c r="B111">
        <v>11.02</v>
      </c>
      <c r="C111" s="93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x14ac:dyDescent="0.25">
      <c r="A112" s="1">
        <v>42562</v>
      </c>
      <c r="B112">
        <v>11.04</v>
      </c>
      <c r="C112" s="93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x14ac:dyDescent="0.25">
      <c r="A113" s="1">
        <v>42563</v>
      </c>
      <c r="B113">
        <v>11.3</v>
      </c>
      <c r="C113" s="93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x14ac:dyDescent="0.25">
      <c r="A114" s="1">
        <v>42564</v>
      </c>
      <c r="B114">
        <v>11.28</v>
      </c>
      <c r="C114" s="93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x14ac:dyDescent="0.25">
      <c r="A115" s="1">
        <v>42565</v>
      </c>
      <c r="B115">
        <v>11.28</v>
      </c>
      <c r="C115" s="93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x14ac:dyDescent="0.25">
      <c r="A116" s="1">
        <v>42566</v>
      </c>
      <c r="B116">
        <v>11.34</v>
      </c>
      <c r="C116" s="93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x14ac:dyDescent="0.25">
      <c r="A117" s="1">
        <v>42569</v>
      </c>
      <c r="B117">
        <v>11.3</v>
      </c>
      <c r="C117" s="93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x14ac:dyDescent="0.25">
      <c r="A118" s="1">
        <v>42570</v>
      </c>
      <c r="B118">
        <v>11.18</v>
      </c>
      <c r="C118" s="93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x14ac:dyDescent="0.25">
      <c r="A119" s="1">
        <v>42571</v>
      </c>
      <c r="B119">
        <v>11.18</v>
      </c>
      <c r="C119" s="93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x14ac:dyDescent="0.25">
      <c r="A120" s="1">
        <v>42572</v>
      </c>
      <c r="B120">
        <v>11.24</v>
      </c>
      <c r="C120" s="93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x14ac:dyDescent="0.25">
      <c r="A121" s="1">
        <v>42573</v>
      </c>
      <c r="B121">
        <v>11.18</v>
      </c>
      <c r="C121" s="93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x14ac:dyDescent="0.25">
      <c r="A122" s="1">
        <v>42576</v>
      </c>
      <c r="B122">
        <v>11.16</v>
      </c>
      <c r="C122" s="93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x14ac:dyDescent="0.25">
      <c r="A123" s="1">
        <v>42577</v>
      </c>
      <c r="B123">
        <v>11.26</v>
      </c>
      <c r="C123" s="93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x14ac:dyDescent="0.25">
      <c r="A124" s="1">
        <v>42578</v>
      </c>
      <c r="B124">
        <v>11.2</v>
      </c>
      <c r="C124" s="93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x14ac:dyDescent="0.25">
      <c r="A125" s="1">
        <v>42579</v>
      </c>
      <c r="B125">
        <v>11.22</v>
      </c>
      <c r="C125" s="93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x14ac:dyDescent="0.25">
      <c r="A126" s="1">
        <v>42580</v>
      </c>
      <c r="B126">
        <v>11.18</v>
      </c>
      <c r="C126" s="93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x14ac:dyDescent="0.25">
      <c r="A127" s="1">
        <v>42583</v>
      </c>
      <c r="B127">
        <v>11.22</v>
      </c>
      <c r="C127" s="93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x14ac:dyDescent="0.25">
      <c r="A128" s="1">
        <v>42584</v>
      </c>
      <c r="B128">
        <v>11.22</v>
      </c>
      <c r="C128" s="93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x14ac:dyDescent="0.25">
      <c r="A129" s="1">
        <v>42585</v>
      </c>
      <c r="B129">
        <v>11.18</v>
      </c>
      <c r="C129" s="93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x14ac:dyDescent="0.25">
      <c r="A130" s="1">
        <v>42586</v>
      </c>
      <c r="B130">
        <v>11.18</v>
      </c>
      <c r="C130" s="93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x14ac:dyDescent="0.25">
      <c r="A131" s="1">
        <v>42587</v>
      </c>
      <c r="B131">
        <v>11.22</v>
      </c>
      <c r="C131" s="93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x14ac:dyDescent="0.25">
      <c r="A132" s="1">
        <v>42590</v>
      </c>
      <c r="B132">
        <v>11.26</v>
      </c>
      <c r="C132" s="93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x14ac:dyDescent="0.25">
      <c r="A133" s="1">
        <v>42591</v>
      </c>
      <c r="B133">
        <v>11.32</v>
      </c>
      <c r="C133" s="93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x14ac:dyDescent="0.25">
      <c r="A134" s="1">
        <v>42592</v>
      </c>
      <c r="B134">
        <v>11.32</v>
      </c>
      <c r="C134" s="93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x14ac:dyDescent="0.25">
      <c r="A135" s="1">
        <v>42593</v>
      </c>
      <c r="B135">
        <v>11.4</v>
      </c>
      <c r="C135" s="93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x14ac:dyDescent="0.25">
      <c r="A136" s="1">
        <v>42594</v>
      </c>
      <c r="B136">
        <v>11.64</v>
      </c>
      <c r="C136" s="93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x14ac:dyDescent="0.25">
      <c r="A137" s="1">
        <v>42597</v>
      </c>
      <c r="B137">
        <v>12</v>
      </c>
      <c r="C137" s="93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x14ac:dyDescent="0.25">
      <c r="A138" s="1">
        <v>42598</v>
      </c>
      <c r="B138">
        <v>11.86</v>
      </c>
      <c r="C138" s="93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x14ac:dyDescent="0.25">
      <c r="A139" s="1">
        <v>42599</v>
      </c>
      <c r="B139">
        <v>11.82</v>
      </c>
      <c r="C139" s="93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x14ac:dyDescent="0.25">
      <c r="A140" s="1">
        <v>42600</v>
      </c>
      <c r="B140">
        <v>11.76</v>
      </c>
      <c r="C140" s="93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x14ac:dyDescent="0.25">
      <c r="A141" s="1">
        <v>42601</v>
      </c>
      <c r="B141">
        <v>11.74</v>
      </c>
      <c r="C141" s="93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x14ac:dyDescent="0.25">
      <c r="A142" s="1">
        <v>42604</v>
      </c>
      <c r="B142">
        <v>11.7</v>
      </c>
      <c r="C142" s="93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x14ac:dyDescent="0.25">
      <c r="A143" s="1">
        <v>42605</v>
      </c>
      <c r="B143">
        <v>11.74</v>
      </c>
      <c r="C143" s="93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x14ac:dyDescent="0.25">
      <c r="A144" s="1">
        <v>42606</v>
      </c>
      <c r="B144">
        <v>11.66</v>
      </c>
      <c r="C144" s="93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x14ac:dyDescent="0.25">
      <c r="A145" s="1">
        <v>42607</v>
      </c>
      <c r="B145">
        <v>11.6</v>
      </c>
      <c r="C145" s="93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x14ac:dyDescent="0.25">
      <c r="A146" s="1">
        <v>42608</v>
      </c>
      <c r="B146">
        <v>11.58</v>
      </c>
      <c r="C146" s="93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x14ac:dyDescent="0.25">
      <c r="A147" s="1">
        <v>42611</v>
      </c>
      <c r="B147">
        <v>11.54</v>
      </c>
      <c r="C147" s="93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x14ac:dyDescent="0.25">
      <c r="A148" s="1">
        <v>42612</v>
      </c>
      <c r="B148">
        <v>11.56</v>
      </c>
      <c r="C148" s="93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x14ac:dyDescent="0.25">
      <c r="A149" s="1">
        <v>42613</v>
      </c>
      <c r="B149">
        <v>11.62</v>
      </c>
      <c r="C149" s="93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x14ac:dyDescent="0.25">
      <c r="A150" s="1">
        <v>42614</v>
      </c>
      <c r="B150">
        <v>11.56</v>
      </c>
      <c r="C150" s="93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x14ac:dyDescent="0.25">
      <c r="A151" s="1">
        <v>42615</v>
      </c>
      <c r="B151">
        <v>11.6</v>
      </c>
      <c r="C151" s="93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x14ac:dyDescent="0.25">
      <c r="A152" s="1">
        <v>42618</v>
      </c>
      <c r="B152">
        <v>11.66</v>
      </c>
      <c r="C152" s="93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x14ac:dyDescent="0.25">
      <c r="A153" s="1">
        <v>42619</v>
      </c>
      <c r="B153">
        <v>11.68</v>
      </c>
      <c r="C153" s="93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x14ac:dyDescent="0.25">
      <c r="A154" s="1">
        <v>42620</v>
      </c>
      <c r="B154">
        <v>11.68</v>
      </c>
      <c r="C154" s="93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x14ac:dyDescent="0.25">
      <c r="A155" s="1">
        <v>42621</v>
      </c>
      <c r="B155">
        <v>11.7</v>
      </c>
      <c r="C155" s="93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x14ac:dyDescent="0.25">
      <c r="A156" s="1">
        <v>42622</v>
      </c>
      <c r="B156">
        <v>11.58</v>
      </c>
      <c r="C156" s="93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x14ac:dyDescent="0.25">
      <c r="A157" s="1">
        <v>42625</v>
      </c>
      <c r="B157">
        <v>11.36</v>
      </c>
      <c r="C157" s="93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25">
      <c r="A158" s="1">
        <v>42626</v>
      </c>
      <c r="B158">
        <v>11.36</v>
      </c>
      <c r="C158" s="93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25">
      <c r="A159" s="1">
        <v>42627</v>
      </c>
      <c r="B159">
        <v>11.28</v>
      </c>
      <c r="C159" s="93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25">
      <c r="A160" s="1">
        <v>42628</v>
      </c>
      <c r="B160">
        <v>11.32</v>
      </c>
      <c r="C160" s="93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x14ac:dyDescent="0.25">
      <c r="A161" s="1">
        <v>42632</v>
      </c>
      <c r="B161">
        <v>11.32</v>
      </c>
      <c r="C161" s="93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x14ac:dyDescent="0.25">
      <c r="A162" s="1">
        <v>42633</v>
      </c>
      <c r="B162">
        <v>11.42</v>
      </c>
      <c r="C162" s="93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x14ac:dyDescent="0.25">
      <c r="A163" s="1">
        <v>42634</v>
      </c>
      <c r="B163">
        <v>11.38</v>
      </c>
      <c r="C163" s="93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x14ac:dyDescent="0.25">
      <c r="A164" s="1">
        <v>42635</v>
      </c>
      <c r="B164">
        <v>11.44</v>
      </c>
      <c r="C164" s="93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x14ac:dyDescent="0.25">
      <c r="A165" s="1">
        <v>42636</v>
      </c>
      <c r="B165">
        <v>11.4</v>
      </c>
      <c r="C165" s="93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x14ac:dyDescent="0.25">
      <c r="A166" s="1">
        <v>42639</v>
      </c>
      <c r="B166">
        <v>11.24</v>
      </c>
      <c r="C166" s="93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x14ac:dyDescent="0.25">
      <c r="A167" s="1">
        <v>42640</v>
      </c>
      <c r="B167">
        <v>11.32</v>
      </c>
      <c r="C167" s="93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x14ac:dyDescent="0.25">
      <c r="A168" s="1">
        <v>42641</v>
      </c>
      <c r="B168">
        <v>11.3</v>
      </c>
      <c r="C168" s="93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x14ac:dyDescent="0.25">
      <c r="A169" s="1">
        <v>42642</v>
      </c>
      <c r="B169">
        <v>11.34</v>
      </c>
      <c r="C169" s="93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x14ac:dyDescent="0.25">
      <c r="A170" s="1">
        <v>42643</v>
      </c>
      <c r="B170">
        <v>11.3</v>
      </c>
      <c r="C170" s="93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x14ac:dyDescent="0.25">
      <c r="A171" s="1">
        <v>42646</v>
      </c>
      <c r="B171">
        <v>11.34</v>
      </c>
      <c r="C171" s="93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x14ac:dyDescent="0.25">
      <c r="A172" s="1">
        <v>42647</v>
      </c>
      <c r="B172">
        <v>11.36</v>
      </c>
      <c r="C172" s="93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x14ac:dyDescent="0.25">
      <c r="A173" s="1">
        <v>42648</v>
      </c>
      <c r="B173">
        <v>11.38</v>
      </c>
      <c r="C173" s="93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x14ac:dyDescent="0.25">
      <c r="A174" s="1">
        <v>42649</v>
      </c>
      <c r="B174">
        <v>11.44</v>
      </c>
      <c r="C174" s="93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x14ac:dyDescent="0.25">
      <c r="A175" s="1">
        <v>42650</v>
      </c>
      <c r="B175">
        <v>11.46</v>
      </c>
      <c r="C175" s="93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x14ac:dyDescent="0.25">
      <c r="A176" s="1">
        <v>42653</v>
      </c>
      <c r="B176">
        <v>11.46</v>
      </c>
      <c r="C176" s="93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x14ac:dyDescent="0.25">
      <c r="A177" s="1">
        <v>42654</v>
      </c>
      <c r="B177">
        <v>11.46</v>
      </c>
      <c r="C177" s="93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x14ac:dyDescent="0.25">
      <c r="A178" s="1">
        <v>42655</v>
      </c>
      <c r="B178">
        <v>11.38</v>
      </c>
      <c r="C178" s="93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x14ac:dyDescent="0.25">
      <c r="A179" s="1">
        <v>42656</v>
      </c>
      <c r="B179">
        <v>11.32</v>
      </c>
      <c r="C179" s="93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x14ac:dyDescent="0.25">
      <c r="A180" s="1">
        <v>42657</v>
      </c>
      <c r="B180">
        <v>11.42</v>
      </c>
      <c r="C180" s="93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x14ac:dyDescent="0.25">
      <c r="A181" s="1">
        <v>42660</v>
      </c>
      <c r="B181">
        <v>11.3</v>
      </c>
      <c r="C181" s="93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x14ac:dyDescent="0.25">
      <c r="A182" s="1">
        <v>42661</v>
      </c>
      <c r="B182">
        <v>11.46</v>
      </c>
      <c r="C182" s="93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x14ac:dyDescent="0.25">
      <c r="A183" s="1">
        <v>42662</v>
      </c>
      <c r="B183">
        <v>11.42</v>
      </c>
      <c r="C183" s="93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x14ac:dyDescent="0.25">
      <c r="A184" s="1">
        <v>42663</v>
      </c>
      <c r="B184">
        <v>11.44</v>
      </c>
      <c r="C184" s="93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x14ac:dyDescent="0.25">
      <c r="A185" s="1">
        <v>42664</v>
      </c>
      <c r="B185">
        <v>11.44</v>
      </c>
      <c r="C185" s="93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x14ac:dyDescent="0.25">
      <c r="A186" s="1">
        <v>42667</v>
      </c>
      <c r="B186">
        <v>11.62</v>
      </c>
      <c r="C186" s="93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x14ac:dyDescent="0.25">
      <c r="A187" s="1">
        <v>42668</v>
      </c>
      <c r="B187">
        <v>11.56</v>
      </c>
      <c r="C187" s="93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x14ac:dyDescent="0.25">
      <c r="A188" s="1">
        <v>42669</v>
      </c>
      <c r="B188">
        <v>11.48</v>
      </c>
      <c r="C188" s="93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x14ac:dyDescent="0.25">
      <c r="A189" s="1">
        <v>42670</v>
      </c>
      <c r="B189">
        <v>11.46</v>
      </c>
      <c r="C189" s="93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x14ac:dyDescent="0.25">
      <c r="A190" s="1">
        <v>42671</v>
      </c>
      <c r="B190">
        <v>11.52</v>
      </c>
      <c r="C190" s="93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x14ac:dyDescent="0.25">
      <c r="A191" s="1">
        <v>42674</v>
      </c>
      <c r="B191">
        <v>11.46</v>
      </c>
      <c r="C191" s="93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x14ac:dyDescent="0.25">
      <c r="A192" s="1">
        <f>A191+1</f>
        <v>42675</v>
      </c>
      <c r="B192">
        <v>11.54</v>
      </c>
      <c r="C192" s="93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x14ac:dyDescent="0.25">
      <c r="A193" s="1">
        <f>A192+1</f>
        <v>42676</v>
      </c>
      <c r="B193">
        <v>11.46</v>
      </c>
      <c r="C193" s="93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x14ac:dyDescent="0.25">
      <c r="A194" s="1">
        <f>A193+1</f>
        <v>42677</v>
      </c>
      <c r="B194">
        <v>11.56</v>
      </c>
      <c r="C194" s="93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x14ac:dyDescent="0.25">
      <c r="A195" s="1">
        <f>A194+1</f>
        <v>42678</v>
      </c>
      <c r="B195">
        <v>11.54</v>
      </c>
      <c r="C195" s="93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x14ac:dyDescent="0.25">
      <c r="A196" s="1">
        <v>42681</v>
      </c>
      <c r="B196">
        <v>11.54</v>
      </c>
      <c r="C196" s="93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x14ac:dyDescent="0.25">
      <c r="A197" s="1">
        <v>42682</v>
      </c>
      <c r="B197">
        <v>11.58</v>
      </c>
      <c r="C197" s="93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x14ac:dyDescent="0.25">
      <c r="A198" s="1">
        <v>42683</v>
      </c>
      <c r="B198">
        <v>11.5</v>
      </c>
      <c r="C198" s="93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x14ac:dyDescent="0.25">
      <c r="A199" s="1">
        <v>42684</v>
      </c>
      <c r="B199">
        <v>11.6</v>
      </c>
      <c r="C199" s="93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x14ac:dyDescent="0.25">
      <c r="A200" s="1">
        <v>42685</v>
      </c>
      <c r="B200">
        <v>11.66</v>
      </c>
      <c r="C200" s="93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x14ac:dyDescent="0.25">
      <c r="A201" s="1">
        <v>42688</v>
      </c>
      <c r="B201">
        <v>11.62</v>
      </c>
      <c r="C201" s="93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x14ac:dyDescent="0.25">
      <c r="A202" s="1">
        <v>42689</v>
      </c>
      <c r="B202">
        <v>11.56</v>
      </c>
      <c r="C202" s="93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x14ac:dyDescent="0.25">
      <c r="A203" s="1">
        <v>42690</v>
      </c>
      <c r="B203">
        <v>11.54</v>
      </c>
      <c r="C203" s="93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x14ac:dyDescent="0.25">
      <c r="A204" s="1">
        <v>42691</v>
      </c>
      <c r="B204">
        <v>11.54</v>
      </c>
      <c r="C204" s="93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x14ac:dyDescent="0.25">
      <c r="A205" s="1">
        <v>42692</v>
      </c>
      <c r="B205">
        <v>11.52</v>
      </c>
      <c r="C205" s="93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x14ac:dyDescent="0.25">
      <c r="A206" s="1">
        <v>42695</v>
      </c>
      <c r="B206">
        <v>11.62</v>
      </c>
      <c r="C206" s="93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x14ac:dyDescent="0.25">
      <c r="A207" s="1">
        <v>42696</v>
      </c>
      <c r="B207">
        <v>11.74</v>
      </c>
      <c r="C207" s="93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x14ac:dyDescent="0.25">
      <c r="A208" s="1">
        <v>42697</v>
      </c>
      <c r="B208">
        <v>11.78</v>
      </c>
      <c r="C208" s="93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x14ac:dyDescent="0.25">
      <c r="A209" s="1">
        <v>42698</v>
      </c>
      <c r="B209">
        <v>11.76</v>
      </c>
      <c r="C209" s="93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x14ac:dyDescent="0.25">
      <c r="A210" s="1">
        <v>42699</v>
      </c>
      <c r="B210">
        <v>11.9</v>
      </c>
      <c r="C210" s="93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x14ac:dyDescent="0.25">
      <c r="A211" s="1">
        <v>42702</v>
      </c>
      <c r="B211">
        <v>12</v>
      </c>
      <c r="C211" s="93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x14ac:dyDescent="0.25">
      <c r="A212" s="1">
        <v>42703</v>
      </c>
      <c r="B212">
        <v>12.18</v>
      </c>
      <c r="C212" s="93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x14ac:dyDescent="0.25">
      <c r="A213" s="1">
        <v>42704</v>
      </c>
      <c r="B213">
        <v>12.04</v>
      </c>
      <c r="C213" s="93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x14ac:dyDescent="0.25">
      <c r="A214" s="1">
        <v>42705</v>
      </c>
      <c r="B214">
        <v>12.1</v>
      </c>
      <c r="C214" s="93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x14ac:dyDescent="0.25">
      <c r="A215" s="1">
        <v>42706</v>
      </c>
      <c r="B215">
        <v>12.06</v>
      </c>
      <c r="C215" s="93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x14ac:dyDescent="0.25">
      <c r="A216" s="1">
        <v>42709</v>
      </c>
      <c r="B216">
        <v>11.9</v>
      </c>
      <c r="C216" s="93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x14ac:dyDescent="0.25">
      <c r="A217" s="1">
        <v>42710</v>
      </c>
      <c r="B217">
        <v>11.9</v>
      </c>
      <c r="C217" s="93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x14ac:dyDescent="0.25">
      <c r="A218" s="1">
        <v>42711</v>
      </c>
      <c r="B218">
        <v>11.88</v>
      </c>
      <c r="C218" s="93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x14ac:dyDescent="0.25">
      <c r="A219" s="1">
        <v>42712</v>
      </c>
      <c r="B219">
        <v>11.92</v>
      </c>
      <c r="C219" s="93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x14ac:dyDescent="0.25">
      <c r="A220" s="1">
        <v>42713</v>
      </c>
      <c r="B220">
        <v>12.02</v>
      </c>
      <c r="C220" s="93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x14ac:dyDescent="0.25">
      <c r="A221" s="1">
        <v>42716</v>
      </c>
      <c r="B221">
        <v>11.86</v>
      </c>
      <c r="C221" s="93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x14ac:dyDescent="0.25">
      <c r="A222" s="1">
        <v>42717</v>
      </c>
      <c r="B222">
        <v>11.8</v>
      </c>
      <c r="C222" s="93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x14ac:dyDescent="0.25">
      <c r="A223" s="1">
        <v>42718</v>
      </c>
      <c r="B223">
        <v>11.76</v>
      </c>
      <c r="C223" s="93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x14ac:dyDescent="0.25">
      <c r="A224" s="1">
        <v>42719</v>
      </c>
      <c r="B224">
        <v>11.52</v>
      </c>
      <c r="C224" s="93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x14ac:dyDescent="0.25">
      <c r="A225" s="1">
        <v>42720</v>
      </c>
      <c r="B225">
        <v>11.18</v>
      </c>
      <c r="C225" s="93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x14ac:dyDescent="0.25">
      <c r="A226" s="1">
        <v>42723</v>
      </c>
      <c r="B226">
        <v>11.08</v>
      </c>
      <c r="C226" s="93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x14ac:dyDescent="0.25">
      <c r="A227" s="1">
        <v>42724</v>
      </c>
      <c r="B227">
        <v>11</v>
      </c>
      <c r="C227" s="93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x14ac:dyDescent="0.25">
      <c r="A228" s="1">
        <v>42725</v>
      </c>
      <c r="B228">
        <v>11.1</v>
      </c>
      <c r="C228" s="93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x14ac:dyDescent="0.25">
      <c r="A229" s="1">
        <v>42726</v>
      </c>
      <c r="B229">
        <v>11.04</v>
      </c>
      <c r="C229" s="93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x14ac:dyDescent="0.25">
      <c r="A230" s="1">
        <v>42727</v>
      </c>
      <c r="B230">
        <v>10.96</v>
      </c>
      <c r="C230" s="93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x14ac:dyDescent="0.25">
      <c r="A231" s="1">
        <v>42730</v>
      </c>
      <c r="B231">
        <v>10.96</v>
      </c>
      <c r="C231" s="93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x14ac:dyDescent="0.25">
      <c r="A232" s="1">
        <v>42731</v>
      </c>
      <c r="B232">
        <v>10.96</v>
      </c>
      <c r="C232" s="93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x14ac:dyDescent="0.25">
      <c r="A233" s="1">
        <v>42732</v>
      </c>
      <c r="B233">
        <v>10.98</v>
      </c>
      <c r="C233" s="93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x14ac:dyDescent="0.25">
      <c r="A234" s="1">
        <v>42733</v>
      </c>
      <c r="B234">
        <v>10.88</v>
      </c>
      <c r="C234" s="93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x14ac:dyDescent="0.25">
      <c r="A235" s="1">
        <v>42734</v>
      </c>
      <c r="B235">
        <v>10.92</v>
      </c>
      <c r="C235" s="93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x14ac:dyDescent="0.25">
      <c r="A236" s="1">
        <v>42738</v>
      </c>
      <c r="B236">
        <v>11.06</v>
      </c>
      <c r="C236" s="93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x14ac:dyDescent="0.25">
      <c r="A237" s="1">
        <v>42739</v>
      </c>
      <c r="B237">
        <v>11.2</v>
      </c>
      <c r="C237" s="93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x14ac:dyDescent="0.25">
      <c r="A238" s="1">
        <v>42740</v>
      </c>
      <c r="B238">
        <v>11.38</v>
      </c>
      <c r="C238" s="93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x14ac:dyDescent="0.25">
      <c r="A239" s="1">
        <v>42741</v>
      </c>
      <c r="B239">
        <v>11.32</v>
      </c>
      <c r="C239" s="93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x14ac:dyDescent="0.25">
      <c r="A240" s="1">
        <v>42744</v>
      </c>
      <c r="B240">
        <v>11.32</v>
      </c>
      <c r="C240" s="93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x14ac:dyDescent="0.25">
      <c r="A241" s="1">
        <v>42745</v>
      </c>
      <c r="B241">
        <v>11.3</v>
      </c>
      <c r="C241" s="93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x14ac:dyDescent="0.25">
      <c r="A242" s="1">
        <v>42746</v>
      </c>
      <c r="B242">
        <v>11.32</v>
      </c>
      <c r="C242" s="93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x14ac:dyDescent="0.25">
      <c r="A243" s="1">
        <v>42747</v>
      </c>
      <c r="B243">
        <v>11.26</v>
      </c>
      <c r="C243" s="93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x14ac:dyDescent="0.25">
      <c r="A244" s="1">
        <v>42748</v>
      </c>
      <c r="B244">
        <v>11.36</v>
      </c>
      <c r="C244" s="93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x14ac:dyDescent="0.25">
      <c r="A245" s="1">
        <v>42751</v>
      </c>
      <c r="B245">
        <v>11.36</v>
      </c>
      <c r="C245" s="93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x14ac:dyDescent="0.25">
      <c r="A246" s="1">
        <v>42752</v>
      </c>
      <c r="B246">
        <v>11.42</v>
      </c>
      <c r="C246" s="93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x14ac:dyDescent="0.25">
      <c r="A247" s="1">
        <v>42753</v>
      </c>
      <c r="B247">
        <v>11.56</v>
      </c>
      <c r="C247" s="93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x14ac:dyDescent="0.25">
      <c r="A248" s="1">
        <v>42754</v>
      </c>
      <c r="B248">
        <v>11.5</v>
      </c>
      <c r="C248" s="93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70" x14ac:dyDescent="0.25">
      <c r="A249" s="1">
        <v>42755</v>
      </c>
      <c r="B249">
        <v>11.56</v>
      </c>
      <c r="C249" s="93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x14ac:dyDescent="0.25">
      <c r="A250" s="1">
        <v>42758</v>
      </c>
      <c r="B250">
        <v>11.58</v>
      </c>
      <c r="C250" s="93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x14ac:dyDescent="0.25">
      <c r="A251" s="1">
        <v>42759</v>
      </c>
      <c r="B251">
        <v>11.6</v>
      </c>
      <c r="C251" s="93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x14ac:dyDescent="0.25">
      <c r="A252" s="1">
        <v>42760</v>
      </c>
      <c r="B252">
        <v>11.64</v>
      </c>
      <c r="C252" s="93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x14ac:dyDescent="0.25">
      <c r="A253" s="1">
        <v>42761</v>
      </c>
      <c r="B253">
        <v>11.72</v>
      </c>
      <c r="C253" s="93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x14ac:dyDescent="0.25">
      <c r="A254" s="1">
        <v>42762</v>
      </c>
      <c r="B254">
        <v>11.7</v>
      </c>
      <c r="C254" s="93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x14ac:dyDescent="0.25">
      <c r="A255" s="1">
        <v>42767</v>
      </c>
      <c r="B255">
        <v>11.72</v>
      </c>
      <c r="C255" s="93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2" x14ac:dyDescent="0.25">
      <c r="A256" s="1">
        <v>42768</v>
      </c>
      <c r="B256">
        <v>11.74</v>
      </c>
      <c r="C256" s="93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8" x14ac:dyDescent="0.25">
      <c r="A257" s="1">
        <v>42769</v>
      </c>
      <c r="B257">
        <v>11.66</v>
      </c>
      <c r="C257" s="93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8" x14ac:dyDescent="0.25">
      <c r="A258" s="1">
        <v>42772</v>
      </c>
      <c r="B258">
        <v>11.68</v>
      </c>
      <c r="C258" s="93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x14ac:dyDescent="0.25">
      <c r="A259" s="1">
        <v>42773</v>
      </c>
      <c r="B259">
        <v>11.58</v>
      </c>
      <c r="C259" s="93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8" x14ac:dyDescent="0.25">
      <c r="A260" s="1">
        <v>42774</v>
      </c>
      <c r="B260">
        <v>11.58</v>
      </c>
      <c r="C260" s="93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x14ac:dyDescent="0.25">
      <c r="A261" s="1">
        <v>42775</v>
      </c>
      <c r="B261">
        <v>11.6</v>
      </c>
      <c r="C261" s="93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2" x14ac:dyDescent="0.25">
      <c r="A262" s="1">
        <v>42776</v>
      </c>
      <c r="B262">
        <v>11.68</v>
      </c>
      <c r="C262" s="93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x14ac:dyDescent="0.25">
      <c r="A263" s="1">
        <v>42779</v>
      </c>
      <c r="B263">
        <v>11.74</v>
      </c>
      <c r="C263" s="93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x14ac:dyDescent="0.25">
      <c r="A264" s="1">
        <v>42780</v>
      </c>
      <c r="B264">
        <v>11.72</v>
      </c>
      <c r="C264" s="93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x14ac:dyDescent="0.25">
      <c r="A265" s="1">
        <v>42781</v>
      </c>
      <c r="B265">
        <v>11.74</v>
      </c>
      <c r="C265" s="93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x14ac:dyDescent="0.25">
      <c r="A266" s="1">
        <v>42782</v>
      </c>
      <c r="B266">
        <v>11.78</v>
      </c>
      <c r="C266" s="93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x14ac:dyDescent="0.25">
      <c r="A267" s="1">
        <v>42783</v>
      </c>
      <c r="B267">
        <v>11.72</v>
      </c>
      <c r="C267" s="93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x14ac:dyDescent="0.25">
      <c r="A268" s="1">
        <v>42786</v>
      </c>
      <c r="B268">
        <v>11.92</v>
      </c>
      <c r="C268" s="93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x14ac:dyDescent="0.25">
      <c r="A269" s="1">
        <v>42787</v>
      </c>
      <c r="B269">
        <v>11.88</v>
      </c>
      <c r="C269" s="93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x14ac:dyDescent="0.25">
      <c r="A270" s="1">
        <v>42788</v>
      </c>
      <c r="B270">
        <v>11.88</v>
      </c>
      <c r="C270" s="93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x14ac:dyDescent="0.25">
      <c r="A271" s="1">
        <v>42789</v>
      </c>
      <c r="B271">
        <v>11.82</v>
      </c>
      <c r="C271" s="93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x14ac:dyDescent="0.25">
      <c r="A272" s="1">
        <v>42790</v>
      </c>
      <c r="B272">
        <v>11.82</v>
      </c>
      <c r="C272" s="93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x14ac:dyDescent="0.25">
      <c r="A273" s="1">
        <v>42793</v>
      </c>
      <c r="B273">
        <v>11.72</v>
      </c>
      <c r="C273" s="93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x14ac:dyDescent="0.25">
      <c r="A274" s="1">
        <v>42794</v>
      </c>
      <c r="B274">
        <v>11.68</v>
      </c>
      <c r="C274" s="93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x14ac:dyDescent="0.25">
      <c r="A275" s="1">
        <v>42795</v>
      </c>
      <c r="B275">
        <v>11.68</v>
      </c>
      <c r="C275" s="93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x14ac:dyDescent="0.25">
      <c r="A276" s="1">
        <v>42796</v>
      </c>
      <c r="B276">
        <v>11.56</v>
      </c>
      <c r="C276" s="93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x14ac:dyDescent="0.25">
      <c r="A277" s="1">
        <v>42797</v>
      </c>
      <c r="B277">
        <v>11.48</v>
      </c>
      <c r="C277" s="93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x14ac:dyDescent="0.25">
      <c r="A278" s="1">
        <v>42800</v>
      </c>
      <c r="B278">
        <v>11.54</v>
      </c>
      <c r="C278" s="93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x14ac:dyDescent="0.25">
      <c r="A279" s="1">
        <f>+A278+1</f>
        <v>42801</v>
      </c>
      <c r="B279">
        <v>11.58</v>
      </c>
      <c r="C279" s="93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x14ac:dyDescent="0.25">
      <c r="A280" s="1">
        <f>+A279+1</f>
        <v>42802</v>
      </c>
      <c r="B280">
        <v>11.54</v>
      </c>
      <c r="C280" s="93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x14ac:dyDescent="0.25">
      <c r="A281" s="1">
        <f>+A280+1</f>
        <v>42803</v>
      </c>
      <c r="B281">
        <v>11.46</v>
      </c>
      <c r="C281" s="93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x14ac:dyDescent="0.25">
      <c r="A282" s="1">
        <f>+A281+1</f>
        <v>42804</v>
      </c>
      <c r="B282">
        <v>11.44</v>
      </c>
      <c r="C282" s="93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x14ac:dyDescent="0.25">
      <c r="A283" s="1">
        <v>42807</v>
      </c>
      <c r="B283">
        <v>11.58</v>
      </c>
      <c r="C283" s="93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x14ac:dyDescent="0.25">
      <c r="A284" s="1">
        <v>42808</v>
      </c>
      <c r="B284">
        <v>11.54</v>
      </c>
      <c r="C284" s="93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x14ac:dyDescent="0.25">
      <c r="A285" s="1">
        <v>42809</v>
      </c>
      <c r="B285">
        <v>11.56</v>
      </c>
      <c r="C285" s="93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x14ac:dyDescent="0.25">
      <c r="A286" s="1">
        <v>42810</v>
      </c>
      <c r="B286">
        <v>11.7</v>
      </c>
      <c r="C286" s="93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x14ac:dyDescent="0.25">
      <c r="A287" s="1">
        <v>42811</v>
      </c>
      <c r="B287">
        <v>11.56</v>
      </c>
      <c r="C287" s="93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x14ac:dyDescent="0.25">
      <c r="A288" s="1">
        <v>42814</v>
      </c>
      <c r="B288">
        <v>11.56</v>
      </c>
      <c r="C288" s="93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x14ac:dyDescent="0.25">
      <c r="A289" s="1">
        <v>42815</v>
      </c>
      <c r="B289">
        <v>11.6</v>
      </c>
      <c r="C289" s="93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x14ac:dyDescent="0.25">
      <c r="A290" s="1">
        <v>42816</v>
      </c>
      <c r="B290">
        <v>11.54</v>
      </c>
      <c r="C290" s="93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x14ac:dyDescent="0.25">
      <c r="A291" s="1">
        <v>42817</v>
      </c>
      <c r="B291">
        <v>11.56</v>
      </c>
      <c r="C291" s="93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x14ac:dyDescent="0.25">
      <c r="A292" s="1">
        <v>42818</v>
      </c>
      <c r="B292">
        <v>11.68</v>
      </c>
      <c r="C292" s="93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x14ac:dyDescent="0.25">
      <c r="A293" s="1">
        <v>42821</v>
      </c>
      <c r="B293">
        <v>11.68</v>
      </c>
      <c r="C293" s="93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x14ac:dyDescent="0.25">
      <c r="A294" s="1">
        <v>42822</v>
      </c>
      <c r="B294">
        <v>11.64</v>
      </c>
      <c r="C294" s="93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x14ac:dyDescent="0.25">
      <c r="A295" s="1">
        <v>42823</v>
      </c>
      <c r="B295">
        <v>11.66</v>
      </c>
      <c r="C295" s="93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x14ac:dyDescent="0.25">
      <c r="A296" s="1">
        <v>42824</v>
      </c>
      <c r="B296">
        <v>11.58</v>
      </c>
      <c r="C296" s="93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x14ac:dyDescent="0.25">
      <c r="A297" s="1">
        <v>42825</v>
      </c>
      <c r="B297">
        <v>11.64</v>
      </c>
      <c r="C297" s="93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x14ac:dyDescent="0.25">
      <c r="A298" s="1">
        <v>42828</v>
      </c>
      <c r="B298">
        <v>11.68</v>
      </c>
      <c r="C298" s="93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x14ac:dyDescent="0.25">
      <c r="A299" s="1">
        <v>42829</v>
      </c>
      <c r="B299">
        <v>11.68</v>
      </c>
      <c r="C299" s="93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x14ac:dyDescent="0.25">
      <c r="A300" s="1">
        <v>42830</v>
      </c>
      <c r="B300">
        <v>11.74</v>
      </c>
      <c r="C300" s="93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8" x14ac:dyDescent="0.25">
      <c r="A301" s="1">
        <v>42831</v>
      </c>
      <c r="B301">
        <v>11.72</v>
      </c>
      <c r="C301" s="93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x14ac:dyDescent="0.25">
      <c r="A302" s="1">
        <v>42832</v>
      </c>
      <c r="B302">
        <v>11.7</v>
      </c>
      <c r="C302" s="93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x14ac:dyDescent="0.25">
      <c r="A303" s="1">
        <v>42835</v>
      </c>
      <c r="B303">
        <v>11.62</v>
      </c>
      <c r="C303" s="93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x14ac:dyDescent="0.25">
      <c r="A304" s="1">
        <v>42836</v>
      </c>
      <c r="B304">
        <v>11.62</v>
      </c>
      <c r="C304" s="93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x14ac:dyDescent="0.25">
      <c r="A305" s="1">
        <v>42837</v>
      </c>
      <c r="B305">
        <v>11.64</v>
      </c>
      <c r="C305" s="93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x14ac:dyDescent="0.25">
      <c r="A306" s="1">
        <v>42838</v>
      </c>
      <c r="B306">
        <v>11.64</v>
      </c>
      <c r="C306" s="93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x14ac:dyDescent="0.25">
      <c r="A307" s="1">
        <v>42839</v>
      </c>
      <c r="B307">
        <v>11.64</v>
      </c>
      <c r="C307" s="93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x14ac:dyDescent="0.25">
      <c r="A308" s="1">
        <v>42842</v>
      </c>
      <c r="B308">
        <v>11.64</v>
      </c>
      <c r="C308" s="93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x14ac:dyDescent="0.25">
      <c r="A309" s="1">
        <v>42843</v>
      </c>
      <c r="B309">
        <v>11.54</v>
      </c>
      <c r="C309" s="93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x14ac:dyDescent="0.25">
      <c r="A310" s="1">
        <v>42844</v>
      </c>
      <c r="B310">
        <v>11.42</v>
      </c>
      <c r="C310" s="93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x14ac:dyDescent="0.25">
      <c r="A311" s="1">
        <v>42845</v>
      </c>
      <c r="B311">
        <v>11.54</v>
      </c>
      <c r="C311" s="93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x14ac:dyDescent="0.25">
      <c r="A312" s="1">
        <v>42846</v>
      </c>
      <c r="B312">
        <v>11.56</v>
      </c>
      <c r="C312" s="93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x14ac:dyDescent="0.25">
      <c r="A313" s="1">
        <v>42849</v>
      </c>
      <c r="B313">
        <v>11.52</v>
      </c>
      <c r="C313" s="93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x14ac:dyDescent="0.25">
      <c r="A314" s="1">
        <v>42850</v>
      </c>
      <c r="B314">
        <v>11.56</v>
      </c>
      <c r="C314" s="93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x14ac:dyDescent="0.25">
      <c r="A315" s="1">
        <v>42851</v>
      </c>
      <c r="B315">
        <v>11.56</v>
      </c>
      <c r="C315" s="93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x14ac:dyDescent="0.25">
      <c r="A316" s="1">
        <v>42852</v>
      </c>
      <c r="B316">
        <v>11.56</v>
      </c>
      <c r="C316" s="93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x14ac:dyDescent="0.25">
      <c r="A317" s="1">
        <v>42853</v>
      </c>
      <c r="B317">
        <v>11.54</v>
      </c>
      <c r="C317" s="93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x14ac:dyDescent="0.25">
      <c r="A318" s="1">
        <v>42856</v>
      </c>
      <c r="B318">
        <v>11.54</v>
      </c>
      <c r="C318" s="93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x14ac:dyDescent="0.25">
      <c r="A319" s="1">
        <v>42857</v>
      </c>
      <c r="B319">
        <v>11.48</v>
      </c>
      <c r="C319" s="93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x14ac:dyDescent="0.25">
      <c r="A320" s="1">
        <v>42858</v>
      </c>
      <c r="B320">
        <v>11.48</v>
      </c>
      <c r="C320" s="93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x14ac:dyDescent="0.25">
      <c r="A321" s="1">
        <v>42859</v>
      </c>
      <c r="B321">
        <v>11.44</v>
      </c>
      <c r="C321" s="93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x14ac:dyDescent="0.25">
      <c r="A322" s="1">
        <v>42860</v>
      </c>
      <c r="B322">
        <v>11.4</v>
      </c>
      <c r="C322" s="93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x14ac:dyDescent="0.25">
      <c r="A323" s="1">
        <v>42863</v>
      </c>
      <c r="B323">
        <v>11.38</v>
      </c>
      <c r="C323" s="93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x14ac:dyDescent="0.25">
      <c r="A324" s="1">
        <v>42864</v>
      </c>
      <c r="B324">
        <v>11.42</v>
      </c>
      <c r="C324" s="93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x14ac:dyDescent="0.25">
      <c r="A325" s="1">
        <v>42865</v>
      </c>
      <c r="B325">
        <v>11.44</v>
      </c>
      <c r="C325" s="93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x14ac:dyDescent="0.25">
      <c r="A326" s="1">
        <v>42866</v>
      </c>
      <c r="B326">
        <v>11.54</v>
      </c>
      <c r="C326" s="93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x14ac:dyDescent="0.25">
      <c r="A327" s="1">
        <v>42867</v>
      </c>
      <c r="B327">
        <v>11.74</v>
      </c>
      <c r="C327" s="93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x14ac:dyDescent="0.25">
      <c r="A328" s="1">
        <v>42870</v>
      </c>
      <c r="B328">
        <v>11.78</v>
      </c>
      <c r="C328" s="93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x14ac:dyDescent="0.25">
      <c r="A329" s="1">
        <v>42871</v>
      </c>
      <c r="B329">
        <v>11.82</v>
      </c>
      <c r="C329" s="93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x14ac:dyDescent="0.25">
      <c r="A330" s="1">
        <v>42872</v>
      </c>
      <c r="B330">
        <v>11.74</v>
      </c>
      <c r="C330" s="93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x14ac:dyDescent="0.25">
      <c r="A331" s="1">
        <v>42873</v>
      </c>
      <c r="B331">
        <v>11.68</v>
      </c>
      <c r="C331" s="93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x14ac:dyDescent="0.25">
      <c r="A332" s="1">
        <v>42874</v>
      </c>
      <c r="B332">
        <v>11.7</v>
      </c>
      <c r="C332" s="93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x14ac:dyDescent="0.25">
      <c r="A333" s="1">
        <v>42877</v>
      </c>
      <c r="B333">
        <v>11.82</v>
      </c>
      <c r="C333" s="93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x14ac:dyDescent="0.25">
      <c r="A334" s="1">
        <v>42878</v>
      </c>
      <c r="B334">
        <v>11.96</v>
      </c>
      <c r="C334" s="93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x14ac:dyDescent="0.25">
      <c r="A335" s="1">
        <v>42879</v>
      </c>
      <c r="B335">
        <v>11.94</v>
      </c>
      <c r="C335" s="93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x14ac:dyDescent="0.25">
      <c r="A336" s="1">
        <v>42880</v>
      </c>
      <c r="B336">
        <v>12.34</v>
      </c>
      <c r="C336" s="93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x14ac:dyDescent="0.25">
      <c r="A337" s="1">
        <v>42881</v>
      </c>
      <c r="B337">
        <v>12.32</v>
      </c>
      <c r="C337" s="93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x14ac:dyDescent="0.25">
      <c r="A338" s="1">
        <v>42884</v>
      </c>
      <c r="B338">
        <v>12.38</v>
      </c>
      <c r="C338" s="93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x14ac:dyDescent="0.25">
      <c r="A339" s="1">
        <v>42885</v>
      </c>
      <c r="B339">
        <v>12.38</v>
      </c>
      <c r="C339" s="93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x14ac:dyDescent="0.25">
      <c r="A340" s="1">
        <v>42886</v>
      </c>
      <c r="B340">
        <v>12.46</v>
      </c>
      <c r="C340" s="93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x14ac:dyDescent="0.25">
      <c r="A341" s="1">
        <v>42887</v>
      </c>
      <c r="B341">
        <v>12.62</v>
      </c>
      <c r="C341" s="93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x14ac:dyDescent="0.25">
      <c r="A342" s="1">
        <v>42888</v>
      </c>
      <c r="B342">
        <v>12.52</v>
      </c>
      <c r="C342" s="93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x14ac:dyDescent="0.25">
      <c r="A343" s="1">
        <v>42891</v>
      </c>
      <c r="B343">
        <v>12.42</v>
      </c>
      <c r="C343" s="93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x14ac:dyDescent="0.25">
      <c r="A344" s="1">
        <v>42892</v>
      </c>
      <c r="B344">
        <v>12.54</v>
      </c>
      <c r="C344" s="93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x14ac:dyDescent="0.25">
      <c r="A345" s="1">
        <v>42893</v>
      </c>
      <c r="B345">
        <v>12.62</v>
      </c>
      <c r="C345" s="93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x14ac:dyDescent="0.25">
      <c r="A346" s="1">
        <v>42894</v>
      </c>
      <c r="B346">
        <v>12.78</v>
      </c>
      <c r="C346" s="93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x14ac:dyDescent="0.25">
      <c r="A347" s="1">
        <v>42895</v>
      </c>
      <c r="B347">
        <v>12.84</v>
      </c>
      <c r="C347" s="93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x14ac:dyDescent="0.25">
      <c r="A348" s="1">
        <v>42898</v>
      </c>
      <c r="B348">
        <v>12.78</v>
      </c>
      <c r="C348" s="93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x14ac:dyDescent="0.25">
      <c r="A349" s="1">
        <v>42899</v>
      </c>
      <c r="B349">
        <v>12.8</v>
      </c>
      <c r="C349" s="93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x14ac:dyDescent="0.25">
      <c r="A350" s="1">
        <v>42900</v>
      </c>
      <c r="B350">
        <v>12.64</v>
      </c>
      <c r="C350" s="93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x14ac:dyDescent="0.25">
      <c r="A351" s="1">
        <v>42901</v>
      </c>
      <c r="B351">
        <v>12.5</v>
      </c>
      <c r="C351" s="93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x14ac:dyDescent="0.25">
      <c r="A352" s="1">
        <v>42902</v>
      </c>
      <c r="B352">
        <v>12.4</v>
      </c>
      <c r="C352" s="93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x14ac:dyDescent="0.25">
      <c r="A353" s="1">
        <v>42905</v>
      </c>
      <c r="B353">
        <v>12.56</v>
      </c>
      <c r="C353" s="93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x14ac:dyDescent="0.25">
      <c r="A354" s="1">
        <v>42906</v>
      </c>
      <c r="B354">
        <v>12.5</v>
      </c>
      <c r="C354" s="93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x14ac:dyDescent="0.25">
      <c r="A355" s="1">
        <v>42907</v>
      </c>
      <c r="B355">
        <v>12.62</v>
      </c>
      <c r="C355" s="93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x14ac:dyDescent="0.25">
      <c r="A356" s="1">
        <v>42908</v>
      </c>
      <c r="B356">
        <v>12.72</v>
      </c>
      <c r="C356" s="93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525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x14ac:dyDescent="0.25">
      <c r="A357" s="1">
        <v>42909</v>
      </c>
      <c r="B357">
        <v>12.84</v>
      </c>
      <c r="C357" s="93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x14ac:dyDescent="0.25">
      <c r="A358" s="1">
        <v>42912</v>
      </c>
      <c r="B358">
        <v>12.96</v>
      </c>
      <c r="C358" s="93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x14ac:dyDescent="0.25">
      <c r="A359" s="1">
        <v>42913</v>
      </c>
      <c r="B359">
        <v>12.98</v>
      </c>
      <c r="C359" s="93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x14ac:dyDescent="0.25">
      <c r="A360" s="1">
        <v>42914</v>
      </c>
      <c r="B360">
        <v>12.94</v>
      </c>
      <c r="C360" s="93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x14ac:dyDescent="0.25">
      <c r="A361" s="1">
        <v>42915</v>
      </c>
      <c r="B361">
        <v>13.08</v>
      </c>
      <c r="C361" s="93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x14ac:dyDescent="0.25">
      <c r="A362" s="1">
        <v>42916</v>
      </c>
      <c r="B362">
        <v>13.06</v>
      </c>
      <c r="C362" s="93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x14ac:dyDescent="0.25">
      <c r="A363" s="1">
        <v>42919</v>
      </c>
      <c r="B363">
        <v>12.94</v>
      </c>
      <c r="C363" s="93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x14ac:dyDescent="0.25">
      <c r="A364" s="1">
        <v>42920</v>
      </c>
      <c r="B364">
        <v>12.78</v>
      </c>
      <c r="C364" s="93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x14ac:dyDescent="0.25">
      <c r="A365" s="1">
        <v>42921</v>
      </c>
      <c r="B365">
        <v>13.02</v>
      </c>
      <c r="C365" s="93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x14ac:dyDescent="0.25">
      <c r="A366" s="1">
        <v>42922</v>
      </c>
      <c r="B366">
        <v>13.02</v>
      </c>
      <c r="C366" s="93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x14ac:dyDescent="0.25">
      <c r="A367" s="1">
        <v>42923</v>
      </c>
      <c r="B367">
        <v>12.94</v>
      </c>
      <c r="C367" s="93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x14ac:dyDescent="0.25">
      <c r="A368" s="1">
        <v>42926</v>
      </c>
      <c r="B368">
        <v>13</v>
      </c>
      <c r="C368" s="93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x14ac:dyDescent="0.25">
      <c r="A369" s="1">
        <v>42927</v>
      </c>
      <c r="B369">
        <v>13.16</v>
      </c>
      <c r="C369" s="93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x14ac:dyDescent="0.25">
      <c r="A370" s="1">
        <v>42928</v>
      </c>
      <c r="B370">
        <v>13.14</v>
      </c>
      <c r="C370" s="93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x14ac:dyDescent="0.25">
      <c r="A371" s="1">
        <v>42929</v>
      </c>
      <c r="B371">
        <v>13.4</v>
      </c>
      <c r="C371" s="93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x14ac:dyDescent="0.25">
      <c r="A372" s="1">
        <v>42930</v>
      </c>
      <c r="B372">
        <v>13.44</v>
      </c>
      <c r="C372" s="93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x14ac:dyDescent="0.25">
      <c r="A373" s="1">
        <v>42933</v>
      </c>
      <c r="B373">
        <v>13.5</v>
      </c>
      <c r="C373" s="93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x14ac:dyDescent="0.25">
      <c r="A374" s="1">
        <v>42934</v>
      </c>
      <c r="B374">
        <v>13.5</v>
      </c>
      <c r="C374" s="93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8" x14ac:dyDescent="0.25">
      <c r="A375" s="1">
        <v>42935</v>
      </c>
      <c r="B375">
        <v>13.7</v>
      </c>
      <c r="C375" s="93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x14ac:dyDescent="0.25">
      <c r="A376" s="1">
        <v>42936</v>
      </c>
      <c r="B376">
        <v>13.74</v>
      </c>
      <c r="C376" s="93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x14ac:dyDescent="0.25">
      <c r="A377" s="1">
        <v>42937</v>
      </c>
      <c r="B377">
        <v>13.64</v>
      </c>
      <c r="C377" s="93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x14ac:dyDescent="0.25">
      <c r="A378" s="1">
        <v>42940</v>
      </c>
      <c r="B378">
        <v>13.72</v>
      </c>
      <c r="C378" s="93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x14ac:dyDescent="0.25">
      <c r="A379" s="1">
        <v>42941</v>
      </c>
      <c r="B379">
        <v>13.72</v>
      </c>
      <c r="C379" s="93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x14ac:dyDescent="0.25">
      <c r="A380" s="1">
        <v>42942</v>
      </c>
      <c r="B380">
        <v>13.64</v>
      </c>
      <c r="C380" s="93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x14ac:dyDescent="0.25">
      <c r="A381" s="1">
        <v>42943</v>
      </c>
      <c r="B381">
        <v>13.68</v>
      </c>
      <c r="C381" s="93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x14ac:dyDescent="0.25">
      <c r="A382" s="1">
        <v>42944</v>
      </c>
      <c r="B382">
        <v>13.68</v>
      </c>
      <c r="C382" s="93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8" x14ac:dyDescent="0.25">
      <c r="A383" s="1">
        <v>42947</v>
      </c>
      <c r="B383">
        <v>13.72</v>
      </c>
      <c r="C383" s="93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x14ac:dyDescent="0.25">
      <c r="A384" s="1">
        <v>42948</v>
      </c>
      <c r="B384">
        <v>13.9</v>
      </c>
      <c r="C384" s="93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x14ac:dyDescent="0.25">
      <c r="A385" s="1">
        <v>42949</v>
      </c>
      <c r="B385">
        <v>13.92</v>
      </c>
      <c r="C385" s="93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x14ac:dyDescent="0.25">
      <c r="A386" s="1">
        <v>42950</v>
      </c>
      <c r="B386">
        <v>13.74</v>
      </c>
      <c r="C386" s="93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2" x14ac:dyDescent="0.25">
      <c r="A387" s="1">
        <v>42951</v>
      </c>
      <c r="B387">
        <v>13.7</v>
      </c>
      <c r="C387" s="93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x14ac:dyDescent="0.25">
      <c r="A388" s="1">
        <v>42954</v>
      </c>
      <c r="B388">
        <v>13.72</v>
      </c>
      <c r="C388" s="93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x14ac:dyDescent="0.25">
      <c r="A389" s="1">
        <v>42955</v>
      </c>
      <c r="B389">
        <v>13.72</v>
      </c>
      <c r="C389" s="93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x14ac:dyDescent="0.25">
      <c r="A390" s="1">
        <v>42956</v>
      </c>
      <c r="B390">
        <v>13.64</v>
      </c>
      <c r="C390" s="93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x14ac:dyDescent="0.25">
      <c r="A391" s="1">
        <v>42957</v>
      </c>
      <c r="B391">
        <v>13.56</v>
      </c>
      <c r="C391" s="93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x14ac:dyDescent="0.25">
      <c r="A392" s="1">
        <v>42958</v>
      </c>
      <c r="B392">
        <v>13.28</v>
      </c>
      <c r="C392" s="93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x14ac:dyDescent="0.25">
      <c r="A393" s="1">
        <v>42961</v>
      </c>
      <c r="B393">
        <v>13.46</v>
      </c>
      <c r="C393" s="93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x14ac:dyDescent="0.25">
      <c r="A394" s="1">
        <v>42962</v>
      </c>
      <c r="B394">
        <v>13.56</v>
      </c>
      <c r="C394" s="93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x14ac:dyDescent="0.25">
      <c r="A395" s="1">
        <v>42963</v>
      </c>
      <c r="B395">
        <v>13.58</v>
      </c>
      <c r="C395" s="93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x14ac:dyDescent="0.25">
      <c r="A396" s="1">
        <v>42964</v>
      </c>
      <c r="B396">
        <v>13.64</v>
      </c>
      <c r="C396" s="93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x14ac:dyDescent="0.25">
      <c r="A397" s="1">
        <v>42965</v>
      </c>
      <c r="B397">
        <v>13.66</v>
      </c>
      <c r="C397" s="93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x14ac:dyDescent="0.25">
      <c r="A398" s="1">
        <v>42968</v>
      </c>
      <c r="B398">
        <v>13.7</v>
      </c>
      <c r="C398" s="93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x14ac:dyDescent="0.25">
      <c r="A399" s="1">
        <v>42969</v>
      </c>
      <c r="B399">
        <v>13.86</v>
      </c>
      <c r="C399" s="93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328">+B399/D399-1</f>
        <v>-2.7307967923750898E-4</v>
      </c>
      <c r="H399" s="93">
        <f>(+B399/(D399*(1-VLOOKUP(A399,FX!A:K,9,0)))-1)</f>
        <v>-3.2025542439434451E-3</v>
      </c>
      <c r="I399" s="93">
        <f t="shared" si="199"/>
        <v>-3.3724266371369938E-3</v>
      </c>
      <c r="J399">
        <v>11672.31</v>
      </c>
      <c r="K399" s="92">
        <v>11786.99</v>
      </c>
      <c r="L399" s="93">
        <f t="shared" ref="L399" si="329">+K399/J399-1</f>
        <v>9.8249618113295245E-3</v>
      </c>
      <c r="M399" s="92">
        <f t="shared" ref="M399" si="330">WEEKDAY(A399,2)</f>
        <v>2</v>
      </c>
    </row>
    <row r="400" spans="1:14" ht="154" x14ac:dyDescent="0.25">
      <c r="A400" s="1">
        <v>42970</v>
      </c>
      <c r="B400">
        <v>13.86</v>
      </c>
      <c r="C400" s="93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331">+B400/D400-1</f>
        <v>-1.1009483831691425E-2</v>
      </c>
      <c r="H400" s="93">
        <f>(+B400/(D400*(1-VLOOKUP(A400,FX!A:K,9,0)))-1)</f>
        <v>-1.0780125501795856E-2</v>
      </c>
      <c r="I400" s="93">
        <f t="shared" si="199"/>
        <v>-1.0706638115631772E-2</v>
      </c>
      <c r="J400">
        <v>11786.99</v>
      </c>
      <c r="K400" s="92">
        <v>11878.01</v>
      </c>
      <c r="L400" s="93">
        <f t="shared" ref="L400" si="332">+K400/J400-1</f>
        <v>7.7220732349820853E-3</v>
      </c>
      <c r="M400" s="92">
        <f t="shared" ref="M400" si="333">WEEKDAY(A400,2)</f>
        <v>3</v>
      </c>
      <c r="N400" s="50" t="s">
        <v>419</v>
      </c>
    </row>
    <row r="401" spans="1:13" x14ac:dyDescent="0.25">
      <c r="A401" s="1">
        <v>42971</v>
      </c>
      <c r="B401">
        <v>13.94</v>
      </c>
      <c r="C401" s="93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334">+B401/D401-1</f>
        <v>-1.4395142505414515E-3</v>
      </c>
      <c r="H401" s="93">
        <f>(+B401/(D401*(1-VLOOKUP(A401,FX!A:K,9,0)))-1)</f>
        <v>-2.6314999998061639E-3</v>
      </c>
      <c r="I401" s="93">
        <f t="shared" si="199"/>
        <v>-1.7758936755271071E-3</v>
      </c>
      <c r="J401">
        <v>11878.01</v>
      </c>
      <c r="K401">
        <v>11835.7</v>
      </c>
      <c r="L401" s="93">
        <f t="shared" ref="L401" si="335">+K401/J401-1</f>
        <v>-3.5620444838823095E-3</v>
      </c>
      <c r="M401" s="92">
        <f t="shared" ref="M401" si="336">WEEKDAY(A401,2)</f>
        <v>4</v>
      </c>
    </row>
    <row r="402" spans="1:13" x14ac:dyDescent="0.25">
      <c r="A402" s="1">
        <v>42972</v>
      </c>
      <c r="B402">
        <v>14.28</v>
      </c>
      <c r="C402" s="93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337">+B402/D402-1</f>
        <v>1.2263387875779408E-3</v>
      </c>
      <c r="H402" s="93">
        <f>(+B402/(D402*(1-VLOOKUP(A402,FX!A:K,9,0)))-1)</f>
        <v>1.7198250030681095E-3</v>
      </c>
      <c r="I402" s="93">
        <f t="shared" si="199"/>
        <v>1.2340139107023251E-3</v>
      </c>
      <c r="J402">
        <v>11835.7</v>
      </c>
      <c r="K402">
        <v>12088.02</v>
      </c>
      <c r="L402" s="93">
        <f t="shared" ref="L402" si="338">+K402/J402-1</f>
        <v>2.1318553190770251E-2</v>
      </c>
      <c r="M402" s="92">
        <f t="shared" ref="M402" si="339">WEEKDAY(A402,2)</f>
        <v>5</v>
      </c>
    </row>
    <row r="403" spans="1:13" x14ac:dyDescent="0.25">
      <c r="A403" s="90">
        <v>42975</v>
      </c>
      <c r="B403">
        <v>14.42</v>
      </c>
      <c r="C403" s="93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340">+B403/D403-1</f>
        <v>1.6656485612895899E-3</v>
      </c>
      <c r="H403" s="93">
        <f>(+B403/(D403*(1-VLOOKUP(A403,FX!A:K,9,0)))-1)</f>
        <v>-2.3159976293084528E-3</v>
      </c>
      <c r="I403" s="93">
        <f t="shared" si="199"/>
        <v>-1.8619911538114708E-3</v>
      </c>
      <c r="J403">
        <v>12088.02</v>
      </c>
      <c r="K403">
        <v>12201.27</v>
      </c>
      <c r="L403" s="93">
        <f t="shared" ref="L403" si="341">+K403/J403-1</f>
        <v>9.3687799987094422E-3</v>
      </c>
      <c r="M403" s="92">
        <f t="shared" ref="M403" si="342">WEEKDAY(A403,2)</f>
        <v>1</v>
      </c>
    </row>
    <row r="404" spans="1:13" x14ac:dyDescent="0.25">
      <c r="A404" s="90">
        <v>42976</v>
      </c>
      <c r="B404">
        <v>14.5</v>
      </c>
      <c r="C404" s="93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343">+B404/D404-1</f>
        <v>2.4603777157086171E-3</v>
      </c>
      <c r="H404" s="93">
        <f>(+B404/(D404*(1-VLOOKUP(A404,FX!A:K,9,0)))-1)</f>
        <v>-9.9903885592922403E-4</v>
      </c>
      <c r="I404" s="93">
        <f t="shared" si="199"/>
        <v>-2.4011173107486572E-3</v>
      </c>
      <c r="J404">
        <v>12201.27</v>
      </c>
      <c r="K404">
        <v>12216.06</v>
      </c>
      <c r="L404" s="93">
        <f t="shared" ref="L404" si="344">+K404/J404-1</f>
        <v>1.2121688971720168E-3</v>
      </c>
      <c r="M404" s="92">
        <f t="shared" ref="M404" si="345">WEEKDAY(A404,2)</f>
        <v>2</v>
      </c>
    </row>
    <row r="405" spans="1:13" x14ac:dyDescent="0.25">
      <c r="A405" s="90">
        <v>42977</v>
      </c>
      <c r="B405">
        <v>14.52</v>
      </c>
      <c r="C405" s="93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346">+B405/D405-1</f>
        <v>2.6552051970518686E-3</v>
      </c>
      <c r="H405" s="93">
        <f>(+B405/(D405*(1-VLOOKUP(A405,FX!A:K,9,0)))-1)</f>
        <v>-6.1807235248934056E-4</v>
      </c>
      <c r="I405" s="93">
        <f t="shared" si="199"/>
        <v>1.0272249071014983E-3</v>
      </c>
      <c r="J405">
        <v>12216.06</v>
      </c>
      <c r="K405">
        <v>12171.22</v>
      </c>
      <c r="L405" s="93">
        <f t="shared" ref="L405" si="347">+K405/J405-1</f>
        <v>-3.6705779113723747E-3</v>
      </c>
      <c r="M405" s="92">
        <f t="shared" ref="M405" si="348">WEEKDAY(A405,2)</f>
        <v>3</v>
      </c>
    </row>
    <row r="406" spans="1:13" x14ac:dyDescent="0.25">
      <c r="A406" s="90">
        <v>42978</v>
      </c>
      <c r="B406">
        <v>14.36</v>
      </c>
      <c r="C406" s="93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349">+B406/D406-1</f>
        <v>-2.63657579372234E-3</v>
      </c>
      <c r="H406" s="93">
        <f>(+B406/(D406*(1-VLOOKUP(A406,FX!A:K,9,0)))-1)</f>
        <v>-7.4252751682601925E-5</v>
      </c>
      <c r="I406" s="93">
        <f t="shared" si="199"/>
        <v>-1.1060177101955837E-3</v>
      </c>
      <c r="J406">
        <v>12171.22</v>
      </c>
      <c r="K406">
        <v>12081.32</v>
      </c>
      <c r="L406" s="93">
        <f t="shared" ref="L406" si="350">+K406/J406-1</f>
        <v>-7.386276807090808E-3</v>
      </c>
      <c r="M406" s="92">
        <f t="shared" ref="M406" si="351">WEEKDAY(A406,2)</f>
        <v>4</v>
      </c>
    </row>
    <row r="407" spans="1:13" x14ac:dyDescent="0.25">
      <c r="A407" s="90">
        <v>42979</v>
      </c>
      <c r="B407">
        <v>14.4</v>
      </c>
      <c r="C407" s="93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352">+B407/D407-1</f>
        <v>2.5004019904062424E-3</v>
      </c>
      <c r="H407" s="93">
        <f>(+B407/(D407*(1-VLOOKUP(A407,FX!A:K,9,0)))-1)</f>
        <v>-7.9133985783286231E-4</v>
      </c>
      <c r="I407" s="93">
        <f t="shared" si="199"/>
        <v>-7.7023960696953608E-4</v>
      </c>
      <c r="J407">
        <v>12081.32</v>
      </c>
      <c r="K407">
        <v>12071.39</v>
      </c>
      <c r="L407" s="93">
        <f t="shared" ref="L407" si="353">+K407/J407-1</f>
        <v>-8.2193005400077457E-4</v>
      </c>
      <c r="M407" s="92">
        <f t="shared" ref="M407" si="354">WEEKDAY(A407,2)</f>
        <v>5</v>
      </c>
    </row>
    <row r="408" spans="1:13" x14ac:dyDescent="0.25">
      <c r="A408" s="90">
        <v>42982</v>
      </c>
      <c r="B408">
        <v>14.52</v>
      </c>
      <c r="C408" s="93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355">+B408/D408-1</f>
        <v>4.444669681149982E-3</v>
      </c>
      <c r="H408" s="93">
        <f>(+B408/(D408*(1-VLOOKUP(A408,FX!A:K,9,0)))-1)</f>
        <v>-7.8227171449296584E-4</v>
      </c>
      <c r="I408" s="93">
        <f t="shared" si="199"/>
        <v>-1.8354678380663181E-3</v>
      </c>
      <c r="J408">
        <v>12071.39</v>
      </c>
      <c r="K408">
        <v>12108.79</v>
      </c>
      <c r="L408" s="93">
        <f t="shared" ref="L408" si="356">+K408/J408-1</f>
        <v>3.0982347517560793E-3</v>
      </c>
      <c r="M408" s="92">
        <f t="shared" ref="M408" si="357">WEEKDAY(A408,2)</f>
        <v>1</v>
      </c>
    </row>
    <row r="409" spans="1:13" x14ac:dyDescent="0.25">
      <c r="A409" s="90">
        <v>42983</v>
      </c>
      <c r="B409">
        <v>14.58</v>
      </c>
      <c r="C409" s="93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358">+B409/D409-1</f>
        <v>-4.0825333079378412E-3</v>
      </c>
      <c r="H409" s="93">
        <f>(+B409/(D409*(1-VLOOKUP(A409,FX!A:K,9,0)))-1)</f>
        <v>-5.0962702898592616E-3</v>
      </c>
      <c r="I409" s="93">
        <f t="shared" si="199"/>
        <v>-3.7308843425853944E-3</v>
      </c>
      <c r="J409">
        <v>12108.79</v>
      </c>
      <c r="K409">
        <v>12186.26</v>
      </c>
      <c r="L409" s="93">
        <f t="shared" ref="L409" si="359">+K409/J409-1</f>
        <v>6.3978316578285899E-3</v>
      </c>
      <c r="M409" s="92">
        <f t="shared" ref="M409" si="360">WEEKDAY(A409,2)</f>
        <v>2</v>
      </c>
    </row>
    <row r="410" spans="1:13" x14ac:dyDescent="0.25">
      <c r="A410" s="90">
        <v>42984</v>
      </c>
      <c r="B410">
        <v>14.54</v>
      </c>
      <c r="C410" s="93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361">+B410/D410-1</f>
        <v>-1.4073598397400522E-3</v>
      </c>
      <c r="H410" s="93">
        <f>(+B410/(D410*(1-VLOOKUP(A410,FX!A:K,9,0)))-1)</f>
        <v>-1.6194872091981338E-3</v>
      </c>
      <c r="I410" s="93">
        <f t="shared" si="199"/>
        <v>-7.0788918441555548E-4</v>
      </c>
      <c r="J410">
        <v>12186.26</v>
      </c>
      <c r="K410">
        <v>12124.55</v>
      </c>
      <c r="L410" s="93">
        <f t="shared" ref="L410" si="362">+K410/J410-1</f>
        <v>-5.0638998347319886E-3</v>
      </c>
      <c r="M410" s="92">
        <f t="shared" ref="M410" si="363">WEEKDAY(A410,2)</f>
        <v>3</v>
      </c>
    </row>
    <row r="411" spans="1:13" x14ac:dyDescent="0.25">
      <c r="A411" s="90">
        <v>42985</v>
      </c>
      <c r="B411">
        <v>14.46</v>
      </c>
      <c r="C411" s="93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364">+B411/D411-1</f>
        <v>1.6163400272590778E-3</v>
      </c>
      <c r="H411" s="93">
        <f>(+B411/(D411*(1-VLOOKUP(A411,FX!A:K,9,0)))-1)</f>
        <v>4.8618294192426248E-4</v>
      </c>
      <c r="I411" s="93">
        <f t="shared" si="199"/>
        <v>-1.4846528329247599E-3</v>
      </c>
      <c r="J411">
        <v>12124.55</v>
      </c>
      <c r="K411">
        <v>12029.86</v>
      </c>
      <c r="L411" s="93">
        <f t="shared" ref="L411" si="365">+K411/J411-1</f>
        <v>-7.8097743833790423E-3</v>
      </c>
      <c r="M411" s="92">
        <f t="shared" ref="M411" si="366">WEEKDAY(A411,2)</f>
        <v>4</v>
      </c>
    </row>
    <row r="412" spans="1:13" x14ac:dyDescent="0.25">
      <c r="A412" s="90">
        <v>42986</v>
      </c>
      <c r="B412">
        <v>14.54</v>
      </c>
      <c r="C412" s="93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367">+B412/D412-1</f>
        <v>5.9487037918357633E-3</v>
      </c>
      <c r="H412" s="93">
        <f>(+B412/(D412*(1-VLOOKUP(A412,FX!A:K,9,0)))-1)</f>
        <v>-6.5340785033377591E-3</v>
      </c>
      <c r="I412" s="93">
        <f t="shared" si="199"/>
        <v>-2.319230399758565E-3</v>
      </c>
      <c r="J412">
        <v>12029.86</v>
      </c>
      <c r="K412">
        <v>12007.03</v>
      </c>
      <c r="L412" s="93">
        <f t="shared" ref="L412" si="368">+K412/J412-1</f>
        <v>-1.8977776964985704E-3</v>
      </c>
      <c r="M412" s="92">
        <f t="shared" ref="M412" si="369">WEEKDAY(A412,2)</f>
        <v>5</v>
      </c>
    </row>
    <row r="413" spans="1:13" x14ac:dyDescent="0.25">
      <c r="A413" s="90">
        <v>42989</v>
      </c>
      <c r="B413">
        <v>14.42</v>
      </c>
      <c r="C413" s="93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370">+B413/D413-1</f>
        <v>-6.6092502163830336E-3</v>
      </c>
      <c r="H413" s="93">
        <f>(+B413/(D413*(1-VLOOKUP(A413,FX!A:K,9,0)))-1)</f>
        <v>3.6897926396262104E-3</v>
      </c>
      <c r="I413" s="93">
        <f t="shared" si="199"/>
        <v>2.7188840754055477E-3</v>
      </c>
      <c r="J413">
        <v>12007.03</v>
      </c>
      <c r="K413">
        <v>11959.36</v>
      </c>
      <c r="L413" s="93">
        <f t="shared" ref="L413" si="371">+K413/J413-1</f>
        <v>-3.9701741396498402E-3</v>
      </c>
      <c r="M413" s="92">
        <f t="shared" ref="M413" si="372">WEEKDAY(A413,2)</f>
        <v>1</v>
      </c>
    </row>
    <row r="414" spans="1:13" x14ac:dyDescent="0.25">
      <c r="A414" s="90">
        <v>42990</v>
      </c>
      <c r="B414">
        <v>14.48</v>
      </c>
      <c r="C414" s="93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373">+B414/D414-1</f>
        <v>1.1442427092429597E-3</v>
      </c>
      <c r="H414" s="93">
        <f>(+B414/(D414*(1-VLOOKUP(A414,FX!A:K,9,0)))-1)</f>
        <v>4.2250794000626701E-3</v>
      </c>
      <c r="I414" s="93">
        <f t="shared" si="199"/>
        <v>2.797861436604876E-3</v>
      </c>
      <c r="J414">
        <v>11959.36</v>
      </c>
      <c r="K414">
        <v>12028.01</v>
      </c>
      <c r="L414" s="93">
        <f t="shared" ref="L414" si="374">+K414/J414-1</f>
        <v>5.7402737270222381E-3</v>
      </c>
      <c r="M414" s="92">
        <f t="shared" ref="M414" si="375">WEEKDAY(A414,2)</f>
        <v>2</v>
      </c>
    </row>
    <row r="415" spans="1:13" x14ac:dyDescent="0.25">
      <c r="A415" s="90">
        <v>42991</v>
      </c>
      <c r="B415">
        <v>14.44</v>
      </c>
      <c r="C415" s="93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376">+B415/D415-1</f>
        <v>7.6820955148559911E-4</v>
      </c>
      <c r="H415" s="93">
        <f>(+B415/(D415*(1-VLOOKUP(A415,FX!A:K,9,0)))-1)</f>
        <v>-8.978473841352308E-4</v>
      </c>
      <c r="I415" s="93">
        <f t="shared" si="199"/>
        <v>-4.5685490011493357E-4</v>
      </c>
      <c r="J415">
        <v>12028.01</v>
      </c>
      <c r="K415">
        <v>12019.11</v>
      </c>
      <c r="L415" s="93">
        <f t="shared" ref="L415" si="377">+K415/J415-1</f>
        <v>-7.399395244932494E-4</v>
      </c>
      <c r="M415" s="92">
        <f t="shared" ref="M415" si="378">WEEKDAY(A415,2)</f>
        <v>3</v>
      </c>
    </row>
    <row r="416" spans="1:13" x14ac:dyDescent="0.25">
      <c r="A416" s="90">
        <v>42992</v>
      </c>
      <c r="B416">
        <v>14.24</v>
      </c>
      <c r="C416" s="93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379">+B416/D416-1</f>
        <v>-7.4217505477371937E-3</v>
      </c>
      <c r="H416" s="93">
        <f>(+B416/(D416*(1-VLOOKUP(A416,FX!A:K,9,0)))-1)</f>
        <v>-3.8551554120190845E-3</v>
      </c>
      <c r="I416" s="93">
        <f t="shared" si="199"/>
        <v>-3.3176085221943152E-3</v>
      </c>
      <c r="J416">
        <v>12019.11</v>
      </c>
      <c r="K416">
        <v>11935.81</v>
      </c>
      <c r="L416" s="93">
        <f t="shared" ref="L416" si="380">+K416/J416-1</f>
        <v>-6.9306296389667343E-3</v>
      </c>
      <c r="M416" s="92">
        <f t="shared" ref="M416" si="381">WEEKDAY(A416,2)</f>
        <v>4</v>
      </c>
    </row>
    <row r="417" spans="1:14" x14ac:dyDescent="0.25">
      <c r="A417" s="90">
        <v>42993</v>
      </c>
      <c r="B417">
        <v>14.24</v>
      </c>
      <c r="C417" s="93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382">+B417/D417-1</f>
        <v>-1.8357257727784626E-3</v>
      </c>
      <c r="H417" s="93">
        <f>(+B417/(D417*(1-VLOOKUP(A417,FX!A:K,9,0)))-1)</f>
        <v>-2.8415357339161007E-3</v>
      </c>
      <c r="I417" s="93">
        <f t="shared" si="199"/>
        <v>-3.2617977685382993E-3</v>
      </c>
      <c r="J417">
        <v>11935.81</v>
      </c>
      <c r="K417">
        <v>11918.09</v>
      </c>
      <c r="L417" s="93">
        <f t="shared" ref="L417" si="383">+K417/J417-1</f>
        <v>-1.4846080827358721E-3</v>
      </c>
      <c r="M417" s="92">
        <f t="shared" ref="M417" si="384">WEEKDAY(A417,2)</f>
        <v>5</v>
      </c>
    </row>
    <row r="418" spans="1:14" x14ac:dyDescent="0.25">
      <c r="A418" s="90">
        <v>42996</v>
      </c>
      <c r="B418">
        <v>14.3</v>
      </c>
      <c r="C418" s="93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385">+B418/D418-1</f>
        <v>-3.6213114791694423E-4</v>
      </c>
      <c r="H418" s="93">
        <f>(+B418/(D418*(1-VLOOKUP(A418,FX!A:K,9,0)))-1)</f>
        <v>3.4222871714195691E-4</v>
      </c>
      <c r="I418" s="93">
        <f t="shared" si="199"/>
        <v>5.3175114046632999E-4</v>
      </c>
      <c r="J418">
        <v>11918.09</v>
      </c>
      <c r="K418">
        <v>11933.59</v>
      </c>
      <c r="L418" s="93">
        <f t="shared" ref="L418" si="386">+K418/J418-1</f>
        <v>1.3005439630007221E-3</v>
      </c>
      <c r="M418" s="92">
        <f t="shared" ref="M418" si="387">WEEKDAY(A418,2)</f>
        <v>1</v>
      </c>
      <c r="N418" s="50" t="s">
        <v>441</v>
      </c>
    </row>
    <row r="419" spans="1:14" x14ac:dyDescent="0.25">
      <c r="A419" s="90">
        <v>42997</v>
      </c>
      <c r="B419">
        <v>14.14</v>
      </c>
      <c r="C419" s="93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388">+B419/D419-1</f>
        <v>-1.1189167287484203E-2</v>
      </c>
      <c r="H419" s="93">
        <f>(+B419/(D419*(1-VLOOKUP(A419,FX!A:K,9,0)))-1)</f>
        <v>-4.7282615043203746E-3</v>
      </c>
      <c r="I419" s="93">
        <f t="shared" si="199"/>
        <v>-4.6599372105137205E-3</v>
      </c>
      <c r="J419">
        <v>11933.59</v>
      </c>
      <c r="K419">
        <v>11939.94</v>
      </c>
      <c r="L419" s="93">
        <f t="shared" ref="L419" si="389">+K419/J419-1</f>
        <v>5.3211146017262401E-4</v>
      </c>
      <c r="M419" s="92">
        <f t="shared" ref="M419" si="390">WEEKDAY(A419,2)</f>
        <v>2</v>
      </c>
      <c r="N419" s="50" t="s">
        <v>443</v>
      </c>
    </row>
    <row r="420" spans="1:14" x14ac:dyDescent="0.25">
      <c r="A420" s="90">
        <v>42998</v>
      </c>
      <c r="B420">
        <v>14.24</v>
      </c>
      <c r="C420" s="93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391">+B420/D420-1</f>
        <v>3.2303965497333387E-3</v>
      </c>
      <c r="H420" s="93">
        <f>(+B420/(D420*(1-VLOOKUP(A420,FX!A:K,9,0)))-1)</f>
        <v>-9.0205127000109186E-4</v>
      </c>
      <c r="I420" s="93">
        <f t="shared" si="199"/>
        <v>-1.6851092512493171E-4</v>
      </c>
      <c r="J420">
        <v>11939.94</v>
      </c>
      <c r="K420">
        <v>11929.81</v>
      </c>
      <c r="L420" s="93">
        <f t="shared" ref="L420" si="392">+K420/J420-1</f>
        <v>-8.4841297359961043E-4</v>
      </c>
      <c r="M420" s="92">
        <f t="shared" ref="M420" si="393">WEEKDAY(A420,2)</f>
        <v>3</v>
      </c>
    </row>
    <row r="421" spans="1:14" x14ac:dyDescent="0.25">
      <c r="A421" s="90">
        <v>42999</v>
      </c>
      <c r="B421">
        <v>14.24</v>
      </c>
      <c r="C421" s="93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394">+B421/D421-1</f>
        <v>-5.1370673003100498E-3</v>
      </c>
      <c r="H421" s="93">
        <f>(+B421/(D421*(1-VLOOKUP(A421,FX!A:K,9,0)))-1)</f>
        <v>-1.0636301818403027E-3</v>
      </c>
      <c r="I421" s="93">
        <f t="shared" si="199"/>
        <v>-1.9204620323254318E-3</v>
      </c>
      <c r="J421">
        <v>11929.81</v>
      </c>
      <c r="K421">
        <v>11989.39</v>
      </c>
      <c r="L421" s="93">
        <f t="shared" ref="L421" si="395">+K421/J421-1</f>
        <v>4.994211978229357E-3</v>
      </c>
      <c r="M421" s="92">
        <f t="shared" ref="M421" si="396">WEEKDAY(A421,2)</f>
        <v>4</v>
      </c>
    </row>
    <row r="422" spans="1:14" x14ac:dyDescent="0.25">
      <c r="A422" s="90">
        <v>43000</v>
      </c>
      <c r="B422">
        <v>14.24</v>
      </c>
      <c r="C422" s="93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397">+B422/D422-1</f>
        <v>-3.0297414243045662E-3</v>
      </c>
      <c r="H422" s="93">
        <f>(+B422/(D422*(1-VLOOKUP(A422,FX!A:K,9,0)))-1)</f>
        <v>-5.24452845418244E-3</v>
      </c>
      <c r="I422" s="93">
        <f t="shared" si="199"/>
        <v>-4.2515104050123709E-3</v>
      </c>
      <c r="J422">
        <v>11989.39</v>
      </c>
      <c r="K422">
        <v>12002.73</v>
      </c>
      <c r="L422" s="93">
        <f t="shared" ref="L422" si="398">+K422/J422-1</f>
        <v>1.112650435093121E-3</v>
      </c>
      <c r="M422" s="92">
        <f t="shared" ref="M422" si="399">WEEKDAY(A422,2)</f>
        <v>5</v>
      </c>
    </row>
    <row r="423" spans="1:14" x14ac:dyDescent="0.25">
      <c r="A423" s="90">
        <v>43003</v>
      </c>
      <c r="B423">
        <v>14.12</v>
      </c>
      <c r="C423" s="93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400">+B423/D423-1</f>
        <v>-1.0081818657034058E-2</v>
      </c>
      <c r="H423" s="93">
        <f>(+B423/(D423*(1-VLOOKUP(A423,FX!A:K,9,0)))-1)</f>
        <v>-6.8609444988326773E-3</v>
      </c>
      <c r="I423" s="93">
        <f t="shared" si="199"/>
        <v>-7.0882088208822358E-3</v>
      </c>
      <c r="J423">
        <v>12002.73</v>
      </c>
      <c r="K423">
        <v>11971.68</v>
      </c>
      <c r="L423" s="93">
        <f t="shared" ref="L423" si="401">+K423/J423-1</f>
        <v>-2.5869114776387869E-3</v>
      </c>
      <c r="M423" s="92">
        <f t="shared" ref="M423" si="402">WEEKDAY(A423,2)</f>
        <v>1</v>
      </c>
    </row>
    <row r="424" spans="1:14" x14ac:dyDescent="0.25">
      <c r="A424" s="90">
        <v>43004</v>
      </c>
      <c r="B424">
        <v>14.16</v>
      </c>
      <c r="C424" s="93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403">+B424/D424-1</f>
        <v>-4.685303304110322E-3</v>
      </c>
      <c r="H424" s="93">
        <f>(+B424/(D424*(1-VLOOKUP(A424,FX!A:K,9,0)))-1)</f>
        <v>-2.302949875007565E-3</v>
      </c>
      <c r="I424" s="93">
        <f t="shared" si="199"/>
        <v>-3.8411211008400059E-3</v>
      </c>
      <c r="J424">
        <v>11971.68</v>
      </c>
      <c r="K424">
        <v>11976.61</v>
      </c>
      <c r="L424" s="93">
        <f t="shared" ref="L424" si="404">+K424/J424-1</f>
        <v>4.1180519359018675E-4</v>
      </c>
      <c r="M424" s="92">
        <f t="shared" ref="M424" si="405">WEEKDAY(A424,2)</f>
        <v>2</v>
      </c>
    </row>
    <row r="425" spans="1:14" x14ac:dyDescent="0.25">
      <c r="A425" s="90">
        <v>43005</v>
      </c>
      <c r="B425">
        <v>14.06</v>
      </c>
      <c r="C425" s="93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406">+B425/D425-1</f>
        <v>-6.9667281030731942E-3</v>
      </c>
      <c r="H425" s="93">
        <f>(+B425/(D425*(1-VLOOKUP(A425,FX!A:K,9,0)))-1)</f>
        <v>-4.4051173317837256E-3</v>
      </c>
      <c r="I425" s="93">
        <f t="shared" si="199"/>
        <v>-3.5294617925130112E-3</v>
      </c>
      <c r="J425">
        <v>11976.61</v>
      </c>
      <c r="K425">
        <v>11929.46</v>
      </c>
      <c r="L425" s="93">
        <f t="shared" ref="L425" si="407">+K425/J425-1</f>
        <v>-3.9368402244042144E-3</v>
      </c>
      <c r="M425" s="92">
        <f t="shared" ref="M425" si="408">WEEKDAY(A425,2)</f>
        <v>3</v>
      </c>
    </row>
    <row r="426" spans="1:14" x14ac:dyDescent="0.25">
      <c r="A426" s="90">
        <v>43006</v>
      </c>
      <c r="B426">
        <v>13.98</v>
      </c>
      <c r="C426" s="93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410">+B426/D426-1</f>
        <v>-9.8267777042071458E-3</v>
      </c>
      <c r="H426" s="93">
        <f>(+B426/(D426*(1-VLOOKUP(A426,FX!A:K,9,0)))-1)</f>
        <v>-3.865997542590871E-3</v>
      </c>
      <c r="I426" s="93">
        <f t="shared" si="199"/>
        <v>-4.4082353527655771E-3</v>
      </c>
      <c r="J426">
        <v>11929.46</v>
      </c>
      <c r="K426">
        <v>11937.02</v>
      </c>
      <c r="L426" s="93">
        <f t="shared" ref="L426" si="411">+K426/J426-1</f>
        <v>6.3372524825111576E-4</v>
      </c>
      <c r="M426" s="92">
        <f t="shared" ref="M426" si="412">WEEKDAY(A426,2)</f>
        <v>4</v>
      </c>
    </row>
    <row r="427" spans="1:14" x14ac:dyDescent="0.25">
      <c r="A427" s="90">
        <v>43007</v>
      </c>
      <c r="B427">
        <v>14.08</v>
      </c>
      <c r="C427" s="93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413">+B427/D427-1</f>
        <v>5.691749450602579E-4</v>
      </c>
      <c r="H427" s="93">
        <f>(+B427/(D427*(1-VLOOKUP(A427,FX!A:K,9,0)))-1)</f>
        <v>7.7467683017840017E-4</v>
      </c>
      <c r="I427" s="93">
        <f t="shared" si="199"/>
        <v>-9.2953289198260958E-4</v>
      </c>
      <c r="J427">
        <v>11937.02</v>
      </c>
      <c r="K427">
        <v>11962.6</v>
      </c>
      <c r="L427" s="93">
        <f t="shared" ref="L427" si="414">+K427/J427-1</f>
        <v>2.1429133904442565E-3</v>
      </c>
      <c r="M427" s="92">
        <f t="shared" ref="M427" si="415">WEEKDAY(A427,2)</f>
        <v>5</v>
      </c>
    </row>
    <row r="428" spans="1:14" x14ac:dyDescent="0.25">
      <c r="A428" s="90">
        <v>43010</v>
      </c>
      <c r="B428">
        <v>14.08</v>
      </c>
      <c r="C428" s="93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2">
        <v>14.0931</v>
      </c>
      <c r="G428" s="93">
        <f t="shared" ref="G428" si="416">+B428/D428-1</f>
        <v>-9.2953289198260958E-4</v>
      </c>
      <c r="H428" s="93">
        <f>(+B428/(D428*(1-VLOOKUP(A428,FX!A:K,9,0)))-1)</f>
        <v>-1.5911228932926624E-3</v>
      </c>
      <c r="I428" s="93">
        <f t="shared" si="199"/>
        <v>-9.2953289198260958E-4</v>
      </c>
      <c r="J428">
        <v>11962.6</v>
      </c>
      <c r="K428">
        <v>11962.6</v>
      </c>
      <c r="L428" s="93">
        <f t="shared" ref="L428" si="417">+K428/J428-1</f>
        <v>0</v>
      </c>
      <c r="M428" s="92">
        <f t="shared" ref="M428" si="418">WEEKDAY(A428,2)</f>
        <v>1</v>
      </c>
    </row>
    <row r="429" spans="1:14" x14ac:dyDescent="0.25">
      <c r="A429" s="90">
        <v>43011</v>
      </c>
      <c r="B429">
        <v>14.38</v>
      </c>
      <c r="C429" s="93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2">
        <v>14.0931</v>
      </c>
      <c r="G429" s="93">
        <f t="shared" ref="G429" si="419">+B429/D429-1</f>
        <v>2.0357479901512265E-2</v>
      </c>
      <c r="H429" s="93">
        <f>(+B429/(D429*(1-VLOOKUP(A429,FX!A:K,9,0)))-1)</f>
        <v>2.2223761298028721E-2</v>
      </c>
      <c r="I429" s="93">
        <f t="shared" si="199"/>
        <v>2.0357479901512265E-2</v>
      </c>
      <c r="J429">
        <v>11962.6</v>
      </c>
      <c r="K429">
        <v>11962.6</v>
      </c>
      <c r="L429" s="93">
        <f t="shared" ref="L429" si="420">+K429/J429-1</f>
        <v>0</v>
      </c>
      <c r="M429" s="92">
        <f t="shared" ref="M429" si="421">WEEKDAY(A429,2)</f>
        <v>2</v>
      </c>
    </row>
    <row r="430" spans="1:14" x14ac:dyDescent="0.25">
      <c r="A430" s="90">
        <v>43012</v>
      </c>
      <c r="B430">
        <v>14.54</v>
      </c>
      <c r="C430" s="93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2">
        <v>14.0931</v>
      </c>
      <c r="G430" s="93">
        <f t="shared" ref="G430" si="422">+B430/D430-1</f>
        <v>3.1710553391375962E-2</v>
      </c>
      <c r="H430" s="93">
        <f>(+B430/(D430*(1-VLOOKUP(A430,FX!A:K,9,0)))-1)</f>
        <v>2.5938222614838802E-2</v>
      </c>
      <c r="I430" s="93">
        <f t="shared" si="199"/>
        <v>3.1710553391375962E-2</v>
      </c>
      <c r="J430">
        <v>11962.6</v>
      </c>
      <c r="K430">
        <v>11962.6</v>
      </c>
      <c r="L430" s="93">
        <f t="shared" ref="L430" si="423">+K430/J430-1</f>
        <v>0</v>
      </c>
      <c r="M430" s="92">
        <f t="shared" ref="M430" si="424">WEEKDAY(A430,2)</f>
        <v>3</v>
      </c>
    </row>
    <row r="431" spans="1:14" x14ac:dyDescent="0.25">
      <c r="A431" s="90">
        <v>43013</v>
      </c>
      <c r="B431">
        <v>14.54</v>
      </c>
      <c r="C431" s="93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2">
        <v>14.0931</v>
      </c>
      <c r="G431" s="93">
        <f t="shared" ref="G431" si="425">+B431/D431-1</f>
        <v>3.1710553391375962E-2</v>
      </c>
      <c r="H431" s="93">
        <f>(+B431/(D431*(1-VLOOKUP(A431,FX!A:K,9,0)))-1)</f>
        <v>3.3023792173202393E-2</v>
      </c>
      <c r="I431" s="93">
        <f t="shared" si="199"/>
        <v>3.1710553391375962E-2</v>
      </c>
      <c r="J431">
        <v>11962.6</v>
      </c>
      <c r="K431">
        <v>11962.6</v>
      </c>
      <c r="L431" s="93">
        <f t="shared" ref="L431" si="426">+K431/J431-1</f>
        <v>0</v>
      </c>
      <c r="M431" s="92">
        <f t="shared" ref="M431" si="427">WEEKDAY(A431,2)</f>
        <v>4</v>
      </c>
    </row>
    <row r="432" spans="1:14" x14ac:dyDescent="0.25">
      <c r="A432" s="90">
        <v>43014</v>
      </c>
      <c r="B432">
        <v>14.54</v>
      </c>
      <c r="C432" s="93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2">
        <v>14.0931</v>
      </c>
      <c r="G432" s="93">
        <f t="shared" ref="G432" si="428">+B432/D432-1</f>
        <v>3.1710553391375962E-2</v>
      </c>
      <c r="H432" s="93">
        <f>(+B432/(D432*(1-VLOOKUP(A432,FX!A:K,9,0)))-1)</f>
        <v>3.2484876157407916E-2</v>
      </c>
      <c r="I432" s="93">
        <f t="shared" si="199"/>
        <v>3.1710553391375962E-2</v>
      </c>
      <c r="J432">
        <v>11962.6</v>
      </c>
      <c r="K432">
        <v>11962.6</v>
      </c>
      <c r="L432" s="93">
        <f t="shared" ref="L432" si="429">+K432/J432-1</f>
        <v>0</v>
      </c>
      <c r="M432" s="92">
        <f t="shared" ref="M432" si="430">WEEKDAY(A432,2)</f>
        <v>5</v>
      </c>
    </row>
    <row r="433" spans="1:14" x14ac:dyDescent="0.25">
      <c r="A433" s="90">
        <v>43017</v>
      </c>
      <c r="B433">
        <v>14.4</v>
      </c>
      <c r="C433" s="93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431">+B433/D433-1</f>
        <v>9.364800423301789E-3</v>
      </c>
      <c r="H433" s="93">
        <f>(+B433/(D433*(1-VLOOKUP(A433,FX!A:K,9,0)))-1)</f>
        <v>4.8249692729798177E-3</v>
      </c>
      <c r="I433" s="93">
        <f t="shared" si="199"/>
        <v>5.4812694201027412E-3</v>
      </c>
      <c r="J433">
        <v>11962.6</v>
      </c>
      <c r="K433">
        <v>12109.7</v>
      </c>
      <c r="L433" s="93">
        <f t="shared" ref="L433" si="432">+K433/J433-1</f>
        <v>1.2296657917175269E-2</v>
      </c>
      <c r="M433" s="92">
        <f t="shared" ref="M433" si="433">WEEKDAY(A433,2)</f>
        <v>1</v>
      </c>
    </row>
    <row r="434" spans="1:14" x14ac:dyDescent="0.25">
      <c r="A434" s="90">
        <v>43018</v>
      </c>
      <c r="B434">
        <v>14.46</v>
      </c>
      <c r="C434" s="93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434">+B434/D434-1</f>
        <v>6.7783974870789798E-3</v>
      </c>
      <c r="H434" s="93">
        <f>(+B434/(D434*(1-VLOOKUP(A434,FX!A:K,9,0)))-1)</f>
        <v>3.4913354233467864E-4</v>
      </c>
      <c r="I434" s="93">
        <f t="shared" si="199"/>
        <v>1.0374520178446645E-4</v>
      </c>
      <c r="J434">
        <v>12109.7</v>
      </c>
      <c r="K434">
        <v>12144.49</v>
      </c>
      <c r="L434" s="93">
        <f t="shared" ref="L434" si="435">+K434/J434-1</f>
        <v>2.8729035401371394E-3</v>
      </c>
      <c r="M434" s="92">
        <f t="shared" ref="M434" si="436">WEEKDAY(A434,2)</f>
        <v>2</v>
      </c>
    </row>
    <row r="435" spans="1:14" x14ac:dyDescent="0.25">
      <c r="A435" s="90">
        <v>43019</v>
      </c>
      <c r="B435">
        <v>14.52</v>
      </c>
      <c r="C435" s="93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437">+B435/D435-1</f>
        <v>-1.3897157163468288E-3</v>
      </c>
      <c r="H435" s="93">
        <f>(+B435/(D435*(1-VLOOKUP(A435,FX!A:K,9,0)))-1)</f>
        <v>-2.6849691035968348E-3</v>
      </c>
      <c r="I435" s="93">
        <f t="shared" si="199"/>
        <v>-2.0344201902458003E-3</v>
      </c>
      <c r="J435">
        <v>12144.49</v>
      </c>
      <c r="K435">
        <v>12213.12</v>
      </c>
      <c r="L435" s="93">
        <f t="shared" ref="L435" si="438">+K435/J435-1</f>
        <v>5.6511224431821105E-3</v>
      </c>
      <c r="M435" s="92">
        <f t="shared" ref="M435" si="439">WEEKDAY(A435,2)</f>
        <v>3</v>
      </c>
      <c r="N435" s="50" t="s">
        <v>482</v>
      </c>
    </row>
    <row r="436" spans="1:14" ht="28" x14ac:dyDescent="0.25">
      <c r="A436" s="90">
        <v>43020</v>
      </c>
      <c r="B436">
        <v>14.6</v>
      </c>
      <c r="C436" s="93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440">+B436/D436-1</f>
        <v>-8.9623513013503686E-4</v>
      </c>
      <c r="H436" s="93">
        <f>(+B436/(D436*(1-VLOOKUP(A436,FX!A:K,9,0)))-1)</f>
        <v>-6.2192630959689854E-4</v>
      </c>
      <c r="I436" s="93">
        <f t="shared" si="199"/>
        <v>-8.6910700965603382E-4</v>
      </c>
      <c r="J436">
        <v>12213.12</v>
      </c>
      <c r="K436">
        <v>12266.42</v>
      </c>
      <c r="L436" s="93">
        <f t="shared" ref="L436" si="441">+K436/J436-1</f>
        <v>4.364159199287343E-3</v>
      </c>
      <c r="M436" s="92">
        <f t="shared" ref="M436" si="442">WEEKDAY(A436,2)</f>
        <v>4</v>
      </c>
      <c r="N436" s="50" t="s">
        <v>490</v>
      </c>
    </row>
    <row r="437" spans="1:14" x14ac:dyDescent="0.25">
      <c r="A437" s="90">
        <v>43021</v>
      </c>
      <c r="B437">
        <v>14.62</v>
      </c>
      <c r="C437" s="93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443">+B437/D437-1</f>
        <v>-4.1393334184225417E-4</v>
      </c>
      <c r="H437" s="93">
        <f>(+B437/(D437*(1-VLOOKUP(A437,FX!A:K,9,0)))-1)</f>
        <v>-1.4165143233000332E-3</v>
      </c>
      <c r="I437" s="93">
        <f t="shared" si="199"/>
        <v>-1.5434417384890819E-3</v>
      </c>
      <c r="J437">
        <v>12266.42</v>
      </c>
      <c r="K437">
        <v>12277.63</v>
      </c>
      <c r="L437" s="93">
        <f t="shared" ref="L437" si="444">+K437/J437-1</f>
        <v>9.1387707252810202E-4</v>
      </c>
      <c r="M437" s="92">
        <f t="shared" ref="M437" si="445">WEEKDAY(A437,2)</f>
        <v>5</v>
      </c>
    </row>
    <row r="438" spans="1:14" x14ac:dyDescent="0.25">
      <c r="A438" s="90">
        <v>43024</v>
      </c>
      <c r="B438">
        <v>14.64</v>
      </c>
      <c r="C438" s="93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446">+B438/D438-1</f>
        <v>-4.7317143887464219E-3</v>
      </c>
      <c r="H438" s="93">
        <f>(+B438/(D438*(1-VLOOKUP(A438,FX!A:K,9,0)))-1)</f>
        <v>-4.2658107375935783E-3</v>
      </c>
      <c r="I438" s="93">
        <f t="shared" si="199"/>
        <v>-4.3186996293399504E-3</v>
      </c>
      <c r="J438">
        <v>12277.63</v>
      </c>
      <c r="K438">
        <v>12333.81</v>
      </c>
      <c r="L438" s="93">
        <f t="shared" ref="L438" si="447">+K438/J438-1</f>
        <v>4.5758016815948821E-3</v>
      </c>
      <c r="M438" s="92">
        <f t="shared" ref="M438" si="448">WEEKDAY(A438,2)</f>
        <v>1</v>
      </c>
    </row>
    <row r="439" spans="1:14" x14ac:dyDescent="0.25">
      <c r="A439" s="90">
        <v>43025</v>
      </c>
      <c r="B439">
        <v>14.58</v>
      </c>
      <c r="C439" s="93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449">+B439/D439-1</f>
        <v>-8.555306240096705E-3</v>
      </c>
      <c r="H439" s="93">
        <f>(+B439/(D439*(1-VLOOKUP(A439,FX!A:K,9,0)))-1)</f>
        <v>-3.8929055166366799E-3</v>
      </c>
      <c r="I439" s="93">
        <f t="shared" si="199"/>
        <v>-3.3495112447876618E-3</v>
      </c>
      <c r="J439">
        <v>12333.81</v>
      </c>
      <c r="K439">
        <v>12335.75</v>
      </c>
      <c r="L439" s="93">
        <f t="shared" ref="L439" si="450">+K439/J439-1</f>
        <v>1.5729121820440284E-4</v>
      </c>
      <c r="M439" s="92">
        <f t="shared" ref="M439" si="451">WEEKDAY(A439,2)</f>
        <v>2</v>
      </c>
    </row>
    <row r="440" spans="1:14" ht="42" x14ac:dyDescent="0.25">
      <c r="A440" s="90">
        <v>43026</v>
      </c>
      <c r="B440">
        <v>14.72</v>
      </c>
      <c r="C440" s="93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452">+B440/D440-1</f>
        <v>-3.9421238118787505E-3</v>
      </c>
      <c r="H440" s="93">
        <f>(+B440/(D440*(1-VLOOKUP(A440,FX!A:K,9,0)))-1)</f>
        <v>-2.8284528191684366E-3</v>
      </c>
      <c r="I440" s="93">
        <f t="shared" si="199"/>
        <v>-3.0004808897137192E-3</v>
      </c>
      <c r="J440">
        <v>12335.75</v>
      </c>
      <c r="K440">
        <v>12461.61</v>
      </c>
      <c r="L440" s="93">
        <f t="shared" ref="L440" si="453">+K440/J440-1</f>
        <v>1.0202865654702853E-2</v>
      </c>
      <c r="M440" s="92">
        <f t="shared" ref="M440" si="454">WEEKDAY(A440,2)</f>
        <v>3</v>
      </c>
      <c r="N440" s="50" t="s">
        <v>505</v>
      </c>
    </row>
    <row r="441" spans="1:14" x14ac:dyDescent="0.25">
      <c r="A441" s="90">
        <v>43027</v>
      </c>
      <c r="B441">
        <v>14.56</v>
      </c>
      <c r="C441" s="93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456">+B441/D441-1</f>
        <v>-1.4710320844674163E-2</v>
      </c>
      <c r="H441" s="93">
        <f>(+B441/(D441*(1-VLOOKUP(A441,FX!A:K,9,0)))-1)</f>
        <v>-1.2139310142905813E-2</v>
      </c>
      <c r="I441" s="93">
        <f t="shared" si="199"/>
        <v>-1.2801041440659522E-2</v>
      </c>
      <c r="J441">
        <v>12461.61</v>
      </c>
      <c r="K441">
        <v>12472.65</v>
      </c>
      <c r="L441" s="93">
        <f t="shared" ref="L441" si="457">+K441/J441-1</f>
        <v>8.8592084008398686E-4</v>
      </c>
      <c r="M441" s="92">
        <f t="shared" ref="M441" si="458">WEEKDAY(A441,2)</f>
        <v>4</v>
      </c>
    </row>
    <row r="442" spans="1:14" x14ac:dyDescent="0.25">
      <c r="A442" s="90">
        <v>43028</v>
      </c>
      <c r="B442">
        <v>14.62</v>
      </c>
      <c r="C442" s="93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459">+B442/D442-1</f>
        <v>-2.751493655995696E-3</v>
      </c>
      <c r="H442" s="93">
        <f>(+B442/(D442*(1-VLOOKUP(A442,FX!A:K,9,0)))-1)</f>
        <v>-3.6589817356643684E-3</v>
      </c>
      <c r="I442" s="93">
        <f t="shared" si="199"/>
        <v>-3.5441657579062813E-3</v>
      </c>
      <c r="J442">
        <v>12472.65</v>
      </c>
      <c r="K442">
        <v>12397.84</v>
      </c>
      <c r="L442" s="93">
        <f t="shared" ref="L442" si="460">+K442/J442-1</f>
        <v>-5.9979234565228357E-3</v>
      </c>
      <c r="M442" s="92">
        <f t="shared" ref="M442" si="461">WEEKDAY(A442,2)</f>
        <v>5</v>
      </c>
    </row>
    <row r="443" spans="1:14" x14ac:dyDescent="0.25">
      <c r="A443" s="90">
        <v>43031</v>
      </c>
      <c r="B443">
        <v>14.56</v>
      </c>
      <c r="C443" s="93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462">+B443/D443-1</f>
        <v>-5.6589957989916506E-3</v>
      </c>
      <c r="H443" s="93">
        <f>(+B443/(D443*(1-VLOOKUP(A443,FX!A:K,9,0)))-1)</f>
        <v>-4.5210543640209488E-3</v>
      </c>
      <c r="I443" s="93">
        <f t="shared" si="199"/>
        <v>-3.0879624240847114E-3</v>
      </c>
      <c r="J443">
        <v>12397.84</v>
      </c>
      <c r="K443">
        <v>12373.22</v>
      </c>
      <c r="L443" s="93">
        <f t="shared" ref="L443" si="463">+K443/J443-1</f>
        <v>-1.9858297897054067E-3</v>
      </c>
      <c r="M443" s="92">
        <f t="shared" ref="M443" si="464">WEEKDAY(A443,2)</f>
        <v>1</v>
      </c>
    </row>
    <row r="444" spans="1:14" x14ac:dyDescent="0.25">
      <c r="A444" s="90">
        <v>43032</v>
      </c>
      <c r="B444">
        <v>14.64</v>
      </c>
      <c r="C444" s="93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465">+B444/D444-1</f>
        <v>-5.3285766183852612E-3</v>
      </c>
      <c r="H444" s="93">
        <f>(+B444/(D444*(1-VLOOKUP(A444,FX!A:K,9,0)))-1)</f>
        <v>-5.0405048140326203E-3</v>
      </c>
      <c r="I444" s="93">
        <f t="shared" si="199"/>
        <v>-5.7859995110421947E-3</v>
      </c>
      <c r="J444">
        <v>12373.22</v>
      </c>
      <c r="K444">
        <v>12469.23</v>
      </c>
      <c r="L444" s="93">
        <f t="shared" ref="L444" si="466">+K444/J444-1</f>
        <v>7.7594999523162844E-3</v>
      </c>
      <c r="M444" s="92">
        <f t="shared" ref="M444" si="467">WEEKDAY(A444,2)</f>
        <v>2</v>
      </c>
    </row>
    <row r="445" spans="1:14" x14ac:dyDescent="0.25">
      <c r="A445" s="90">
        <v>43033</v>
      </c>
      <c r="B445">
        <v>14.74</v>
      </c>
      <c r="C445" s="93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468">+B445/D445-1</f>
        <v>-3.2189110676054122E-3</v>
      </c>
      <c r="H445" s="93">
        <f>(+B445/(D445*(1-VLOOKUP(A445,FX!A:K,9,0)))-1)</f>
        <v>-2.2438014658167083E-3</v>
      </c>
      <c r="I445" s="93">
        <f t="shared" si="199"/>
        <v>-1.9770874522654358E-3</v>
      </c>
      <c r="J445">
        <v>12469.23</v>
      </c>
      <c r="K445">
        <v>12522.07</v>
      </c>
      <c r="L445" s="93">
        <f t="shared" ref="L445" si="469">+K445/J445-1</f>
        <v>4.2376313533394327E-3</v>
      </c>
      <c r="M445" s="92">
        <f t="shared" ref="M445" si="470">WEEKDAY(A445,2)</f>
        <v>3</v>
      </c>
    </row>
    <row r="446" spans="1:14" x14ac:dyDescent="0.25">
      <c r="A446" s="90">
        <v>43034</v>
      </c>
      <c r="B446">
        <v>14.84</v>
      </c>
      <c r="C446" s="93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471">+B446/D446-1</f>
        <v>-4.9031375078445461E-4</v>
      </c>
      <c r="H446" s="93">
        <f>(+B446/(D446*(1-VLOOKUP(A446,FX!A:K,9,0)))-1)</f>
        <v>-1.5113045843084816E-3</v>
      </c>
      <c r="I446" s="93">
        <f t="shared" si="199"/>
        <v>-9.8958578766317196E-4</v>
      </c>
      <c r="J446">
        <v>12522.07</v>
      </c>
      <c r="K446">
        <v>12588.27</v>
      </c>
      <c r="L446" s="93">
        <f t="shared" ref="L446" si="472">+K446/J446-1</f>
        <v>5.2866658627528373E-3</v>
      </c>
      <c r="M446" s="92">
        <f t="shared" ref="M446" si="473">WEEKDAY(A446,2)</f>
        <v>4</v>
      </c>
    </row>
    <row r="447" spans="1:14" x14ac:dyDescent="0.25">
      <c r="A447" s="90">
        <v>43035</v>
      </c>
      <c r="B447">
        <v>15.04</v>
      </c>
      <c r="C447" s="93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474">+B447/D447-1</f>
        <v>-4.6429508589869162E-3</v>
      </c>
      <c r="H447" s="93">
        <f>(+B447/(D447*(1-VLOOKUP(A447,FX!A:K,9,0)))-1)</f>
        <v>-1.4628828865810295E-3</v>
      </c>
      <c r="I447" s="93">
        <f t="shared" si="199"/>
        <v>-1.8781149831103017E-3</v>
      </c>
      <c r="J447">
        <v>12588.27</v>
      </c>
      <c r="K447">
        <v>12804.75</v>
      </c>
      <c r="L447" s="93">
        <f t="shared" ref="L447" si="475">+K447/J447-1</f>
        <v>1.7196961933609645E-2</v>
      </c>
      <c r="M447" s="92">
        <f t="shared" ref="M447" si="476">WEEKDAY(A447,2)</f>
        <v>5</v>
      </c>
    </row>
    <row r="448" spans="1:14" x14ac:dyDescent="0.25">
      <c r="A448" s="90">
        <v>43038</v>
      </c>
      <c r="B448">
        <v>15</v>
      </c>
      <c r="C448" s="93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477">+B448/D448-1</f>
        <v>-6.1339328304340635E-3</v>
      </c>
      <c r="H448" s="93">
        <f>(+B448/(D448*(1-VLOOKUP(A448,FX!A:K,9,0)))-1)</f>
        <v>-7.1730818476020142E-3</v>
      </c>
      <c r="I448" s="93">
        <f t="shared" si="199"/>
        <v>-6.9907848744836798E-3</v>
      </c>
      <c r="J448">
        <v>12804.75</v>
      </c>
      <c r="K448">
        <v>12825.38</v>
      </c>
      <c r="L448" s="93">
        <f t="shared" ref="L448" si="478">+K448/J448-1</f>
        <v>1.6111208731133253E-3</v>
      </c>
      <c r="M448" s="92">
        <f t="shared" ref="M448" si="479">WEEKDAY(A448,2)</f>
        <v>1</v>
      </c>
    </row>
    <row r="449" spans="1:14" x14ac:dyDescent="0.25">
      <c r="A449" s="90">
        <v>43039</v>
      </c>
      <c r="B449">
        <v>15.08</v>
      </c>
      <c r="C449" s="93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480">+B449/D449-1</f>
        <v>1.1552522075644056E-3</v>
      </c>
      <c r="H449" s="93">
        <f>(+B449/(D449*(1-VLOOKUP(A449,FX!A:K,9,0)))-1)</f>
        <v>-1.8626711038658428E-3</v>
      </c>
      <c r="I449" s="93">
        <f t="shared" si="199"/>
        <v>-1.6815178677823672E-3</v>
      </c>
      <c r="J449">
        <v>12825.38</v>
      </c>
      <c r="K449">
        <v>12788.87</v>
      </c>
      <c r="L449" s="93">
        <f t="shared" ref="L449" si="481">+K449/J449-1</f>
        <v>-2.8466992790855405E-3</v>
      </c>
      <c r="M449" s="92">
        <f t="shared" ref="M449" si="482">WEEKDAY(A449,2)</f>
        <v>2</v>
      </c>
    </row>
    <row r="450" spans="1:14" x14ac:dyDescent="0.25">
      <c r="A450" s="90">
        <v>43040</v>
      </c>
      <c r="B450">
        <v>15.1</v>
      </c>
      <c r="C450" s="93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483">+B450/D450-1</f>
        <v>1.9231439244493664E-4</v>
      </c>
      <c r="H450" s="93">
        <f>(+B450/(D450*(1-VLOOKUP(A450,FX!A:K,9,0)))-1)</f>
        <v>6.3543635861296188E-4</v>
      </c>
      <c r="I450" s="93">
        <f t="shared" si="199"/>
        <v>-1.243484932666683E-3</v>
      </c>
      <c r="J450">
        <v>12788.87</v>
      </c>
      <c r="K450">
        <v>12781.84</v>
      </c>
      <c r="L450" s="93">
        <f t="shared" ref="L450" si="484">+K450/J450-1</f>
        <v>-5.4969672848348416E-4</v>
      </c>
      <c r="M450" s="92">
        <f t="shared" ref="M450" si="485">WEEKDAY(A450,2)</f>
        <v>3</v>
      </c>
    </row>
    <row r="451" spans="1:14" x14ac:dyDescent="0.25">
      <c r="A451" s="90">
        <v>43041</v>
      </c>
      <c r="B451">
        <v>15.12</v>
      </c>
      <c r="C451" s="93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486">+B451/D451-1</f>
        <v>-6.0321688064901569E-4</v>
      </c>
      <c r="H451" s="93">
        <f>(+B451/(D451*(1-VLOOKUP(A451,FX!A:K,9,0)))-1)</f>
        <v>-4.9063791124214218E-3</v>
      </c>
      <c r="I451" s="93">
        <f t="shared" si="199"/>
        <v>-3.6046841123712481E-3</v>
      </c>
      <c r="J451">
        <v>12781.84</v>
      </c>
      <c r="K451">
        <v>12790.57</v>
      </c>
      <c r="L451" s="93">
        <f t="shared" ref="L451" si="487">+K451/J451-1</f>
        <v>6.830002566140525E-4</v>
      </c>
      <c r="M451" s="92">
        <f t="shared" ref="M451" si="488">WEEKDAY(A451,2)</f>
        <v>4</v>
      </c>
    </row>
    <row r="452" spans="1:14" x14ac:dyDescent="0.25">
      <c r="A452" s="90">
        <v>43042</v>
      </c>
      <c r="B452">
        <v>15.06</v>
      </c>
      <c r="C452" s="93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489">+B452/D452-1</f>
        <v>-8.3571846639678427E-3</v>
      </c>
      <c r="H452" s="93">
        <f>(+B452/(D452*(1-VLOOKUP(A452,FX!A:K,9,0)))-1)</f>
        <v>-5.5799270208483076E-3</v>
      </c>
      <c r="I452" s="93">
        <f t="shared" si="199"/>
        <v>-4.9751243781094301E-3</v>
      </c>
      <c r="J452">
        <v>12790.57</v>
      </c>
      <c r="K452">
        <v>12800.87</v>
      </c>
      <c r="L452" s="93">
        <f t="shared" ref="L452" si="490">+K452/J452-1</f>
        <v>8.0528076543906479E-4</v>
      </c>
      <c r="M452" s="92">
        <f t="shared" ref="M452" si="491">WEEKDAY(A452,2)</f>
        <v>5</v>
      </c>
    </row>
    <row r="453" spans="1:14" x14ac:dyDescent="0.25">
      <c r="A453" s="90">
        <v>43045</v>
      </c>
      <c r="B453">
        <v>15.06</v>
      </c>
      <c r="C453" s="93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492">+B453/D453-1</f>
        <v>-5.6617925306667871E-3</v>
      </c>
      <c r="H453" s="93">
        <f>(+B453/(D453*(1-VLOOKUP(A453,FX!A:K,9,0)))-1)</f>
        <v>-2.990962728656954E-3</v>
      </c>
      <c r="I453" s="93">
        <f t="shared" si="199"/>
        <v>-2.8405140734560907E-3</v>
      </c>
      <c r="J453">
        <v>12800.87</v>
      </c>
      <c r="K453">
        <v>12809.71</v>
      </c>
      <c r="L453" s="93">
        <f t="shared" ref="L453" si="493">+K453/J453-1</f>
        <v>6.9057806227212915E-4</v>
      </c>
      <c r="M453" s="92">
        <f t="shared" ref="M453" si="494">WEEKDAY(A453,2)</f>
        <v>1</v>
      </c>
    </row>
    <row r="454" spans="1:14" x14ac:dyDescent="0.25">
      <c r="A454" s="90">
        <v>43046</v>
      </c>
      <c r="B454">
        <v>15.3</v>
      </c>
      <c r="C454" s="93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495">+B454/D454-1</f>
        <v>2.7813221579864322E-3</v>
      </c>
      <c r="H454" s="93">
        <f>(+B454/(D454*(1-VLOOKUP(A454,FX!A:K,9,0)))-1)</f>
        <v>1.0173254057661563E-3</v>
      </c>
      <c r="I454" s="93">
        <f t="shared" si="199"/>
        <v>1.0337472684209814E-3</v>
      </c>
      <c r="J454">
        <v>12809.71</v>
      </c>
      <c r="K454">
        <v>12940.89</v>
      </c>
      <c r="L454" s="93">
        <f t="shared" ref="L454" si="496">+K454/J454-1</f>
        <v>1.024066899250653E-2</v>
      </c>
      <c r="M454" s="92">
        <f t="shared" ref="M454" si="497">WEEKDAY(A454,2)</f>
        <v>2</v>
      </c>
      <c r="N454" s="50" t="s">
        <v>563</v>
      </c>
    </row>
    <row r="455" spans="1:14" x14ac:dyDescent="0.25">
      <c r="A455" s="90">
        <v>43047</v>
      </c>
      <c r="B455">
        <v>15.18</v>
      </c>
      <c r="C455" s="93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498">+B455/D455-1</f>
        <v>-4.5544379695789949E-3</v>
      </c>
      <c r="H455" s="93">
        <f>(+B455/(D455*(1-VLOOKUP(A455,FX!A:K,9,0)))-1)</f>
        <v>-1.7075544164690815E-3</v>
      </c>
      <c r="I455" s="93">
        <f t="shared" si="199"/>
        <v>-2.4380466711791948E-3</v>
      </c>
      <c r="J455">
        <v>12940.89</v>
      </c>
      <c r="K455">
        <v>12911.47</v>
      </c>
      <c r="L455" s="93">
        <f t="shared" ref="L455" si="499">+K455/J455-1</f>
        <v>-2.2734139614818405E-3</v>
      </c>
      <c r="M455" s="92">
        <f t="shared" ref="M455" si="500">WEEKDAY(A455,2)</f>
        <v>3</v>
      </c>
    </row>
    <row r="456" spans="1:14" x14ac:dyDescent="0.25">
      <c r="A456" s="90">
        <v>43048</v>
      </c>
      <c r="B456">
        <v>15.3</v>
      </c>
      <c r="C456" s="93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501">+B456/D456-1</f>
        <v>-8.9819308879346416E-4</v>
      </c>
      <c r="H456" s="93">
        <f>(+B456/(D456*(1-VLOOKUP(A456,FX!A:K,9,0)))-1)</f>
        <v>-2.4391203582062593E-3</v>
      </c>
      <c r="I456" s="93">
        <f t="shared" si="199"/>
        <v>-1.1620467691182412E-3</v>
      </c>
      <c r="J456">
        <v>12911.47</v>
      </c>
      <c r="K456">
        <v>12993.48</v>
      </c>
      <c r="L456" s="93">
        <f t="shared" ref="L456" si="502">+K456/J456-1</f>
        <v>6.3517167293887233E-3</v>
      </c>
      <c r="M456" s="92">
        <f t="shared" ref="M456" si="503">WEEKDAY(A456,2)</f>
        <v>4</v>
      </c>
    </row>
    <row r="457" spans="1:14" x14ac:dyDescent="0.25">
      <c r="A457" s="90">
        <v>43049</v>
      </c>
      <c r="B457">
        <v>15.44</v>
      </c>
      <c r="C457" s="93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504">+B457/D457-1</f>
        <v>-1.7745319349863342E-3</v>
      </c>
      <c r="H457" s="93">
        <f>(+B457/(D457*(1-VLOOKUP(A457,FX!A:K,9,0)))-1)</f>
        <v>-1.5408091874247187E-4</v>
      </c>
      <c r="I457" s="93">
        <f t="shared" si="199"/>
        <v>-1.287201081507594E-3</v>
      </c>
      <c r="J457">
        <v>12993.48</v>
      </c>
      <c r="K457">
        <v>13120.42</v>
      </c>
      <c r="L457" s="93">
        <f t="shared" ref="L457" si="505">+K457/J457-1</f>
        <v>9.7695151722247964E-3</v>
      </c>
      <c r="M457" s="92">
        <f t="shared" ref="M457" si="506">WEEKDAY(A457,2)</f>
        <v>5</v>
      </c>
    </row>
    <row r="458" spans="1:14" x14ac:dyDescent="0.25">
      <c r="A458" s="90">
        <v>43052</v>
      </c>
      <c r="B458">
        <v>15.44</v>
      </c>
      <c r="C458" s="93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507">+B458/D458-1</f>
        <v>-5.4834414974928025E-3</v>
      </c>
      <c r="H458" s="93">
        <f>(+B458/(D458*(1-VLOOKUP(A458,FX!A:K,9,0)))-1)</f>
        <v>-4.5070781787176495E-3</v>
      </c>
      <c r="I458" s="93">
        <f t="shared" si="199"/>
        <v>-3.575254591685284E-3</v>
      </c>
      <c r="J458">
        <v>13120.42</v>
      </c>
      <c r="K458">
        <v>13175.78</v>
      </c>
      <c r="L458" s="93">
        <f t="shared" ref="L458" si="508">+K458/J458-1</f>
        <v>4.2193771235983224E-3</v>
      </c>
      <c r="M458" s="92">
        <f t="shared" ref="M458" si="509">WEEKDAY(A458,2)</f>
        <v>1</v>
      </c>
    </row>
    <row r="459" spans="1:14" x14ac:dyDescent="0.25">
      <c r="A459" s="90">
        <v>43053</v>
      </c>
      <c r="B459">
        <v>15.38</v>
      </c>
      <c r="C459" s="93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510">+B459/D459-1</f>
        <v>-2.3987099169455739E-3</v>
      </c>
      <c r="H459" s="93">
        <f>(+B459/(D459*(1-VLOOKUP(A459,FX!A:K,9,0)))-1)</f>
        <v>-3.0112414520198083E-3</v>
      </c>
      <c r="I459" s="93">
        <f t="shared" si="199"/>
        <v>-3.1306106311128623E-3</v>
      </c>
      <c r="J459">
        <v>13175.78</v>
      </c>
      <c r="K459">
        <v>13109.1</v>
      </c>
      <c r="L459" s="93">
        <f t="shared" ref="L459" si="511">+K459/J459-1</f>
        <v>-5.0608009544785837E-3</v>
      </c>
      <c r="M459" s="92">
        <f t="shared" ref="M459" si="512">WEEKDAY(A459,2)</f>
        <v>2</v>
      </c>
    </row>
    <row r="460" spans="1:14" x14ac:dyDescent="0.25">
      <c r="A460" s="90">
        <v>43054</v>
      </c>
      <c r="B460">
        <v>15.3</v>
      </c>
      <c r="C460" s="93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513">+B460/D460-1</f>
        <v>-4.7948509023941766E-3</v>
      </c>
      <c r="H460" s="93">
        <f>(+B460/(D460*(1-VLOOKUP(A460,FX!A:K,9,0)))-1)</f>
        <v>-5.8064725416842045E-3</v>
      </c>
      <c r="I460" s="93">
        <f t="shared" si="199"/>
        <v>-6.7257004856007274E-3</v>
      </c>
      <c r="J460">
        <v>13109.1</v>
      </c>
      <c r="K460">
        <v>13062.72</v>
      </c>
      <c r="L460" s="93">
        <f t="shared" ref="L460" si="514">+K460/J460-1</f>
        <v>-3.5380003203882016E-3</v>
      </c>
      <c r="M460" s="92">
        <f t="shared" ref="M460" si="515">WEEKDAY(A460,2)</f>
        <v>3</v>
      </c>
    </row>
    <row r="461" spans="1:14" x14ac:dyDescent="0.25">
      <c r="A461" s="90">
        <v>43055</v>
      </c>
      <c r="B461">
        <v>15.52</v>
      </c>
      <c r="C461" s="93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516">+B461/D461-1</f>
        <v>-3.6563404037336378E-3</v>
      </c>
      <c r="H461" s="93">
        <f>(+B461/(D461*(1-VLOOKUP(A461,FX!A:K,9,0)))-1)</f>
        <v>-3.8663856582038525E-3</v>
      </c>
      <c r="I461" s="93">
        <f t="shared" si="199"/>
        <v>-4.528369658640452E-3</v>
      </c>
      <c r="J461">
        <v>13062.72</v>
      </c>
      <c r="K461">
        <v>13209.73</v>
      </c>
      <c r="L461" s="93">
        <f t="shared" ref="L461" si="517">+K461/J461-1</f>
        <v>1.125416452316208E-2</v>
      </c>
      <c r="M461" s="92">
        <f t="shared" ref="M461" si="518">WEEKDAY(A461,2)</f>
        <v>4</v>
      </c>
    </row>
    <row r="462" spans="1:14" x14ac:dyDescent="0.25">
      <c r="A462" s="90">
        <v>43056</v>
      </c>
      <c r="B462">
        <v>15.74</v>
      </c>
      <c r="C462" s="93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519">+B462/D462-1</f>
        <v>-6.1284681608981817E-3</v>
      </c>
      <c r="H462" s="93">
        <f>(+B462/(D462*(1-VLOOKUP(A462,FX!A:K,9,0)))-1)</f>
        <v>-6.6695131358006643E-3</v>
      </c>
      <c r="I462" s="93">
        <f t="shared" si="199"/>
        <v>-6.3382237822277032E-3</v>
      </c>
      <c r="J462">
        <v>13209.73</v>
      </c>
      <c r="K462">
        <v>13418.55</v>
      </c>
      <c r="L462" s="93">
        <f t="shared" ref="L462" si="520">+K462/J462-1</f>
        <v>1.5808044524755704E-2</v>
      </c>
      <c r="M462" s="92">
        <f t="shared" ref="M462" si="521">WEEKDAY(A462,2)</f>
        <v>5</v>
      </c>
    </row>
    <row r="463" spans="1:14" x14ac:dyDescent="0.25">
      <c r="A463" s="90">
        <v>43059</v>
      </c>
      <c r="B463">
        <v>15.86</v>
      </c>
      <c r="C463" s="93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522">+B463/D463-1</f>
        <v>-4.5121837806381127E-3</v>
      </c>
      <c r="H463" s="93">
        <f>(+B463/(D463*(1-VLOOKUP(A463,FX!A:K,9,0)))-1)</f>
        <v>-3.4313627984844386E-3</v>
      </c>
      <c r="I463" s="93">
        <f t="shared" si="199"/>
        <v>-3.2429171170718085E-3</v>
      </c>
      <c r="J463">
        <v>13418.55</v>
      </c>
      <c r="K463">
        <v>13496.05</v>
      </c>
      <c r="L463" s="93">
        <f t="shared" ref="L463" si="523">+K463/J463-1</f>
        <v>5.7755867809861083E-3</v>
      </c>
      <c r="M463" s="92">
        <f t="shared" ref="M463" si="524">WEEKDAY(A463,2)</f>
        <v>1</v>
      </c>
    </row>
    <row r="464" spans="1:14" x14ac:dyDescent="0.25">
      <c r="A464" s="90">
        <v>43060</v>
      </c>
      <c r="B464">
        <v>16.22</v>
      </c>
      <c r="C464" s="93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3">
        <f t="shared" ref="G464" si="525">+B464/D464-1</f>
        <v>-8.1549219749421642E-4</v>
      </c>
      <c r="H464" s="93">
        <f>(+B464/(D464*(1-VLOOKUP(A464,FX!A:K,9,0)))-1)</f>
        <v>-4.8750866929636594E-4</v>
      </c>
      <c r="I464" s="93">
        <f t="shared" si="199"/>
        <v>-6.0998527409295011E-4</v>
      </c>
      <c r="J464">
        <v>13496.05</v>
      </c>
      <c r="K464">
        <v>13768.86</v>
      </c>
      <c r="L464" s="93">
        <f t="shared" ref="L464" si="526">+K464/J464-1</f>
        <v>2.021406263314085E-2</v>
      </c>
      <c r="M464" s="92">
        <f t="shared" ref="M464" si="527">WEEKDAY(A464,2)</f>
        <v>2</v>
      </c>
    </row>
    <row r="465" spans="1:14" x14ac:dyDescent="0.25">
      <c r="A465" s="90">
        <v>43061</v>
      </c>
      <c r="B465">
        <v>16.36</v>
      </c>
      <c r="C465" s="93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3">
        <f t="shared" ref="G465" si="528">+B465/D465-1</f>
        <v>9.3551781697898129E-4</v>
      </c>
      <c r="H465" s="93">
        <f>(+B465/(D465*(1-VLOOKUP(A465,FX!A:K,9,0)))-1)</f>
        <v>-3.1092851134475463E-3</v>
      </c>
      <c r="I465" s="93">
        <f t="shared" si="199"/>
        <v>-3.2838021433054809E-3</v>
      </c>
      <c r="J465">
        <v>13768.86</v>
      </c>
      <c r="K465">
        <v>13866.26</v>
      </c>
      <c r="L465" s="93">
        <f t="shared" ref="L465" si="529">+K465/J465-1</f>
        <v>7.0739334992149239E-3</v>
      </c>
      <c r="M465" s="92">
        <f t="shared" ref="M465" si="530">WEEKDAY(A465,2)</f>
        <v>3</v>
      </c>
    </row>
    <row r="466" spans="1:14" x14ac:dyDescent="0.25">
      <c r="A466" s="90">
        <v>43062</v>
      </c>
      <c r="B466">
        <v>15.88</v>
      </c>
      <c r="C466" s="93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3">
        <f t="shared" ref="G466" si="531">+B466/D466-1</f>
        <v>-4.1046764389114365E-3</v>
      </c>
      <c r="H466" s="93">
        <f>(+B466/(D466*(1-VLOOKUP(A466,FX!A:K,9,0)))-1)</f>
        <v>-8.0532589164498125E-3</v>
      </c>
      <c r="I466" s="93">
        <f t="shared" si="199"/>
        <v>-7.1959537608392576E-3</v>
      </c>
      <c r="J466">
        <v>13866.26</v>
      </c>
      <c r="K466">
        <v>13470.52</v>
      </c>
      <c r="L466" s="93">
        <f t="shared" ref="L466" si="532">+K466/J466-1</f>
        <v>-2.8539779291604228E-2</v>
      </c>
      <c r="M466" s="92">
        <f t="shared" ref="M466" si="533">WEEKDAY(A466,2)</f>
        <v>4</v>
      </c>
      <c r="N466" s="50" t="s">
        <v>597</v>
      </c>
    </row>
    <row r="467" spans="1:14" ht="28" x14ac:dyDescent="0.25">
      <c r="A467" s="90">
        <v>43063</v>
      </c>
      <c r="B467">
        <v>15.96</v>
      </c>
      <c r="C467" s="93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3">
        <f t="shared" ref="G467" si="534">+B467/D467-1</f>
        <v>-2.3277361287320497E-3</v>
      </c>
      <c r="H467" s="93">
        <f>(+B467/(D467*(1-VLOOKUP(A467,FX!A:K,9,0)))-1)</f>
        <v>-2.9647637742143962E-3</v>
      </c>
      <c r="I467" s="93">
        <f t="shared" si="199"/>
        <v>-1.2328141329310816E-3</v>
      </c>
      <c r="J467">
        <v>13470.52</v>
      </c>
      <c r="K467">
        <v>13472.32</v>
      </c>
      <c r="L467" s="93">
        <f t="shared" ref="L467" si="535">+K467/J467-1</f>
        <v>1.3362513102688212E-4</v>
      </c>
      <c r="M467" s="92">
        <f t="shared" ref="M467" si="536">WEEKDAY(A467,2)</f>
        <v>5</v>
      </c>
      <c r="N467" s="50" t="s">
        <v>600</v>
      </c>
    </row>
    <row r="468" spans="1:14" x14ac:dyDescent="0.25">
      <c r="A468" s="90">
        <v>43066</v>
      </c>
      <c r="B468">
        <v>15.7</v>
      </c>
      <c r="C468" s="93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3">
        <f t="shared" ref="G468" si="537">+B468/D468-1</f>
        <v>-6.2196864489835191E-3</v>
      </c>
      <c r="H468" s="93">
        <f>(+B468/(D468*(1-VLOOKUP(A468,FX!A:K,9,0)))-1)</f>
        <v>-5.0195678959618073E-3</v>
      </c>
      <c r="I468" s="93">
        <f t="shared" si="199"/>
        <v>-4.874214833078705E-3</v>
      </c>
      <c r="J468">
        <v>13472.32</v>
      </c>
      <c r="K468">
        <v>13319.35</v>
      </c>
      <c r="L468" s="93">
        <f t="shared" ref="L468" si="538">+K468/J468-1</f>
        <v>-1.1354391819671683E-2</v>
      </c>
      <c r="M468" s="92">
        <f t="shared" ref="M468" si="539">WEEKDAY(A468,2)</f>
        <v>1</v>
      </c>
      <c r="N468" s="50" t="s">
        <v>603</v>
      </c>
    </row>
    <row r="469" spans="1:14" x14ac:dyDescent="0.25">
      <c r="A469" s="90">
        <v>43067</v>
      </c>
      <c r="B469">
        <v>15.64</v>
      </c>
      <c r="C469" s="93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3">
        <f t="shared" ref="G469" si="540">+B469/D469-1</f>
        <v>-2.9258208180927836E-3</v>
      </c>
      <c r="H469" s="93">
        <f>(+B469/(D469*(1-VLOOKUP(A469,FX!A:K,9,0)))-1)</f>
        <v>-1.3446869139640549E-3</v>
      </c>
      <c r="I469" s="93">
        <f t="shared" si="199"/>
        <v>-2.9770442476747538E-3</v>
      </c>
      <c r="J469">
        <v>13319.35</v>
      </c>
      <c r="K469">
        <v>13242.52</v>
      </c>
      <c r="L469" s="93">
        <f t="shared" ref="L469" si="541">+K469/J469-1</f>
        <v>-5.7682995041049567E-3</v>
      </c>
      <c r="M469" s="92">
        <f t="shared" ref="M469" si="542">WEEKDAY(A469,2)</f>
        <v>2</v>
      </c>
    </row>
    <row r="470" spans="1:14" x14ac:dyDescent="0.25">
      <c r="A470" s="90">
        <v>43068</v>
      </c>
      <c r="B470">
        <v>15.64</v>
      </c>
      <c r="C470" s="93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3">
        <f t="shared" ref="G470" si="543">+B470/D470-1</f>
        <v>-5.010223985289386E-3</v>
      </c>
      <c r="H470" s="93">
        <f>(+B470/(D470*(1-VLOOKUP(A470,FX!A:K,9,0)))-1)</f>
        <v>-4.8475302359531902E-3</v>
      </c>
      <c r="I470" s="93">
        <f t="shared" si="199"/>
        <v>-5.7215511760966287E-3</v>
      </c>
      <c r="J470">
        <v>13242.52</v>
      </c>
      <c r="K470">
        <v>13269.58</v>
      </c>
      <c r="L470" s="93">
        <f t="shared" ref="L470" si="544">+K470/J470-1</f>
        <v>2.0434177180777002E-3</v>
      </c>
      <c r="M470" s="92">
        <f t="shared" ref="M470" si="545">WEEKDAY(A470,2)</f>
        <v>3</v>
      </c>
      <c r="N470" s="50" t="s">
        <v>605</v>
      </c>
    </row>
    <row r="471" spans="1:14" x14ac:dyDescent="0.25">
      <c r="A471" s="90">
        <v>43069</v>
      </c>
      <c r="B471">
        <v>15.38</v>
      </c>
      <c r="C471" s="93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3">
        <f t="shared" ref="G471" si="546">+B471/D471-1</f>
        <v>-8.8550310675553634E-3</v>
      </c>
      <c r="H471" s="93">
        <f>(+B471/(D471*(1-VLOOKUP(A471,FX!A:K,9,0)))-1)</f>
        <v>-7.3919731825567991E-3</v>
      </c>
      <c r="I471" s="93">
        <f t="shared" si="199"/>
        <v>-6.9218451366288569E-3</v>
      </c>
      <c r="J471">
        <v>13269.58</v>
      </c>
      <c r="K471">
        <v>13090.24</v>
      </c>
      <c r="L471" s="93">
        <f t="shared" ref="L471" si="547">+K471/J471-1</f>
        <v>-1.3515122558513504E-2</v>
      </c>
      <c r="M471" s="92">
        <f t="shared" ref="M471" si="548">WEEKDAY(A471,2)</f>
        <v>4</v>
      </c>
    </row>
    <row r="472" spans="1:14" x14ac:dyDescent="0.25">
      <c r="A472" s="90">
        <v>43070</v>
      </c>
      <c r="B472">
        <v>15.28</v>
      </c>
      <c r="C472" s="93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3">
        <f t="shared" ref="G472" si="549">+B472/D472-1</f>
        <v>-5.6520354111205817E-3</v>
      </c>
      <c r="H472" s="93">
        <f>(+B472/(D472*(1-VLOOKUP(A472,FX!A:K,9,0)))-1)</f>
        <v>-5.7339382324649302E-3</v>
      </c>
      <c r="I472" s="93">
        <f t="shared" si="199"/>
        <v>-5.8749666564739123E-3</v>
      </c>
      <c r="J472">
        <v>13090.24</v>
      </c>
      <c r="K472">
        <v>12988.52</v>
      </c>
      <c r="L472" s="93">
        <f t="shared" ref="L472" si="550">+K472/J472-1</f>
        <v>-7.7706749456082358E-3</v>
      </c>
      <c r="M472" s="92">
        <f t="shared" ref="M472" si="551">WEEKDAY(A472,2)</f>
        <v>5</v>
      </c>
    </row>
    <row r="473" spans="1:14" x14ac:dyDescent="0.25">
      <c r="A473" s="90">
        <v>43073</v>
      </c>
      <c r="B473">
        <v>15.44</v>
      </c>
      <c r="C473" s="93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3">
        <f t="shared" ref="G473" si="552">+B473/D473-1</f>
        <v>-4.3299764613216052E-3</v>
      </c>
      <c r="H473" s="93">
        <f>(+B473/(D473*(1-VLOOKUP(A473,FX!A:K,9,0)))-1)</f>
        <v>-4.4985208617212002E-3</v>
      </c>
      <c r="I473" s="93">
        <f t="shared" si="199"/>
        <v>-4.3206293931772333E-3</v>
      </c>
      <c r="J473">
        <v>12988.52</v>
      </c>
      <c r="K473">
        <v>13104.16</v>
      </c>
      <c r="L473" s="93">
        <f t="shared" ref="L473" si="553">+K473/J473-1</f>
        <v>8.9032468672334275E-3</v>
      </c>
      <c r="M473" s="92">
        <f t="shared" ref="M473" si="554">WEEKDAY(A473,2)</f>
        <v>1</v>
      </c>
    </row>
    <row r="474" spans="1:14" x14ac:dyDescent="0.25">
      <c r="A474" s="90">
        <v>43074</v>
      </c>
      <c r="B474">
        <v>15.66</v>
      </c>
      <c r="C474" s="93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3">
        <f t="shared" ref="G474" si="555">+B474/D474-1</f>
        <v>-5.0312622467372226E-3</v>
      </c>
      <c r="H474" s="93">
        <f>(+B474/(D474*(1-VLOOKUP(A474,FX!A:K,9,0)))-1)</f>
        <v>-5.093683871640553E-3</v>
      </c>
      <c r="I474" s="93">
        <f t="shared" si="199"/>
        <v>-5.4364393862411653E-3</v>
      </c>
      <c r="J474">
        <v>13104.16</v>
      </c>
      <c r="K474">
        <v>13300.37</v>
      </c>
      <c r="L474" s="93">
        <f t="shared" ref="L474" si="556">+K474/J474-1</f>
        <v>1.497310777646188E-2</v>
      </c>
      <c r="M474" s="92">
        <f t="shared" ref="M474" si="557">WEEKDAY(A474,2)</f>
        <v>2</v>
      </c>
    </row>
    <row r="475" spans="1:14" x14ac:dyDescent="0.25">
      <c r="A475" s="90">
        <v>43075</v>
      </c>
      <c r="B475">
        <v>15.4</v>
      </c>
      <c r="C475" s="93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3">
        <f t="shared" ref="G475" si="558">+B475/D475-1</f>
        <v>-9.693354391378306E-3</v>
      </c>
      <c r="H475" s="93">
        <f>(+B475/(D475*(1-VLOOKUP(A475,FX!A:K,9,0)))-1)</f>
        <v>-9.2702969715472427E-3</v>
      </c>
      <c r="I475" s="93">
        <f t="shared" si="199"/>
        <v>-9.1046552778044632E-3</v>
      </c>
      <c r="J475">
        <v>13300.37</v>
      </c>
      <c r="K475">
        <v>13135.77</v>
      </c>
      <c r="L475" s="93">
        <f t="shared" ref="L475" si="559">+K475/J475-1</f>
        <v>-1.2375595566138431E-2</v>
      </c>
      <c r="M475" s="92">
        <f t="shared" ref="M475" si="560">WEEKDAY(A475,2)</f>
        <v>3</v>
      </c>
    </row>
    <row r="476" spans="1:14" x14ac:dyDescent="0.25">
      <c r="A476" s="90">
        <v>43076</v>
      </c>
      <c r="B476">
        <v>15.22</v>
      </c>
      <c r="C476" s="93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3">
        <f t="shared" ref="G476" si="561">+B476/D476-1</f>
        <v>-7.6220757698858277E-3</v>
      </c>
      <c r="H476" s="93">
        <f>(+B476/(D476*(1-VLOOKUP(A476,FX!A:K,9,0)))-1)</f>
        <v>-7.44509308210628E-3</v>
      </c>
      <c r="I476" s="93">
        <f t="shared" si="199"/>
        <v>-7.3308810101483379E-3</v>
      </c>
      <c r="J476">
        <v>13135.77</v>
      </c>
      <c r="K476">
        <v>12962.84</v>
      </c>
      <c r="L476" s="93">
        <f t="shared" ref="L476" si="562">+K476/J476-1</f>
        <v>-1.3164816375438981E-2</v>
      </c>
      <c r="M476" s="92">
        <f t="shared" ref="M476" si="563">WEEKDAY(A476,2)</f>
        <v>4</v>
      </c>
    </row>
    <row r="477" spans="1:14" x14ac:dyDescent="0.25">
      <c r="A477" s="90">
        <v>43077</v>
      </c>
      <c r="B477">
        <v>15.42</v>
      </c>
      <c r="C477" s="93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3">
        <f t="shared" ref="G477" si="564">+B477/D477-1</f>
        <v>-2.1804342136070298E-3</v>
      </c>
      <c r="H477" s="93">
        <f>(+B477/(D477*(1-VLOOKUP(A477,FX!A:K,9,0)))-1)</f>
        <v>-1.4225401162265561E-3</v>
      </c>
      <c r="I477" s="93">
        <f t="shared" si="199"/>
        <v>-5.8979460888841651E-4</v>
      </c>
      <c r="J477">
        <v>12962.84</v>
      </c>
      <c r="K477">
        <v>13065.39</v>
      </c>
      <c r="L477" s="93">
        <f t="shared" ref="L477" si="565">+K477/J477-1</f>
        <v>7.9110750421975684E-3</v>
      </c>
      <c r="M477" s="92">
        <f t="shared" ref="M477" si="566">WEEKDAY(A477,2)</f>
        <v>5</v>
      </c>
    </row>
    <row r="478" spans="1:14" x14ac:dyDescent="0.25">
      <c r="A478" s="90">
        <v>43080</v>
      </c>
      <c r="B478">
        <v>15.66</v>
      </c>
      <c r="C478" s="93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3">
        <f t="shared" ref="G478" si="567">+B478/D478-1</f>
        <v>-4.7963555286301141E-4</v>
      </c>
      <c r="H478" s="93">
        <f>(+B478/(D478*(1-VLOOKUP(A478,FX!A:K,9,0)))-1)</f>
        <v>-1.1502047856393194E-3</v>
      </c>
      <c r="I478" s="93">
        <f t="shared" si="199"/>
        <v>-1.1162494020092728E-3</v>
      </c>
      <c r="J478">
        <v>13065.39</v>
      </c>
      <c r="K478">
        <v>13267.28</v>
      </c>
      <c r="L478" s="93">
        <f t="shared" ref="L478" si="568">+K478/J478-1</f>
        <v>1.5452275056466069E-2</v>
      </c>
      <c r="M478" s="92">
        <f t="shared" ref="M478" si="569">WEEKDAY(A478,2)</f>
        <v>1</v>
      </c>
    </row>
    <row r="479" spans="1:14" x14ac:dyDescent="0.25">
      <c r="A479" s="90">
        <v>43081</v>
      </c>
      <c r="B479">
        <v>15.36</v>
      </c>
      <c r="C479" s="93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3">
        <f t="shared" ref="G479" si="570">+B479/D479-1</f>
        <v>-4.3498034364675142E-3</v>
      </c>
      <c r="H479" s="93">
        <f>(+B479/(D479*(1-VLOOKUP(A479,FX!A:K,9,0)))-1)</f>
        <v>-4.3498034364675142E-3</v>
      </c>
      <c r="I479" s="93">
        <f t="shared" si="199"/>
        <v>-3.7166040746433593E-3</v>
      </c>
      <c r="J479">
        <v>13267.28</v>
      </c>
      <c r="K479">
        <v>13055.38</v>
      </c>
      <c r="L479" s="93">
        <f t="shared" ref="L479" si="571">+K479/J479-1</f>
        <v>-1.5971623422434855E-2</v>
      </c>
      <c r="M479" s="92">
        <f t="shared" ref="M479" si="572">WEEKDAY(A479,2)</f>
        <v>2</v>
      </c>
    </row>
    <row r="480" spans="1:14" x14ac:dyDescent="0.25">
      <c r="A480" s="90">
        <v>43082</v>
      </c>
      <c r="B480">
        <v>15.58</v>
      </c>
      <c r="C480" s="93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3">
        <f t="shared" ref="G480" si="573">+B480/D480-1</f>
        <v>1.2966286100415392E-3</v>
      </c>
      <c r="H480" s="93">
        <f>(+B480/(D480*(1-VLOOKUP(A480,FX!A:K,9,0)))-1)</f>
        <v>1.8928474976771525E-3</v>
      </c>
      <c r="I480" s="93">
        <f t="shared" si="199"/>
        <v>1.3561370019732344E-3</v>
      </c>
      <c r="J480">
        <v>13055.38</v>
      </c>
      <c r="K480">
        <v>13176.07</v>
      </c>
      <c r="L480" s="93">
        <f t="shared" ref="L480" si="574">+K480/J480-1</f>
        <v>9.2444647340790276E-3</v>
      </c>
      <c r="M480" s="92">
        <f t="shared" ref="M480" si="575">WEEKDAY(A480,2)</f>
        <v>3</v>
      </c>
    </row>
    <row r="481" spans="1:15" x14ac:dyDescent="0.25">
      <c r="A481" s="90">
        <v>43083</v>
      </c>
      <c r="B481">
        <v>15.5</v>
      </c>
      <c r="C481" s="93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3">
        <f t="shared" ref="G481" si="576">+B481/D481-1</f>
        <v>2.8045786532755468E-3</v>
      </c>
      <c r="H481" s="93">
        <f>(+B481/(D481*(1-VLOOKUP(A481,FX!A:K,9,0)))-1)</f>
        <v>6.3031464142437876E-4</v>
      </c>
      <c r="I481" s="93">
        <f t="shared" si="199"/>
        <v>2.839515733499276E-4</v>
      </c>
      <c r="J481">
        <v>13176.07</v>
      </c>
      <c r="K481">
        <v>13089.48</v>
      </c>
      <c r="L481" s="93">
        <f t="shared" ref="L481" si="577">+K481/J481-1</f>
        <v>-6.5717622933090247E-3</v>
      </c>
      <c r="M481" s="92">
        <f t="shared" ref="M481" si="578">WEEKDAY(A481,2)</f>
        <v>4</v>
      </c>
    </row>
    <row r="482" spans="1:15" x14ac:dyDescent="0.25">
      <c r="A482" s="90">
        <v>43084</v>
      </c>
      <c r="B482">
        <v>15.28</v>
      </c>
      <c r="C482" s="93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3">
        <f t="shared" ref="G482" si="579">+B482/D482-1</f>
        <v>-1.0397201703049586E-4</v>
      </c>
      <c r="H482" s="93">
        <f>(+B482/(D482*(1-VLOOKUP(A482,FX!A:K,9,0)))-1)</f>
        <v>-4.5494145284841192E-4</v>
      </c>
      <c r="I482" s="93">
        <f t="shared" si="199"/>
        <v>-2.224635879451986E-4</v>
      </c>
      <c r="J482">
        <v>13089.48</v>
      </c>
      <c r="K482">
        <v>12908.7</v>
      </c>
      <c r="L482" s="93">
        <f t="shared" ref="L482" si="580">+K482/J482-1</f>
        <v>-1.3811091044105606E-2</v>
      </c>
      <c r="M482" s="92">
        <f t="shared" ref="M482" si="581">WEEKDAY(A482,2)</f>
        <v>5</v>
      </c>
    </row>
    <row r="483" spans="1:15" x14ac:dyDescent="0.25">
      <c r="A483" s="90">
        <v>43087</v>
      </c>
      <c r="B483">
        <v>15.02</v>
      </c>
      <c r="C483" s="93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3">
        <f t="shared" ref="G483" si="582">+B483/D483-1</f>
        <v>-9.2103687746603047E-4</v>
      </c>
      <c r="H483" s="93">
        <f>(+B483/(D483*(1-VLOOKUP(A483,FX!A:K,9,0)))-1)</f>
        <v>-2.4478342334210978E-4</v>
      </c>
      <c r="I483" s="93">
        <f t="shared" si="199"/>
        <v>-5.8554242521036137E-4</v>
      </c>
      <c r="J483">
        <v>12908.7</v>
      </c>
      <c r="K483">
        <v>12968.26</v>
      </c>
      <c r="L483" s="93">
        <f t="shared" ref="L483" si="583">+K483/J483-1</f>
        <v>4.613942534879456E-3</v>
      </c>
      <c r="M483" s="92">
        <f t="shared" ref="M483" si="584">WEEKDAY(A483,2)</f>
        <v>1</v>
      </c>
      <c r="N483" s="50" t="s">
        <v>634</v>
      </c>
      <c r="O483">
        <f>0.27*1.18</f>
        <v>0.31859999999999999</v>
      </c>
    </row>
    <row r="484" spans="1:15" x14ac:dyDescent="0.25">
      <c r="A484" s="90">
        <v>43088</v>
      </c>
      <c r="B484">
        <v>15.32</v>
      </c>
      <c r="C484" s="93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3">
        <f t="shared" ref="G484" si="585">+B484/D484-1</f>
        <v>2.6557437583223376E-3</v>
      </c>
      <c r="H484" s="93">
        <f>(+B484/(D484*(1-VLOOKUP(A484,FX!A:K,9,0)))-1)</f>
        <v>2.9113482768750032E-3</v>
      </c>
      <c r="I484" s="93">
        <f t="shared" si="199"/>
        <v>2.5062656641603454E-3</v>
      </c>
      <c r="J484">
        <v>12968.26</v>
      </c>
      <c r="K484">
        <v>13184.52</v>
      </c>
      <c r="L484" s="93">
        <f t="shared" ref="L484" si="586">+K484/J484-1</f>
        <v>1.6676099954812784E-2</v>
      </c>
      <c r="M484" s="92">
        <f t="shared" ref="M484" si="587">WEEKDAY(A484,2)</f>
        <v>2</v>
      </c>
    </row>
    <row r="485" spans="1:15" x14ac:dyDescent="0.25">
      <c r="A485" s="90">
        <v>43089</v>
      </c>
      <c r="B485">
        <v>15.4</v>
      </c>
      <c r="C485" s="93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3">
        <f t="shared" ref="G485" si="588">+B485/D485-1</f>
        <v>5.1560685524227878E-3</v>
      </c>
      <c r="H485" s="93">
        <f>(+B485/(D485*(1-VLOOKUP(A485,FX!A:K,9,0)))-1)</f>
        <v>2.3302994529335042E-3</v>
      </c>
      <c r="I485" s="93">
        <f t="shared" si="199"/>
        <v>1.3069005650232501E-3</v>
      </c>
      <c r="J485">
        <v>13184.52</v>
      </c>
      <c r="K485">
        <v>13218.43</v>
      </c>
      <c r="L485" s="93">
        <f t="shared" ref="L485" si="589">+K485/J485-1</f>
        <v>2.5719555964114349E-3</v>
      </c>
      <c r="M485" s="92">
        <f t="shared" ref="M485" si="590">WEEKDAY(A485,2)</f>
        <v>3</v>
      </c>
    </row>
    <row r="486" spans="1:15" x14ac:dyDescent="0.25">
      <c r="A486" s="90">
        <v>43090</v>
      </c>
      <c r="B486">
        <v>15.6</v>
      </c>
      <c r="C486" s="93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3">
        <f t="shared" ref="G486" si="591">+B486/D486-1</f>
        <v>4.2121138684001469E-3</v>
      </c>
      <c r="H486" s="93">
        <f>(+B486/(D486*(1-VLOOKUP(A486,FX!A:K,9,0)))-1)</f>
        <v>1.1371280467264988E-4</v>
      </c>
      <c r="I486" s="93">
        <f t="shared" si="199"/>
        <v>2.8213085742145871E-4</v>
      </c>
      <c r="J486">
        <v>13218.43</v>
      </c>
      <c r="K486">
        <v>13351.36</v>
      </c>
      <c r="L486" s="93">
        <f t="shared" ref="L486" si="592">+K486/J486-1</f>
        <v>1.0056413658808161E-2</v>
      </c>
      <c r="M486" s="92">
        <f t="shared" ref="M486" si="593">WEEKDAY(A486,2)</f>
        <v>4</v>
      </c>
      <c r="N486" s="50" t="s">
        <v>630</v>
      </c>
    </row>
    <row r="487" spans="1:15" x14ac:dyDescent="0.25">
      <c r="A487" s="90">
        <v>43091</v>
      </c>
      <c r="B487">
        <v>15.52</v>
      </c>
      <c r="C487" s="93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3">
        <f t="shared" ref="G487" si="596">+B487/D487-1</f>
        <v>-6.4842652616037277E-4</v>
      </c>
      <c r="H487" s="93">
        <f>(+B487/(D487*(1-VLOOKUP(A487,FX!A:K,9,0)))-1)</f>
        <v>-9.9154578651050596E-4</v>
      </c>
      <c r="I487" s="93">
        <f t="shared" si="199"/>
        <v>4.5768360525744178E-4</v>
      </c>
      <c r="J487">
        <v>13351.36</v>
      </c>
      <c r="K487">
        <v>13295.26</v>
      </c>
      <c r="L487" s="93">
        <f t="shared" ref="L487" si="597">+K487/J487-1</f>
        <v>-4.2018191405220895E-3</v>
      </c>
      <c r="M487" s="92">
        <f t="shared" ref="M487" si="598">WEEKDAY(A487,2)</f>
        <v>5</v>
      </c>
    </row>
    <row r="488" spans="1:15" x14ac:dyDescent="0.25">
      <c r="A488" s="90">
        <v>43094</v>
      </c>
      <c r="B488">
        <v>15.52</v>
      </c>
      <c r="C488" s="93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3">
        <f t="shared" ref="G488" si="601">+B488/D488-1</f>
        <v>-3.4833792553135012E-4</v>
      </c>
      <c r="H488" s="93">
        <f>(+B488/(D488*(1-VLOOKUP(A488,FX!A:K,9,0)))-1)</f>
        <v>-3.4833792553135012E-4</v>
      </c>
      <c r="I488" s="93">
        <f t="shared" si="199"/>
        <v>-6.4391500321958617E-4</v>
      </c>
      <c r="J488">
        <v>13295.26</v>
      </c>
      <c r="K488">
        <v>13305.98</v>
      </c>
      <c r="L488" s="93">
        <f t="shared" ref="L488" si="602">+K488/J488-1</f>
        <v>8.0630239649304158E-4</v>
      </c>
      <c r="M488" s="92">
        <f t="shared" ref="M488" si="603">WEEKDAY(A488,2)</f>
        <v>1</v>
      </c>
    </row>
    <row r="489" spans="1:15" x14ac:dyDescent="0.25">
      <c r="A489" s="90">
        <v>43095</v>
      </c>
      <c r="B489">
        <v>15.52</v>
      </c>
      <c r="C489" s="93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93">
        <f t="shared" ref="G489" si="606">+B489/D489-1</f>
        <v>-3.8488821949060892E-3</v>
      </c>
      <c r="H489" s="93">
        <f>(+B489/(D489*(1-VLOOKUP(A489,FX!A:K,9,0)))-1)</f>
        <v>-6.2837705214771056E-3</v>
      </c>
      <c r="I489" s="93">
        <f t="shared" si="199"/>
        <v>-6.4020486555698142E-3</v>
      </c>
      <c r="J489">
        <v>13305.98</v>
      </c>
      <c r="K489">
        <v>13348.79</v>
      </c>
      <c r="L489" s="93">
        <f t="shared" ref="L489" si="607">+K489/J489-1</f>
        <v>3.2173503943340176E-3</v>
      </c>
      <c r="M489" s="92">
        <f t="shared" ref="M489" si="608">WEEKDAY(A489,2)</f>
        <v>2</v>
      </c>
    </row>
    <row r="490" spans="1:15" x14ac:dyDescent="0.25">
      <c r="A490" s="90">
        <v>43096</v>
      </c>
      <c r="B490">
        <v>15.22</v>
      </c>
      <c r="C490" s="93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93">
        <f t="shared" ref="G490" si="611">+B490/D490-1</f>
        <v>-6.3125335031323226E-3</v>
      </c>
      <c r="H490" s="93">
        <f>(+B490/(D490*(1-VLOOKUP(A490,FX!A:K,9,0)))-1)</f>
        <v>-5.9217100981012738E-3</v>
      </c>
      <c r="I490" s="93">
        <f t="shared" si="199"/>
        <v>-4.8710320703519994E-3</v>
      </c>
      <c r="J490">
        <v>13348.79</v>
      </c>
      <c r="K490">
        <v>13089.58</v>
      </c>
      <c r="L490" s="93">
        <f t="shared" ref="L490" si="612">+K490/J490-1</f>
        <v>-1.9418239405968651E-2</v>
      </c>
      <c r="M490" s="92">
        <f t="shared" ref="M490" si="613">WEEKDAY(A490,2)</f>
        <v>3</v>
      </c>
    </row>
    <row r="491" spans="1:15" x14ac:dyDescent="0.25">
      <c r="A491" s="90">
        <v>43097</v>
      </c>
      <c r="B491">
        <v>15.42</v>
      </c>
      <c r="C491" s="93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93">
        <f t="shared" ref="G491" si="616">+B491/D491-1</f>
        <v>1.3773127765692728E-4</v>
      </c>
      <c r="H491" s="93">
        <f>(+B491/(D491*(1-VLOOKUP(A491,FX!A:K,9,0)))-1)</f>
        <v>-1.2079232346456914E-3</v>
      </c>
      <c r="I491" s="93">
        <f t="shared" si="199"/>
        <v>-2.0838456659892923E-3</v>
      </c>
      <c r="J491">
        <v>13089.58</v>
      </c>
      <c r="K491">
        <v>13195.17</v>
      </c>
      <c r="L491" s="93">
        <f t="shared" ref="L491" si="617">+K491/J491-1</f>
        <v>8.0667217741134944E-3</v>
      </c>
      <c r="M491" s="92">
        <f t="shared" ref="M491" si="618">WEEKDAY(A491,2)</f>
        <v>4</v>
      </c>
    </row>
    <row r="492" spans="1:15" x14ac:dyDescent="0.25">
      <c r="A492" s="90">
        <v>43098</v>
      </c>
      <c r="B492">
        <v>15.46</v>
      </c>
      <c r="C492" s="93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D492*(1-VLOOKUP(A492,FX!A:K,9,0))</f>
        <v>15.513182442992381</v>
      </c>
      <c r="F492">
        <v>15.513999999999999</v>
      </c>
      <c r="G492" s="93">
        <f t="shared" ref="G492" si="621">+B492/D492-1</f>
        <v>4.6308126994398791E-4</v>
      </c>
      <c r="H492" s="93">
        <f>(+B492/(D492*(1-VLOOKUP(A492,FX!A:K,9,0)))-1)</f>
        <v>-3.428209729874232E-3</v>
      </c>
      <c r="I492" s="93">
        <f t="shared" si="199"/>
        <v>-3.4807270852132977E-3</v>
      </c>
      <c r="J492">
        <v>13195.17</v>
      </c>
      <c r="K492">
        <v>13195.72</v>
      </c>
      <c r="L492" s="93">
        <f t="shared" ref="L492" si="622">+K492/J492-1</f>
        <v>4.1681918459435252E-5</v>
      </c>
      <c r="M492" s="92">
        <f t="shared" ref="M492" si="623">WEEKDAY(A492,2)</f>
        <v>5</v>
      </c>
    </row>
    <row r="493" spans="1:15" ht="28" x14ac:dyDescent="0.25">
      <c r="A493" s="90">
        <v>43102</v>
      </c>
      <c r="B493">
        <v>15.86</v>
      </c>
      <c r="C493" s="93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D493*(1-VLOOKUP(A493,FX!A:K,9,0))</f>
        <v>15.833814790188821</v>
      </c>
      <c r="F493">
        <v>15.8339</v>
      </c>
      <c r="G493" s="93">
        <f t="shared" ref="G493" si="626">+B493/D493-1</f>
        <v>4.8968516367362547E-3</v>
      </c>
      <c r="H493" s="93">
        <f>(+B493/(D493*(1-VLOOKUP(A493,FX!A:K,9,0)))-1)</f>
        <v>1.6537524379407476E-3</v>
      </c>
      <c r="I493" s="93">
        <f t="shared" si="199"/>
        <v>1.6483620586209558E-3</v>
      </c>
      <c r="J493">
        <v>13195.72</v>
      </c>
      <c r="K493">
        <v>13424.28</v>
      </c>
      <c r="L493" s="93">
        <f t="shared" ref="L493" si="627">+K493/J493-1</f>
        <v>1.7320767642841961E-2</v>
      </c>
      <c r="M493" s="92">
        <f t="shared" ref="M493" si="628">WEEKDAY(A493,2)</f>
        <v>2</v>
      </c>
      <c r="N493" s="50" t="s">
        <v>647</v>
      </c>
    </row>
    <row r="494" spans="1:15" x14ac:dyDescent="0.25">
      <c r="A494" s="90">
        <v>43103</v>
      </c>
      <c r="B494">
        <v>15.86</v>
      </c>
      <c r="C494" s="93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D494*(1-VLOOKUP(A494,FX!A:K,9,0))</f>
        <v>15.813751331534311</v>
      </c>
      <c r="F494">
        <v>15.800800000000001</v>
      </c>
      <c r="G494" s="93">
        <f t="shared" ref="G494" si="631">+B494/D494-1</f>
        <v>1.7834328418171452E-3</v>
      </c>
      <c r="H494" s="93">
        <f>(+B494/(D494*(1-VLOOKUP(A494,FX!A:K,9,0)))-1)</f>
        <v>2.9245855392618925E-3</v>
      </c>
      <c r="I494" s="93">
        <f t="shared" si="199"/>
        <v>3.7466457394561559E-3</v>
      </c>
      <c r="J494">
        <v>13424.28</v>
      </c>
      <c r="K494">
        <v>13422.47</v>
      </c>
      <c r="L494" s="93">
        <f t="shared" ref="L494" si="632">+K494/J494-1</f>
        <v>-1.3483032237115999E-4</v>
      </c>
      <c r="M494" s="92">
        <f t="shared" ref="M494" si="633">WEEKDAY(A494,2)</f>
        <v>3</v>
      </c>
    </row>
    <row r="495" spans="1:15" x14ac:dyDescent="0.25">
      <c r="A495" s="90">
        <v>43104</v>
      </c>
      <c r="B495">
        <v>15.94</v>
      </c>
      <c r="C495" s="93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D495*(1-VLOOKUP(A495,FX!A:K,9,0))</f>
        <v>15.88011624482394</v>
      </c>
      <c r="F495">
        <v>15.899100000000001</v>
      </c>
      <c r="G495" s="93">
        <f t="shared" ref="G495" si="636">+B495/D495-1</f>
        <v>3.7038468967929283E-3</v>
      </c>
      <c r="H495" s="93">
        <f>(+B495/(D495*(1-VLOOKUP(A495,FX!A:K,9,0)))-1)</f>
        <v>3.7709897240567614E-3</v>
      </c>
      <c r="I495" s="93">
        <f t="shared" si="199"/>
        <v>2.5724726556848321E-3</v>
      </c>
      <c r="J495">
        <v>13422.47</v>
      </c>
      <c r="K495">
        <v>13490.75</v>
      </c>
      <c r="L495" s="93">
        <f t="shared" ref="L495" si="637">+K495/J495-1</f>
        <v>5.086992185491912E-3</v>
      </c>
      <c r="M495" s="92">
        <f t="shared" ref="M495" si="638">WEEKDAY(A495,2)</f>
        <v>4</v>
      </c>
    </row>
    <row r="496" spans="1:15" x14ac:dyDescent="0.25">
      <c r="A496" s="90">
        <v>43105</v>
      </c>
      <c r="B496">
        <v>16.04</v>
      </c>
      <c r="C496" s="93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D496*(1-VLOOKUP(A496,FX!A:K,9,0))</f>
        <v>16.037781614243553</v>
      </c>
      <c r="F496">
        <v>16.029800000000002</v>
      </c>
      <c r="G496" s="93">
        <f t="shared" ref="G496" si="641">+B496/D496-1</f>
        <v>3.2697210822729694E-3</v>
      </c>
      <c r="H496" s="93">
        <f>(+B496/(D496*(1-VLOOKUP(A496,FX!A:K,9,0)))-1)</f>
        <v>1.3832248186229634E-4</v>
      </c>
      <c r="I496" s="93">
        <f t="shared" si="199"/>
        <v>6.3631486356641176E-4</v>
      </c>
      <c r="J496">
        <v>13490.75</v>
      </c>
      <c r="K496">
        <v>13565.95</v>
      </c>
      <c r="L496" s="93">
        <f t="shared" ref="L496" si="642">+K496/J496-1</f>
        <v>5.5741897225878301E-3</v>
      </c>
      <c r="M496" s="92">
        <f t="shared" ref="M496" si="643">WEEKDAY(A496,2)</f>
        <v>5</v>
      </c>
    </row>
    <row r="497" spans="1:14" x14ac:dyDescent="0.25">
      <c r="A497" s="90">
        <v>43108</v>
      </c>
      <c r="B497">
        <v>16.079999999999998</v>
      </c>
      <c r="C497" s="93">
        <f t="shared" ref="C497" si="644">B497/(B496-O497)-1</f>
        <v>2.4937655860348684E-3</v>
      </c>
      <c r="D497" s="26">
        <f t="shared" ref="D497" si="645">+(F496-O497)*(1+L497)</f>
        <v>16.083882754690972</v>
      </c>
      <c r="E497" s="26">
        <f>D497*(1-VLOOKUP(A497,FX!A:K,9,0))</f>
        <v>16.070342660403554</v>
      </c>
      <c r="F497">
        <v>16.0792</v>
      </c>
      <c r="G497" s="93">
        <f t="shared" ref="G497" si="646">+B497/D497-1</f>
        <v>-2.4140655277038459E-4</v>
      </c>
      <c r="H497" s="93">
        <f>(+B497/(D497*(1-VLOOKUP(A497,FX!A:K,9,0)))-1)</f>
        <v>6.0094173475455648E-4</v>
      </c>
      <c r="I497" s="93">
        <f t="shared" si="199"/>
        <v>4.9753719090439574E-5</v>
      </c>
      <c r="J497">
        <v>13565.95</v>
      </c>
      <c r="K497">
        <v>13611.72</v>
      </c>
      <c r="L497" s="93">
        <f t="shared" ref="L497" si="647">+K497/J497-1</f>
        <v>3.3738883012246479E-3</v>
      </c>
      <c r="M497" s="92">
        <f t="shared" ref="M497" si="648">WEEKDAY(A497,2)</f>
        <v>1</v>
      </c>
    </row>
    <row r="498" spans="1:14" ht="56" x14ac:dyDescent="0.25">
      <c r="A498" s="90">
        <v>43109</v>
      </c>
      <c r="B498">
        <v>16.2</v>
      </c>
      <c r="C498" s="93">
        <f t="shared" ref="C498" si="649">B498/(B497-O498)-1</f>
        <v>7.4626865671643117E-3</v>
      </c>
      <c r="D498" s="26">
        <f t="shared" ref="D498" si="650">+(F497-O498)*(1+L498)</f>
        <v>16.253698110745741</v>
      </c>
      <c r="E498" s="26">
        <f>D498*(1-VLOOKUP(A498,FX!A:K,9,0))</f>
        <v>16.218440942964783</v>
      </c>
      <c r="F498">
        <v>16.207899999999999</v>
      </c>
      <c r="G498" s="93">
        <f t="shared" ref="G498" si="651">+B498/D498-1</f>
        <v>-3.303747269074786E-3</v>
      </c>
      <c r="H498" s="93">
        <f>(+B498/(D498*(1-VLOOKUP(A498,FX!A:K,9,0)))-1)</f>
        <v>-1.1370354912432212E-3</v>
      </c>
      <c r="I498" s="93">
        <f t="shared" si="199"/>
        <v>-4.874166301618299E-4</v>
      </c>
      <c r="J498">
        <v>13611.72</v>
      </c>
      <c r="K498">
        <v>13759.44</v>
      </c>
      <c r="L498" s="93">
        <f t="shared" ref="L498" si="652">+K498/J498-1</f>
        <v>1.0852412479833706E-2</v>
      </c>
      <c r="M498" s="92">
        <f t="shared" ref="M498" si="653">WEEKDAY(A498,2)</f>
        <v>2</v>
      </c>
      <c r="N498" s="50" t="s">
        <v>651</v>
      </c>
    </row>
    <row r="499" spans="1:14" x14ac:dyDescent="0.25">
      <c r="A499" s="90">
        <v>43110</v>
      </c>
      <c r="B499">
        <v>16.3</v>
      </c>
      <c r="C499" s="93">
        <f t="shared" ref="C499" si="654">B499/(B498-O499)-1</f>
        <v>6.1728395061728669E-3</v>
      </c>
      <c r="D499" s="26">
        <f t="shared" ref="D499" si="655">+(F498-O499)*(1+L499)</f>
        <v>16.4064195172914</v>
      </c>
      <c r="E499" s="26">
        <f>D499*(1-VLOOKUP(A499,FX!A:K,9,0))</f>
        <v>16.329533173512253</v>
      </c>
      <c r="F499">
        <v>16.341799999999999</v>
      </c>
      <c r="G499" s="93">
        <f t="shared" ref="G499" si="656">+B499/D499-1</f>
        <v>-6.4864559375212849E-3</v>
      </c>
      <c r="H499" s="93">
        <f>(+B499/(D499*(1-VLOOKUP(A499,FX!A:K,9,0)))-1)</f>
        <v>-1.8085742683787709E-3</v>
      </c>
      <c r="I499" s="93">
        <f t="shared" si="199"/>
        <v>-2.557857763526572E-3</v>
      </c>
      <c r="J499">
        <v>13759.44</v>
      </c>
      <c r="K499">
        <v>13927.97</v>
      </c>
      <c r="L499" s="93">
        <f t="shared" ref="L499" si="657">+K499/J499-1</f>
        <v>1.2248318245509981E-2</v>
      </c>
      <c r="M499" s="92">
        <f t="shared" ref="M499" si="658">WEEKDAY(A499,2)</f>
        <v>3</v>
      </c>
    </row>
    <row r="500" spans="1:14" x14ac:dyDescent="0.25">
      <c r="A500" s="90">
        <v>43111</v>
      </c>
      <c r="B500">
        <v>16.38</v>
      </c>
      <c r="C500" s="93">
        <f t="shared" ref="C500" si="659">B500/(B499-O500)-1</f>
        <v>4.9079754601226711E-3</v>
      </c>
      <c r="D500" s="26">
        <f t="shared" ref="D500" si="660">+(F499-O500)*(1+L500)</f>
        <v>16.314227259679623</v>
      </c>
      <c r="E500" s="26">
        <f>D500*(1-VLOOKUP(A500,FX!A:K,9,0))</f>
        <v>16.342144291854499</v>
      </c>
      <c r="F500">
        <v>16.340699999999998</v>
      </c>
      <c r="G500" s="93">
        <f t="shared" ref="G500" si="661">+B500/D500-1</f>
        <v>4.0316184930764276E-3</v>
      </c>
      <c r="H500" s="93">
        <f>(+B500/(D500*(1-VLOOKUP(A500,FX!A:K,9,0)))-1)</f>
        <v>2.316446818081852E-3</v>
      </c>
      <c r="I500" s="93">
        <f t="shared" si="199"/>
        <v>2.4050377278819202E-3</v>
      </c>
      <c r="J500">
        <v>13927.97</v>
      </c>
      <c r="K500">
        <v>13904.47</v>
      </c>
      <c r="L500" s="93">
        <f t="shared" ref="L500" si="662">+K500/J500-1</f>
        <v>-1.6872523418703933E-3</v>
      </c>
      <c r="M500" s="92">
        <f t="shared" ref="M500" si="663">WEEKDAY(A500,2)</f>
        <v>4</v>
      </c>
    </row>
    <row r="501" spans="1:14" x14ac:dyDescent="0.25">
      <c r="A501" s="90">
        <v>43112</v>
      </c>
      <c r="B501">
        <v>16.62</v>
      </c>
      <c r="C501" s="93">
        <f t="shared" ref="C501" si="664">B501/(B500-O501)-1</f>
        <v>1.4652014652014822E-2</v>
      </c>
      <c r="D501" s="26">
        <f t="shared" ref="D501" si="665">+(F500-O501)*(1+L501)</f>
        <v>16.501175198623176</v>
      </c>
      <c r="E501" s="26">
        <f>D501*(1-VLOOKUP(A501,FX!A:K,9,0))</f>
        <v>16.589839646938664</v>
      </c>
      <c r="F501">
        <v>16.602699999999999</v>
      </c>
      <c r="G501" s="93">
        <f t="shared" ref="G501" si="666">+B501/D501-1</f>
        <v>7.2009902292740069E-3</v>
      </c>
      <c r="H501" s="93">
        <f>(+B501/(D501*(1-VLOOKUP(A501,FX!A:K,9,0)))-1)</f>
        <v>1.8180014818227619E-3</v>
      </c>
      <c r="I501" s="93">
        <f t="shared" si="199"/>
        <v>1.0419991929024874E-3</v>
      </c>
      <c r="J501">
        <v>13904.47</v>
      </c>
      <c r="K501">
        <v>14041.02</v>
      </c>
      <c r="L501" s="93">
        <f t="shared" ref="L501" si="667">+K501/J501-1</f>
        <v>9.8205828773050285E-3</v>
      </c>
      <c r="M501" s="92">
        <f t="shared" ref="M501" si="668">WEEKDAY(A501,2)</f>
        <v>5</v>
      </c>
    </row>
    <row r="502" spans="1:14" x14ac:dyDescent="0.25">
      <c r="A502" s="90">
        <v>43115</v>
      </c>
      <c r="B502">
        <v>16.82</v>
      </c>
      <c r="C502" s="93">
        <f t="shared" ref="C502" si="669">B502/(B501-O502)-1</f>
        <v>1.2033694344163681E-2</v>
      </c>
      <c r="D502" s="26">
        <f t="shared" ref="D502" si="670">+(F501-O502)*(1+L502)</f>
        <v>16.821723840219583</v>
      </c>
      <c r="E502" s="26">
        <f>D502*(1-VLOOKUP(A502,FX!A:K,9,0))</f>
        <v>16.98217190471761</v>
      </c>
      <c r="F502">
        <v>16.934000000000001</v>
      </c>
      <c r="G502" s="93">
        <f t="shared" ref="G502" si="671">+B502/D502-1</f>
        <v>-1.0247702530108427E-4</v>
      </c>
      <c r="H502" s="93">
        <f>(+B502/(D502*(1-VLOOKUP(A502,FX!A:K,9,0)))-1)</f>
        <v>-9.5495385176591618E-3</v>
      </c>
      <c r="I502" s="93">
        <f t="shared" si="199"/>
        <v>-6.7320184244715753E-3</v>
      </c>
      <c r="J502">
        <v>14041.02</v>
      </c>
      <c r="K502">
        <v>14226.25</v>
      </c>
      <c r="L502" s="93">
        <f t="shared" ref="L502" si="672">+K502/J502-1</f>
        <v>1.3192061545386213E-2</v>
      </c>
      <c r="M502" s="92">
        <f t="shared" ref="M502" si="673">WEEKDAY(A502,2)</f>
        <v>1</v>
      </c>
    </row>
    <row r="503" spans="1:14" x14ac:dyDescent="0.25">
      <c r="A503" s="90">
        <v>43116</v>
      </c>
      <c r="B503">
        <v>17.100000000000001</v>
      </c>
      <c r="C503" s="93">
        <f t="shared" ref="C503" si="674">B503/(B502-O503)-1</f>
        <v>1.6646848989298579E-2</v>
      </c>
      <c r="D503" s="26">
        <f t="shared" ref="D503" si="675">+(F502-O503)*(1+L503)</f>
        <v>17.054521395307969</v>
      </c>
      <c r="E503" s="26">
        <f>D503*(1-VLOOKUP(A503,FX!A:K,9,0))</f>
        <v>17.041666552804362</v>
      </c>
      <c r="F503">
        <v>17.0688</v>
      </c>
      <c r="G503" s="93">
        <f t="shared" ref="G503" si="676">+B503/D503-1</f>
        <v>2.6666596873567983E-3</v>
      </c>
      <c r="H503" s="93">
        <f>(+B503/(D503*(1-VLOOKUP(A503,FX!A:K,9,0)))-1)</f>
        <v>3.4229895893627127E-3</v>
      </c>
      <c r="I503" s="93">
        <f t="shared" si="199"/>
        <v>1.8278965129359115E-3</v>
      </c>
      <c r="J503">
        <v>14226.25</v>
      </c>
      <c r="K503">
        <v>14327.5</v>
      </c>
      <c r="L503" s="93">
        <f t="shared" ref="L503" si="677">+K503/J503-1</f>
        <v>7.1171250329495894E-3</v>
      </c>
      <c r="M503" s="92">
        <f t="shared" ref="M503" si="678">WEEKDAY(A503,2)</f>
        <v>2</v>
      </c>
    </row>
    <row r="504" spans="1:14" x14ac:dyDescent="0.25">
      <c r="A504" s="90">
        <v>43117</v>
      </c>
      <c r="B504">
        <v>17.02</v>
      </c>
      <c r="C504" s="93">
        <f t="shared" ref="C504" si="679">B504/(B503-O504)-1</f>
        <v>-4.6783625730995038E-3</v>
      </c>
      <c r="D504" s="26">
        <f t="shared" ref="D504" si="680">+(F503-O504)*(1+L504)</f>
        <v>17.058435417204674</v>
      </c>
      <c r="E504" s="26">
        <f>D504*(1-VLOOKUP(A504,FX!A:K,9,0))</f>
        <v>17.039663732407302</v>
      </c>
      <c r="F504">
        <v>17.0261</v>
      </c>
      <c r="G504" s="93">
        <f t="shared" ref="G504" si="681">+B504/D504-1</f>
        <v>-2.2531619263223002E-3</v>
      </c>
      <c r="H504" s="93">
        <f>(+B504/(D504*(1-VLOOKUP(A504,FX!A:K,9,0)))-1)</f>
        <v>-1.1539976795378326E-3</v>
      </c>
      <c r="I504" s="93">
        <f t="shared" si="199"/>
        <v>-3.5827347425421152E-4</v>
      </c>
      <c r="J504">
        <v>14327.5</v>
      </c>
      <c r="K504">
        <v>14318.8</v>
      </c>
      <c r="L504" s="93">
        <f t="shared" ref="L504" si="682">+K504/J504-1</f>
        <v>-6.0722387017975166E-4</v>
      </c>
      <c r="M504" s="92">
        <f t="shared" ref="M504" si="683">WEEKDAY(A504,2)</f>
        <v>3</v>
      </c>
    </row>
    <row r="505" spans="1:14" x14ac:dyDescent="0.25">
      <c r="A505" s="90">
        <v>43118</v>
      </c>
      <c r="B505">
        <v>17.18</v>
      </c>
      <c r="C505" s="93">
        <f t="shared" ref="C505" si="684">B505/(B504-O505)-1</f>
        <v>9.4007050528790437E-3</v>
      </c>
      <c r="D505" s="26">
        <f t="shared" ref="D505" si="685">+(F504-O505)*(1+L505)</f>
        <v>17.187159952300473</v>
      </c>
      <c r="E505" s="26">
        <f>D505*(1-VLOOKUP(A505,FX!A:K,9,0))</f>
        <v>17.19163262690375</v>
      </c>
      <c r="F505">
        <v>17.200399999999998</v>
      </c>
      <c r="G505" s="93">
        <f t="shared" ref="G505" si="686">+B505/D505-1</f>
        <v>-4.1658728494664565E-4</v>
      </c>
      <c r="H505" s="93">
        <f>(+B505/(D505*(1-VLOOKUP(A505,FX!A:K,9,0)))-1)</f>
        <v>-6.766446885065891E-4</v>
      </c>
      <c r="I505" s="93">
        <f t="shared" si="199"/>
        <v>-1.1860189297921986E-3</v>
      </c>
      <c r="J505">
        <v>14318.8</v>
      </c>
      <c r="K505">
        <v>14454.25</v>
      </c>
      <c r="L505" s="93">
        <f t="shared" ref="L505" si="687">+K505/J505-1</f>
        <v>9.4595915858870505E-3</v>
      </c>
      <c r="M505" s="92">
        <f t="shared" ref="M505" si="688">WEEKDAY(A505,2)</f>
        <v>4</v>
      </c>
    </row>
    <row r="506" spans="1:14" x14ac:dyDescent="0.25">
      <c r="A506" s="90">
        <v>43119</v>
      </c>
      <c r="B506">
        <v>17.3</v>
      </c>
      <c r="C506" s="93">
        <f t="shared" ref="C506" si="689">B506/(B505-O506)-1</f>
        <v>6.9848661233993248E-3</v>
      </c>
      <c r="D506" s="26">
        <f t="shared" ref="D506" si="690">+(F505-O506)*(1+L506)</f>
        <v>17.227174754829893</v>
      </c>
      <c r="E506" s="26">
        <f>D506*(1-VLOOKUP(A506,FX!A:K,9,0))</f>
        <v>17.33939030682248</v>
      </c>
      <c r="F506">
        <v>17.331199999999999</v>
      </c>
      <c r="G506" s="93">
        <f t="shared" ref="G506" si="691">+B506/D506-1</f>
        <v>4.2273469797877716E-3</v>
      </c>
      <c r="H506" s="93">
        <f>(+B506/(D506*(1-VLOOKUP(A506,FX!A:K,9,0)))-1)</f>
        <v>-2.2717238683404029E-3</v>
      </c>
      <c r="I506" s="93">
        <f t="shared" si="199"/>
        <v>-1.8002215657311194E-3</v>
      </c>
      <c r="J506">
        <v>14454.25</v>
      </c>
      <c r="K506">
        <v>14476.75</v>
      </c>
      <c r="L506" s="93">
        <f t="shared" ref="L506" si="692">+K506/J506-1</f>
        <v>1.5566355916079022E-3</v>
      </c>
      <c r="M506" s="92">
        <f t="shared" ref="M506" si="693">WEEKDAY(A506,2)</f>
        <v>5</v>
      </c>
      <c r="N506" s="50" t="s">
        <v>663</v>
      </c>
    </row>
    <row r="507" spans="1:14" x14ac:dyDescent="0.25">
      <c r="A507" s="90">
        <v>43122</v>
      </c>
      <c r="B507">
        <v>17.420000000000002</v>
      </c>
      <c r="C507" s="93">
        <f t="shared" ref="C507" si="694">B507/(B506-O507)-1</f>
        <v>6.9364161849712058E-3</v>
      </c>
      <c r="D507" s="26">
        <f t="shared" ref="D507" si="695">+(F506-O507)*(1+L507)</f>
        <v>17.476692651043916</v>
      </c>
      <c r="E507" s="26">
        <f>D507*(1-VLOOKUP(A507,FX!A:K,9,0))</f>
        <v>17.43917690502342</v>
      </c>
      <c r="F507">
        <v>17.425899999999999</v>
      </c>
      <c r="G507" s="93">
        <f t="shared" ref="G507" si="696">+B507/D507-1</f>
        <v>-3.243900443630432E-3</v>
      </c>
      <c r="H507" s="93">
        <f>(+B507/(D507*(1-VLOOKUP(A507,FX!A:K,9,0)))-1)</f>
        <v>-1.0996450765915489E-3</v>
      </c>
      <c r="I507" s="93">
        <f t="shared" si="199"/>
        <v>-3.3857648672364071E-4</v>
      </c>
      <c r="J507">
        <v>14476.75</v>
      </c>
      <c r="K507">
        <v>14598.28</v>
      </c>
      <c r="L507" s="93">
        <f t="shared" ref="L507" si="697">+K507/J507-1</f>
        <v>8.3948400020723568E-3</v>
      </c>
      <c r="M507" s="92">
        <f t="shared" ref="M507" si="698">WEEKDAY(A507,2)</f>
        <v>1</v>
      </c>
    </row>
    <row r="508" spans="1:14" x14ac:dyDescent="0.25">
      <c r="A508" s="90">
        <v>43123</v>
      </c>
      <c r="B508">
        <v>17.739999999999998</v>
      </c>
      <c r="C508" s="93">
        <f t="shared" ref="C508" si="699">B508/(B507-O508)-1</f>
        <v>1.8369690011480921E-2</v>
      </c>
      <c r="D508" s="26">
        <f t="shared" ref="D508" si="700">+(F507-O508)*(1+L508)</f>
        <v>17.719907182352991</v>
      </c>
      <c r="E508" s="26">
        <f>D508*(1-VLOOKUP(A508,FX!A:K,9,0))</f>
        <v>17.743179742230911</v>
      </c>
      <c r="F508">
        <v>17.754000000000001</v>
      </c>
      <c r="G508" s="93">
        <f t="shared" ref="G508" si="701">+B508/D508-1</f>
        <v>1.1339121272044839E-3</v>
      </c>
      <c r="H508" s="93">
        <f>(+B508/(D508*(1-VLOOKUP(A508,FX!A:K,9,0)))-1)</f>
        <v>-1.7920926672143622E-4</v>
      </c>
      <c r="I508" s="93">
        <f t="shared" si="199"/>
        <v>-7.8855469190053373E-4</v>
      </c>
      <c r="J508">
        <v>14598.28</v>
      </c>
      <c r="K508">
        <v>14844.58</v>
      </c>
      <c r="L508" s="93">
        <f t="shared" ref="L508" si="702">+K508/J508-1</f>
        <v>1.6871850656378751E-2</v>
      </c>
      <c r="M508" s="92">
        <f t="shared" ref="M508" si="703">WEEKDAY(A508,2)</f>
        <v>2</v>
      </c>
    </row>
    <row r="509" spans="1:14" x14ac:dyDescent="0.25">
      <c r="A509" s="90">
        <v>43124</v>
      </c>
      <c r="B509">
        <v>17.760000000000002</v>
      </c>
      <c r="C509" s="93">
        <f t="shared" ref="C509" si="704">B509/(B508-O509)-1</f>
        <v>1.1273957158963732E-3</v>
      </c>
      <c r="D509" s="26">
        <f t="shared" ref="D509" si="705">+(F508-O509)*(1+L509)</f>
        <v>17.746249971370023</v>
      </c>
      <c r="E509" s="26">
        <f>D509*(1-VLOOKUP(A509,FX!A:K,9,0))</f>
        <v>17.763160576595439</v>
      </c>
      <c r="F509">
        <v>17.760999999999999</v>
      </c>
      <c r="G509" s="93">
        <f t="shared" ref="G509" si="706">+B509/D509-1</f>
        <v>7.7481319445871222E-4</v>
      </c>
      <c r="H509" s="93">
        <f>(+B509/(D509*(1-VLOOKUP(A509,FX!A:K,9,0)))-1)</f>
        <v>-1.7792872962041351E-4</v>
      </c>
      <c r="I509" s="93">
        <f t="shared" si="199"/>
        <v>-5.6303136084512317E-5</v>
      </c>
      <c r="J509">
        <v>14844.58</v>
      </c>
      <c r="K509">
        <v>14838.1</v>
      </c>
      <c r="L509" s="93">
        <f t="shared" ref="L509" si="707">+K509/J509-1</f>
        <v>-4.3652295989504708E-4</v>
      </c>
      <c r="M509" s="92">
        <f t="shared" ref="M509" si="708">WEEKDAY(A509,2)</f>
        <v>3</v>
      </c>
      <c r="N509" s="50" t="s">
        <v>669</v>
      </c>
    </row>
    <row r="510" spans="1:14" x14ac:dyDescent="0.25">
      <c r="A510" s="90">
        <v>43125</v>
      </c>
      <c r="B510">
        <v>17.64</v>
      </c>
      <c r="C510" s="93">
        <f t="shared" ref="C510" si="709">B510/(B509-O510)-1</f>
        <v>-6.7567567567567988E-3</v>
      </c>
      <c r="D510" s="26">
        <f t="shared" ref="D510" si="710">+(F509-O510)*(1+L510)</f>
        <v>17.603859659929505</v>
      </c>
      <c r="E510" s="26">
        <f>D510*(1-VLOOKUP(A510,FX!A:K,9,0))</f>
        <v>17.78329778557443</v>
      </c>
      <c r="F510">
        <v>17.775300000000001</v>
      </c>
      <c r="G510" s="93">
        <f t="shared" ref="G510" si="711">+B510/D510-1</f>
        <v>2.0529781973188665E-3</v>
      </c>
      <c r="H510" s="93">
        <f>(+B510/(D510*(1-VLOOKUP(A510,FX!A:K,9,0)))-1)</f>
        <v>-8.0579984265162219E-3</v>
      </c>
      <c r="I510" s="93">
        <f t="shared" si="199"/>
        <v>-7.6116858787194097E-3</v>
      </c>
      <c r="J510">
        <v>14838.1</v>
      </c>
      <c r="K510">
        <v>14706.82</v>
      </c>
      <c r="L510" s="93">
        <f t="shared" ref="L510" si="712">+K510/J510-1</f>
        <v>-8.8474939513819573E-3</v>
      </c>
      <c r="M510" s="92">
        <f t="shared" ref="M510" si="713">WEEKDAY(A510,2)</f>
        <v>4</v>
      </c>
    </row>
    <row r="511" spans="1:14" x14ac:dyDescent="0.25">
      <c r="A511" s="90">
        <v>43126</v>
      </c>
      <c r="B511">
        <v>17.899999999999999</v>
      </c>
      <c r="C511" s="93">
        <f t="shared" ref="C511" si="714">B511/(B510-O511)-1</f>
        <v>1.473922902494329E-2</v>
      </c>
      <c r="D511" s="26">
        <f t="shared" ref="D511" si="715">+(F510-O511)*(1+L511)</f>
        <v>17.856943857407654</v>
      </c>
      <c r="E511" s="26">
        <f>D511*(1-VLOOKUP(A511,FX!A:K,9,0))</f>
        <v>17.849848546413845</v>
      </c>
      <c r="F511">
        <v>17.870100000000001</v>
      </c>
      <c r="G511" s="93">
        <f t="shared" ref="G511" si="716">+B511/D511-1</f>
        <v>2.4111708552236877E-3</v>
      </c>
      <c r="H511" s="93">
        <f>(+B511/(D511*(1-VLOOKUP(A511,FX!A:K,9,0)))-1)</f>
        <v>2.8096290820478487E-3</v>
      </c>
      <c r="I511" s="93">
        <f t="shared" si="199"/>
        <v>1.6731859362844048E-3</v>
      </c>
      <c r="J511">
        <v>14706.82</v>
      </c>
      <c r="K511">
        <v>14774.37</v>
      </c>
      <c r="L511" s="93">
        <f t="shared" ref="L511" si="717">+K511/J511-1</f>
        <v>4.5931071434885951E-3</v>
      </c>
      <c r="M511" s="92">
        <f t="shared" ref="M511" si="718">WEEKDAY(A511,2)</f>
        <v>5</v>
      </c>
      <c r="N511" s="50" t="s">
        <v>677</v>
      </c>
    </row>
    <row r="512" spans="1:14" x14ac:dyDescent="0.25">
      <c r="A512" s="90">
        <v>43129</v>
      </c>
      <c r="B512">
        <v>17.38</v>
      </c>
      <c r="C512" s="93">
        <f t="shared" ref="C512" si="719">B512/(B511-O512)-1</f>
        <v>-2.9050279329608908E-2</v>
      </c>
      <c r="D512" s="26">
        <f t="shared" ref="D512" si="720">+(F511-O512)*(1+L512)</f>
        <v>17.492036017779437</v>
      </c>
      <c r="E512" s="26">
        <f>D512*(1-VLOOKUP(A512,FX!A:K,9,0))</f>
        <v>17.494923587862846</v>
      </c>
      <c r="F512">
        <v>17.496500000000001</v>
      </c>
      <c r="G512" s="93">
        <f t="shared" ref="G512" si="721">+B512/D512-1</f>
        <v>-6.4049729640140995E-3</v>
      </c>
      <c r="H512" s="93">
        <f>(+B512/(D512*(1-VLOOKUP(A512,FX!A:K,9,0)))-1)</f>
        <v>-6.5689676942959352E-3</v>
      </c>
      <c r="I512" s="93">
        <f t="shared" si="199"/>
        <v>-6.6584745520533728E-3</v>
      </c>
      <c r="J512">
        <v>14774.37</v>
      </c>
      <c r="K512">
        <v>14461.8</v>
      </c>
      <c r="L512" s="93">
        <f t="shared" ref="L512" si="722">+K512/J512-1</f>
        <v>-2.1156232042381595E-2</v>
      </c>
      <c r="M512" s="92">
        <f t="shared" ref="M512" si="723">WEEKDAY(A512,2)</f>
        <v>1</v>
      </c>
    </row>
    <row r="513" spans="1:14" x14ac:dyDescent="0.25">
      <c r="A513" s="90">
        <v>43130</v>
      </c>
      <c r="B513">
        <v>17.14</v>
      </c>
      <c r="C513" s="93">
        <f t="shared" ref="C513" si="724">B513/(B512-O513)-1</f>
        <v>-1.3808975834292192E-2</v>
      </c>
      <c r="D513" s="26">
        <f t="shared" ref="D513" si="725">+(F512-O513)*(1+L513)</f>
        <v>17.237569512093934</v>
      </c>
      <c r="E513" s="26">
        <f>D513*(1-VLOOKUP(A513,FX!A:K,9,0))</f>
        <v>17.203983712504058</v>
      </c>
      <c r="F513">
        <v>17.189699999999998</v>
      </c>
      <c r="G513" s="93">
        <f t="shared" ref="G513" si="726">+B513/D513-1</f>
        <v>-5.6602824444291766E-3</v>
      </c>
      <c r="H513" s="93">
        <f>(+B513/(D513*(1-VLOOKUP(A513,FX!A:K,9,0)))-1)</f>
        <v>-3.7191218948640081E-3</v>
      </c>
      <c r="I513" s="93">
        <f t="shared" si="199"/>
        <v>-2.8912662815522294E-3</v>
      </c>
      <c r="J513">
        <v>14461.8</v>
      </c>
      <c r="K513">
        <v>14247.78</v>
      </c>
      <c r="L513" s="93">
        <f t="shared" ref="L513" si="727">+K513/J513-1</f>
        <v>-1.4798987677882347E-2</v>
      </c>
      <c r="M513" s="92">
        <f t="shared" ref="M513" si="728">WEEKDAY(A513,2)</f>
        <v>2</v>
      </c>
    </row>
    <row r="514" spans="1:14" x14ac:dyDescent="0.25">
      <c r="A514" s="90">
        <v>43131</v>
      </c>
      <c r="B514">
        <v>17.5</v>
      </c>
      <c r="C514" s="93">
        <f t="shared" ref="C514" si="729">B514/(B513-O514)-1</f>
        <v>2.100350058343059E-2</v>
      </c>
      <c r="D514" s="26">
        <f t="shared" ref="D514" si="730">+(F513-O514)*(1+L514)</f>
        <v>17.458528473909617</v>
      </c>
      <c r="E514" s="26">
        <f>D514*(1-VLOOKUP(A514,FX!A:K,9,0))</f>
        <v>17.549829103752767</v>
      </c>
      <c r="F514">
        <v>17.582899999999999</v>
      </c>
      <c r="G514" s="93">
        <f t="shared" ref="G514" si="731">+B514/D514-1</f>
        <v>2.3754307903074423E-3</v>
      </c>
      <c r="H514" s="93">
        <f>(+B514/(D514*(1-VLOOKUP(A514,FX!A:K,9,0)))-1)</f>
        <v>-2.8392928192167988E-3</v>
      </c>
      <c r="I514" s="93">
        <f t="shared" si="199"/>
        <v>-4.7148081374516204E-3</v>
      </c>
      <c r="J514">
        <v>14247.78</v>
      </c>
      <c r="K514">
        <v>14470.6</v>
      </c>
      <c r="L514" s="93">
        <f t="shared" ref="L514" si="732">+K514/J514-1</f>
        <v>1.5638927608371267E-2</v>
      </c>
      <c r="M514" s="92">
        <f t="shared" ref="M514" si="733">WEEKDAY(A514,2)</f>
        <v>3</v>
      </c>
      <c r="N514" s="50" t="s">
        <v>683</v>
      </c>
    </row>
    <row r="515" spans="1:14" x14ac:dyDescent="0.25">
      <c r="A515" s="90">
        <v>43132</v>
      </c>
      <c r="B515">
        <v>17.54</v>
      </c>
      <c r="C515" s="93">
        <f t="shared" ref="C515" si="734">B515/(B514-O515)-1</f>
        <v>2.2857142857142243E-3</v>
      </c>
      <c r="D515" s="26">
        <f t="shared" ref="D515" si="735">+(F514-O515)*(1+L515)</f>
        <v>17.659267618827137</v>
      </c>
      <c r="E515" s="26">
        <f>D515*(1-VLOOKUP(A515,FX!A:K,9,0))</f>
        <v>17.69413609739529</v>
      </c>
      <c r="F515">
        <v>17.652799999999999</v>
      </c>
      <c r="G515" s="93">
        <f t="shared" ref="G515" si="736">+B515/D515-1</f>
        <v>-6.7538258891315373E-3</v>
      </c>
      <c r="H515" s="93">
        <f>(+B515/(D515*(1-VLOOKUP(A515,FX!A:K,9,0)))-1)</f>
        <v>-8.7111400379689119E-3</v>
      </c>
      <c r="I515" s="93">
        <f t="shared" si="199"/>
        <v>-6.389921145653954E-3</v>
      </c>
      <c r="J515">
        <v>14470.6</v>
      </c>
      <c r="K515">
        <v>14533.45</v>
      </c>
      <c r="L515" s="93">
        <f t="shared" ref="L515" si="737">+K515/J515-1</f>
        <v>4.3432891517973804E-3</v>
      </c>
      <c r="M515" s="92">
        <f t="shared" ref="M515" si="738">WEEKDAY(A515,2)</f>
        <v>4</v>
      </c>
    </row>
    <row r="516" spans="1:14" ht="70" x14ac:dyDescent="0.25">
      <c r="A516" s="90">
        <v>43133</v>
      </c>
      <c r="B516">
        <v>17.64</v>
      </c>
      <c r="C516" s="93">
        <f t="shared" ref="C516" si="739">B516/(B515-O516)-1</f>
        <v>5.7012542759407037E-3</v>
      </c>
      <c r="D516" s="26">
        <f t="shared" ref="D516" si="740">+(F515-O516)*(1+L516)</f>
        <v>17.702065492226552</v>
      </c>
      <c r="E516" s="26">
        <f>D516*(1-VLOOKUP(A516,FX!A:K,9,0))</f>
        <v>17.712344037254926</v>
      </c>
      <c r="F516">
        <v>17.736000000000001</v>
      </c>
      <c r="G516" s="93">
        <f t="shared" ref="G516" si="741">+B516/D516-1</f>
        <v>-3.506115840199886E-3</v>
      </c>
      <c r="H516" s="93">
        <f>(+B516/(D516*(1-VLOOKUP(A516,FX!A:K,9,0)))-1)</f>
        <v>-4.0843852797101121E-3</v>
      </c>
      <c r="I516" s="93">
        <f t="shared" si="199"/>
        <v>-5.4127198917456321E-3</v>
      </c>
      <c r="J516">
        <v>14533.45</v>
      </c>
      <c r="K516">
        <v>14574.01</v>
      </c>
      <c r="L516" s="93">
        <f t="shared" ref="L516" si="742">+K516/J516-1</f>
        <v>2.790803284836052E-3</v>
      </c>
      <c r="M516" s="92">
        <f t="shared" ref="M516" si="743">WEEKDAY(A516,2)</f>
        <v>5</v>
      </c>
      <c r="N516" s="50" t="s">
        <v>687</v>
      </c>
    </row>
    <row r="517" spans="1:14" x14ac:dyDescent="0.25">
      <c r="A517" s="90">
        <v>43136</v>
      </c>
      <c r="B517">
        <v>17.66</v>
      </c>
      <c r="C517" s="93">
        <f t="shared" ref="C517" si="744">B517/(B516-O517)-1</f>
        <v>1.1337868480725266E-3</v>
      </c>
      <c r="D517" s="26">
        <f t="shared" ref="D517" si="745">+(F516-O517)*(1+L517)</f>
        <v>17.827929224695193</v>
      </c>
      <c r="E517" s="26">
        <f>D517*(1-VLOOKUP(A517,FX!A:K,9,0))</f>
        <v>17.800979398800223</v>
      </c>
      <c r="F517">
        <v>17.787700000000001</v>
      </c>
      <c r="G517" s="93">
        <f t="shared" ref="G517" si="746">+B517/D517-1</f>
        <v>-9.4194464527365129E-3</v>
      </c>
      <c r="H517" s="93">
        <f>(+B517/(D517*(1-VLOOKUP(A517,FX!A:K,9,0)))-1)</f>
        <v>-7.9197551798596555E-3</v>
      </c>
      <c r="I517" s="93">
        <f t="shared" si="199"/>
        <v>-7.1791181546799754E-3</v>
      </c>
      <c r="J517">
        <v>14574.01</v>
      </c>
      <c r="K517">
        <v>14649.55</v>
      </c>
      <c r="L517" s="93">
        <f t="shared" ref="L517" si="747">+K517/J517-1</f>
        <v>5.1831994077127241E-3</v>
      </c>
      <c r="M517" s="92">
        <f t="shared" ref="M517" si="748">WEEKDAY(A517,2)</f>
        <v>1</v>
      </c>
      <c r="N517" s="50" t="s">
        <v>688</v>
      </c>
    </row>
    <row r="518" spans="1:14" x14ac:dyDescent="0.25">
      <c r="A518" s="90">
        <v>43137</v>
      </c>
      <c r="B518">
        <v>17.12</v>
      </c>
      <c r="C518" s="93">
        <f t="shared" ref="C518" si="749">B518/(B517-O518)-1</f>
        <v>-3.0577576443941101E-2</v>
      </c>
      <c r="D518" s="26">
        <f t="shared" ref="D518" si="750">+(F517-O518)*(1+L518)</f>
        <v>17.368200938731906</v>
      </c>
      <c r="E518" s="26">
        <f>D518*(1-VLOOKUP(A518,FX!A:K,9,0))</f>
        <v>17.408813484094022</v>
      </c>
      <c r="F518">
        <v>17.388200000000001</v>
      </c>
      <c r="G518" s="93">
        <f t="shared" ref="G518" si="751">+B518/D518-1</f>
        <v>-1.4290538185702695E-2</v>
      </c>
      <c r="H518" s="93">
        <f>(+B518/(D518*(1-VLOOKUP(A518,FX!A:K,9,0)))-1)</f>
        <v>-1.6590072859238969E-2</v>
      </c>
      <c r="I518" s="93">
        <f t="shared" si="199"/>
        <v>-1.5424253229201379E-2</v>
      </c>
      <c r="J518">
        <v>14649.55</v>
      </c>
      <c r="K518">
        <v>14304.06</v>
      </c>
      <c r="L518" s="93">
        <f t="shared" ref="L518" si="752">+K518/J518-1</f>
        <v>-2.3583659566334791E-2</v>
      </c>
      <c r="M518" s="92">
        <f t="shared" ref="M518" si="753">WEEKDAY(A518,2)</f>
        <v>2</v>
      </c>
    </row>
    <row r="519" spans="1:14" x14ac:dyDescent="0.25">
      <c r="A519" s="90">
        <v>43138</v>
      </c>
      <c r="B519">
        <v>16.62</v>
      </c>
      <c r="C519" s="93">
        <f t="shared" ref="C519" si="754">B519/(B518-O519)-1</f>
        <v>-2.9205607476635476E-2</v>
      </c>
      <c r="D519" s="26">
        <f t="shared" ref="D519" si="755">+(F518-O519)*(1+L519)</f>
        <v>16.802687885817036</v>
      </c>
      <c r="E519" s="26">
        <f>D519*(1-VLOOKUP(A519,FX!A:K,9,0))</f>
        <v>16.868058934756899</v>
      </c>
      <c r="F519">
        <v>16.880700000000001</v>
      </c>
      <c r="G519" s="93">
        <f t="shared" ref="G519" si="756">+B519/D519-1</f>
        <v>-1.0872539385275437E-2</v>
      </c>
      <c r="H519" s="93">
        <f>(+B519/(D519*(1-VLOOKUP(A519,FX!A:K,9,0)))-1)</f>
        <v>-1.4705837566512669E-2</v>
      </c>
      <c r="I519" s="93">
        <f t="shared" si="199"/>
        <v>-1.5443672359558569E-2</v>
      </c>
      <c r="J519">
        <v>14304.06</v>
      </c>
      <c r="K519">
        <v>13822.4</v>
      </c>
      <c r="L519" s="93">
        <f t="shared" ref="L519" si="757">+K519/J519-1</f>
        <v>-3.3672957188378705E-2</v>
      </c>
      <c r="M519" s="92">
        <f t="shared" ref="M519" si="758">WEEKDAY(A519,2)</f>
        <v>3</v>
      </c>
    </row>
    <row r="520" spans="1:14" x14ac:dyDescent="0.25">
      <c r="A520" s="90">
        <v>43139</v>
      </c>
      <c r="B520">
        <v>16.22</v>
      </c>
      <c r="C520" s="93">
        <f t="shared" ref="C520" si="759">B520/(B519-O520)-1</f>
        <v>-2.4067388688327473E-2</v>
      </c>
      <c r="D520" s="26">
        <f t="shared" ref="D520" si="760">+(F519-O520)*(1+L520)</f>
        <v>16.53651319589941</v>
      </c>
      <c r="E520" s="26">
        <f>D520*(1-VLOOKUP(A520,FX!A:K,9,0))</f>
        <v>16.318762665954413</v>
      </c>
      <c r="F520">
        <v>16.3017</v>
      </c>
      <c r="G520" s="93">
        <f t="shared" ref="G520" si="761">+B520/D520-1</f>
        <v>-1.9140262046166812E-2</v>
      </c>
      <c r="H520" s="93">
        <f>(+B520/(D520*(1-VLOOKUP(A520,FX!A:K,9,0)))-1)</f>
        <v>-6.0520927950291625E-3</v>
      </c>
      <c r="I520" s="93">
        <f t="shared" si="199"/>
        <v>-5.0117472410853292E-3</v>
      </c>
      <c r="J520">
        <v>13822.4</v>
      </c>
      <c r="K520">
        <v>13540.57</v>
      </c>
      <c r="L520" s="93">
        <f t="shared" ref="L520" si="762">+K520/J520-1</f>
        <v>-2.0389367982405315E-2</v>
      </c>
      <c r="M520" s="92">
        <f t="shared" ref="M520" si="763">WEEKDAY(A520,2)</f>
        <v>4</v>
      </c>
    </row>
    <row r="521" spans="1:14" x14ac:dyDescent="0.25">
      <c r="A521" s="90">
        <v>43140</v>
      </c>
      <c r="B521">
        <v>15.46</v>
      </c>
      <c r="C521" s="93">
        <f t="shared" ref="C521" si="764">B521/(B520-O521)-1</f>
        <v>-4.6855733662145349E-2</v>
      </c>
      <c r="D521" s="26">
        <f t="shared" ref="D521" si="765">+(F520-O521)*(1+L521)</f>
        <v>15.591907630181003</v>
      </c>
      <c r="E521" s="26">
        <f>D521*(1-VLOOKUP(A521,FX!A:K,9,0))</f>
        <v>15.588136848060948</v>
      </c>
      <c r="F521">
        <v>15.6351</v>
      </c>
      <c r="G521" s="93">
        <f t="shared" ref="G521" si="766">+B521/D521-1</f>
        <v>-8.4600058767453357E-3</v>
      </c>
      <c r="H521" s="93">
        <f>(+B521/(D521*(1-VLOOKUP(A521,FX!A:K,9,0)))-1)</f>
        <v>-8.2201516005350195E-3</v>
      </c>
      <c r="I521" s="93">
        <f t="shared" si="199"/>
        <v>-1.1199160862418456E-2</v>
      </c>
      <c r="J521">
        <v>13540.57</v>
      </c>
      <c r="K521">
        <v>12951</v>
      </c>
      <c r="L521" s="93">
        <f t="shared" ref="L521" si="767">+K521/J521-1</f>
        <v>-4.3541003074464402E-2</v>
      </c>
      <c r="M521" s="92">
        <f t="shared" ref="M521" si="768">WEEKDAY(A521,2)</f>
        <v>5</v>
      </c>
      <c r="N521" s="50" t="s">
        <v>704</v>
      </c>
    </row>
    <row r="522" spans="1:14" x14ac:dyDescent="0.25">
      <c r="A522" s="90">
        <v>43143</v>
      </c>
      <c r="B522">
        <v>15.66</v>
      </c>
      <c r="C522" s="93">
        <f t="shared" ref="C522" si="769">B522/(B521-O522)-1</f>
        <v>1.2936610608020649E-2</v>
      </c>
      <c r="D522" s="26">
        <f t="shared" ref="D522" si="770">+(F521-O522)*(1+L522)</f>
        <v>15.714126611535788</v>
      </c>
      <c r="E522" s="26">
        <f>D522*(1-VLOOKUP(A522,FX!A:K,9,0))</f>
        <v>15.801070803738725</v>
      </c>
      <c r="F522">
        <v>15.783799999999999</v>
      </c>
      <c r="G522" s="93">
        <f t="shared" ref="G522" si="771">+B522/D522-1</f>
        <v>-3.444455608245689E-3</v>
      </c>
      <c r="H522" s="93">
        <f>(+B522/(D522*(1-VLOOKUP(A522,FX!A:K,9,0)))-1)</f>
        <v>-8.9279268152728797E-3</v>
      </c>
      <c r="I522" s="93">
        <f t="shared" si="199"/>
        <v>-7.8434850923098098E-3</v>
      </c>
      <c r="J522">
        <v>12951</v>
      </c>
      <c r="K522">
        <v>13016.46</v>
      </c>
      <c r="L522" s="93">
        <f t="shared" ref="L522" si="772">+K522/J522-1</f>
        <v>5.0544359508917225E-3</v>
      </c>
      <c r="M522" s="92">
        <f t="shared" ref="M522" si="773">WEEKDAY(A522,2)</f>
        <v>1</v>
      </c>
    </row>
    <row r="523" spans="1:14" x14ac:dyDescent="0.25">
      <c r="A523" s="90">
        <v>43144</v>
      </c>
      <c r="B523">
        <v>15.94</v>
      </c>
      <c r="C523" s="93">
        <f t="shared" ref="C523" si="774">B523/(B522-O523)-1</f>
        <v>1.7879948914431676E-2</v>
      </c>
      <c r="D523" s="26">
        <f t="shared" ref="D523" si="775">+(F522-O523)*(1+L523)</f>
        <v>16.05028166152702</v>
      </c>
      <c r="E523" s="26">
        <f>D523*(1-VLOOKUP(A523,FX!A:K,9,0))</f>
        <v>16.014447358773296</v>
      </c>
      <c r="F523">
        <v>15.986599999999999</v>
      </c>
      <c r="G523" s="93">
        <f t="shared" ref="G523" si="776">+B523/D523-1</f>
        <v>-6.871010979911274E-3</v>
      </c>
      <c r="H523" s="93">
        <f>(+B523/(D523*(1-VLOOKUP(A523,FX!A:K,9,0)))-1)</f>
        <v>-4.6487622773014881E-3</v>
      </c>
      <c r="I523" s="93">
        <f t="shared" si="199"/>
        <v>-2.9149412633080463E-3</v>
      </c>
      <c r="J523">
        <v>13016.46</v>
      </c>
      <c r="K523">
        <v>13236.22</v>
      </c>
      <c r="L523" s="93">
        <f t="shared" ref="L523" si="777">+K523/J523-1</f>
        <v>1.6883238607117379E-2</v>
      </c>
      <c r="M523" s="92">
        <f t="shared" ref="M523" si="778">WEEKDAY(A523,2)</f>
        <v>2</v>
      </c>
    </row>
    <row r="524" spans="1:14" x14ac:dyDescent="0.25">
      <c r="A524" s="90">
        <v>43145</v>
      </c>
      <c r="B524">
        <v>16.12</v>
      </c>
      <c r="C524" s="93">
        <f t="shared" ref="C524" si="779">B524/(B523-O524)-1</f>
        <v>1.129234629861986E-2</v>
      </c>
      <c r="D524" s="26">
        <f t="shared" ref="D524" si="780">+(F523-O524)*(1+L524)</f>
        <v>16.128249840211179</v>
      </c>
      <c r="E524" s="26">
        <f>D524*(1-VLOOKUP(A524,FX!A:K,9,0))</f>
        <v>16.12345818959022</v>
      </c>
      <c r="F524">
        <v>16.135899999999999</v>
      </c>
      <c r="G524" s="93">
        <f t="shared" ref="G524" si="781">+B524/D524-1</f>
        <v>-5.1151490663359223E-4</v>
      </c>
      <c r="H524" s="93">
        <f>(+B524/(D524*(1-VLOOKUP(A524,FX!A:K,9,0)))-1)</f>
        <v>-2.1448187786732298E-4</v>
      </c>
      <c r="I524" s="93">
        <f t="shared" si="199"/>
        <v>-9.8538042501494782E-4</v>
      </c>
      <c r="J524">
        <v>13236.22</v>
      </c>
      <c r="K524">
        <v>13353.5</v>
      </c>
      <c r="L524" s="93">
        <f t="shared" ref="L524" si="782">+K524/J524-1</f>
        <v>8.8605357118574091E-3</v>
      </c>
      <c r="M524" s="92">
        <f t="shared" ref="M524" si="783">WEEKDAY(A524,2)</f>
        <v>3</v>
      </c>
    </row>
    <row r="525" spans="1:14" x14ac:dyDescent="0.25">
      <c r="A525" s="90">
        <v>43146</v>
      </c>
      <c r="B525">
        <v>16.52</v>
      </c>
      <c r="C525" s="93">
        <f t="shared" ref="C525" si="784">B525/(B524-O525)-1</f>
        <v>2.4813895781637729E-2</v>
      </c>
      <c r="D525" s="26">
        <f t="shared" ref="D525" si="785">+(F524-O525)*(1+L525)</f>
        <v>16.135899999999999</v>
      </c>
      <c r="E525" s="26">
        <f>D525*(1-VLOOKUP(A525,FX!A:K,9,0))</f>
        <v>16.212479613673963</v>
      </c>
      <c r="F525" s="92">
        <v>16.135899999999999</v>
      </c>
      <c r="G525" s="93">
        <f t="shared" ref="G525" si="786">+B525/D525-1</f>
        <v>2.3804064229451027E-2</v>
      </c>
      <c r="H525" s="93">
        <f>(+B525/(D525*(1-VLOOKUP(A525,FX!A:K,9,0)))-1)</f>
        <v>1.8968127865318429E-2</v>
      </c>
      <c r="I525" s="93">
        <f t="shared" si="199"/>
        <v>2.3804064229451027E-2</v>
      </c>
      <c r="J525">
        <v>13353.5</v>
      </c>
      <c r="K525">
        <v>13353.5</v>
      </c>
      <c r="L525" s="93">
        <f t="shared" ref="L525" si="787">+K525/J525-1</f>
        <v>0</v>
      </c>
      <c r="M525" s="92">
        <f t="shared" ref="M525" si="788">WEEKDAY(A525,2)</f>
        <v>4</v>
      </c>
      <c r="N525" s="50" t="s">
        <v>711</v>
      </c>
    </row>
    <row r="526" spans="1:14" x14ac:dyDescent="0.25">
      <c r="A526" s="90">
        <v>43147</v>
      </c>
      <c r="B526">
        <v>16.52</v>
      </c>
      <c r="C526" s="93">
        <f t="shared" ref="C526" si="789">B526/(B525-O526)-1</f>
        <v>0</v>
      </c>
      <c r="D526" s="26">
        <f t="shared" ref="D526" si="790">+(F525-O526)*(1+L526)</f>
        <v>16.135899999999999</v>
      </c>
      <c r="E526" s="26">
        <f>D526*(1-VLOOKUP(A526,FX!A:K,9,0))</f>
        <v>16.193114626642942</v>
      </c>
      <c r="F526" s="92">
        <v>16.135899999999999</v>
      </c>
      <c r="G526" s="93">
        <f t="shared" ref="G526" si="791">+B526/D526-1</f>
        <v>2.3804064229451027E-2</v>
      </c>
      <c r="H526" s="93">
        <f>(+B526/(D526*(1-VLOOKUP(A526,FX!A:K,9,0)))-1)</f>
        <v>2.0186689274664049E-2</v>
      </c>
      <c r="I526" s="93">
        <f t="shared" ref="I526" si="792">+B526/F526-1</f>
        <v>2.3804064229451027E-2</v>
      </c>
      <c r="J526">
        <v>13353.5</v>
      </c>
      <c r="K526">
        <v>13353.5</v>
      </c>
      <c r="L526" s="93">
        <f t="shared" ref="L526" si="793">+K526/J526-1</f>
        <v>0</v>
      </c>
      <c r="M526" s="92">
        <f t="shared" ref="M526" si="794">WEEKDAY(A526,2)</f>
        <v>5</v>
      </c>
    </row>
    <row r="527" spans="1:14" x14ac:dyDescent="0.25">
      <c r="A527" s="90">
        <v>43150</v>
      </c>
    </row>
    <row r="528" spans="1:14" x14ac:dyDescent="0.25">
      <c r="A528" s="90">
        <v>43151</v>
      </c>
    </row>
    <row r="529" spans="1:1" x14ac:dyDescent="0.25">
      <c r="A529" s="90">
        <v>43152</v>
      </c>
    </row>
    <row r="530" spans="1:1" x14ac:dyDescent="0.25">
      <c r="A530" s="90">
        <v>43153</v>
      </c>
    </row>
    <row r="531" spans="1:1" x14ac:dyDescent="0.25">
      <c r="A531" s="90">
        <v>43154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532"/>
  <sheetViews>
    <sheetView zoomScale="115" zoomScaleNormal="115" workbookViewId="0">
      <pane xSplit="1" ySplit="2" topLeftCell="B512" activePane="bottomRight" state="frozen"/>
      <selection pane="topRight" activeCell="B1" sqref="B1"/>
      <selection pane="bottomLeft" activeCell="A3" sqref="A3"/>
      <selection pane="bottomRight" activeCell="I526" sqref="I526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526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x14ac:dyDescent="0.2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x14ac:dyDescent="0.2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8" x14ac:dyDescent="0.2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x14ac:dyDescent="0.2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x14ac:dyDescent="0.2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x14ac:dyDescent="0.2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x14ac:dyDescent="0.2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x14ac:dyDescent="0.2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x14ac:dyDescent="0.2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x14ac:dyDescent="0.2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x14ac:dyDescent="0.2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x14ac:dyDescent="0.2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x14ac:dyDescent="0.2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x14ac:dyDescent="0.2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x14ac:dyDescent="0.2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x14ac:dyDescent="0.2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x14ac:dyDescent="0.2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x14ac:dyDescent="0.2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x14ac:dyDescent="0.2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x14ac:dyDescent="0.2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x14ac:dyDescent="0.2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x14ac:dyDescent="0.2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x14ac:dyDescent="0.2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x14ac:dyDescent="0.2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x14ac:dyDescent="0.2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x14ac:dyDescent="0.2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x14ac:dyDescent="0.2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x14ac:dyDescent="0.2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x14ac:dyDescent="0.2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x14ac:dyDescent="0.2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x14ac:dyDescent="0.2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x14ac:dyDescent="0.2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x14ac:dyDescent="0.2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x14ac:dyDescent="0.2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x14ac:dyDescent="0.2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x14ac:dyDescent="0.2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x14ac:dyDescent="0.2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x14ac:dyDescent="0.2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8" x14ac:dyDescent="0.2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x14ac:dyDescent="0.2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  <c r="N443" s="50"/>
    </row>
    <row r="444" spans="1:14" x14ac:dyDescent="0.2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  <c r="N444" s="50"/>
    </row>
    <row r="445" spans="1:14" x14ac:dyDescent="0.2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  <c r="N445" s="50"/>
    </row>
    <row r="446" spans="1:14" x14ac:dyDescent="0.2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  <c r="N446" s="50"/>
    </row>
    <row r="447" spans="1:14" x14ac:dyDescent="0.2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  <c r="N447" s="50"/>
    </row>
    <row r="448" spans="1:14" x14ac:dyDescent="0.2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  <c r="N448" s="50"/>
    </row>
    <row r="449" spans="1:14" x14ac:dyDescent="0.2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  <c r="N449" s="50"/>
    </row>
    <row r="450" spans="1:14" x14ac:dyDescent="0.2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  <c r="N450" s="50"/>
    </row>
    <row r="451" spans="1:14" x14ac:dyDescent="0.2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  <c r="N451" s="50"/>
    </row>
    <row r="452" spans="1:14" x14ac:dyDescent="0.2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  <c r="N452" s="50"/>
    </row>
    <row r="453" spans="1:14" x14ac:dyDescent="0.2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  <c r="N453" s="50"/>
    </row>
    <row r="454" spans="1:14" x14ac:dyDescent="0.2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  <c r="N454" s="50"/>
    </row>
    <row r="455" spans="1:14" x14ac:dyDescent="0.2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  <c r="N455" s="50"/>
    </row>
    <row r="456" spans="1:14" x14ac:dyDescent="0.2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  <c r="N456" s="50"/>
    </row>
    <row r="457" spans="1:14" x14ac:dyDescent="0.2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  <c r="N457" s="50"/>
    </row>
    <row r="458" spans="1:14" x14ac:dyDescent="0.2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  <c r="N458" s="50"/>
    </row>
    <row r="459" spans="1:14" x14ac:dyDescent="0.2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  <c r="N459" s="50"/>
    </row>
    <row r="460" spans="1:14" x14ac:dyDescent="0.25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  <c r="N460" s="50"/>
    </row>
    <row r="461" spans="1:14" x14ac:dyDescent="0.25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  <c r="N461" s="50"/>
    </row>
    <row r="462" spans="1:14" x14ac:dyDescent="0.25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  <c r="N462" s="50"/>
    </row>
    <row r="463" spans="1:14" x14ac:dyDescent="0.25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  <c r="N463" s="50"/>
    </row>
    <row r="464" spans="1:14" x14ac:dyDescent="0.25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  <c r="N464" s="50"/>
    </row>
    <row r="465" spans="1:14" x14ac:dyDescent="0.25">
      <c r="A465" s="90">
        <v>43060</v>
      </c>
      <c r="B465">
        <v>7.92</v>
      </c>
      <c r="C465" s="93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3">
        <f t="shared" si="511"/>
        <v>-6.398193451260803E-3</v>
      </c>
      <c r="J465">
        <v>1859.75</v>
      </c>
      <c r="K465">
        <v>1856.96</v>
      </c>
      <c r="L465" s="93">
        <f t="shared" ref="L465" si="822">+K465/J465-1</f>
        <v>-1.5002016400053053E-3</v>
      </c>
      <c r="M465" s="92">
        <f t="shared" ref="M465" si="823">WEEKDAY(A465,2)</f>
        <v>2</v>
      </c>
      <c r="N465" s="50"/>
    </row>
    <row r="466" spans="1:14" x14ac:dyDescent="0.25">
      <c r="A466" s="90">
        <v>43061</v>
      </c>
      <c r="B466">
        <v>7.96</v>
      </c>
      <c r="C466" s="93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3">
        <f t="shared" si="511"/>
        <v>-1.5052684395384652E-3</v>
      </c>
      <c r="J466">
        <v>1856.96</v>
      </c>
      <c r="K466">
        <v>1853.38</v>
      </c>
      <c r="L466" s="93">
        <f t="shared" ref="L466" si="827">+K466/J466-1</f>
        <v>-1.9278821299327786E-3</v>
      </c>
      <c r="M466" s="92">
        <f t="shared" ref="M466" si="828">WEEKDAY(A466,2)</f>
        <v>3</v>
      </c>
      <c r="N466" s="50"/>
    </row>
    <row r="467" spans="1:14" x14ac:dyDescent="0.25">
      <c r="A467" s="90">
        <v>43062</v>
      </c>
      <c r="B467">
        <v>7.67</v>
      </c>
      <c r="C467" s="93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3">
        <f t="shared" si="511"/>
        <v>-6.2192277792174622E-3</v>
      </c>
      <c r="J467">
        <v>1853.38</v>
      </c>
      <c r="K467">
        <v>1794.78</v>
      </c>
      <c r="L467" s="93">
        <f t="shared" ref="L467" si="832">+K467/J467-1</f>
        <v>-3.1617908901574454E-2</v>
      </c>
      <c r="M467" s="92">
        <f t="shared" ref="M467" si="833">WEEKDAY(A467,2)</f>
        <v>4</v>
      </c>
      <c r="N467" s="50"/>
    </row>
    <row r="468" spans="1:14" x14ac:dyDescent="0.25">
      <c r="A468" s="90">
        <v>43063</v>
      </c>
      <c r="B468">
        <v>7.6</v>
      </c>
      <c r="C468" s="93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3">
        <f t="shared" si="511"/>
        <v>-6.7956089911135331E-3</v>
      </c>
      <c r="J468">
        <v>1794.78</v>
      </c>
      <c r="K468">
        <v>1782.66</v>
      </c>
      <c r="L468" s="93">
        <f t="shared" ref="L468" si="837">+K468/J468-1</f>
        <v>-6.7529167920301614E-3</v>
      </c>
      <c r="M468" s="92">
        <f t="shared" ref="M468" si="838">WEEKDAY(A468,2)</f>
        <v>5</v>
      </c>
      <c r="N468" s="50"/>
    </row>
    <row r="469" spans="1:14" x14ac:dyDescent="0.25">
      <c r="A469" s="90">
        <v>43066</v>
      </c>
      <c r="B469">
        <v>7.52</v>
      </c>
      <c r="C469" s="93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3">
        <f t="shared" si="511"/>
        <v>-2.9169981437284775E-3</v>
      </c>
      <c r="J469">
        <v>1782.66</v>
      </c>
      <c r="K469">
        <v>1760.9</v>
      </c>
      <c r="L469" s="93">
        <f t="shared" ref="L469" si="842">+K469/J469-1</f>
        <v>-1.2206477959902595E-2</v>
      </c>
      <c r="M469" s="92">
        <f t="shared" ref="M469" si="843">WEEKDAY(A469,2)</f>
        <v>1</v>
      </c>
      <c r="N469" s="50"/>
    </row>
    <row r="470" spans="1:14" x14ac:dyDescent="0.25">
      <c r="A470" s="90">
        <v>43067</v>
      </c>
      <c r="B470">
        <v>7.7</v>
      </c>
      <c r="C470" s="93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3">
        <f t="shared" si="511"/>
        <v>2.4736362452806304E-3</v>
      </c>
      <c r="J470">
        <v>1760.9</v>
      </c>
      <c r="K470">
        <v>1793.87</v>
      </c>
      <c r="L470" s="93">
        <f t="shared" ref="L470" si="847">+K470/J470-1</f>
        <v>1.8723380089726627E-2</v>
      </c>
      <c r="M470" s="92">
        <f t="shared" ref="M470" si="848">WEEKDAY(A470,2)</f>
        <v>2</v>
      </c>
      <c r="N470" s="50"/>
    </row>
    <row r="471" spans="1:14" x14ac:dyDescent="0.25">
      <c r="A471" s="90">
        <v>43068</v>
      </c>
      <c r="B471">
        <v>7.63</v>
      </c>
      <c r="C471" s="93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3">
        <f t="shared" si="511"/>
        <v>-3.6563071297989191E-3</v>
      </c>
      <c r="J471">
        <v>1793.87</v>
      </c>
      <c r="K471">
        <v>1787.38</v>
      </c>
      <c r="L471" s="93">
        <f t="shared" ref="L471" si="852">+K471/J471-1</f>
        <v>-3.6178764347470915E-3</v>
      </c>
      <c r="M471" s="92">
        <f t="shared" ref="M471" si="853">WEEKDAY(A471,2)</f>
        <v>3</v>
      </c>
      <c r="N471" s="50"/>
    </row>
    <row r="472" spans="1:14" x14ac:dyDescent="0.25">
      <c r="A472" s="90">
        <v>43069</v>
      </c>
      <c r="B472">
        <v>7.56</v>
      </c>
      <c r="C472" s="93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3">
        <f t="shared" si="511"/>
        <v>-1.1890606420927874E-3</v>
      </c>
      <c r="J472">
        <v>1787.38</v>
      </c>
      <c r="K472">
        <v>1770.3</v>
      </c>
      <c r="L472" s="93">
        <f t="shared" ref="L472" si="857">+K472/J472-1</f>
        <v>-9.5558862692880497E-3</v>
      </c>
      <c r="M472" s="92">
        <f t="shared" ref="M472" si="858">WEEKDAY(A472,2)</f>
        <v>4</v>
      </c>
      <c r="N472" s="50"/>
    </row>
    <row r="473" spans="1:14" ht="42" x14ac:dyDescent="0.25">
      <c r="A473" s="90">
        <v>43070</v>
      </c>
      <c r="B473">
        <v>7.7</v>
      </c>
      <c r="C473" s="93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3">
        <f t="shared" si="511"/>
        <v>-2.7198549410697437E-3</v>
      </c>
      <c r="J473">
        <v>1770.3</v>
      </c>
      <c r="K473">
        <v>1804.62</v>
      </c>
      <c r="L473" s="93">
        <f t="shared" ref="L473" si="862">+K473/J473-1</f>
        <v>1.9386544653448468E-2</v>
      </c>
      <c r="M473" s="92">
        <f t="shared" ref="M473" si="863">WEEKDAY(A473,2)</f>
        <v>5</v>
      </c>
      <c r="N473" s="50" t="s">
        <v>614</v>
      </c>
    </row>
    <row r="474" spans="1:14" x14ac:dyDescent="0.25">
      <c r="A474" s="90">
        <v>43073</v>
      </c>
      <c r="B474">
        <v>7.65</v>
      </c>
      <c r="C474" s="93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3">
        <f t="shared" si="511"/>
        <v>-5.3309062540630725E-3</v>
      </c>
      <c r="J474">
        <v>1804.62</v>
      </c>
      <c r="K474">
        <v>1797.77</v>
      </c>
      <c r="L474" s="93">
        <f t="shared" ref="L474" si="867">+K474/J474-1</f>
        <v>-3.7958129689352749E-3</v>
      </c>
      <c r="M474" s="92">
        <f t="shared" ref="M474" si="868">WEEKDAY(A474,2)</f>
        <v>1</v>
      </c>
    </row>
    <row r="475" spans="1:14" x14ac:dyDescent="0.25">
      <c r="A475" s="90">
        <v>43074</v>
      </c>
      <c r="B475">
        <v>7.47</v>
      </c>
      <c r="C475" s="93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3">
        <f t="shared" si="511"/>
        <v>-7.0450618104479501E-3</v>
      </c>
      <c r="J475">
        <v>1797.77</v>
      </c>
      <c r="K475">
        <v>1758.59</v>
      </c>
      <c r="L475" s="93">
        <f t="shared" ref="L475" si="872">+K475/J475-1</f>
        <v>-2.1793666598063144E-2</v>
      </c>
      <c r="M475" s="92">
        <f t="shared" ref="M475" si="873">WEEKDAY(A475,2)</f>
        <v>2</v>
      </c>
    </row>
    <row r="476" spans="1:14" x14ac:dyDescent="0.25">
      <c r="A476" s="90">
        <v>43075</v>
      </c>
      <c r="B476">
        <v>7.53</v>
      </c>
      <c r="C476" s="93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3">
        <f t="shared" si="511"/>
        <v>-1.3235486830035392E-2</v>
      </c>
      <c r="J476">
        <v>1758.59</v>
      </c>
      <c r="K476">
        <v>1784.31</v>
      </c>
      <c r="L476" s="93">
        <f t="shared" ref="L476" si="877">+K476/J476-1</f>
        <v>1.462535326596881E-2</v>
      </c>
      <c r="M476" s="92">
        <f t="shared" ref="M476" si="878">WEEKDAY(A476,2)</f>
        <v>3</v>
      </c>
    </row>
    <row r="477" spans="1:14" x14ac:dyDescent="0.25">
      <c r="A477" s="90">
        <v>43076</v>
      </c>
      <c r="B477">
        <v>7.48</v>
      </c>
      <c r="C477" s="93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3">
        <f t="shared" si="511"/>
        <v>-1.5271195365982093E-2</v>
      </c>
      <c r="J477">
        <v>1784.31</v>
      </c>
      <c r="K477">
        <v>1776.99</v>
      </c>
      <c r="L477" s="93">
        <f t="shared" ref="L477" si="882">+K477/J477-1</f>
        <v>-4.1024261479226665E-3</v>
      </c>
      <c r="M477" s="92">
        <f t="shared" ref="M477" si="883">WEEKDAY(A477,2)</f>
        <v>4</v>
      </c>
    </row>
    <row r="478" spans="1:14" x14ac:dyDescent="0.25">
      <c r="A478" s="90">
        <v>43077</v>
      </c>
      <c r="B478">
        <v>7.62</v>
      </c>
      <c r="C478" s="93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3">
        <f t="shared" si="511"/>
        <v>-3.9215686274509665E-3</v>
      </c>
      <c r="J478">
        <v>1776.99</v>
      </c>
      <c r="K478">
        <v>1792.16</v>
      </c>
      <c r="L478" s="93">
        <f t="shared" ref="L478" si="887">+K478/J478-1</f>
        <v>8.5369079173209794E-3</v>
      </c>
      <c r="M478" s="92">
        <f t="shared" ref="M478" si="888">WEEKDAY(A478,2)</f>
        <v>5</v>
      </c>
    </row>
    <row r="479" spans="1:14" x14ac:dyDescent="0.25">
      <c r="A479" s="90">
        <v>43080</v>
      </c>
      <c r="B479">
        <v>7.74</v>
      </c>
      <c r="C479" s="93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3">
        <f t="shared" si="511"/>
        <v>-3.0911901081916993E-3</v>
      </c>
      <c r="J479">
        <v>1792.16</v>
      </c>
      <c r="K479">
        <v>1816.98</v>
      </c>
      <c r="L479" s="93">
        <f t="shared" ref="L479" si="892">+K479/J479-1</f>
        <v>1.3849209891973802E-2</v>
      </c>
      <c r="M479" s="92">
        <f t="shared" ref="M479" si="893">WEEKDAY(A479,2)</f>
        <v>1</v>
      </c>
    </row>
    <row r="480" spans="1:14" x14ac:dyDescent="0.25">
      <c r="A480" s="90">
        <v>43081</v>
      </c>
      <c r="B480">
        <v>7.65</v>
      </c>
      <c r="C480" s="93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3">
        <f t="shared" si="511"/>
        <v>-3.906249999999889E-3</v>
      </c>
      <c r="J480">
        <v>1816.98</v>
      </c>
      <c r="K480">
        <v>1798.69</v>
      </c>
      <c r="L480" s="93">
        <f t="shared" ref="L480" si="897">+K480/J480-1</f>
        <v>-1.006615372761388E-2</v>
      </c>
      <c r="M480" s="92">
        <f t="shared" ref="M480" si="898">WEEKDAY(A480,2)</f>
        <v>2</v>
      </c>
    </row>
    <row r="481" spans="1:13" x14ac:dyDescent="0.25">
      <c r="A481" s="90">
        <v>43082</v>
      </c>
      <c r="B481">
        <v>7.66</v>
      </c>
      <c r="C481" s="93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3">
        <f t="shared" si="511"/>
        <v>-6.7427385892115943E-3</v>
      </c>
      <c r="J481">
        <v>1798.69</v>
      </c>
      <c r="K481">
        <v>1806.09</v>
      </c>
      <c r="L481" s="93">
        <f t="shared" ref="L481" si="902">+K481/J481-1</f>
        <v>4.1141052654987131E-3</v>
      </c>
      <c r="M481" s="92">
        <f t="shared" ref="M481" si="903">WEEKDAY(A481,2)</f>
        <v>3</v>
      </c>
    </row>
    <row r="482" spans="1:13" x14ac:dyDescent="0.25">
      <c r="A482" s="90">
        <v>43083</v>
      </c>
      <c r="B482">
        <v>7.62</v>
      </c>
      <c r="C482" s="93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3">
        <f t="shared" si="511"/>
        <v>-7.8125E-3</v>
      </c>
      <c r="J482">
        <v>1806.09</v>
      </c>
      <c r="K482">
        <v>1794.34</v>
      </c>
      <c r="L482" s="93">
        <f t="shared" ref="L482" si="907">+K482/J482-1</f>
        <v>-6.5057666007785064E-3</v>
      </c>
      <c r="M482" s="92">
        <f t="shared" ref="M482" si="908">WEEKDAY(A482,2)</f>
        <v>4</v>
      </c>
    </row>
    <row r="483" spans="1:13" x14ac:dyDescent="0.25">
      <c r="A483" s="90">
        <v>43084</v>
      </c>
      <c r="B483">
        <v>7.56</v>
      </c>
      <c r="C483" s="93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3">
        <f t="shared" si="511"/>
        <v>-1.0082493125572856E-2</v>
      </c>
      <c r="J483">
        <v>1794.34</v>
      </c>
      <c r="K483">
        <v>1783.97</v>
      </c>
      <c r="L483" s="93">
        <f t="shared" ref="L483" si="912">+K483/J483-1</f>
        <v>-5.7792837477846914E-3</v>
      </c>
      <c r="M483" s="92">
        <f t="shared" ref="M483" si="913">WEEKDAY(A483,2)</f>
        <v>5</v>
      </c>
    </row>
    <row r="484" spans="1:13" x14ac:dyDescent="0.25">
      <c r="A484" s="90">
        <v>43087</v>
      </c>
      <c r="B484">
        <v>7.57</v>
      </c>
      <c r="C484" s="93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3">
        <f t="shared" si="511"/>
        <v>-6.6920351659887078E-3</v>
      </c>
      <c r="J484">
        <v>1783.97</v>
      </c>
      <c r="K484">
        <v>1780.64</v>
      </c>
      <c r="L484" s="93">
        <f t="shared" ref="L484" si="917">+K484/J484-1</f>
        <v>-1.8666233176566349E-3</v>
      </c>
      <c r="M484" s="92">
        <f t="shared" ref="M484" si="918">WEEKDAY(A484,2)</f>
        <v>1</v>
      </c>
    </row>
    <row r="485" spans="1:13" x14ac:dyDescent="0.25">
      <c r="A485" s="90">
        <v>43088</v>
      </c>
      <c r="B485">
        <v>7.62</v>
      </c>
      <c r="C485" s="93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3">
        <f t="shared" si="511"/>
        <v>-1.0389610389610393E-2</v>
      </c>
      <c r="J485">
        <v>1780.64</v>
      </c>
      <c r="K485">
        <v>1798.5</v>
      </c>
      <c r="L485" s="93">
        <f t="shared" ref="L485" si="922">+K485/J485-1</f>
        <v>1.0030101536526059E-2</v>
      </c>
      <c r="M485" s="92">
        <f t="shared" ref="M485" si="923">WEEKDAY(A485,2)</f>
        <v>2</v>
      </c>
    </row>
    <row r="486" spans="1:13" x14ac:dyDescent="0.25">
      <c r="A486" s="90">
        <v>43089</v>
      </c>
      <c r="B486">
        <v>7.59</v>
      </c>
      <c r="C486" s="93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3">
        <f t="shared" si="511"/>
        <v>-9.009009009009028E-3</v>
      </c>
      <c r="J486">
        <v>1798.5</v>
      </c>
      <c r="K486">
        <v>1782.41</v>
      </c>
      <c r="L486" s="93">
        <f t="shared" ref="L486" si="927">+K486/J486-1</f>
        <v>-8.946344175701948E-3</v>
      </c>
      <c r="M486" s="92">
        <f t="shared" ref="M486" si="928">WEEKDAY(A486,2)</f>
        <v>3</v>
      </c>
    </row>
    <row r="487" spans="1:13" x14ac:dyDescent="0.25">
      <c r="A487" s="90">
        <v>43090</v>
      </c>
      <c r="B487">
        <v>7.64</v>
      </c>
      <c r="C487" s="93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3">
        <f t="shared" si="511"/>
        <v>-1.0490869058412122E-2</v>
      </c>
      <c r="J487">
        <v>1782.41</v>
      </c>
      <c r="K487">
        <v>1789.74</v>
      </c>
      <c r="L487" s="93">
        <f t="shared" ref="L487" si="932">+K487/J487-1</f>
        <v>4.1124096027287393E-3</v>
      </c>
      <c r="M487" s="92">
        <f t="shared" ref="M487" si="933">WEEKDAY(A487,2)</f>
        <v>4</v>
      </c>
    </row>
    <row r="488" spans="1:13" x14ac:dyDescent="0.25">
      <c r="A488" s="90">
        <v>43091</v>
      </c>
      <c r="B488">
        <v>7.61</v>
      </c>
      <c r="C488" s="93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3">
        <f t="shared" si="511"/>
        <v>-7.434459371331581E-3</v>
      </c>
      <c r="J488">
        <v>1789.74</v>
      </c>
      <c r="K488">
        <v>1779.34</v>
      </c>
      <c r="L488" s="93">
        <f t="shared" ref="L488" si="937">+K488/J488-1</f>
        <v>-5.8108999072491452E-3</v>
      </c>
      <c r="M488" s="92">
        <f t="shared" ref="M488" si="938">WEEKDAY(A488,2)</f>
        <v>5</v>
      </c>
    </row>
    <row r="489" spans="1:13" x14ac:dyDescent="0.25">
      <c r="A489" s="90">
        <v>43094</v>
      </c>
      <c r="B489">
        <v>7.61</v>
      </c>
      <c r="C489" s="93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3">
        <f t="shared" si="511"/>
        <v>5.2840158520475189E-3</v>
      </c>
      <c r="J489">
        <v>1779.34</v>
      </c>
      <c r="K489">
        <v>1755.81</v>
      </c>
      <c r="L489" s="93">
        <f t="shared" ref="L489" si="942">+K489/J489-1</f>
        <v>-1.3224004406128143E-2</v>
      </c>
      <c r="M489" s="92">
        <f t="shared" ref="M489" si="943">WEEKDAY(A489,2)</f>
        <v>1</v>
      </c>
    </row>
    <row r="490" spans="1:13" x14ac:dyDescent="0.25">
      <c r="A490" s="90">
        <v>43095</v>
      </c>
      <c r="B490">
        <v>7.61</v>
      </c>
      <c r="C490" s="93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93">
        <f t="shared" si="511"/>
        <v>1.3157894736843812E-3</v>
      </c>
      <c r="J490">
        <v>1755.81</v>
      </c>
      <c r="K490">
        <v>1758.82</v>
      </c>
      <c r="L490" s="93">
        <f t="shared" ref="L490" si="947">+K490/J490-1</f>
        <v>1.7143084957940147E-3</v>
      </c>
      <c r="M490" s="92">
        <f t="shared" ref="M490" si="948">WEEKDAY(A490,2)</f>
        <v>2</v>
      </c>
    </row>
    <row r="491" spans="1:13" x14ac:dyDescent="0.25">
      <c r="A491" s="90">
        <v>43096</v>
      </c>
      <c r="B491">
        <v>7.47</v>
      </c>
      <c r="C491" s="93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93">
        <f t="shared" si="511"/>
        <v>-7.5727381426863305E-3</v>
      </c>
      <c r="J491">
        <v>1758.82</v>
      </c>
      <c r="K491">
        <v>1745.24</v>
      </c>
      <c r="L491" s="93">
        <f t="shared" ref="L491" si="952">+K491/J491-1</f>
        <v>-7.7210857279311762E-3</v>
      </c>
      <c r="M491" s="92">
        <f t="shared" ref="M491" si="953">WEEKDAY(A491,2)</f>
        <v>3</v>
      </c>
    </row>
    <row r="492" spans="1:13" x14ac:dyDescent="0.25">
      <c r="A492" s="90">
        <v>43097</v>
      </c>
      <c r="B492">
        <v>7.47</v>
      </c>
      <c r="C492" s="93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93">
        <f t="shared" si="511"/>
        <v>-9.6778470104733616E-3</v>
      </c>
      <c r="J492">
        <v>1745.24</v>
      </c>
      <c r="K492">
        <v>1745.02</v>
      </c>
      <c r="L492" s="93">
        <f t="shared" ref="L492" si="957">+K492/J492-1</f>
        <v>-1.2605716119273858E-4</v>
      </c>
      <c r="M492" s="92">
        <f t="shared" ref="M492" si="958">WEEKDAY(A492,2)</f>
        <v>4</v>
      </c>
    </row>
    <row r="493" spans="1:13" x14ac:dyDescent="0.25">
      <c r="A493" s="90">
        <v>43098</v>
      </c>
      <c r="B493">
        <v>7.52</v>
      </c>
      <c r="C493" s="93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D493*(1-VLOOKUP(A493,FX!A:K,9,0))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(+B493/(D493*(1-VLOOKUP(A493,FX!A:K,9,0)))-1)</f>
        <v>-1.1250067199871205E-2</v>
      </c>
      <c r="I493" s="93">
        <f t="shared" si="511"/>
        <v>-1.1436834494544579E-2</v>
      </c>
      <c r="J493">
        <v>1745.02</v>
      </c>
      <c r="K493">
        <v>1752.65</v>
      </c>
      <c r="L493" s="93">
        <f t="shared" ref="L493" si="962">+K493/J493-1</f>
        <v>4.3724427227196383E-3</v>
      </c>
      <c r="M493" s="92">
        <f t="shared" ref="M493" si="963">WEEKDAY(A493,2)</f>
        <v>5</v>
      </c>
    </row>
    <row r="494" spans="1:13" x14ac:dyDescent="0.25">
      <c r="A494" s="90">
        <v>43102</v>
      </c>
      <c r="B494">
        <v>7.58</v>
      </c>
      <c r="C494" s="93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D494*(1-VLOOKUP(A494,FX!A:K,9,0))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(+B494/(D494*(1-VLOOKUP(A494,FX!A:K,9,0)))-1)</f>
        <v>-1.6317750420102084E-2</v>
      </c>
      <c r="I494" s="93">
        <f t="shared" si="511"/>
        <v>-1.5456552799064771E-2</v>
      </c>
      <c r="J494">
        <v>1752.65</v>
      </c>
      <c r="K494">
        <v>1769.67</v>
      </c>
      <c r="L494" s="93">
        <f t="shared" ref="L494" si="967">+K494/J494-1</f>
        <v>9.7110090434484597E-3</v>
      </c>
      <c r="M494" s="92">
        <f t="shared" ref="M494" si="968">WEEKDAY(A494,2)</f>
        <v>2</v>
      </c>
    </row>
    <row r="495" spans="1:13" x14ac:dyDescent="0.25">
      <c r="A495" s="90">
        <v>43103</v>
      </c>
      <c r="B495">
        <v>7.7</v>
      </c>
      <c r="C495" s="93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D495*(1-VLOOKUP(A495,FX!A:K,9,0))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(+B495/(D495*(1-VLOOKUP(A495,FX!A:K,9,0)))-1)</f>
        <v>-1.3069106547158094E-2</v>
      </c>
      <c r="I495" s="93">
        <f t="shared" si="511"/>
        <v>-1.2060559404670212E-2</v>
      </c>
      <c r="J495">
        <v>1769.67</v>
      </c>
      <c r="K495">
        <v>1795.38</v>
      </c>
      <c r="L495" s="93">
        <f t="shared" ref="L495" si="972">+K495/J495-1</f>
        <v>1.4528132363661017E-2</v>
      </c>
      <c r="M495" s="92">
        <f t="shared" ref="M495" si="973">WEEKDAY(A495,2)</f>
        <v>3</v>
      </c>
    </row>
    <row r="496" spans="1:13" x14ac:dyDescent="0.25">
      <c r="A496" s="90">
        <v>43104</v>
      </c>
      <c r="B496">
        <v>7.76</v>
      </c>
      <c r="C496" s="93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D496*(1-VLOOKUP(A496,FX!A:K,9,0))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(+B496/(D496*(1-VLOOKUP(A496,FX!A:K,9,0)))-1)</f>
        <v>-3.8685073113139401E-3</v>
      </c>
      <c r="I496" s="93">
        <f t="shared" si="511"/>
        <v>-5.12820512820511E-3</v>
      </c>
      <c r="J496">
        <v>1795.38</v>
      </c>
      <c r="K496">
        <v>1794.61</v>
      </c>
      <c r="L496" s="93">
        <f t="shared" ref="L496" si="977">+K496/J496-1</f>
        <v>-4.2887856609752362E-4</v>
      </c>
      <c r="M496" s="92">
        <f t="shared" ref="M496" si="978">WEEKDAY(A496,2)</f>
        <v>4</v>
      </c>
    </row>
    <row r="497" spans="1:14" x14ac:dyDescent="0.25">
      <c r="A497" s="90">
        <v>43105</v>
      </c>
      <c r="B497">
        <v>7.79</v>
      </c>
      <c r="C497" s="93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D497*(1-VLOOKUP(A497,FX!A:K,9,0))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(+B497/(D497*(1-VLOOKUP(A497,FX!A:K,9,0)))-1)</f>
        <v>-8.1629632954131059E-3</v>
      </c>
      <c r="I497" s="93">
        <f t="shared" si="511"/>
        <v>-7.6433121019108263E-3</v>
      </c>
      <c r="J497">
        <v>1794.61</v>
      </c>
      <c r="K497">
        <v>1801.42</v>
      </c>
      <c r="L497" s="93">
        <f t="shared" ref="L497" si="982">+K497/J497-1</f>
        <v>3.7946963407091694E-3</v>
      </c>
      <c r="M497" s="92">
        <f t="shared" ref="M497" si="983">WEEKDAY(A497,2)</f>
        <v>5</v>
      </c>
    </row>
    <row r="498" spans="1:14" x14ac:dyDescent="0.25">
      <c r="A498" s="90">
        <v>43108</v>
      </c>
      <c r="B498">
        <v>7.83</v>
      </c>
      <c r="C498" s="93">
        <f t="shared" ref="C498" si="984">B498/B497-1</f>
        <v>5.1347881899872494E-3</v>
      </c>
      <c r="D498" s="38">
        <f t="shared" ref="D498" si="985">+F497*(1+L498)</f>
        <v>7.8706553718732994</v>
      </c>
      <c r="E498" s="38">
        <f>D498*(1-VLOOKUP(A498,FX!A:K,9,0))</f>
        <v>7.86402952054969</v>
      </c>
      <c r="F498">
        <v>7.8680000000000003</v>
      </c>
      <c r="G498" s="42">
        <f t="shared" ref="G498" si="986">+B498/D498-1</f>
        <v>-5.1654366698085097E-3</v>
      </c>
      <c r="H498" s="42">
        <f>(+B498/(D498*(1-VLOOKUP(A498,FX!A:K,9,0)))-1)</f>
        <v>-4.3272371321555481E-3</v>
      </c>
      <c r="I498" s="93">
        <f t="shared" si="511"/>
        <v>-4.8296898830707535E-3</v>
      </c>
      <c r="J498">
        <v>1801.42</v>
      </c>
      <c r="K498">
        <v>1806.16</v>
      </c>
      <c r="L498" s="93">
        <f t="shared" ref="L498" si="987">+K498/J498-1</f>
        <v>2.6312575634777069E-3</v>
      </c>
      <c r="M498" s="92">
        <f t="shared" ref="M498" si="988">WEEKDAY(A498,2)</f>
        <v>1</v>
      </c>
    </row>
    <row r="499" spans="1:14" x14ac:dyDescent="0.25">
      <c r="A499" s="90">
        <v>43109</v>
      </c>
      <c r="B499">
        <v>7.79</v>
      </c>
      <c r="C499" s="93">
        <f t="shared" ref="C499" si="989">B499/B498-1</f>
        <v>-5.1085568326947328E-3</v>
      </c>
      <c r="D499" s="38">
        <f t="shared" ref="D499" si="990">+F498*(1+L499)</f>
        <v>7.8568045577357486</v>
      </c>
      <c r="E499" s="38">
        <f>D499*(1-VLOOKUP(A499,FX!A:K,9,0))</f>
        <v>7.8397617484853939</v>
      </c>
      <c r="F499">
        <v>7.835</v>
      </c>
      <c r="G499" s="42">
        <f t="shared" ref="G499" si="991">+B499/D499-1</f>
        <v>-8.5027643547495035E-3</v>
      </c>
      <c r="H499" s="42">
        <f>(+B499/(D499*(1-VLOOKUP(A499,FX!A:K,9,0)))-1)</f>
        <v>-6.3473546877884646E-3</v>
      </c>
      <c r="I499" s="93">
        <f t="shared" si="511"/>
        <v>-5.7434588385449903E-3</v>
      </c>
      <c r="J499">
        <v>1806.16</v>
      </c>
      <c r="K499">
        <v>1803.59</v>
      </c>
      <c r="L499" s="93">
        <f t="shared" ref="L499" si="992">+K499/J499-1</f>
        <v>-1.422908269477885E-3</v>
      </c>
      <c r="M499" s="92">
        <f t="shared" ref="M499" si="993">WEEKDAY(A499,2)</f>
        <v>2</v>
      </c>
    </row>
    <row r="500" spans="1:14" x14ac:dyDescent="0.25">
      <c r="A500" s="90">
        <v>43110</v>
      </c>
      <c r="B500">
        <v>7.72</v>
      </c>
      <c r="C500" s="93">
        <f t="shared" ref="C500" si="994">B500/B499-1</f>
        <v>-8.9858793324775199E-3</v>
      </c>
      <c r="D500" s="38">
        <f t="shared" ref="D500" si="995">+F499*(1+L500)</f>
        <v>7.7806551378084814</v>
      </c>
      <c r="E500" s="38">
        <f>D500*(1-VLOOKUP(A500,FX!A:K,9,0))</f>
        <v>7.744192207848533</v>
      </c>
      <c r="F500">
        <v>7.75</v>
      </c>
      <c r="G500" s="42">
        <f t="shared" ref="G500" si="996">+B500/D500-1</f>
        <v>-7.7956337524510699E-3</v>
      </c>
      <c r="H500" s="42">
        <f>(+B500/(D500*(1-VLOOKUP(A500,FX!A:K,9,0)))-1)</f>
        <v>-3.1239162457790126E-3</v>
      </c>
      <c r="I500" s="93">
        <f t="shared" si="511"/>
        <v>-3.870967741935516E-3</v>
      </c>
      <c r="J500">
        <v>1803.59</v>
      </c>
      <c r="K500">
        <v>1791.08</v>
      </c>
      <c r="L500" s="93">
        <f t="shared" ref="L500" si="997">+K500/J500-1</f>
        <v>-6.9361662018530001E-3</v>
      </c>
      <c r="M500" s="92">
        <f t="shared" ref="M500" si="998">WEEKDAY(A500,2)</f>
        <v>3</v>
      </c>
    </row>
    <row r="501" spans="1:14" x14ac:dyDescent="0.25">
      <c r="A501" s="90">
        <v>43111</v>
      </c>
      <c r="B501">
        <v>7.77</v>
      </c>
      <c r="C501" s="93">
        <f t="shared" ref="C501" si="999">B501/B500-1</f>
        <v>6.4766839378238572E-3</v>
      </c>
      <c r="D501" s="38">
        <f t="shared" ref="D501" si="1000">+F500*(1+L501)</f>
        <v>7.8069000267994744</v>
      </c>
      <c r="E501" s="38">
        <f>D501*(1-VLOOKUP(A501,FX!A:K,9,0))</f>
        <v>7.8202592546540997</v>
      </c>
      <c r="F501">
        <v>7.819</v>
      </c>
      <c r="G501" s="42">
        <f t="shared" ref="G501" si="1001">+B501/D501-1</f>
        <v>-4.7265914348595395E-3</v>
      </c>
      <c r="H501" s="42">
        <f>(+B501/(D501*(1-VLOOKUP(A501,FX!A:K,9,0)))-1)</f>
        <v>-6.4268015953804492E-3</v>
      </c>
      <c r="I501" s="93">
        <f t="shared" si="511"/>
        <v>-6.2667860340197556E-3</v>
      </c>
      <c r="J501">
        <v>1791.08</v>
      </c>
      <c r="K501">
        <v>1804.23</v>
      </c>
      <c r="L501" s="93">
        <f t="shared" ref="L501" si="1002">+K501/J501-1</f>
        <v>7.3419389418676317E-3</v>
      </c>
      <c r="M501" s="92">
        <f t="shared" ref="M501" si="1003">WEEKDAY(A501,2)</f>
        <v>4</v>
      </c>
    </row>
    <row r="502" spans="1:14" x14ac:dyDescent="0.25">
      <c r="A502" s="90">
        <v>43112</v>
      </c>
      <c r="B502">
        <v>7.75</v>
      </c>
      <c r="C502" s="93">
        <f t="shared" ref="C502" si="1004">B502/B501-1</f>
        <v>-2.5740025740025319E-3</v>
      </c>
      <c r="D502" s="38">
        <f t="shared" ref="D502" si="1005">+F501*(1+L502)</f>
        <v>7.7387397892729863</v>
      </c>
      <c r="E502" s="38">
        <f>D502*(1-VLOOKUP(A502,FX!A:K,9,0))</f>
        <v>7.780321742425647</v>
      </c>
      <c r="F502">
        <v>7.7869999999999999</v>
      </c>
      <c r="G502" s="42">
        <f t="shared" ref="G502" si="1006">+B502/D502-1</f>
        <v>1.4550444947925012E-3</v>
      </c>
      <c r="H502" s="42">
        <f>(+B502/(D502*(1-VLOOKUP(A502,FX!A:K,9,0)))-1)</f>
        <v>-3.8972350282513446E-3</v>
      </c>
      <c r="I502" s="93">
        <f t="shared" si="511"/>
        <v>-4.7515089251316533E-3</v>
      </c>
      <c r="J502">
        <v>1804.23</v>
      </c>
      <c r="K502" s="92">
        <v>1785.71</v>
      </c>
      <c r="L502" s="93">
        <f t="shared" ref="L502" si="1007">+K502/J502-1</f>
        <v>-1.0264766687174021E-2</v>
      </c>
      <c r="M502" s="92">
        <f t="shared" ref="M502" si="1008">WEEKDAY(A502,2)</f>
        <v>5</v>
      </c>
    </row>
    <row r="503" spans="1:14" x14ac:dyDescent="0.25">
      <c r="A503" s="90">
        <v>43115</v>
      </c>
      <c r="B503">
        <v>7.54</v>
      </c>
      <c r="C503" s="93">
        <f t="shared" ref="C503" si="1009">B503/B502-1</f>
        <v>-2.709677419354839E-2</v>
      </c>
      <c r="D503" s="38">
        <f t="shared" ref="D503" si="1010">+F502*(1+L503)</f>
        <v>7.5554888195731662</v>
      </c>
      <c r="E503" s="38">
        <f>D503*(1-VLOOKUP(A503,FX!A:K,9,0))</f>
        <v>7.6275541779723195</v>
      </c>
      <c r="F503">
        <v>7.6070000000000002</v>
      </c>
      <c r="G503" s="42">
        <f t="shared" ref="G503" si="1011">+B503/D503-1</f>
        <v>-2.0500089329814619E-3</v>
      </c>
      <c r="H503" s="42">
        <f>(+B503/(D503*(1-VLOOKUP(A503,FX!A:K,9,0)))-1)</f>
        <v>-1.1478670086037313E-2</v>
      </c>
      <c r="I503" s="93">
        <f t="shared" si="511"/>
        <v>-8.8076771394768327E-3</v>
      </c>
      <c r="J503" s="92">
        <v>1785.71</v>
      </c>
      <c r="K503">
        <v>1732.62</v>
      </c>
      <c r="L503" s="93">
        <f t="shared" ref="L503" si="1012">+K503/J503-1</f>
        <v>-2.9730471353131338E-2</v>
      </c>
      <c r="M503" s="92">
        <f t="shared" ref="M503" si="1013">WEEKDAY(A503,2)</f>
        <v>1</v>
      </c>
    </row>
    <row r="504" spans="1:14" x14ac:dyDescent="0.25">
      <c r="A504" s="90">
        <v>43116</v>
      </c>
      <c r="B504">
        <v>7.54</v>
      </c>
      <c r="C504" s="93">
        <f t="shared" ref="C504" si="1014">B504/B503-1</f>
        <v>0</v>
      </c>
      <c r="D504" s="38">
        <f t="shared" ref="D504" si="1015">+F503*(1+L504)</f>
        <v>7.5937408087174338</v>
      </c>
      <c r="E504" s="38">
        <f>D504*(1-VLOOKUP(A504,FX!A:K,9,0))</f>
        <v>7.5880170279178074</v>
      </c>
      <c r="F504">
        <v>7.6</v>
      </c>
      <c r="G504" s="42">
        <f t="shared" ref="G504" si="1016">+B504/D504-1</f>
        <v>-7.0769874915589392E-3</v>
      </c>
      <c r="H504" s="42">
        <f>(+B504/(D504*(1-VLOOKUP(A504,FX!A:K,9,0)))-1)</f>
        <v>-6.3280074018209342E-3</v>
      </c>
      <c r="I504" s="93">
        <f t="shared" si="511"/>
        <v>-7.8947368421051767E-3</v>
      </c>
      <c r="J504">
        <v>1732.62</v>
      </c>
      <c r="K504">
        <v>1729.6</v>
      </c>
      <c r="L504" s="93">
        <f t="shared" ref="L504" si="1017">+K504/J504-1</f>
        <v>-1.7430250141404757E-3</v>
      </c>
      <c r="M504" s="92">
        <f t="shared" ref="M504" si="1018">WEEKDAY(A504,2)</f>
        <v>2</v>
      </c>
    </row>
    <row r="505" spans="1:14" x14ac:dyDescent="0.25">
      <c r="A505" s="90">
        <v>43117</v>
      </c>
      <c r="B505">
        <v>7.54</v>
      </c>
      <c r="C505" s="93">
        <f t="shared" ref="C505" si="1019">B505/B504-1</f>
        <v>0</v>
      </c>
      <c r="D505" s="38">
        <f t="shared" ref="D505" si="1020">+F504*(1+L505)</f>
        <v>7.6546184088806664</v>
      </c>
      <c r="E505" s="38">
        <f>D505*(1-VLOOKUP(A505,FX!A:K,9,0))</f>
        <v>7.6461950054147936</v>
      </c>
      <c r="F505">
        <v>7.6390000000000002</v>
      </c>
      <c r="G505" s="42">
        <f t="shared" ref="G505" si="1021">+B505/D505-1</f>
        <v>-1.4973758685042915E-2</v>
      </c>
      <c r="H505" s="42">
        <f>(+B505/(D505*(1-VLOOKUP(A505,FX!A:K,9,0)))-1)</f>
        <v>-1.3888608038323591E-2</v>
      </c>
      <c r="I505" s="93">
        <f t="shared" si="511"/>
        <v>-1.2959811493650997E-2</v>
      </c>
      <c r="J505">
        <v>1729.6</v>
      </c>
      <c r="K505">
        <v>1742.03</v>
      </c>
      <c r="L505" s="93">
        <f t="shared" ref="L505" si="1022">+K505/J505-1</f>
        <v>7.1866327474561231E-3</v>
      </c>
      <c r="M505" s="92">
        <f t="shared" ref="M505" si="1023">WEEKDAY(A505,2)</f>
        <v>3</v>
      </c>
    </row>
    <row r="506" spans="1:14" x14ac:dyDescent="0.25">
      <c r="A506" s="90">
        <v>43118</v>
      </c>
      <c r="B506">
        <v>7.55</v>
      </c>
      <c r="C506" s="93">
        <f t="shared" ref="C506" si="1024">B506/B505-1</f>
        <v>1.3262599469496816E-3</v>
      </c>
      <c r="D506" s="38">
        <f t="shared" ref="D506" si="1025">+F505*(1+L506)</f>
        <v>7.6213279909071598</v>
      </c>
      <c r="E506" s="38">
        <f>D506*(1-VLOOKUP(A506,FX!A:K,9,0))</f>
        <v>7.6233113156823284</v>
      </c>
      <c r="F506">
        <v>7.6260000000000003</v>
      </c>
      <c r="G506" s="42">
        <f t="shared" ref="G506" si="1026">+B506/D506-1</f>
        <v>-9.3589976697315835E-3</v>
      </c>
      <c r="H506" s="42">
        <f>(+B506/(D506*(1-VLOOKUP(A506,FX!A:K,9,0)))-1)</f>
        <v>-9.616728564071142E-3</v>
      </c>
      <c r="I506" s="93">
        <f t="shared" si="511"/>
        <v>-9.9659061106740499E-3</v>
      </c>
      <c r="J506">
        <v>1742.03</v>
      </c>
      <c r="K506">
        <v>1738</v>
      </c>
      <c r="L506" s="93">
        <f t="shared" ref="L506" si="1027">+K506/J506-1</f>
        <v>-2.3133929955282406E-3</v>
      </c>
      <c r="M506" s="92">
        <f t="shared" ref="M506" si="1028">WEEKDAY(A506,2)</f>
        <v>4</v>
      </c>
    </row>
    <row r="507" spans="1:14" x14ac:dyDescent="0.25">
      <c r="A507" s="90">
        <v>43119</v>
      </c>
      <c r="B507">
        <v>7.56</v>
      </c>
      <c r="C507" s="93">
        <f t="shared" ref="C507" si="1029">B507/B506-1</f>
        <v>1.3245033112583293E-3</v>
      </c>
      <c r="D507" s="38">
        <f t="shared" ref="D507" si="1030">+F506*(1+L507)</f>
        <v>7.5827362715765254</v>
      </c>
      <c r="E507" s="38">
        <f>D507*(1-VLOOKUP(A507,FX!A:K,9,0))</f>
        <v>7.6321292189656855</v>
      </c>
      <c r="F507">
        <v>7.6280000000000001</v>
      </c>
      <c r="G507" s="42">
        <f t="shared" ref="G507" si="1031">+B507/D507-1</f>
        <v>-2.9984257347510646E-3</v>
      </c>
      <c r="H507" s="42">
        <f>(+B507/(D507*(1-VLOOKUP(A507,FX!A:K,9,0)))-1)</f>
        <v>-9.4507334580298252E-3</v>
      </c>
      <c r="I507" s="93">
        <f t="shared" si="511"/>
        <v>-8.9145254326167267E-3</v>
      </c>
      <c r="J507">
        <v>1738</v>
      </c>
      <c r="K507">
        <v>1728.14</v>
      </c>
      <c r="L507" s="93">
        <f t="shared" ref="L507" si="1032">+K507/J507-1</f>
        <v>-5.6731875719217006E-3</v>
      </c>
      <c r="M507" s="92">
        <f t="shared" ref="M507" si="1033">WEEKDAY(A507,2)</f>
        <v>5</v>
      </c>
    </row>
    <row r="508" spans="1:14" x14ac:dyDescent="0.25">
      <c r="A508" s="90">
        <v>43122</v>
      </c>
      <c r="B508">
        <v>7.79</v>
      </c>
      <c r="C508" s="93">
        <f t="shared" ref="C508" si="1034">B508/B507-1</f>
        <v>3.0423280423280463E-2</v>
      </c>
      <c r="D508" s="38">
        <f t="shared" ref="D508" si="1035">+F507*(1+L508)</f>
        <v>7.8048687490596818</v>
      </c>
      <c r="E508" s="38">
        <f>D508*(1-VLOOKUP(A508,FX!A:K,9,0))</f>
        <v>7.7881146938411421</v>
      </c>
      <c r="F508">
        <v>7.7809999999999997</v>
      </c>
      <c r="G508" s="42">
        <f t="shared" ref="G508" si="1036">+B508/D508-1</f>
        <v>-1.9050607432025135E-3</v>
      </c>
      <c r="H508" s="42">
        <f>(+B508/(D508*(1-VLOOKUP(A508,FX!A:K,9,0)))-1)</f>
        <v>2.4207478099280699E-4</v>
      </c>
      <c r="I508" s="93">
        <f t="shared" si="511"/>
        <v>1.1566636679090081E-3</v>
      </c>
      <c r="J508">
        <v>1728.14</v>
      </c>
      <c r="K508">
        <v>1768.21</v>
      </c>
      <c r="L508" s="93">
        <f t="shared" ref="L508" si="1037">+K508/J508-1</f>
        <v>2.3186778848935719E-2</v>
      </c>
      <c r="M508" s="92">
        <f t="shared" ref="M508" si="1038">WEEKDAY(A508,2)</f>
        <v>1</v>
      </c>
    </row>
    <row r="509" spans="1:14" x14ac:dyDescent="0.25">
      <c r="A509" s="90">
        <v>43123</v>
      </c>
      <c r="B509">
        <v>7.83</v>
      </c>
      <c r="C509" s="93">
        <f t="shared" ref="C509" si="1039">B509/B508-1</f>
        <v>5.1347881899872494E-3</v>
      </c>
      <c r="D509" s="38">
        <f t="shared" ref="D509" si="1040">+F508*(1+L509)</f>
        <v>7.7793278117418172</v>
      </c>
      <c r="E509" s="38">
        <f>D509*(1-VLOOKUP(A509,FX!A:K,9,0))</f>
        <v>7.7895448445087281</v>
      </c>
      <c r="F509">
        <v>7.7939999999999996</v>
      </c>
      <c r="G509" s="42">
        <f t="shared" ref="G509" si="1041">+B509/D509-1</f>
        <v>6.5136975178883283E-3</v>
      </c>
      <c r="H509" s="42">
        <f>(+B509/(D509*(1-VLOOKUP(A509,FX!A:K,9,0)))-1)</f>
        <v>5.1935198139068106E-3</v>
      </c>
      <c r="I509" s="93">
        <f t="shared" si="511"/>
        <v>4.6189376443419583E-3</v>
      </c>
      <c r="J509">
        <v>1768.21</v>
      </c>
      <c r="K509">
        <v>1767.83</v>
      </c>
      <c r="L509" s="93">
        <f t="shared" ref="L509" si="1042">+K509/J509-1</f>
        <v>-2.1490660046041832E-4</v>
      </c>
      <c r="M509" s="92">
        <f t="shared" ref="M509" si="1043">WEEKDAY(A509,2)</f>
        <v>2</v>
      </c>
      <c r="N509" t="s">
        <v>666</v>
      </c>
    </row>
    <row r="510" spans="1:14" x14ac:dyDescent="0.25">
      <c r="A510" s="90">
        <v>43124</v>
      </c>
      <c r="B510">
        <v>8.11</v>
      </c>
      <c r="C510" s="93">
        <f t="shared" ref="C510" si="1044">B510/B509-1</f>
        <v>3.5759897828863352E-2</v>
      </c>
      <c r="D510" s="38">
        <f t="shared" ref="D510" si="1045">+F509*(1+L510)</f>
        <v>7.9943797310827405</v>
      </c>
      <c r="E510" s="38">
        <f>D510*(1-VLOOKUP(A510,FX!A:K,9,0))</f>
        <v>8.001997667259257</v>
      </c>
      <c r="F510">
        <v>8</v>
      </c>
      <c r="G510" s="42">
        <f t="shared" ref="G510" si="1046">+B510/D510-1</f>
        <v>1.4462694143451582E-2</v>
      </c>
      <c r="H510" s="42">
        <f>(+B510/(D510*(1-VLOOKUP(A510,FX!A:K,9,0)))-1)</f>
        <v>1.3496921297870612E-2</v>
      </c>
      <c r="I510" s="93">
        <f t="shared" si="511"/>
        <v>1.3749999999999929E-2</v>
      </c>
      <c r="J510">
        <v>1767.83</v>
      </c>
      <c r="K510">
        <v>1813.28</v>
      </c>
      <c r="L510" s="93">
        <f t="shared" ref="L510" si="1047">+K510/J510-1</f>
        <v>2.5709485640587726E-2</v>
      </c>
      <c r="M510" s="92">
        <f t="shared" ref="M510" si="1048">WEEKDAY(A510,2)</f>
        <v>3</v>
      </c>
    </row>
    <row r="511" spans="1:14" x14ac:dyDescent="0.25">
      <c r="A511" s="90">
        <v>43125</v>
      </c>
      <c r="B511">
        <v>8.17</v>
      </c>
      <c r="C511" s="93">
        <f t="shared" ref="C511" si="1049">B511/B510-1</f>
        <v>7.3982737361282247E-3</v>
      </c>
      <c r="D511" s="38">
        <f t="shared" ref="D511" si="1050">+F510*(1+L511)</f>
        <v>7.9891908585546636</v>
      </c>
      <c r="E511" s="38">
        <f>D511*(1-VLOOKUP(A511,FX!A:K,9,0))</f>
        <v>8.0706255814377226</v>
      </c>
      <c r="F511">
        <v>8.0670000000000002</v>
      </c>
      <c r="G511" s="42">
        <f t="shared" ref="G511" si="1051">+B511/D511-1</f>
        <v>2.263172136534064E-2</v>
      </c>
      <c r="H511" s="42">
        <f>(+B511/(D511*(1-VLOOKUP(A511,FX!A:K,9,0)))-1)</f>
        <v>1.2313099840839614E-2</v>
      </c>
      <c r="I511" s="93">
        <f t="shared" si="511"/>
        <v>1.2768067435229957E-2</v>
      </c>
      <c r="J511">
        <v>1813.28</v>
      </c>
      <c r="K511">
        <v>1810.83</v>
      </c>
      <c r="L511" s="93">
        <f t="shared" ref="L511" si="1052">+K511/J511-1</f>
        <v>-1.3511426806670501E-3</v>
      </c>
      <c r="M511" s="92">
        <f t="shared" ref="M511" si="1053">WEEKDAY(A511,2)</f>
        <v>4</v>
      </c>
    </row>
    <row r="512" spans="1:14" x14ac:dyDescent="0.25">
      <c r="A512" s="90">
        <v>43126</v>
      </c>
      <c r="B512">
        <v>8.25</v>
      </c>
      <c r="C512" s="93">
        <f t="shared" ref="C512" si="1054">B512/B511-1</f>
        <v>9.7919216646267238E-3</v>
      </c>
      <c r="D512" s="38">
        <f t="shared" ref="D512" si="1055">+F511*(1+L512)</f>
        <v>8.0935955335398688</v>
      </c>
      <c r="E512" s="38">
        <f>D512*(1-VLOOKUP(A512,FX!A:K,9,0))</f>
        <v>8.0903796093690179</v>
      </c>
      <c r="F512">
        <v>8.1</v>
      </c>
      <c r="G512" s="42">
        <f t="shared" ref="G512" si="1056">+B512/D512-1</f>
        <v>1.932447276516247E-2</v>
      </c>
      <c r="H512" s="42">
        <f>(+B512/(D512*(1-VLOOKUP(A512,FX!A:K,9,0)))-1)</f>
        <v>1.9729654025891996E-2</v>
      </c>
      <c r="I512" s="93">
        <f t="shared" si="511"/>
        <v>1.8518518518518601E-2</v>
      </c>
      <c r="J512">
        <v>1810.83</v>
      </c>
      <c r="K512">
        <v>1816.8</v>
      </c>
      <c r="L512" s="93">
        <f t="shared" ref="L512" si="1057">+K512/J512-1</f>
        <v>3.2968307350773607E-3</v>
      </c>
      <c r="M512" s="92">
        <f t="shared" ref="M512" si="1058">WEEKDAY(A512,2)</f>
        <v>5</v>
      </c>
      <c r="N512" t="s">
        <v>674</v>
      </c>
    </row>
    <row r="513" spans="1:14" x14ac:dyDescent="0.25">
      <c r="A513" s="90">
        <v>43129</v>
      </c>
      <c r="B513">
        <v>8.06</v>
      </c>
      <c r="C513" s="93">
        <f t="shared" ref="C513" si="1059">B513/B512-1</f>
        <v>-2.3030303030302957E-2</v>
      </c>
      <c r="D513" s="38">
        <f t="shared" ref="D513" si="1060">+F512*(1+L513)</f>
        <v>8.0240736459709385</v>
      </c>
      <c r="E513" s="38">
        <f>D513*(1-VLOOKUP(A513,FX!A:K,9,0))</f>
        <v>8.0253982530654842</v>
      </c>
      <c r="F513">
        <v>8.0259999999999998</v>
      </c>
      <c r="G513" s="42">
        <f t="shared" ref="G513" si="1061">+B513/D513-1</f>
        <v>4.4773210733306534E-3</v>
      </c>
      <c r="H513" s="42">
        <f>(+B513/(D513*(1-VLOOKUP(A513,FX!A:K,9,0)))-1)</f>
        <v>4.3115301999248068E-3</v>
      </c>
      <c r="I513" s="93">
        <f t="shared" si="511"/>
        <v>4.2362322452031975E-3</v>
      </c>
      <c r="J513">
        <v>1816.8</v>
      </c>
      <c r="K513">
        <v>1799.77</v>
      </c>
      <c r="L513" s="93">
        <f t="shared" ref="L513" si="1062">+K513/J513-1</f>
        <v>-9.3736239542051569E-3</v>
      </c>
      <c r="M513" s="92">
        <f t="shared" ref="M513" si="1063">WEEKDAY(A513,2)</f>
        <v>1</v>
      </c>
    </row>
    <row r="514" spans="1:14" x14ac:dyDescent="0.25">
      <c r="A514" s="90">
        <v>43130</v>
      </c>
      <c r="B514">
        <v>7.98</v>
      </c>
      <c r="C514" s="93">
        <f t="shared" ref="C514" si="1064">B514/B513-1</f>
        <v>-9.9255583126550695E-3</v>
      </c>
      <c r="D514" s="38">
        <f t="shared" ref="D514" si="1065">+F513*(1+L514)</f>
        <v>7.9485392022313963</v>
      </c>
      <c r="E514" s="38">
        <f>D514*(1-VLOOKUP(A514,FX!A:K,9,0))</f>
        <v>7.9330522135065005</v>
      </c>
      <c r="F514">
        <v>7.9260000000000002</v>
      </c>
      <c r="G514" s="42">
        <f t="shared" ref="G514" si="1066">+B514/D514-1</f>
        <v>3.9580603389075542E-3</v>
      </c>
      <c r="H514" s="42">
        <f>(+B514/(D514*(1-VLOOKUP(A514,FX!A:K,9,0)))-1)</f>
        <v>5.917997919334006E-3</v>
      </c>
      <c r="I514" s="93">
        <f t="shared" si="511"/>
        <v>6.8130204390612903E-3</v>
      </c>
      <c r="J514">
        <v>1799.77</v>
      </c>
      <c r="K514">
        <v>1782.4</v>
      </c>
      <c r="L514" s="93">
        <f t="shared" ref="L514" si="1067">+K514/J514-1</f>
        <v>-9.6512332131327705E-3</v>
      </c>
      <c r="M514" s="92">
        <f t="shared" ref="M514" si="1068">WEEKDAY(A514,2)</f>
        <v>2</v>
      </c>
    </row>
    <row r="515" spans="1:14" x14ac:dyDescent="0.25">
      <c r="A515" s="90">
        <v>43131</v>
      </c>
      <c r="B515">
        <v>7.8</v>
      </c>
      <c r="C515" s="93">
        <f t="shared" ref="C515" si="1069">B515/B514-1</f>
        <v>-2.2556390977443663E-2</v>
      </c>
      <c r="D515" s="38">
        <f t="shared" ref="D515" si="1070">+F514*(1+L515)</f>
        <v>7.7154878590664264</v>
      </c>
      <c r="E515" s="38">
        <f>D515*(1-VLOOKUP(A515,FX!A:K,9,0))</f>
        <v>7.7558365575339208</v>
      </c>
      <c r="F515">
        <v>7.7709999999999999</v>
      </c>
      <c r="G515" s="42">
        <f t="shared" ref="G515" si="1071">+B515/D515-1</f>
        <v>1.0953570594277373E-2</v>
      </c>
      <c r="H515" s="42">
        <f>(+B515/(D515*(1-VLOOKUP(A515,FX!A:K,9,0)))-1)</f>
        <v>5.6942203640404365E-3</v>
      </c>
      <c r="I515" s="93">
        <f t="shared" si="511"/>
        <v>3.7318234461458655E-3</v>
      </c>
      <c r="J515">
        <v>1782.4</v>
      </c>
      <c r="K515">
        <v>1735.06</v>
      </c>
      <c r="L515" s="93">
        <f t="shared" ref="L515" si="1072">+K515/J515-1</f>
        <v>-2.6559694793536925E-2</v>
      </c>
      <c r="M515" s="92">
        <f t="shared" ref="M515" si="1073">WEEKDAY(A515,2)</f>
        <v>3</v>
      </c>
      <c r="N515" t="s">
        <v>682</v>
      </c>
    </row>
    <row r="516" spans="1:14" x14ac:dyDescent="0.25">
      <c r="A516" s="90">
        <v>43132</v>
      </c>
      <c r="B516">
        <v>7.59</v>
      </c>
      <c r="C516" s="93">
        <f t="shared" ref="C516" si="1074">B516/B515-1</f>
        <v>-2.6923076923076938E-2</v>
      </c>
      <c r="D516" s="38">
        <f t="shared" ref="D516" si="1075">+F515*(1+L516)</f>
        <v>7.6022833158507499</v>
      </c>
      <c r="E516" s="38">
        <f>D516*(1-VLOOKUP(A516,FX!A:K,9,0))</f>
        <v>7.6172941338863271</v>
      </c>
      <c r="F516">
        <v>7.5990000000000002</v>
      </c>
      <c r="G516" s="42">
        <f t="shared" ref="G516" si="1076">+B516/D516-1</f>
        <v>-1.6157403427914385E-3</v>
      </c>
      <c r="H516" s="42">
        <f>(+B516/(D516*(1-VLOOKUP(A516,FX!A:K,9,0)))-1)</f>
        <v>-3.5831797232177554E-3</v>
      </c>
      <c r="I516" s="93">
        <f t="shared" si="511"/>
        <v>-1.1843663639953261E-3</v>
      </c>
      <c r="J516">
        <v>1735.06</v>
      </c>
      <c r="K516">
        <v>1697.39</v>
      </c>
      <c r="L516" s="93">
        <f t="shared" ref="L516" si="1077">+K516/J516-1</f>
        <v>-2.1711064747040321E-2</v>
      </c>
      <c r="M516" s="92">
        <f t="shared" ref="M516" si="1078">WEEKDAY(A516,2)</f>
        <v>4</v>
      </c>
    </row>
    <row r="517" spans="1:14" x14ac:dyDescent="0.25">
      <c r="A517" s="90">
        <v>43133</v>
      </c>
      <c r="B517">
        <v>7.65</v>
      </c>
      <c r="C517" s="93">
        <f t="shared" ref="C517" si="1079">B517/B516-1</f>
        <v>7.905138339921125E-3</v>
      </c>
      <c r="D517" s="38">
        <f t="shared" ref="D517" si="1080">+F516*(1+L517)</f>
        <v>7.6215634415190374</v>
      </c>
      <c r="E517" s="38">
        <f>D517*(1-VLOOKUP(A517,FX!A:K,9,0))</f>
        <v>7.6259888337454225</v>
      </c>
      <c r="F517">
        <v>7.6360000000000001</v>
      </c>
      <c r="G517" s="42">
        <f t="shared" ref="G517" si="1081">+B517/D517-1</f>
        <v>3.731066296194907E-3</v>
      </c>
      <c r="H517" s="42">
        <f>(+B517/(D517*(1-VLOOKUP(A517,FX!A:K,9,0)))-1)</f>
        <v>3.1485970905604788E-3</v>
      </c>
      <c r="I517" s="93">
        <f t="shared" si="511"/>
        <v>1.8334206390779872E-3</v>
      </c>
      <c r="J517">
        <v>1697.39</v>
      </c>
      <c r="K517">
        <v>1702.43</v>
      </c>
      <c r="L517" s="93">
        <f t="shared" ref="L517" si="1082">+K517/J517-1</f>
        <v>2.9692645767913639E-3</v>
      </c>
      <c r="M517" s="92">
        <f t="shared" ref="M517" si="1083">WEEKDAY(A517,2)</f>
        <v>5</v>
      </c>
    </row>
    <row r="518" spans="1:14" x14ac:dyDescent="0.25">
      <c r="A518" s="90">
        <v>43136</v>
      </c>
      <c r="B518">
        <v>7.55</v>
      </c>
      <c r="C518" s="93">
        <f t="shared" ref="C518" si="1084">B518/B517-1</f>
        <v>-1.3071895424836666E-2</v>
      </c>
      <c r="D518" s="38">
        <f t="shared" ref="D518" si="1085">+F517*(1+L518)</f>
        <v>7.5724873974260314</v>
      </c>
      <c r="E518" s="38">
        <f>D518*(1-VLOOKUP(A518,FX!A:K,9,0))</f>
        <v>7.5610403463198486</v>
      </c>
      <c r="F518">
        <v>7.556</v>
      </c>
      <c r="G518" s="42">
        <f t="shared" ref="G518" si="1086">+B518/D518-1</f>
        <v>-2.9696183361989092E-3</v>
      </c>
      <c r="H518" s="42">
        <f>(+B518/(D518*(1-VLOOKUP(A518,FX!A:K,9,0)))-1)</f>
        <v>-1.4601623340394498E-3</v>
      </c>
      <c r="I518" s="93">
        <f t="shared" si="511"/>
        <v>-7.9407093700378795E-4</v>
      </c>
      <c r="J518">
        <v>1702.43</v>
      </c>
      <c r="K518">
        <v>1688.27</v>
      </c>
      <c r="L518" s="93">
        <f t="shared" ref="L518" si="1087">+K518/J518-1</f>
        <v>-8.3175226000482549E-3</v>
      </c>
      <c r="M518" s="92">
        <f t="shared" ref="M518" si="1088">WEEKDAY(A518,2)</f>
        <v>1</v>
      </c>
    </row>
    <row r="519" spans="1:14" x14ac:dyDescent="0.25">
      <c r="A519" s="90">
        <v>43137</v>
      </c>
      <c r="B519">
        <v>7.17</v>
      </c>
      <c r="C519" s="93">
        <f t="shared" ref="C519" si="1089">B519/B518-1</f>
        <v>-5.0331125827814516E-2</v>
      </c>
      <c r="D519" s="38">
        <f t="shared" ref="D519" si="1090">+F518*(1+L519)</f>
        <v>7.1525257926753421</v>
      </c>
      <c r="E519" s="38">
        <f>D519*(1-VLOOKUP(A519,FX!A:K,9,0))</f>
        <v>7.1692507418645777</v>
      </c>
      <c r="F519">
        <v>7.1619999999999999</v>
      </c>
      <c r="G519" s="42">
        <f t="shared" ref="G519" si="1091">+B519/D519-1</f>
        <v>2.4430820427872035E-3</v>
      </c>
      <c r="H519" s="42">
        <f>(+B519/(D519*(1-VLOOKUP(A519,FX!A:K,9,0)))-1)</f>
        <v>1.0450996378841282E-4</v>
      </c>
      <c r="I519" s="93">
        <f t="shared" si="511"/>
        <v>1.1170064227870036E-3</v>
      </c>
      <c r="J519">
        <v>1688.27</v>
      </c>
      <c r="K519">
        <v>1598.12</v>
      </c>
      <c r="L519" s="93">
        <f t="shared" ref="L519" si="1092">+K519/J519-1</f>
        <v>-5.3397856977853153E-2</v>
      </c>
      <c r="M519" s="92">
        <f t="shared" ref="M519" si="1093">WEEKDAY(A519,2)</f>
        <v>2</v>
      </c>
    </row>
    <row r="520" spans="1:14" x14ac:dyDescent="0.25">
      <c r="A520" s="90">
        <v>43138</v>
      </c>
      <c r="B520">
        <v>7.25</v>
      </c>
      <c r="C520" s="93">
        <f t="shared" ref="C520" si="1094">B520/B519-1</f>
        <v>1.1157601115760141E-2</v>
      </c>
      <c r="D520" s="38">
        <f t="shared" ref="D520" si="1095">+F519*(1+L520)</f>
        <v>7.2439221084774612</v>
      </c>
      <c r="E520" s="38">
        <f>D520*(1-VLOOKUP(A520,FX!A:K,9,0))</f>
        <v>7.2721046700942571</v>
      </c>
      <c r="F520">
        <v>7.2779999999999996</v>
      </c>
      <c r="G520" s="42">
        <f t="shared" ref="G520" si="1096">+B520/D520-1</f>
        <v>8.3903325181067245E-4</v>
      </c>
      <c r="H520" s="42">
        <f>(+B520/(D520*(1-VLOOKUP(A520,FX!A:K,9,0)))-1)</f>
        <v>-3.0396523560999311E-3</v>
      </c>
      <c r="I520" s="93">
        <f t="shared" si="511"/>
        <v>-3.8472107721900795E-3</v>
      </c>
      <c r="J520">
        <v>1598.12</v>
      </c>
      <c r="K520">
        <v>1616.4</v>
      </c>
      <c r="L520" s="93">
        <f t="shared" ref="L520" si="1097">+K520/J520-1</f>
        <v>1.1438440167196529E-2</v>
      </c>
      <c r="M520" s="92">
        <f t="shared" ref="M520" si="1098">WEEKDAY(A520,2)</f>
        <v>3</v>
      </c>
    </row>
    <row r="521" spans="1:14" x14ac:dyDescent="0.25">
      <c r="A521" s="90">
        <v>43139</v>
      </c>
      <c r="B521">
        <v>7.3</v>
      </c>
      <c r="C521" s="93">
        <f t="shared" ref="C521" si="1099">B521/B520-1</f>
        <v>6.8965517241379448E-3</v>
      </c>
      <c r="D521" s="38">
        <f t="shared" ref="D521" si="1100">+F520*(1+L521)</f>
        <v>7.3907000371195242</v>
      </c>
      <c r="E521" s="38">
        <f>D521*(1-VLOOKUP(A521,FX!A:K,9,0))</f>
        <v>7.2933803161673252</v>
      </c>
      <c r="F521">
        <v>7.3010000000000002</v>
      </c>
      <c r="G521" s="42">
        <f t="shared" ref="G521" si="1101">+B521/D521-1</f>
        <v>-1.2272184862595736E-2</v>
      </c>
      <c r="H521" s="42">
        <f>(+B521/(D521*(1-VLOOKUP(A521,FX!A:K,9,0)))-1)</f>
        <v>9.0762904794638999E-4</v>
      </c>
      <c r="I521" s="93">
        <f t="shared" si="511"/>
        <v>-1.3696753869341105E-4</v>
      </c>
      <c r="J521">
        <v>1616.4</v>
      </c>
      <c r="K521">
        <v>1641.43</v>
      </c>
      <c r="L521" s="93">
        <f t="shared" ref="L521" si="1102">+K521/J521-1</f>
        <v>1.5485028458302352E-2</v>
      </c>
      <c r="M521" s="92">
        <f t="shared" ref="M521" si="1103">WEEKDAY(A521,2)</f>
        <v>4</v>
      </c>
    </row>
    <row r="522" spans="1:14" x14ac:dyDescent="0.25">
      <c r="A522" s="90">
        <v>43140</v>
      </c>
      <c r="B522">
        <v>7.08</v>
      </c>
      <c r="C522" s="93">
        <f t="shared" ref="C522" si="1104">B522/B521-1</f>
        <v>-3.013698630136985E-2</v>
      </c>
      <c r="D522" s="38">
        <f t="shared" ref="D522" si="1105">+F521*(1+L522)</f>
        <v>7.0834062433366034</v>
      </c>
      <c r="E522" s="38">
        <f>D522*(1-VLOOKUP(A522,FX!A:K,9,0))</f>
        <v>7.0816931763889928</v>
      </c>
      <c r="F522">
        <v>7.1050000000000004</v>
      </c>
      <c r="G522" s="42">
        <f t="shared" ref="G522" si="1106">+B522/D522-1</f>
        <v>-4.8087646247985116E-4</v>
      </c>
      <c r="H522" s="42">
        <f>(+B522/(D522*(1-VLOOKUP(A522,FX!A:K,9,0)))-1)</f>
        <v>-2.3909202881566838E-4</v>
      </c>
      <c r="I522" s="93">
        <f t="shared" si="511"/>
        <v>-3.5186488388458947E-3</v>
      </c>
      <c r="J522">
        <v>1641.43</v>
      </c>
      <c r="K522">
        <v>1592.51</v>
      </c>
      <c r="L522" s="93">
        <f t="shared" ref="L522" si="1107">+K522/J522-1</f>
        <v>-2.9803281285220806E-2</v>
      </c>
      <c r="M522" s="92">
        <f t="shared" ref="M522" si="1108">WEEKDAY(A522,2)</f>
        <v>5</v>
      </c>
    </row>
    <row r="523" spans="1:14" x14ac:dyDescent="0.25">
      <c r="A523" s="90">
        <v>43143</v>
      </c>
      <c r="B523">
        <v>7.3</v>
      </c>
      <c r="C523" s="93">
        <f t="shared" ref="C523" si="1109">B523/B522-1</f>
        <v>3.1073446327683607E-2</v>
      </c>
      <c r="D523" s="38">
        <f t="shared" ref="D523" si="1110">+F522*(1+L523)</f>
        <v>7.3528815203672186</v>
      </c>
      <c r="E523" s="38">
        <f>D523*(1-VLOOKUP(A523,FX!A:K,9,0))</f>
        <v>7.3935640450760962</v>
      </c>
      <c r="F523">
        <v>7.3840000000000003</v>
      </c>
      <c r="G523" s="42">
        <f t="shared" ref="G523" si="1111">+B523/D523-1</f>
        <v>-7.1919451198471096E-3</v>
      </c>
      <c r="H523" s="42">
        <f>(+B523/(D523*(1-VLOOKUP(A523,FX!A:K,9,0)))-1)</f>
        <v>-1.2654796050411865E-2</v>
      </c>
      <c r="I523" s="93">
        <f t="shared" si="511"/>
        <v>-1.1375947995666325E-2</v>
      </c>
      <c r="J523">
        <v>1592.51</v>
      </c>
      <c r="K523">
        <v>1648.07</v>
      </c>
      <c r="L523" s="93">
        <f t="shared" ref="L523" si="1112">+K523/J523-1</f>
        <v>3.488832095245864E-2</v>
      </c>
      <c r="M523" s="92">
        <f t="shared" ref="M523" si="1113">WEEKDAY(A523,2)</f>
        <v>1</v>
      </c>
    </row>
    <row r="524" spans="1:14" x14ac:dyDescent="0.25">
      <c r="A524" s="90">
        <v>43144</v>
      </c>
      <c r="B524">
        <v>7.37</v>
      </c>
      <c r="C524" s="93">
        <f t="shared" ref="C524" si="1114">B524/B523-1</f>
        <v>9.5890410958905381E-3</v>
      </c>
      <c r="D524" s="38">
        <f t="shared" ref="D524" si="1115">+F523*(1+L524)</f>
        <v>7.3862850000303384</v>
      </c>
      <c r="E524" s="38">
        <f>D524*(1-VLOOKUP(A524,FX!A:K,9,0))</f>
        <v>7.3697941758505472</v>
      </c>
      <c r="F524">
        <v>7.3559999999999999</v>
      </c>
      <c r="G524" s="42">
        <f t="shared" ref="G524" si="1116">+B524/D524-1</f>
        <v>-2.2047619378715577E-3</v>
      </c>
      <c r="H524" s="42">
        <f>(+B524/(D524*(1-VLOOKUP(A524,FX!A:K,9,0)))-1)</f>
        <v>2.7928072961369566E-5</v>
      </c>
      <c r="I524" s="93">
        <f t="shared" si="511"/>
        <v>1.9032082653616111E-3</v>
      </c>
      <c r="J524">
        <v>1648.07</v>
      </c>
      <c r="K524">
        <v>1648.58</v>
      </c>
      <c r="L524" s="93">
        <f t="shared" ref="L524" si="1117">+K524/J524-1</f>
        <v>3.0945287518124864E-4</v>
      </c>
      <c r="M524" s="92">
        <f t="shared" ref="M524" si="1118">WEEKDAY(A524,2)</f>
        <v>2</v>
      </c>
    </row>
    <row r="525" spans="1:14" x14ac:dyDescent="0.25">
      <c r="A525" s="90">
        <v>43145</v>
      </c>
      <c r="B525">
        <v>7.38</v>
      </c>
      <c r="C525" s="93">
        <f t="shared" ref="C525" si="1119">B525/B524-1</f>
        <v>1.3568521031206426E-3</v>
      </c>
      <c r="D525" s="38">
        <f t="shared" ref="D525" si="1120">+F524*(1+L525)</f>
        <v>7.3479237404311588</v>
      </c>
      <c r="E525" s="38">
        <f>D525*(1-VLOOKUP(A525,FX!A:K,9,0))</f>
        <v>7.3457406961639622</v>
      </c>
      <c r="F525">
        <v>7.3520000000000003</v>
      </c>
      <c r="G525" s="42">
        <f t="shared" ref="G525" si="1121">+B525/D525-1</f>
        <v>4.3653500909848209E-3</v>
      </c>
      <c r="H525" s="42">
        <f>(+B525/(D525*(1-VLOOKUP(A525,FX!A:K,9,0)))-1)</f>
        <v>4.6638324510865914E-3</v>
      </c>
      <c r="I525" s="93">
        <f t="shared" si="511"/>
        <v>3.808487486398171E-3</v>
      </c>
      <c r="J525">
        <v>1648.58</v>
      </c>
      <c r="K525">
        <v>1646.77</v>
      </c>
      <c r="L525" s="93">
        <f t="shared" ref="L525" si="1122">+K525/J525-1</f>
        <v>-1.0979145689017367E-3</v>
      </c>
      <c r="M525" s="92">
        <f t="shared" ref="M525" si="1123">WEEKDAY(A525,2)</f>
        <v>3</v>
      </c>
    </row>
    <row r="526" spans="1:14" x14ac:dyDescent="0.25">
      <c r="A526" s="90">
        <v>43146</v>
      </c>
      <c r="B526">
        <v>7.42</v>
      </c>
      <c r="C526" s="93">
        <f t="shared" ref="C526" si="1124">B526/B525-1</f>
        <v>5.4200542005420349E-3</v>
      </c>
      <c r="D526" s="38">
        <f t="shared" ref="D526" si="1125">+F525*(1+L526)</f>
        <v>7.3520000000000003</v>
      </c>
      <c r="E526" s="38">
        <f>D526*(1-VLOOKUP(A526,FX!A:K,9,0))</f>
        <v>7.3868919688229973</v>
      </c>
      <c r="F526" s="92">
        <v>7.3520000000000003</v>
      </c>
      <c r="G526" s="42">
        <f t="shared" ref="G526" si="1126">+B526/D526-1</f>
        <v>9.2491838955386374E-3</v>
      </c>
      <c r="H526" s="42">
        <f>(+B526/(D526*(1-VLOOKUP(A526,FX!A:K,9,0)))-1)</f>
        <v>4.4819974783356642E-3</v>
      </c>
      <c r="I526" s="93">
        <f t="shared" si="511"/>
        <v>9.2491838955386374E-3</v>
      </c>
      <c r="J526">
        <v>1646.77</v>
      </c>
      <c r="K526">
        <v>1646.77</v>
      </c>
      <c r="L526" s="93">
        <f t="shared" ref="L526" si="1127">+K526/J526-1</f>
        <v>0</v>
      </c>
      <c r="M526" s="92">
        <f t="shared" ref="M526" si="1128">WEEKDAY(A526,2)</f>
        <v>4</v>
      </c>
    </row>
    <row r="527" spans="1:14" x14ac:dyDescent="0.25">
      <c r="A527" s="90">
        <v>43147</v>
      </c>
      <c r="B527">
        <v>7.42</v>
      </c>
      <c r="C527" s="93">
        <f t="shared" ref="C527" si="1129">B527/B526-1</f>
        <v>0</v>
      </c>
      <c r="D527" s="38">
        <f t="shared" ref="D527" si="1130">+F526*(1+L527)</f>
        <v>7.3520000000000003</v>
      </c>
      <c r="E527" s="38">
        <f>D527*(1-VLOOKUP(A527,FX!A:K,9,0))</f>
        <v>7.3780686999224656</v>
      </c>
      <c r="F527" s="92">
        <v>7.3520000000000003</v>
      </c>
      <c r="G527" s="42">
        <f t="shared" ref="G527" si="1131">+B527/D527-1</f>
        <v>9.2491838955386374E-3</v>
      </c>
      <c r="H527" s="42">
        <f>(+B527/(D527*(1-VLOOKUP(A527,FX!A:K,9,0)))-1)</f>
        <v>5.6832352452851342E-3</v>
      </c>
      <c r="I527" s="93">
        <f t="shared" ref="I527" si="1132">+B527/F527-1</f>
        <v>9.2491838955386374E-3</v>
      </c>
      <c r="J527">
        <v>1646.77</v>
      </c>
      <c r="K527">
        <v>1646.77</v>
      </c>
      <c r="L527" s="93">
        <f t="shared" ref="L527" si="1133">+K527/J527-1</f>
        <v>0</v>
      </c>
      <c r="M527" s="92">
        <f t="shared" ref="M527" si="1134">WEEKDAY(A527,2)</f>
        <v>5</v>
      </c>
    </row>
    <row r="528" spans="1:14" x14ac:dyDescent="0.25">
      <c r="A528" s="90">
        <v>43150</v>
      </c>
    </row>
    <row r="529" spans="1:1" x14ac:dyDescent="0.25">
      <c r="A529" s="90">
        <v>43151</v>
      </c>
    </row>
    <row r="530" spans="1:1" x14ac:dyDescent="0.25">
      <c r="A530" s="90">
        <v>43152</v>
      </c>
    </row>
    <row r="531" spans="1:1" x14ac:dyDescent="0.25">
      <c r="A531" s="90">
        <v>43153</v>
      </c>
    </row>
    <row r="532" spans="1:1" x14ac:dyDescent="0.25">
      <c r="A532" s="90">
        <v>43154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32"/>
  <sheetViews>
    <sheetView zoomScale="115" zoomScaleNormal="115" workbookViewId="0">
      <pane xSplit="1" ySplit="2" topLeftCell="B519" activePane="bottomRight" state="frozen"/>
      <selection pane="topRight" activeCell="B1" sqref="B1"/>
      <selection pane="bottomLeft" activeCell="A3" sqref="A3"/>
      <selection pane="bottomRight" activeCell="D527" sqref="D527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x14ac:dyDescent="0.25">
      <c r="H1" t="s">
        <v>140</v>
      </c>
      <c r="J1" t="s">
        <v>218</v>
      </c>
    </row>
    <row r="2" spans="1:15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39</v>
      </c>
      <c r="M57">
        <f t="shared" si="5"/>
        <v>4</v>
      </c>
      <c r="N57" s="50"/>
    </row>
    <row r="58" spans="1:14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2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x14ac:dyDescent="0.2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x14ac:dyDescent="0.2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x14ac:dyDescent="0.2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x14ac:dyDescent="0.2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x14ac:dyDescent="0.2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x14ac:dyDescent="0.2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x14ac:dyDescent="0.2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x14ac:dyDescent="0.2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x14ac:dyDescent="0.2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x14ac:dyDescent="0.2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x14ac:dyDescent="0.2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x14ac:dyDescent="0.2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x14ac:dyDescent="0.2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x14ac:dyDescent="0.2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x14ac:dyDescent="0.2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x14ac:dyDescent="0.2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x14ac:dyDescent="0.2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x14ac:dyDescent="0.2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x14ac:dyDescent="0.2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x14ac:dyDescent="0.2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x14ac:dyDescent="0.2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x14ac:dyDescent="0.2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x14ac:dyDescent="0.2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x14ac:dyDescent="0.2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x14ac:dyDescent="0.2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x14ac:dyDescent="0.2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x14ac:dyDescent="0.2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x14ac:dyDescent="0.2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x14ac:dyDescent="0.2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x14ac:dyDescent="0.2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x14ac:dyDescent="0.2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x14ac:dyDescent="0.2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x14ac:dyDescent="0.2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527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x14ac:dyDescent="0.2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x14ac:dyDescent="0.2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x14ac:dyDescent="0.2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x14ac:dyDescent="0.2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x14ac:dyDescent="0.2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x14ac:dyDescent="0.2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x14ac:dyDescent="0.2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x14ac:dyDescent="0.2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x14ac:dyDescent="0.2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x14ac:dyDescent="0.2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x14ac:dyDescent="0.2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x14ac:dyDescent="0.2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x14ac:dyDescent="0.2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x14ac:dyDescent="0.2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x14ac:dyDescent="0.2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x14ac:dyDescent="0.2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x14ac:dyDescent="0.2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x14ac:dyDescent="0.2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x14ac:dyDescent="0.2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x14ac:dyDescent="0.2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x14ac:dyDescent="0.2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x14ac:dyDescent="0.2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x14ac:dyDescent="0.2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x14ac:dyDescent="0.2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x14ac:dyDescent="0.2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x14ac:dyDescent="0.2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x14ac:dyDescent="0.25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x14ac:dyDescent="0.25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 x14ac:dyDescent="0.25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 x14ac:dyDescent="0.25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 x14ac:dyDescent="0.25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4" x14ac:dyDescent="0.25">
      <c r="A465" s="90">
        <v>43060</v>
      </c>
      <c r="B465">
        <v>50.85</v>
      </c>
      <c r="C465" s="93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3">
        <f t="shared" ref="G465" si="917">+B465/D465-1</f>
        <v>3.4828788389353882E-3</v>
      </c>
      <c r="H465" s="42">
        <f t="shared" ref="H465" si="918">(+B465/(E465)-1)</f>
        <v>3.8122733126464414E-3</v>
      </c>
      <c r="I465" s="93">
        <f t="shared" si="726"/>
        <v>3.7108681062729687E-3</v>
      </c>
      <c r="J465">
        <v>4143.83</v>
      </c>
      <c r="K465">
        <v>4217.7</v>
      </c>
      <c r="L465" s="93">
        <f t="shared" ref="L465" si="919">+K465/J465-1</f>
        <v>1.7826503500384838E-2</v>
      </c>
      <c r="M465" s="92">
        <f t="shared" ref="M465" si="920">WEEKDAY(A465,2)</f>
        <v>2</v>
      </c>
    </row>
    <row r="466" spans="1:14" x14ac:dyDescent="0.25">
      <c r="A466" s="90">
        <v>43061</v>
      </c>
      <c r="B466">
        <v>50.85</v>
      </c>
      <c r="C466" s="93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3">
        <f t="shared" ref="G466" si="923">+B466/D466-1</f>
        <v>1.367529907684073E-3</v>
      </c>
      <c r="H466" s="42">
        <f t="shared" ref="H466" si="924">(+B466/(E466)-1)</f>
        <v>-2.679018793313559E-3</v>
      </c>
      <c r="I466" s="93">
        <f t="shared" si="726"/>
        <v>-2.9020745911603196E-3</v>
      </c>
      <c r="J466">
        <v>4217.7</v>
      </c>
      <c r="K466">
        <v>4227.57</v>
      </c>
      <c r="L466" s="93">
        <f t="shared" ref="L466" si="925">+K466/J466-1</f>
        <v>2.3401379898997376E-3</v>
      </c>
      <c r="M466" s="92">
        <f t="shared" ref="M466" si="926">WEEKDAY(A466,2)</f>
        <v>3</v>
      </c>
    </row>
    <row r="467" spans="1:14" x14ac:dyDescent="0.25">
      <c r="A467" s="90">
        <v>43062</v>
      </c>
      <c r="B467">
        <v>49.35</v>
      </c>
      <c r="C467" s="93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3">
        <f t="shared" ref="G467" si="929">+B467/D467-1</f>
        <v>-2.7895607152377266E-3</v>
      </c>
      <c r="H467" s="42">
        <f t="shared" ref="H467" si="930">(+B467/(E467)-1)</f>
        <v>-6.7433574384699879E-3</v>
      </c>
      <c r="I467" s="93">
        <f t="shared" si="726"/>
        <v>-6.6425120772946045E-3</v>
      </c>
      <c r="J467">
        <v>4227.57</v>
      </c>
      <c r="K467">
        <v>4102.3999999999996</v>
      </c>
      <c r="L467" s="93">
        <f t="shared" ref="L467" si="931">+K467/J467-1</f>
        <v>-2.9608025414126771E-2</v>
      </c>
      <c r="M467" s="92">
        <f t="shared" ref="M467" si="932">WEEKDAY(A467,2)</f>
        <v>4</v>
      </c>
      <c r="N467" t="s">
        <v>596</v>
      </c>
    </row>
    <row r="468" spans="1:14" x14ac:dyDescent="0.25">
      <c r="A468" s="90">
        <v>43063</v>
      </c>
      <c r="B468">
        <v>49.55</v>
      </c>
      <c r="C468" s="93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3">
        <f t="shared" ref="G468" si="935">+B468/D468-1</f>
        <v>-3.054174659931741E-3</v>
      </c>
      <c r="H468" s="42">
        <f t="shared" ref="H468" si="936">(+B468/(E468)-1)</f>
        <v>-3.6907384642872465E-3</v>
      </c>
      <c r="I468" s="93">
        <f t="shared" si="726"/>
        <v>-3.0582270331174222E-3</v>
      </c>
      <c r="J468">
        <v>4102.3999999999996</v>
      </c>
      <c r="K468">
        <v>4104.2</v>
      </c>
      <c r="L468" s="93">
        <f t="shared" ref="L468" si="937">+K468/J468-1</f>
        <v>4.3876755070204609E-4</v>
      </c>
      <c r="M468" s="92">
        <f t="shared" ref="M468" si="938">WEEKDAY(A468,2)</f>
        <v>5</v>
      </c>
    </row>
    <row r="469" spans="1:14" x14ac:dyDescent="0.25">
      <c r="A469" s="90">
        <v>43066</v>
      </c>
      <c r="B469">
        <v>48.75</v>
      </c>
      <c r="C469" s="93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3">
        <f t="shared" ref="G469" si="941">+B469/D469-1</f>
        <v>-6.0155059916803255E-3</v>
      </c>
      <c r="H469" s="42">
        <f t="shared" ref="H469:H474" si="942">(+B469/(E469)-1)</f>
        <v>-4.8151408642882476E-3</v>
      </c>
      <c r="I469" s="93">
        <f t="shared" si="726"/>
        <v>-3.6583621165362512E-3</v>
      </c>
      <c r="J469">
        <v>4104.2</v>
      </c>
      <c r="K469">
        <v>4049.95</v>
      </c>
      <c r="L469" s="93">
        <f t="shared" ref="L469" si="943">+K469/J469-1</f>
        <v>-1.3218166756006067E-2</v>
      </c>
      <c r="M469" s="92">
        <f t="shared" ref="M469" si="944">WEEKDAY(A469,2)</f>
        <v>1</v>
      </c>
    </row>
    <row r="470" spans="1:14" x14ac:dyDescent="0.25">
      <c r="A470" s="90">
        <v>43067</v>
      </c>
      <c r="B470">
        <v>48.8</v>
      </c>
      <c r="C470" s="93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3">
        <f t="shared" ref="G470" si="947">+B470/D470-1</f>
        <v>-4.0799603700042431E-3</v>
      </c>
      <c r="H470" s="42">
        <f t="shared" si="942"/>
        <v>-2.5006566699001809E-3</v>
      </c>
      <c r="I470" s="93">
        <f t="shared" si="726"/>
        <v>-2.4529844644318732E-3</v>
      </c>
      <c r="J470">
        <v>4049.95</v>
      </c>
      <c r="K470">
        <v>4055.82</v>
      </c>
      <c r="L470" s="93">
        <f t="shared" ref="L470" si="948">+K470/J470-1</f>
        <v>1.4494006098841883E-3</v>
      </c>
      <c r="M470" s="92">
        <f t="shared" ref="M470" si="949">WEEKDAY(A470,2)</f>
        <v>2</v>
      </c>
    </row>
    <row r="471" spans="1:14" x14ac:dyDescent="0.25">
      <c r="A471" s="90">
        <v>43068</v>
      </c>
      <c r="B471">
        <v>48.75</v>
      </c>
      <c r="C471" s="93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3">
        <f t="shared" ref="G471" si="952">+B471/D471-1</f>
        <v>-2.966197526139025E-3</v>
      </c>
      <c r="H471" s="42">
        <f t="shared" si="942"/>
        <v>-2.8031695519331601E-3</v>
      </c>
      <c r="I471" s="93">
        <f t="shared" si="726"/>
        <v>-3.4954314098240014E-3</v>
      </c>
      <c r="J471">
        <v>4055.82</v>
      </c>
      <c r="K471">
        <v>4053.75</v>
      </c>
      <c r="L471" s="93">
        <f t="shared" ref="L471" si="953">+K471/J471-1</f>
        <v>-5.1037767948280965E-4</v>
      </c>
      <c r="M471" s="92">
        <f t="shared" ref="M471" si="954">WEEKDAY(A471,2)</f>
        <v>3</v>
      </c>
    </row>
    <row r="472" spans="1:14" x14ac:dyDescent="0.25">
      <c r="A472" s="90">
        <v>43069</v>
      </c>
      <c r="B472">
        <v>48.05</v>
      </c>
      <c r="C472" s="93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3">
        <f t="shared" ref="G472" si="957">+B472/D472-1</f>
        <v>-6.1216236212977559E-3</v>
      </c>
      <c r="H472" s="42">
        <f t="shared" si="942"/>
        <v>-4.6545308741523517E-3</v>
      </c>
      <c r="I472" s="93">
        <f t="shared" si="726"/>
        <v>-4.990577954484321E-3</v>
      </c>
      <c r="J472">
        <v>4053.75</v>
      </c>
      <c r="K472">
        <v>4006.1</v>
      </c>
      <c r="L472" s="93">
        <f t="shared" ref="L472" si="958">+K472/J472-1</f>
        <v>-1.1754548257785991E-2</v>
      </c>
      <c r="M472" s="92">
        <f t="shared" ref="M472" si="959">WEEKDAY(A472,2)</f>
        <v>4</v>
      </c>
    </row>
    <row r="473" spans="1:14" x14ac:dyDescent="0.25">
      <c r="A473" s="90">
        <v>43070</v>
      </c>
      <c r="B473">
        <v>47.9</v>
      </c>
      <c r="C473" s="93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3">
        <f t="shared" ref="G473" si="962">+B473/D473-1</f>
        <v>-6.1219410472888036E-3</v>
      </c>
      <c r="H473" s="42">
        <f t="shared" si="942"/>
        <v>-6.2038051632717917E-3</v>
      </c>
      <c r="I473" s="93">
        <f t="shared" si="726"/>
        <v>-6.4095915700388417E-3</v>
      </c>
      <c r="J473">
        <v>4006.1</v>
      </c>
      <c r="K473">
        <v>3998.14</v>
      </c>
      <c r="L473" s="93">
        <f t="shared" ref="L473" si="963">+K473/J473-1</f>
        <v>-1.9869698709468198E-3</v>
      </c>
      <c r="M473" s="92">
        <f t="shared" ref="M473" si="964">WEEKDAY(A473,2)</f>
        <v>5</v>
      </c>
      <c r="N473" t="s">
        <v>613</v>
      </c>
    </row>
    <row r="474" spans="1:14" x14ac:dyDescent="0.25">
      <c r="A474" s="90">
        <v>43073</v>
      </c>
      <c r="B474">
        <v>48.3</v>
      </c>
      <c r="C474" s="93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3">
        <f t="shared" ref="G474" si="967">+B474/D474-1</f>
        <v>-3.2778085275942948E-3</v>
      </c>
      <c r="H474" s="42">
        <f t="shared" si="942"/>
        <v>-3.4465310362116197E-3</v>
      </c>
      <c r="I474" s="93">
        <f t="shared" si="726"/>
        <v>-4.1647767102388489E-3</v>
      </c>
      <c r="J474">
        <v>3998.14</v>
      </c>
      <c r="K474">
        <v>4018.86</v>
      </c>
      <c r="L474" s="93">
        <f t="shared" ref="L474" si="968">+K474/J474-1</f>
        <v>5.1824098205666136E-3</v>
      </c>
      <c r="M474" s="92">
        <f t="shared" ref="M474" si="969">WEEKDAY(A474,2)</f>
        <v>1</v>
      </c>
      <c r="N474" t="s">
        <v>615</v>
      </c>
    </row>
    <row r="475" spans="1:14" x14ac:dyDescent="0.25">
      <c r="A475" s="90">
        <v>43074</v>
      </c>
      <c r="B475">
        <v>48.55</v>
      </c>
      <c r="C475" s="93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3">
        <f t="shared" ref="G475" si="972">+B475/D475-1</f>
        <v>-4.290100554505627E-3</v>
      </c>
      <c r="H475" s="42">
        <f t="shared" ref="H475" si="973">(+B475/(E475)-1)</f>
        <v>-4.3525686778720374E-3</v>
      </c>
      <c r="I475" s="93">
        <f t="shared" si="726"/>
        <v>-4.4497303504420493E-3</v>
      </c>
      <c r="J475">
        <v>4018.86</v>
      </c>
      <c r="K475">
        <v>4040.17</v>
      </c>
      <c r="L475" s="93">
        <f t="shared" ref="L475" si="974">+K475/J475-1</f>
        <v>5.302498718542159E-3</v>
      </c>
      <c r="M475" s="92">
        <f t="shared" ref="M475" si="975">WEEKDAY(A475,2)</f>
        <v>2</v>
      </c>
    </row>
    <row r="476" spans="1:14" x14ac:dyDescent="0.25">
      <c r="A476" s="90">
        <v>43075</v>
      </c>
      <c r="B476">
        <v>48</v>
      </c>
      <c r="C476" s="93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3">
        <f t="shared" ref="G476" si="978">+B476/D476-1</f>
        <v>-9.7596960732833082E-3</v>
      </c>
      <c r="H476" s="42">
        <f t="shared" ref="H476" si="979">(+B476/(E476)-1)</f>
        <v>-9.3366669945129654E-3</v>
      </c>
      <c r="I476" s="93">
        <f t="shared" si="726"/>
        <v>-8.305441923887491E-3</v>
      </c>
      <c r="J476">
        <v>4040.17</v>
      </c>
      <c r="K476">
        <v>4015.82</v>
      </c>
      <c r="L476" s="93">
        <f t="shared" ref="L476" si="980">+K476/J476-1</f>
        <v>-6.0269741124754361E-3</v>
      </c>
      <c r="M476" s="92">
        <f t="shared" ref="M476" si="981">WEEKDAY(A476,2)</f>
        <v>3</v>
      </c>
    </row>
    <row r="477" spans="1:14" x14ac:dyDescent="0.25">
      <c r="A477" s="90">
        <v>43076</v>
      </c>
      <c r="B477">
        <v>47.55</v>
      </c>
      <c r="C477" s="93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3">
        <f t="shared" ref="G477" si="984">+B477/D477-1</f>
        <v>-6.5294370807252866E-3</v>
      </c>
      <c r="H477" s="42">
        <f t="shared" ref="H477" si="985">(+B477/(E477)-1)</f>
        <v>-6.3522595295500972E-3</v>
      </c>
      <c r="I477" s="93">
        <f t="shared" si="726"/>
        <v>-6.2903596581054266E-3</v>
      </c>
      <c r="J477">
        <v>4015.82</v>
      </c>
      <c r="K477">
        <v>3971.06</v>
      </c>
      <c r="L477" s="93">
        <f t="shared" ref="L477" si="986">+K477/J477-1</f>
        <v>-1.1145917894726409E-2</v>
      </c>
      <c r="M477" s="92">
        <f t="shared" ref="M477" si="987">WEEKDAY(A477,2)</f>
        <v>4</v>
      </c>
    </row>
    <row r="478" spans="1:14" x14ac:dyDescent="0.25">
      <c r="A478" s="90">
        <v>43077</v>
      </c>
      <c r="B478">
        <v>48.25</v>
      </c>
      <c r="C478" s="93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3">
        <f t="shared" ref="G478" si="990">+B478/D478-1</f>
        <v>1.9788831090750136E-4</v>
      </c>
      <c r="H478" s="42">
        <f t="shared" ref="H478" si="991">(+B478/(E478)-1)</f>
        <v>9.5758886374808228E-4</v>
      </c>
      <c r="I478" s="93">
        <f t="shared" si="726"/>
        <v>1.7439687746543253E-3</v>
      </c>
      <c r="J478">
        <v>3971.06</v>
      </c>
      <c r="K478">
        <v>4003.38</v>
      </c>
      <c r="L478" s="93">
        <f t="shared" ref="L478" si="992">+K478/J478-1</f>
        <v>8.1388848317578422E-3</v>
      </c>
      <c r="M478" s="92">
        <f t="shared" ref="M478" si="993">WEEKDAY(A478,2)</f>
        <v>5</v>
      </c>
    </row>
    <row r="479" spans="1:14" x14ac:dyDescent="0.25">
      <c r="A479" s="90">
        <v>43080</v>
      </c>
      <c r="B479">
        <v>49.1</v>
      </c>
      <c r="C479" s="93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3">
        <f t="shared" ref="G479" si="996">+B479/D479-1</f>
        <v>2.8285120788580365E-3</v>
      </c>
      <c r="H479" s="42">
        <f t="shared" ref="H479" si="997">(+B479/(E479)-1)</f>
        <v>2.1557234395561675E-3</v>
      </c>
      <c r="I479" s="93">
        <f t="shared" si="726"/>
        <v>2.1430758240637005E-3</v>
      </c>
      <c r="J479">
        <v>4003.38</v>
      </c>
      <c r="K479">
        <v>4069.5</v>
      </c>
      <c r="L479" s="93">
        <f t="shared" ref="L479" si="998">+K479/J479-1</f>
        <v>1.6516043942868208E-2</v>
      </c>
      <c r="M479" s="92">
        <f t="shared" ref="M479" si="999">WEEKDAY(A479,2)</f>
        <v>1</v>
      </c>
    </row>
    <row r="480" spans="1:14" x14ac:dyDescent="0.25">
      <c r="A480" s="90">
        <v>43081</v>
      </c>
      <c r="B480">
        <v>48.35</v>
      </c>
      <c r="C480" s="93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3">
        <f t="shared" ref="G480" si="1002">+B480/D480-1</f>
        <v>-2.3250589929024734E-5</v>
      </c>
      <c r="H480" s="42">
        <f t="shared" ref="H480" si="1003">(+B480/(E480)-1)</f>
        <v>-2.3250589929024734E-5</v>
      </c>
      <c r="I480" s="93">
        <f t="shared" si="726"/>
        <v>2.6894511450858971E-4</v>
      </c>
      <c r="J480">
        <v>4069.5</v>
      </c>
      <c r="K480">
        <v>4016.02</v>
      </c>
      <c r="L480" s="93">
        <f t="shared" ref="L480" si="1004">+K480/J480-1</f>
        <v>-1.3141663595036213E-2</v>
      </c>
      <c r="M480" s="92">
        <f t="shared" ref="M480" si="1005">WEEKDAY(A480,2)</f>
        <v>2</v>
      </c>
    </row>
    <row r="481" spans="1:14" x14ac:dyDescent="0.25">
      <c r="A481" s="90">
        <v>43082</v>
      </c>
      <c r="B481">
        <v>48.85</v>
      </c>
      <c r="C481" s="93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3">
        <f t="shared" ref="G481" si="1008">+B481/D481-1</f>
        <v>2.1115510984526242E-3</v>
      </c>
      <c r="H481" s="42">
        <f t="shared" ref="H481" si="1009">(+B481/(E481)-1)</f>
        <v>2.708255229087797E-3</v>
      </c>
      <c r="I481" s="93">
        <f t="shared" si="726"/>
        <v>2.4008372150288171E-3</v>
      </c>
      <c r="J481">
        <v>4016.02</v>
      </c>
      <c r="K481">
        <v>4050.09</v>
      </c>
      <c r="L481" s="93">
        <f t="shared" ref="L481" si="1010">+K481/J481-1</f>
        <v>8.4835234884288457E-3</v>
      </c>
      <c r="M481" s="92">
        <f t="shared" ref="M481" si="1011">WEEKDAY(A481,2)</f>
        <v>3</v>
      </c>
    </row>
    <row r="482" spans="1:14" x14ac:dyDescent="0.25">
      <c r="A482" s="90">
        <v>43083</v>
      </c>
      <c r="B482">
        <v>48.65</v>
      </c>
      <c r="C482" s="93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3">
        <f t="shared" ref="G482" si="1014">+B482/D482-1</f>
        <v>4.2328419748927093E-3</v>
      </c>
      <c r="H482" s="42">
        <f t="shared" ref="H482" si="1015">(+B482/(E482)-1)</f>
        <v>2.0554812265427547E-3</v>
      </c>
      <c r="I482" s="93">
        <f t="shared" si="726"/>
        <v>1.2966431349947793E-3</v>
      </c>
      <c r="J482">
        <v>4050.09</v>
      </c>
      <c r="K482">
        <v>4026.15</v>
      </c>
      <c r="L482" s="93">
        <f t="shared" ref="L482" si="1016">+K482/J482-1</f>
        <v>-5.9109797560054078E-3</v>
      </c>
      <c r="M482" s="92">
        <f t="shared" ref="M482" si="1017">WEEKDAY(A482,2)</f>
        <v>4</v>
      </c>
    </row>
    <row r="483" spans="1:14" x14ac:dyDescent="0.25">
      <c r="A483" s="90">
        <v>43084</v>
      </c>
      <c r="B483">
        <v>47.95</v>
      </c>
      <c r="C483" s="93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3">
        <f t="shared" ref="G483" si="1020">+B483/D483-1</f>
        <v>-1.8827215440984091E-3</v>
      </c>
      <c r="H483" s="42">
        <f t="shared" ref="H483" si="1021">(+B483/(E483)-1)</f>
        <v>-2.2330666282833755E-3</v>
      </c>
      <c r="I483" s="93">
        <f t="shared" si="726"/>
        <v>-2.5378598768514005E-3</v>
      </c>
      <c r="J483">
        <v>4026.15</v>
      </c>
      <c r="K483">
        <v>3980.86</v>
      </c>
      <c r="L483" s="93">
        <f t="shared" ref="L483" si="1022">+K483/J483-1</f>
        <v>-1.1248959924493596E-2</v>
      </c>
      <c r="M483" s="92">
        <f t="shared" ref="M483" si="1023">WEEKDAY(A483,2)</f>
        <v>5</v>
      </c>
    </row>
    <row r="484" spans="1:14" x14ac:dyDescent="0.25">
      <c r="A484" s="90">
        <v>43087</v>
      </c>
      <c r="B484">
        <v>48.1</v>
      </c>
      <c r="C484" s="93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3">
        <f t="shared" ref="G484" si="1026">+B484/D484-1</f>
        <v>-5.2977567557532801E-4</v>
      </c>
      <c r="H484" s="42">
        <f t="shared" ref="H484" si="1027">(+B484/(E484)-1)</f>
        <v>1.4674261421121493E-4</v>
      </c>
      <c r="I484" s="93">
        <f t="shared" si="726"/>
        <v>2.0794343938446147E-4</v>
      </c>
      <c r="J484">
        <v>3980.86</v>
      </c>
      <c r="K484">
        <v>3985.29</v>
      </c>
      <c r="L484" s="93">
        <f t="shared" ref="L484" si="1028">+K484/J484-1</f>
        <v>1.1128248669884933E-3</v>
      </c>
      <c r="M484" s="92">
        <f t="shared" ref="M484" si="1029">WEEKDAY(A484,2)</f>
        <v>1</v>
      </c>
    </row>
    <row r="485" spans="1:14" x14ac:dyDescent="0.25">
      <c r="A485" s="90">
        <v>43088</v>
      </c>
      <c r="B485">
        <v>48.85</v>
      </c>
      <c r="C485" s="93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3">
        <f t="shared" ref="G485" si="1032">+B485/D485-1</f>
        <v>3.2072551997952559E-3</v>
      </c>
      <c r="H485" s="42">
        <f t="shared" ref="H485" si="1033">(+B485/(E485)-1)</f>
        <v>3.4630003137789966E-3</v>
      </c>
      <c r="I485" s="93">
        <f t="shared" si="726"/>
        <v>3.1212780812353014E-3</v>
      </c>
      <c r="J485">
        <v>3985.29</v>
      </c>
      <c r="K485">
        <v>4035.33</v>
      </c>
      <c r="L485" s="93">
        <f t="shared" ref="L485" si="1034">+K485/J485-1</f>
        <v>1.2556175334793584E-2</v>
      </c>
      <c r="M485" s="92">
        <f t="shared" ref="M485" si="1035">WEEKDAY(A485,2)</f>
        <v>2</v>
      </c>
    </row>
    <row r="486" spans="1:14" x14ac:dyDescent="0.25">
      <c r="A486" s="90">
        <v>43089</v>
      </c>
      <c r="B486">
        <v>48.9</v>
      </c>
      <c r="C486" s="93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3">
        <f t="shared" ref="G486" si="1038">+B486/D486-1</f>
        <v>5.3538419680025928E-3</v>
      </c>
      <c r="H486" s="42">
        <f t="shared" ref="H486" si="1039">(+B486/(E486)-1)</f>
        <v>2.5275168732565856E-3</v>
      </c>
      <c r="I486" s="93">
        <f t="shared" si="726"/>
        <v>2.4189250133246354E-3</v>
      </c>
      <c r="J486">
        <v>4035.33</v>
      </c>
      <c r="K486">
        <v>4030.49</v>
      </c>
      <c r="L486" s="93">
        <f t="shared" ref="L486" si="1040">+K486/J486-1</f>
        <v>-1.19940624434689E-3</v>
      </c>
      <c r="M486" s="92">
        <f t="shared" ref="M486" si="1041">WEEKDAY(A486,2)</f>
        <v>3</v>
      </c>
    </row>
    <row r="487" spans="1:14" x14ac:dyDescent="0.25">
      <c r="A487" s="90">
        <v>43090</v>
      </c>
      <c r="B487">
        <v>49.45</v>
      </c>
      <c r="C487" s="93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3">
        <f t="shared" ref="G487" si="1044">+B487/D487-1</f>
        <v>4.3835979973714245E-3</v>
      </c>
      <c r="H487" s="42">
        <f t="shared" ref="H487" si="1045">(+B487/(E487)-1)</f>
        <v>2.8449707080935305E-4</v>
      </c>
      <c r="I487" s="93">
        <f t="shared" si="726"/>
        <v>-3.6387159375761424E-4</v>
      </c>
      <c r="J487">
        <v>4030.49</v>
      </c>
      <c r="K487">
        <v>4067.85</v>
      </c>
      <c r="L487" s="93">
        <f t="shared" ref="L487" si="1046">+K487/J487-1</f>
        <v>9.2693444221423338E-3</v>
      </c>
      <c r="M487" s="92">
        <f t="shared" ref="M487" si="1047">WEEKDAY(A487,2)</f>
        <v>4</v>
      </c>
    </row>
    <row r="488" spans="1:14" x14ac:dyDescent="0.25">
      <c r="A488" s="90">
        <v>43091</v>
      </c>
      <c r="B488">
        <v>49.45</v>
      </c>
      <c r="C488" s="93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3">
        <f t="shared" ref="G488" si="1050">+B488/D488-1</f>
        <v>2.9028325697562085E-3</v>
      </c>
      <c r="H488" s="42">
        <f t="shared" ref="H488" si="1051">(+B488/(E488)-1)</f>
        <v>2.5584940133880352E-3</v>
      </c>
      <c r="I488" s="93">
        <f t="shared" si="726"/>
        <v>3.1850364149068611E-3</v>
      </c>
      <c r="J488">
        <v>4067.85</v>
      </c>
      <c r="K488">
        <v>4054.6</v>
      </c>
      <c r="L488" s="93">
        <f t="shared" ref="L488" si="1052">+K488/J488-1</f>
        <v>-3.2572489152746797E-3</v>
      </c>
      <c r="M488" s="92">
        <f t="shared" ref="M488" si="1053">WEEKDAY(A488,2)</f>
        <v>5</v>
      </c>
    </row>
    <row r="489" spans="1:14" x14ac:dyDescent="0.25">
      <c r="A489" s="90">
        <v>43094</v>
      </c>
      <c r="B489">
        <v>49.45</v>
      </c>
      <c r="C489" s="93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3">
        <f t="shared" ref="G489" si="1056">+B489/D489-1</f>
        <v>6.4267701539217903E-3</v>
      </c>
      <c r="H489" s="42">
        <f t="shared" ref="H489" si="1057">(+B489/(E489)-1)</f>
        <v>6.4267701539217903E-3</v>
      </c>
      <c r="I489" s="93">
        <f t="shared" si="726"/>
        <v>6.5133319763892583E-3</v>
      </c>
      <c r="J489">
        <v>4054.6</v>
      </c>
      <c r="K489">
        <v>4041.54</v>
      </c>
      <c r="L489" s="93">
        <f t="shared" ref="L489" si="1058">+K489/J489-1</f>
        <v>-3.2210329009026983E-3</v>
      </c>
      <c r="M489" s="92">
        <f t="shared" ref="M489" si="1059">WEEKDAY(A489,2)</f>
        <v>1</v>
      </c>
    </row>
    <row r="490" spans="1:14" x14ac:dyDescent="0.25">
      <c r="A490" s="90">
        <v>43095</v>
      </c>
      <c r="B490">
        <v>49.45</v>
      </c>
      <c r="C490" s="93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93">
        <f t="shared" ref="G490" si="1062">+B490/D490-1</f>
        <v>3.5138695082064242E-3</v>
      </c>
      <c r="H490" s="42">
        <f t="shared" ref="H490" si="1063">(+B490/(E490)-1)</f>
        <v>1.0609844361086918E-3</v>
      </c>
      <c r="I490" s="93">
        <f t="shared" si="726"/>
        <v>1.0121457489880026E-3</v>
      </c>
      <c r="J490">
        <v>4041.54</v>
      </c>
      <c r="K490">
        <v>4053.62</v>
      </c>
      <c r="L490" s="93">
        <f t="shared" ref="L490" si="1064">+K490/J490-1</f>
        <v>2.9889596539933727E-3</v>
      </c>
      <c r="M490" s="92">
        <f t="shared" ref="M490" si="1065">WEEKDAY(A490,2)</f>
        <v>2</v>
      </c>
    </row>
    <row r="491" spans="1:14" x14ac:dyDescent="0.25">
      <c r="A491" s="90">
        <v>43096</v>
      </c>
      <c r="B491">
        <v>48.7</v>
      </c>
      <c r="C491" s="93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93">
        <f t="shared" ref="G491" si="1068">+B491/D491-1</f>
        <v>1.2452465507528654E-3</v>
      </c>
      <c r="H491" s="42">
        <f t="shared" ref="H491" si="1069">(+B491/(E491)-1)</f>
        <v>1.6390424772605439E-3</v>
      </c>
      <c r="I491" s="93">
        <f t="shared" si="726"/>
        <v>2.408249799312534E-3</v>
      </c>
      <c r="J491">
        <v>4053.62</v>
      </c>
      <c r="K491">
        <v>3991.21</v>
      </c>
      <c r="L491" s="93">
        <f t="shared" ref="L491" si="1070">+K491/J491-1</f>
        <v>-1.5396115077387584E-2</v>
      </c>
      <c r="M491" s="92">
        <f t="shared" ref="M491" si="1071">WEEKDAY(A491,2)</f>
        <v>3</v>
      </c>
    </row>
    <row r="492" spans="1:14" x14ac:dyDescent="0.25">
      <c r="A492" s="90">
        <v>43097</v>
      </c>
      <c r="B492">
        <v>49.2</v>
      </c>
      <c r="C492" s="93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93">
        <f t="shared" ref="G492" si="1074">+B492/D492-1</f>
        <v>5.7224688783408251E-3</v>
      </c>
      <c r="H492" s="42">
        <f t="shared" ref="H492" si="1075">(+B492/(E492)-1)</f>
        <v>4.3693002736113762E-3</v>
      </c>
      <c r="I492" s="93">
        <f t="shared" si="726"/>
        <v>4.225093380687106E-3</v>
      </c>
      <c r="J492">
        <v>3991.21</v>
      </c>
      <c r="K492">
        <v>4018.9</v>
      </c>
      <c r="L492" s="93">
        <f t="shared" ref="L492" si="1076">+K492/J492-1</f>
        <v>6.9377456961674522E-3</v>
      </c>
      <c r="M492" s="92">
        <f t="shared" ref="M492" si="1077">WEEKDAY(A492,2)</f>
        <v>4</v>
      </c>
    </row>
    <row r="493" spans="1:14" x14ac:dyDescent="0.25">
      <c r="A493" s="90">
        <v>43098</v>
      </c>
      <c r="B493">
        <v>49.4</v>
      </c>
      <c r="C493" s="93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D493*(1-VLOOKUP(A493,FX!A:K,9,0))</f>
        <v>49.330671309572324</v>
      </c>
      <c r="F493">
        <v>49.338000000000001</v>
      </c>
      <c r="G493" s="93">
        <f t="shared" ref="G493" si="1080">+B493/D493-1</f>
        <v>5.3155517616021442E-3</v>
      </c>
      <c r="H493" s="42">
        <f t="shared" ref="H493" si="1081">(+B493/(E493)-1)</f>
        <v>1.4053871270593987E-3</v>
      </c>
      <c r="I493" s="93">
        <f t="shared" si="726"/>
        <v>1.2566378856053717E-3</v>
      </c>
      <c r="J493">
        <v>4018.9</v>
      </c>
      <c r="K493">
        <v>4030.86</v>
      </c>
      <c r="L493" s="93">
        <f t="shared" ref="L493" si="1082">+K493/J493-1</f>
        <v>2.9759386896912599E-3</v>
      </c>
      <c r="M493" s="92">
        <f t="shared" ref="M493" si="1083">WEEKDAY(A493,2)</f>
        <v>5</v>
      </c>
    </row>
    <row r="494" spans="1:14" x14ac:dyDescent="0.25">
      <c r="A494" s="90">
        <v>43102</v>
      </c>
      <c r="B494">
        <v>50.25</v>
      </c>
      <c r="C494" s="93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D494*(1-VLOOKUP(A494,FX!A:K,9,0))</f>
        <v>50.192037981613161</v>
      </c>
      <c r="F494">
        <v>50.189</v>
      </c>
      <c r="G494" s="93">
        <f t="shared" ref="G494" si="1086">+B494/D494-1</f>
        <v>4.3962887736235245E-3</v>
      </c>
      <c r="H494" s="42">
        <f t="shared" ref="H494" si="1087">(+B494/(E494)-1)</f>
        <v>1.1548050391592124E-3</v>
      </c>
      <c r="I494" s="93">
        <f t="shared" si="726"/>
        <v>1.2154057662037143E-3</v>
      </c>
      <c r="J494">
        <v>4030.86</v>
      </c>
      <c r="K494">
        <v>4087.4</v>
      </c>
      <c r="L494" s="93">
        <f t="shared" ref="L494" si="1088">+K494/J494-1</f>
        <v>1.4026783366328788E-2</v>
      </c>
      <c r="M494" s="92">
        <f t="shared" ref="M494" si="1089">WEEKDAY(A494,2)</f>
        <v>2</v>
      </c>
      <c r="N494" t="s">
        <v>646</v>
      </c>
    </row>
    <row r="495" spans="1:14" x14ac:dyDescent="0.25">
      <c r="A495" s="90">
        <v>43103</v>
      </c>
      <c r="B495">
        <v>50.6</v>
      </c>
      <c r="C495" s="93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D495*(1-VLOOKUP(A495,FX!A:K,9,0))</f>
        <v>50.426130654524769</v>
      </c>
      <c r="F495">
        <v>50.445999999999998</v>
      </c>
      <c r="G495" s="93">
        <f t="shared" ref="G495" si="1092">+B495/D495-1</f>
        <v>2.3062526790491589E-3</v>
      </c>
      <c r="H495" s="42">
        <f t="shared" ref="H495" si="1093">(+B495/(E495)-1)</f>
        <v>3.4480009316286697E-3</v>
      </c>
      <c r="I495" s="93">
        <f t="shared" si="726"/>
        <v>3.0527692978630228E-3</v>
      </c>
      <c r="J495">
        <v>4087.4</v>
      </c>
      <c r="K495">
        <v>4111.3900000000003</v>
      </c>
      <c r="L495" s="93">
        <f t="shared" ref="L495" si="1094">+K495/J495-1</f>
        <v>5.869256740226092E-3</v>
      </c>
      <c r="M495" s="92">
        <f t="shared" ref="M495" si="1095">WEEKDAY(A495,2)</f>
        <v>3</v>
      </c>
    </row>
    <row r="496" spans="1:14" x14ac:dyDescent="0.25">
      <c r="A496" s="90">
        <v>43104</v>
      </c>
      <c r="B496">
        <v>50.85</v>
      </c>
      <c r="C496" s="93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D496*(1-VLOOKUP(A496,FX!A:K,9,0))</f>
        <v>50.656351540201442</v>
      </c>
      <c r="F496">
        <v>50.655000000000001</v>
      </c>
      <c r="G496" s="93">
        <f t="shared" ref="G496" si="1098">+B496/D496-1</f>
        <v>3.7556410566503828E-3</v>
      </c>
      <c r="H496" s="42">
        <f t="shared" ref="H496" si="1099">(+B496/(E496)-1)</f>
        <v>3.822787348687795E-3</v>
      </c>
      <c r="I496" s="93">
        <f t="shared" si="726"/>
        <v>3.8495706248149464E-3</v>
      </c>
      <c r="J496">
        <v>4111.3900000000003</v>
      </c>
      <c r="K496">
        <v>4128.8100000000004</v>
      </c>
      <c r="L496" s="93">
        <f t="shared" ref="L496" si="1100">+K496/J496-1</f>
        <v>4.2370098677089185E-3</v>
      </c>
      <c r="M496" s="92">
        <f t="shared" ref="M496" si="1101">WEEKDAY(A496,2)</f>
        <v>4</v>
      </c>
    </row>
    <row r="497" spans="1:14" x14ac:dyDescent="0.25">
      <c r="A497" s="90">
        <v>43105</v>
      </c>
      <c r="B497">
        <v>51.1</v>
      </c>
      <c r="C497" s="93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D497*(1-VLOOKUP(A497,FX!A:K,9,0))</f>
        <v>50.93593144331934</v>
      </c>
      <c r="F497">
        <v>50.953000000000003</v>
      </c>
      <c r="G497" s="93">
        <f t="shared" ref="G497" si="1104">+B497/D497-1</f>
        <v>6.362127587379085E-3</v>
      </c>
      <c r="H497" s="42">
        <f t="shared" ref="H497" si="1105">(+B497/(E497)-1)</f>
        <v>3.2210769889078339E-3</v>
      </c>
      <c r="I497" s="93">
        <f t="shared" si="726"/>
        <v>2.885011677428162E-3</v>
      </c>
      <c r="J497">
        <v>4128.8100000000004</v>
      </c>
      <c r="K497">
        <v>4138.75</v>
      </c>
      <c r="L497" s="93">
        <f t="shared" ref="L497" si="1106">+K497/J497-1</f>
        <v>2.4074733397758674E-3</v>
      </c>
      <c r="M497" s="92">
        <f t="shared" ref="M497" si="1107">WEEKDAY(A497,2)</f>
        <v>5</v>
      </c>
    </row>
    <row r="498" spans="1:14" x14ac:dyDescent="0.25">
      <c r="A498" s="90">
        <v>43108</v>
      </c>
      <c r="B498">
        <v>51.25</v>
      </c>
      <c r="C498" s="93">
        <f t="shared" ref="C498" si="1108">B498/B497-1</f>
        <v>2.9354207436398383E-3</v>
      </c>
      <c r="D498" s="26">
        <f t="shared" ref="D498" si="1109">+F497*(1+L498)</f>
        <v>51.216582900634243</v>
      </c>
      <c r="E498" s="26">
        <f>D498*(1-VLOOKUP(A498,FX!A:K,9,0))</f>
        <v>51.173466610113429</v>
      </c>
      <c r="F498">
        <v>51.173999999999999</v>
      </c>
      <c r="G498" s="93">
        <f t="shared" ref="G498" si="1110">+B498/D498-1</f>
        <v>6.5246639805294215E-4</v>
      </c>
      <c r="H498" s="42">
        <f t="shared" ref="H498" si="1111">(+B498/(E498)-1)</f>
        <v>1.4955678197390299E-3</v>
      </c>
      <c r="I498" s="93">
        <f t="shared" si="726"/>
        <v>1.4851291671551525E-3</v>
      </c>
      <c r="J498">
        <v>4138.75</v>
      </c>
      <c r="K498">
        <v>4160.16</v>
      </c>
      <c r="L498" s="93">
        <f t="shared" ref="L498" si="1112">+K498/J498-1</f>
        <v>5.1730594986407752E-3</v>
      </c>
      <c r="M498" s="92">
        <f t="shared" ref="M498" si="1113">WEEKDAY(A498,2)</f>
        <v>1</v>
      </c>
    </row>
    <row r="499" spans="1:14" x14ac:dyDescent="0.25">
      <c r="A499" s="90">
        <v>43109</v>
      </c>
      <c r="B499">
        <v>51.45</v>
      </c>
      <c r="C499" s="93">
        <f t="shared" ref="C499" si="1114">B499/B498-1</f>
        <v>3.9024390243902474E-3</v>
      </c>
      <c r="D499" s="26">
        <f t="shared" ref="D499" si="1115">+F498*(1+L499)</f>
        <v>51.532450242298374</v>
      </c>
      <c r="E499" s="26">
        <f>D499*(1-VLOOKUP(A499,FX!A:K,9,0))</f>
        <v>51.420667174102014</v>
      </c>
      <c r="F499">
        <v>51.427</v>
      </c>
      <c r="G499" s="93">
        <f t="shared" ref="G499" si="1116">+B499/D499-1</f>
        <v>-1.5999674362601191E-3</v>
      </c>
      <c r="H499" s="42">
        <f t="shared" ref="H499" si="1117">(+B499/(E499)-1)</f>
        <v>5.7044817794116298E-4</v>
      </c>
      <c r="I499" s="93">
        <f t="shared" si="726"/>
        <v>4.4723588776340861E-4</v>
      </c>
      <c r="J499">
        <v>4160.16</v>
      </c>
      <c r="K499">
        <v>4189.3</v>
      </c>
      <c r="L499" s="93">
        <f t="shared" ref="L499" si="1118">+K499/J499-1</f>
        <v>7.0045382869889927E-3</v>
      </c>
      <c r="M499" s="92">
        <f t="shared" ref="M499" si="1119">WEEKDAY(A499,2)</f>
        <v>2</v>
      </c>
    </row>
    <row r="500" spans="1:14" x14ac:dyDescent="0.25">
      <c r="A500" s="90">
        <v>43110</v>
      </c>
      <c r="B500">
        <v>51.5</v>
      </c>
      <c r="C500" s="93">
        <f t="shared" ref="C500" si="1120">B500/B499-1</f>
        <v>9.7181729834794339E-4</v>
      </c>
      <c r="D500" s="26">
        <f t="shared" ref="D500" si="1121">+F499*(1+L500)</f>
        <v>51.65422501849951</v>
      </c>
      <c r="E500" s="26">
        <f>D500*(1-VLOOKUP(A500,FX!A:K,9,0))</f>
        <v>51.412154864299687</v>
      </c>
      <c r="F500">
        <v>51.41</v>
      </c>
      <c r="G500" s="93">
        <f t="shared" ref="G500" si="1122">+B500/D500-1</f>
        <v>-2.9857193374651647E-3</v>
      </c>
      <c r="H500" s="42">
        <f t="shared" ref="H500" si="1123">(+B500/(E500)-1)</f>
        <v>1.708645279159704E-3</v>
      </c>
      <c r="I500" s="93">
        <f t="shared" si="726"/>
        <v>1.750632172729194E-3</v>
      </c>
      <c r="J500">
        <v>4189.3</v>
      </c>
      <c r="K500">
        <v>4207.8100000000004</v>
      </c>
      <c r="L500" s="93">
        <f t="shared" ref="L500" si="1124">+K500/J500-1</f>
        <v>4.4183992552455642E-3</v>
      </c>
      <c r="M500" s="92">
        <f t="shared" ref="M500" si="1125">WEEKDAY(A500,2)</f>
        <v>3</v>
      </c>
    </row>
    <row r="501" spans="1:14" x14ac:dyDescent="0.25">
      <c r="A501" s="90">
        <v>43111</v>
      </c>
      <c r="B501">
        <v>51.75</v>
      </c>
      <c r="C501" s="93">
        <f t="shared" ref="C501" si="1126">B501/B500-1</f>
        <v>4.8543689320388328E-3</v>
      </c>
      <c r="D501" s="26">
        <f t="shared" ref="D501" si="1127">+F500*(1+L501)</f>
        <v>51.382876579503346</v>
      </c>
      <c r="E501" s="26">
        <f>D501*(1-VLOOKUP(A501,FX!A:K,9,0))</f>
        <v>51.470803356289942</v>
      </c>
      <c r="F501">
        <v>51.472999999999999</v>
      </c>
      <c r="G501" s="93">
        <f t="shared" ref="G501" si="1128">+B501/D501-1</f>
        <v>7.1448592398015709E-3</v>
      </c>
      <c r="H501" s="42">
        <f t="shared" ref="H501" si="1129">(+B501/(E501)-1)</f>
        <v>5.4243692638213936E-3</v>
      </c>
      <c r="I501" s="93">
        <f t="shared" si="726"/>
        <v>5.3814621257746165E-3</v>
      </c>
      <c r="J501">
        <v>4207.8100000000004</v>
      </c>
      <c r="K501">
        <v>4205.59</v>
      </c>
      <c r="L501" s="93">
        <f t="shared" ref="L501" si="1130">+K501/J501-1</f>
        <v>-5.2759036173222196E-4</v>
      </c>
      <c r="M501" s="92">
        <f t="shared" ref="M501" si="1131">WEEKDAY(A501,2)</f>
        <v>4</v>
      </c>
    </row>
    <row r="502" spans="1:14" x14ac:dyDescent="0.25">
      <c r="A502" s="90">
        <v>43112</v>
      </c>
      <c r="B502">
        <v>52.3</v>
      </c>
      <c r="C502" s="93">
        <f t="shared" ref="C502" si="1132">B502/B501-1</f>
        <v>1.0628019323671412E-2</v>
      </c>
      <c r="D502" s="26">
        <f t="shared" ref="D502" si="1133">+F501*(1+L502)</f>
        <v>51.710562608337945</v>
      </c>
      <c r="E502" s="26">
        <f>D502*(1-VLOOKUP(A502,FX!A:K,9,0))</f>
        <v>51.98841484919739</v>
      </c>
      <c r="F502">
        <v>51.985999999999997</v>
      </c>
      <c r="G502" s="93">
        <f t="shared" ref="G502" si="1134">+B502/D502-1</f>
        <v>1.139878125338778E-2</v>
      </c>
      <c r="H502" s="42">
        <f t="shared" ref="H502" si="1135">(+B502/(E502)-1)</f>
        <v>5.9933573990746947E-3</v>
      </c>
      <c r="I502" s="93">
        <f t="shared" si="726"/>
        <v>6.0400877159234589E-3</v>
      </c>
      <c r="J502">
        <v>4205.59</v>
      </c>
      <c r="K502" s="92">
        <v>4225</v>
      </c>
      <c r="L502" s="93">
        <f t="shared" ref="L502" si="1136">+K502/J502-1</f>
        <v>4.6152858457433332E-3</v>
      </c>
      <c r="M502" s="92">
        <f t="shared" ref="M502" si="1137">WEEKDAY(A502,2)</f>
        <v>5</v>
      </c>
    </row>
    <row r="503" spans="1:14" x14ac:dyDescent="0.25">
      <c r="A503" s="90">
        <v>43115</v>
      </c>
      <c r="B503">
        <v>52.35</v>
      </c>
      <c r="C503" s="93">
        <f t="shared" ref="C503" si="1138">B503/B502-1</f>
        <v>9.5602294455066072E-4</v>
      </c>
      <c r="D503" s="26">
        <f t="shared" ref="D503" si="1139">+F502*(1+L503)</f>
        <v>51.988953050887567</v>
      </c>
      <c r="E503" s="26">
        <f>D503*(1-VLOOKUP(A503,FX!A:K,9,0))</f>
        <v>52.484831295681346</v>
      </c>
      <c r="F503">
        <v>52.470999999999997</v>
      </c>
      <c r="G503" s="93">
        <f t="shared" ref="G503" si="1140">+B503/D503-1</f>
        <v>6.9446858981567772E-3</v>
      </c>
      <c r="H503" s="42">
        <f t="shared" ref="H503" si="1141">(+B503/(E503)-1)</f>
        <v>-2.5689573987911496E-3</v>
      </c>
      <c r="I503" s="93">
        <f t="shared" si="726"/>
        <v>-2.3060357149662369E-3</v>
      </c>
      <c r="J503" s="92">
        <v>4225</v>
      </c>
      <c r="K503">
        <v>4225.24</v>
      </c>
      <c r="L503" s="93">
        <f t="shared" ref="L503" si="1142">+K503/J503-1</f>
        <v>5.680473372771111E-5</v>
      </c>
      <c r="M503" s="92">
        <f t="shared" ref="M503" si="1143">WEEKDAY(A503,2)</f>
        <v>1</v>
      </c>
    </row>
    <row r="504" spans="1:14" x14ac:dyDescent="0.25">
      <c r="A504" s="90">
        <v>43116</v>
      </c>
      <c r="B504">
        <v>53</v>
      </c>
      <c r="C504" s="93">
        <f t="shared" ref="C504" si="1144">B504/B503-1</f>
        <v>1.241642788920716E-2</v>
      </c>
      <c r="D504" s="26">
        <f t="shared" ref="D504" si="1145">+F503*(1+L504)</f>
        <v>52.883665630828069</v>
      </c>
      <c r="E504" s="26">
        <f>D504*(1-VLOOKUP(A504,FX!A:K,9,0))</f>
        <v>52.843804577155538</v>
      </c>
      <c r="F504">
        <v>52.825000000000003</v>
      </c>
      <c r="G504" s="93">
        <f t="shared" ref="G504" si="1146">+B504/D504-1</f>
        <v>2.1998166689889409E-3</v>
      </c>
      <c r="H504" s="42">
        <f t="shared" ref="H504" si="1147">(+B504/(E504)-1)</f>
        <v>2.9557944227200927E-3</v>
      </c>
      <c r="I504" s="93">
        <f t="shared" si="726"/>
        <v>3.3128253667771279E-3</v>
      </c>
      <c r="J504">
        <v>4225.24</v>
      </c>
      <c r="K504">
        <v>4258.47</v>
      </c>
      <c r="L504" s="93">
        <f t="shared" ref="L504" si="1148">+K504/J504-1</f>
        <v>7.8646420085013435E-3</v>
      </c>
      <c r="M504" s="92">
        <f t="shared" ref="M504" si="1149">WEEKDAY(A504,2)</f>
        <v>2</v>
      </c>
    </row>
    <row r="505" spans="1:14" x14ac:dyDescent="0.25">
      <c r="A505" s="90">
        <v>43117</v>
      </c>
      <c r="B505">
        <v>52.8</v>
      </c>
      <c r="C505" s="93">
        <f t="shared" ref="C505" si="1150">B505/B504-1</f>
        <v>-3.7735849056603765E-3</v>
      </c>
      <c r="D505" s="26">
        <f t="shared" ref="D505" si="1151">+F504*(1+L505)</f>
        <v>52.696611459045151</v>
      </c>
      <c r="E505" s="26">
        <f>D505*(1-VLOOKUP(A505,FX!A:K,9,0))</f>
        <v>52.638622308457464</v>
      </c>
      <c r="F505">
        <v>52.627000000000002</v>
      </c>
      <c r="G505" s="93">
        <f t="shared" ref="G505" si="1152">+B505/D505-1</f>
        <v>1.9619580480083609E-3</v>
      </c>
      <c r="H505" s="42">
        <f t="shared" ref="H505" si="1153">(+B505/(E505)-1)</f>
        <v>3.0657658666839449E-3</v>
      </c>
      <c r="I505" s="93">
        <f t="shared" si="726"/>
        <v>3.2872859938812837E-3</v>
      </c>
      <c r="J505">
        <v>4258.47</v>
      </c>
      <c r="K505">
        <v>4248.12</v>
      </c>
      <c r="L505" s="93">
        <f t="shared" ref="L505" si="1154">+K505/J505-1</f>
        <v>-2.4304503730213645E-3</v>
      </c>
      <c r="M505" s="92">
        <f t="shared" ref="M505" si="1155">WEEKDAY(A505,2)</f>
        <v>3</v>
      </c>
    </row>
    <row r="506" spans="1:14" x14ac:dyDescent="0.25">
      <c r="A506" s="90">
        <v>43118</v>
      </c>
      <c r="B506">
        <v>53</v>
      </c>
      <c r="C506" s="93">
        <f t="shared" ref="C506" si="1156">B506/B505-1</f>
        <v>3.7878787878788955E-3</v>
      </c>
      <c r="D506" s="26">
        <f t="shared" ref="D506" si="1157">+F505*(1+L506)</f>
        <v>52.915647472293628</v>
      </c>
      <c r="E506" s="26">
        <f>D506*(1-VLOOKUP(A506,FX!A:K,9,0))</f>
        <v>52.929417895866933</v>
      </c>
      <c r="F506">
        <v>52.914999999999999</v>
      </c>
      <c r="G506" s="93">
        <f t="shared" ref="G506" si="1158">+B506/D506-1</f>
        <v>1.5940942185492801E-3</v>
      </c>
      <c r="H506" s="42">
        <f t="shared" ref="H506" si="1159">(+B506/(E506)-1)</f>
        <v>1.3335137044570011E-3</v>
      </c>
      <c r="I506" s="93">
        <f t="shared" si="726"/>
        <v>1.6063498062930393E-3</v>
      </c>
      <c r="J506">
        <v>4248.12</v>
      </c>
      <c r="K506">
        <v>4271.42</v>
      </c>
      <c r="L506" s="93">
        <f t="shared" ref="L506" si="1160">+K506/J506-1</f>
        <v>5.484779149364849E-3</v>
      </c>
      <c r="M506" s="92">
        <f t="shared" ref="M506" si="1161">WEEKDAY(A506,2)</f>
        <v>4</v>
      </c>
    </row>
    <row r="507" spans="1:14" x14ac:dyDescent="0.25">
      <c r="A507" s="90">
        <v>43119</v>
      </c>
      <c r="B507">
        <v>53.4</v>
      </c>
      <c r="C507" s="93">
        <f t="shared" ref="C507" si="1162">B507/B506-1</f>
        <v>7.547169811320753E-3</v>
      </c>
      <c r="D507" s="26">
        <f t="shared" ref="D507" si="1163">+F506*(1+L507)</f>
        <v>53.088186364253573</v>
      </c>
      <c r="E507" s="26">
        <f>D507*(1-VLOOKUP(A507,FX!A:K,9,0))</f>
        <v>53.43399583225586</v>
      </c>
      <c r="F507">
        <v>53.423999999999999</v>
      </c>
      <c r="G507" s="93">
        <f t="shared" ref="G507" si="1164">+B507/D507-1</f>
        <v>5.8735032612902138E-3</v>
      </c>
      <c r="H507" s="42">
        <f t="shared" ref="H507" si="1165">(+B507/(E507)-1)</f>
        <v>-6.3622103730709423E-4</v>
      </c>
      <c r="I507" s="93">
        <f t="shared" si="726"/>
        <v>-4.4923629829296541E-4</v>
      </c>
      <c r="J507">
        <v>4271.42</v>
      </c>
      <c r="K507">
        <v>4285.3999999999996</v>
      </c>
      <c r="L507" s="93">
        <f t="shared" ref="L507" si="1166">+K507/J507-1</f>
        <v>3.2729162667215483E-3</v>
      </c>
      <c r="M507" s="92">
        <f t="shared" ref="M507" si="1167">WEEKDAY(A507,2)</f>
        <v>5</v>
      </c>
      <c r="N507" t="s">
        <v>662</v>
      </c>
    </row>
    <row r="508" spans="1:14" x14ac:dyDescent="0.25">
      <c r="A508" s="90">
        <v>43122</v>
      </c>
      <c r="B508">
        <v>53.95</v>
      </c>
      <c r="C508" s="93">
        <f t="shared" ref="C508" si="1168">B508/B507-1</f>
        <v>1.0299625468164875E-2</v>
      </c>
      <c r="D508" s="26">
        <f t="shared" ref="D508" si="1169">+F507*(1+L508)</f>
        <v>54.062285527605368</v>
      </c>
      <c r="E508" s="26">
        <f>D508*(1-VLOOKUP(A508,FX!A:K,9,0))</f>
        <v>53.946234566840772</v>
      </c>
      <c r="F508">
        <v>53.933999999999997</v>
      </c>
      <c r="G508" s="93">
        <f t="shared" ref="G508" si="1170">+B508/D508-1</f>
        <v>-2.0769659756251224E-3</v>
      </c>
      <c r="H508" s="42">
        <f t="shared" ref="H508" si="1171">(+B508/(E508)-1)</f>
        <v>6.9799740231468732E-5</v>
      </c>
      <c r="I508" s="93">
        <f t="shared" si="726"/>
        <v>2.9665887937113666E-4</v>
      </c>
      <c r="J508">
        <v>4285.3999999999996</v>
      </c>
      <c r="K508">
        <v>4336.6000000000004</v>
      </c>
      <c r="L508" s="93">
        <f t="shared" ref="L508" si="1172">+K508/J508-1</f>
        <v>1.1947542819807033E-2</v>
      </c>
      <c r="M508" s="92">
        <f t="shared" ref="M508" si="1173">WEEKDAY(A508,2)</f>
        <v>1</v>
      </c>
    </row>
    <row r="509" spans="1:14" x14ac:dyDescent="0.25">
      <c r="A509" s="90">
        <v>43123</v>
      </c>
      <c r="B509">
        <v>54.65</v>
      </c>
      <c r="C509" s="93">
        <f t="shared" ref="C509" si="1174">B509/B508-1</f>
        <v>1.2974976830398388E-2</v>
      </c>
      <c r="D509" s="26">
        <f t="shared" ref="D509" si="1175">+F508*(1+L509)</f>
        <v>54.506223248627947</v>
      </c>
      <c r="E509" s="26">
        <f>D509*(1-VLOOKUP(A509,FX!A:K,9,0))</f>
        <v>54.577809365373312</v>
      </c>
      <c r="F509">
        <v>54.555</v>
      </c>
      <c r="G509" s="93">
        <f t="shared" ref="G509" si="1176">+B509/D509-1</f>
        <v>2.6378043240351534E-3</v>
      </c>
      <c r="H509" s="42">
        <f t="shared" ref="H509" si="1177">(+B509/(E509)-1)</f>
        <v>1.3227103737969426E-3</v>
      </c>
      <c r="I509" s="93">
        <f t="shared" si="726"/>
        <v>1.7413619283292991E-3</v>
      </c>
      <c r="J509">
        <v>4336.6000000000004</v>
      </c>
      <c r="K509">
        <v>4382.6099999999997</v>
      </c>
      <c r="L509" s="93">
        <f t="shared" ref="L509" si="1178">+K509/J509-1</f>
        <v>1.0609694230502953E-2</v>
      </c>
      <c r="M509" s="92">
        <f t="shared" ref="M509" si="1179">WEEKDAY(A509,2)</f>
        <v>2</v>
      </c>
    </row>
    <row r="510" spans="1:14" x14ac:dyDescent="0.25">
      <c r="A510" s="90">
        <v>43124</v>
      </c>
      <c r="B510">
        <v>54.75</v>
      </c>
      <c r="C510" s="93">
        <f t="shared" ref="C510" si="1180">B510/B509-1</f>
        <v>1.8298261665141702E-3</v>
      </c>
      <c r="D510" s="26">
        <f t="shared" ref="D510" si="1181">+F509*(1+L510)</f>
        <v>54.645621889695867</v>
      </c>
      <c r="E510" s="26">
        <f>D510*(1-VLOOKUP(A510,FX!A:K,9,0))</f>
        <v>54.697694329820671</v>
      </c>
      <c r="F510">
        <v>54.71</v>
      </c>
      <c r="G510" s="93">
        <f t="shared" ref="G510" si="1182">+B510/D510-1</f>
        <v>1.9100909953009282E-3</v>
      </c>
      <c r="H510" s="42">
        <f t="shared" ref="H510" si="1183">(+B510/(E510)-1)</f>
        <v>9.5626828187556079E-4</v>
      </c>
      <c r="I510" s="93">
        <f t="shared" si="726"/>
        <v>7.3112776457673334E-4</v>
      </c>
      <c r="J510">
        <v>4382.6099999999997</v>
      </c>
      <c r="K510">
        <v>4389.8900000000003</v>
      </c>
      <c r="L510" s="93">
        <f t="shared" ref="L510" si="1184">+K510/J510-1</f>
        <v>1.6611106167330192E-3</v>
      </c>
      <c r="M510" s="92">
        <f t="shared" ref="M510" si="1185">WEEKDAY(A510,2)</f>
        <v>3</v>
      </c>
    </row>
    <row r="511" spans="1:14" x14ac:dyDescent="0.25">
      <c r="A511" s="90">
        <v>43125</v>
      </c>
      <c r="B511">
        <v>54.55</v>
      </c>
      <c r="C511" s="93">
        <f t="shared" ref="C511" si="1186">B511/B510-1</f>
        <v>-3.6529680365297024E-3</v>
      </c>
      <c r="D511" s="26">
        <f t="shared" ref="D511" si="1187">+F510*(1+L511)</f>
        <v>54.400799746690687</v>
      </c>
      <c r="E511" s="26">
        <f>D511*(1-VLOOKUP(A511,FX!A:K,9,0))</f>
        <v>54.955313230023592</v>
      </c>
      <c r="F511">
        <v>54.963999999999999</v>
      </c>
      <c r="G511" s="93">
        <f t="shared" ref="G511" si="1188">+B511/D511-1</f>
        <v>2.7426113954949205E-3</v>
      </c>
      <c r="H511" s="42">
        <f t="shared" ref="H511" si="1189">(+B511/(E511)-1)</f>
        <v>-7.375323807674361E-3</v>
      </c>
      <c r="I511" s="93">
        <f t="shared" si="726"/>
        <v>-7.5322028964412979E-3</v>
      </c>
      <c r="J511">
        <v>4389.8900000000003</v>
      </c>
      <c r="K511">
        <v>4365.08</v>
      </c>
      <c r="L511" s="93">
        <f t="shared" ref="L511" si="1190">+K511/J511-1</f>
        <v>-5.6516222502159819E-3</v>
      </c>
      <c r="M511" s="92">
        <f t="shared" ref="M511" si="1191">WEEKDAY(A511,2)</f>
        <v>4</v>
      </c>
    </row>
    <row r="512" spans="1:14" x14ac:dyDescent="0.25">
      <c r="A512" s="90">
        <v>43126</v>
      </c>
      <c r="B512">
        <v>55.35</v>
      </c>
      <c r="C512" s="93">
        <f t="shared" ref="C512" si="1192">B512/B511-1</f>
        <v>1.4665444546287931E-2</v>
      </c>
      <c r="D512" s="26">
        <f t="shared" ref="D512" si="1193">+F511*(1+L512)</f>
        <v>55.168238199528986</v>
      </c>
      <c r="E512" s="26">
        <f>D512*(1-VLOOKUP(A512,FX!A:K,9,0))</f>
        <v>55.146317550053247</v>
      </c>
      <c r="F512">
        <v>55.155000000000001</v>
      </c>
      <c r="G512" s="93">
        <f t="shared" ref="G512" si="1194">+B512/D512-1</f>
        <v>3.2946819837462726E-3</v>
      </c>
      <c r="H512" s="42">
        <f t="shared" ref="H512" si="1195">(+B512/(E512)-1)</f>
        <v>3.6934914060560153E-3</v>
      </c>
      <c r="I512" s="93">
        <f t="shared" si="726"/>
        <v>3.5354908893119319E-3</v>
      </c>
      <c r="J512">
        <v>4365.08</v>
      </c>
      <c r="K512">
        <v>4381.3</v>
      </c>
      <c r="L512" s="93">
        <f t="shared" ref="L512" si="1196">+K512/J512-1</f>
        <v>3.7158540049666566E-3</v>
      </c>
      <c r="M512" s="92">
        <f t="shared" ref="M512" si="1197">WEEKDAY(A512,2)</f>
        <v>5</v>
      </c>
    </row>
    <row r="513" spans="1:14" x14ac:dyDescent="0.25">
      <c r="A513" s="90">
        <v>43129</v>
      </c>
      <c r="B513">
        <v>54.15</v>
      </c>
      <c r="C513" s="93">
        <f t="shared" ref="C513" si="1198">B513/B512-1</f>
        <v>-2.1680216802168029E-2</v>
      </c>
      <c r="D513" s="26">
        <f t="shared" ref="D513" si="1199">+F512*(1+L513)</f>
        <v>54.156965535343396</v>
      </c>
      <c r="E513" s="26">
        <f>D513*(1-VLOOKUP(A513,FX!A:K,9,0))</f>
        <v>54.165905720083991</v>
      </c>
      <c r="F513">
        <v>54.179000000000002</v>
      </c>
      <c r="G513" s="93">
        <f t="shared" ref="G513" si="1200">+B513/D513-1</f>
        <v>-1.2861753376580687E-4</v>
      </c>
      <c r="H513" s="42">
        <f t="shared" ref="H513" si="1201">(+B513/(E513)-1)</f>
        <v>-2.9364818833066408E-4</v>
      </c>
      <c r="I513" s="93">
        <f t="shared" si="726"/>
        <v>-5.3526274017612341E-4</v>
      </c>
      <c r="J513">
        <v>4381.3</v>
      </c>
      <c r="K513">
        <v>4302.0200000000004</v>
      </c>
      <c r="L513" s="93">
        <f t="shared" ref="L513" si="1202">+K513/J513-1</f>
        <v>-1.8095085933398702E-2</v>
      </c>
      <c r="M513" s="92">
        <f t="shared" ref="M513" si="1203">WEEKDAY(A513,2)</f>
        <v>1</v>
      </c>
      <c r="N513" t="s">
        <v>678</v>
      </c>
    </row>
    <row r="514" spans="1:14" x14ac:dyDescent="0.25">
      <c r="A514" s="90">
        <v>43130</v>
      </c>
      <c r="B514">
        <v>53.3</v>
      </c>
      <c r="C514" s="93">
        <f t="shared" ref="C514" si="1204">B514/B513-1</f>
        <v>-1.5697137580794163E-2</v>
      </c>
      <c r="D514" s="26">
        <f t="shared" ref="D514" si="1205">+F513*(1+L514)</f>
        <v>53.600690350114597</v>
      </c>
      <c r="E514" s="26">
        <f>D514*(1-VLOOKUP(A514,FX!A:K,9,0))</f>
        <v>53.496254394528464</v>
      </c>
      <c r="F514">
        <v>53.481999999999999</v>
      </c>
      <c r="G514" s="93">
        <f t="shared" ref="G514" si="1206">+B514/D514-1</f>
        <v>-5.6098223390504964E-3</v>
      </c>
      <c r="H514" s="42">
        <f t="shared" ref="H514" si="1207">(+B514/(E514)-1)</f>
        <v>-3.6685632807320623E-3</v>
      </c>
      <c r="I514" s="93">
        <f t="shared" si="726"/>
        <v>-3.4030140982013179E-3</v>
      </c>
      <c r="J514">
        <v>4302.0200000000004</v>
      </c>
      <c r="K514">
        <v>4256.1000000000004</v>
      </c>
      <c r="L514" s="93">
        <f t="shared" ref="L514" si="1208">+K514/J514-1</f>
        <v>-1.0674055443721797E-2</v>
      </c>
      <c r="M514" s="92">
        <f t="shared" ref="M514" si="1209">WEEKDAY(A514,2)</f>
        <v>2</v>
      </c>
    </row>
    <row r="515" spans="1:14" x14ac:dyDescent="0.25">
      <c r="A515" s="90">
        <v>43131</v>
      </c>
      <c r="B515">
        <v>54</v>
      </c>
      <c r="C515" s="93">
        <f t="shared" ref="C515" si="1210">B515/B514-1</f>
        <v>1.3133208255159623E-2</v>
      </c>
      <c r="D515" s="26">
        <f t="shared" ref="D515" si="1211">+F514*(1+L515)</f>
        <v>53.730806090082453</v>
      </c>
      <c r="E515" s="26">
        <f>D515*(1-VLOOKUP(A515,FX!A:K,9,0))</f>
        <v>54.011795203531264</v>
      </c>
      <c r="F515">
        <v>53.991999999999997</v>
      </c>
      <c r="G515" s="93">
        <f t="shared" ref="G515" si="1212">+B515/D515-1</f>
        <v>5.0100478572054907E-3</v>
      </c>
      <c r="H515" s="42">
        <f t="shared" ref="H515" si="1213">(+B515/(E515)-1)</f>
        <v>-2.183819939111098E-4</v>
      </c>
      <c r="I515" s="93">
        <f t="shared" si="726"/>
        <v>1.4817009927403646E-4</v>
      </c>
      <c r="J515">
        <v>4256.1000000000004</v>
      </c>
      <c r="K515">
        <v>4275.8999999999996</v>
      </c>
      <c r="L515" s="93">
        <f t="shared" ref="L515" si="1214">+K515/J515-1</f>
        <v>4.6521463311479661E-3</v>
      </c>
      <c r="M515" s="92">
        <f t="shared" ref="M515" si="1215">WEEKDAY(A515,2)</f>
        <v>3</v>
      </c>
    </row>
    <row r="516" spans="1:14" x14ac:dyDescent="0.25">
      <c r="A516" s="90">
        <v>43132</v>
      </c>
      <c r="B516">
        <v>53.75</v>
      </c>
      <c r="C516" s="93">
        <f t="shared" ref="C516" si="1216">B516/B515-1</f>
        <v>-4.6296296296296502E-3</v>
      </c>
      <c r="D516" s="26">
        <f t="shared" ref="D516" si="1217">+F515*(1+L516)</f>
        <v>53.613188521714726</v>
      </c>
      <c r="E516" s="26">
        <f>D516*(1-VLOOKUP(A516,FX!A:K,9,0))</f>
        <v>53.719048535577748</v>
      </c>
      <c r="F516">
        <v>53.709000000000003</v>
      </c>
      <c r="G516" s="93">
        <f t="shared" ref="G516" si="1218">+B516/D516-1</f>
        <v>2.5518250650184982E-3</v>
      </c>
      <c r="H516" s="42">
        <f t="shared" ref="H516" si="1219">(+B516/(E516)-1)</f>
        <v>5.7617298269452277E-4</v>
      </c>
      <c r="I516" s="93">
        <f t="shared" si="726"/>
        <v>7.6337299149109583E-4</v>
      </c>
      <c r="J516">
        <v>4275.8999999999996</v>
      </c>
      <c r="K516">
        <v>4245.8999999999996</v>
      </c>
      <c r="L516" s="93">
        <f t="shared" ref="L516" si="1220">+K516/J516-1</f>
        <v>-7.0160667929558551E-3</v>
      </c>
      <c r="M516" s="92">
        <f t="shared" ref="M516" si="1221">WEEKDAY(A516,2)</f>
        <v>4</v>
      </c>
    </row>
    <row r="517" spans="1:14" x14ac:dyDescent="0.25">
      <c r="A517" s="90">
        <v>43133</v>
      </c>
      <c r="B517">
        <v>54.05</v>
      </c>
      <c r="C517" s="93">
        <f t="shared" ref="C517" si="1222">B517/B516-1</f>
        <v>5.5813953488370593E-3</v>
      </c>
      <c r="D517" s="26">
        <f t="shared" ref="D517" si="1223">+F516*(1+L517)</f>
        <v>54.029414745990252</v>
      </c>
      <c r="E517" s="26">
        <f>D517*(1-VLOOKUP(A517,FX!A:K,9,0))</f>
        <v>54.06078643945547</v>
      </c>
      <c r="F517">
        <v>54.014000000000003</v>
      </c>
      <c r="G517" s="93">
        <f t="shared" ref="G517" si="1224">+B517/D517-1</f>
        <v>3.8100086973957836E-4</v>
      </c>
      <c r="H517" s="42">
        <f t="shared" ref="H517" si="1225">(+B517/(E517)-1)</f>
        <v>-1.9952427935088224E-4</v>
      </c>
      <c r="I517" s="93">
        <f t="shared" si="726"/>
        <v>6.6649387195893972E-4</v>
      </c>
      <c r="J517">
        <v>4245.8999999999996</v>
      </c>
      <c r="K517">
        <v>4271.2299999999996</v>
      </c>
      <c r="L517" s="93">
        <f t="shared" ref="L517" si="1226">+K517/J517-1</f>
        <v>5.9657551991332269E-3</v>
      </c>
      <c r="M517" s="92">
        <f t="shared" ref="M517" si="1227">WEEKDAY(A517,2)</f>
        <v>5</v>
      </c>
    </row>
    <row r="518" spans="1:14" x14ac:dyDescent="0.25">
      <c r="A518" s="90">
        <v>43136</v>
      </c>
      <c r="B518">
        <v>53.85</v>
      </c>
      <c r="C518" s="93">
        <f t="shared" ref="C518" si="1228">B518/B517-1</f>
        <v>-3.7002775208140326E-3</v>
      </c>
      <c r="D518" s="26">
        <f t="shared" ref="D518" si="1229">+F517*(1+L518)</f>
        <v>54.050926337378229</v>
      </c>
      <c r="E518" s="26">
        <f>D518*(1-VLOOKUP(A518,FX!A:K,9,0))</f>
        <v>53.969219537003653</v>
      </c>
      <c r="F518">
        <v>53.984999999999999</v>
      </c>
      <c r="G518" s="93">
        <f t="shared" ref="G518" si="1230">+B518/D518-1</f>
        <v>-3.7173523377578288E-3</v>
      </c>
      <c r="H518" s="42">
        <f t="shared" ref="H518" si="1231">(+B518/(E518)-1)</f>
        <v>-2.2090283688818158E-3</v>
      </c>
      <c r="I518" s="93">
        <f t="shared" si="726"/>
        <v>-2.5006946373992145E-3</v>
      </c>
      <c r="J518">
        <v>4271.2299999999996</v>
      </c>
      <c r="K518">
        <v>4274.1499999999996</v>
      </c>
      <c r="L518" s="93">
        <f t="shared" ref="L518" si="1232">+K518/J518-1</f>
        <v>6.8364382156893555E-4</v>
      </c>
      <c r="M518" s="92">
        <f t="shared" ref="M518" si="1233">WEEKDAY(A518,2)</f>
        <v>1</v>
      </c>
    </row>
    <row r="519" spans="1:14" x14ac:dyDescent="0.25">
      <c r="A519" s="90">
        <v>43137</v>
      </c>
      <c r="B519">
        <v>51.85</v>
      </c>
      <c r="C519" s="93">
        <f t="shared" ref="C519" si="1234">B519/B518-1</f>
        <v>-3.7140204271123523E-2</v>
      </c>
      <c r="D519" s="26">
        <f t="shared" ref="D519" si="1235">+F518*(1+L519)</f>
        <v>52.402893358913481</v>
      </c>
      <c r="E519" s="26">
        <f>D519*(1-VLOOKUP(A519,FX!A:K,9,0))</f>
        <v>52.52542849603865</v>
      </c>
      <c r="F519">
        <v>52.494999999999997</v>
      </c>
      <c r="G519" s="93">
        <f t="shared" ref="G519" si="1236">+B519/D519-1</f>
        <v>-1.0550817397174006E-2</v>
      </c>
      <c r="H519" s="42">
        <f t="shared" ref="H519" si="1237">(+B519/(E519)-1)</f>
        <v>-1.285907636316741E-2</v>
      </c>
      <c r="I519" s="93">
        <f t="shared" si="726"/>
        <v>-1.2286884465187109E-2</v>
      </c>
      <c r="J519">
        <v>4274.1499999999996</v>
      </c>
      <c r="K519">
        <v>4148.8900000000003</v>
      </c>
      <c r="L519" s="93">
        <f t="shared" ref="L519" si="1238">+K519/J519-1</f>
        <v>-2.9306411801176657E-2</v>
      </c>
      <c r="M519" s="92">
        <f t="shared" ref="M519" si="1239">WEEKDAY(A519,2)</f>
        <v>2</v>
      </c>
    </row>
    <row r="520" spans="1:14" x14ac:dyDescent="0.25">
      <c r="A520" s="90">
        <v>43138</v>
      </c>
      <c r="B520">
        <v>50.85</v>
      </c>
      <c r="C520" s="93">
        <f t="shared" ref="C520" si="1240">B520/B519-1</f>
        <v>-1.9286403085824522E-2</v>
      </c>
      <c r="D520" s="26">
        <f t="shared" ref="D520" si="1241">+F519*(1+L520)</f>
        <v>51.250092795904443</v>
      </c>
      <c r="E520" s="26">
        <f>D520*(1-VLOOKUP(A520,FX!A:K,9,0))</f>
        <v>51.449481866694811</v>
      </c>
      <c r="F520">
        <v>51.378</v>
      </c>
      <c r="G520" s="93">
        <f t="shared" ref="G520" si="1242">+B520/D520-1</f>
        <v>-7.8066745654051806E-3</v>
      </c>
      <c r="H520" s="42">
        <f t="shared" ref="H520" si="1243">(+B520/(E520)-1)</f>
        <v>-1.165185430337401E-2</v>
      </c>
      <c r="I520" s="93">
        <f t="shared" si="726"/>
        <v>-1.0276772159289904E-2</v>
      </c>
      <c r="J520">
        <v>4148.8900000000003</v>
      </c>
      <c r="K520">
        <v>4050.5</v>
      </c>
      <c r="L520" s="93">
        <f t="shared" ref="L520" si="1244">+K520/J520-1</f>
        <v>-2.3714776723412823E-2</v>
      </c>
      <c r="M520" s="92">
        <f t="shared" ref="M520" si="1245">WEEKDAY(A520,2)</f>
        <v>3</v>
      </c>
    </row>
    <row r="521" spans="1:14" x14ac:dyDescent="0.25">
      <c r="A521" s="90">
        <v>43139</v>
      </c>
      <c r="B521">
        <v>49.8</v>
      </c>
      <c r="C521" s="93">
        <f t="shared" ref="C521" si="1246">B521/B520-1</f>
        <v>-2.0648967551622488E-2</v>
      </c>
      <c r="D521" s="26">
        <f t="shared" ref="D521" si="1247">+F520*(1+L521)</f>
        <v>50.890286359708675</v>
      </c>
      <c r="E521" s="26">
        <f>D521*(1-VLOOKUP(A521,FX!A:K,9,0))</f>
        <v>50.220170072641153</v>
      </c>
      <c r="F521">
        <v>50.225000000000001</v>
      </c>
      <c r="G521" s="93">
        <f t="shared" ref="G521" si="1248">+B521/D521-1</f>
        <v>-2.1424252793591836E-2</v>
      </c>
      <c r="H521" s="42">
        <f t="shared" ref="H521" si="1249">(+B521/(E521)-1)</f>
        <v>-8.3665601297924219E-3</v>
      </c>
      <c r="I521" s="93">
        <f t="shared" si="726"/>
        <v>-8.4619213539075533E-3</v>
      </c>
      <c r="J521">
        <v>4050.5</v>
      </c>
      <c r="K521">
        <v>4012.05</v>
      </c>
      <c r="L521" s="93">
        <f t="shared" ref="L521" si="1250">+K521/J521-1</f>
        <v>-9.492655227749669E-3</v>
      </c>
      <c r="M521" s="92">
        <f t="shared" ref="M521" si="1251">WEEKDAY(A521,2)</f>
        <v>4</v>
      </c>
    </row>
    <row r="522" spans="1:14" x14ac:dyDescent="0.25">
      <c r="A522" s="90">
        <v>43140</v>
      </c>
      <c r="B522">
        <v>47.8</v>
      </c>
      <c r="C522" s="93">
        <f t="shared" ref="C522" si="1252">B522/B521-1</f>
        <v>-4.016064257028118E-2</v>
      </c>
      <c r="D522" s="26">
        <f t="shared" ref="D522" si="1253">+F521*(1+L522)</f>
        <v>48.079322603157983</v>
      </c>
      <c r="E522" s="26">
        <f>D522*(1-VLOOKUP(A522,FX!A:K,9,0))</f>
        <v>48.067694991302112</v>
      </c>
      <c r="F522">
        <v>48.1</v>
      </c>
      <c r="G522" s="93">
        <f t="shared" ref="G522" si="1254">+B522/D522-1</f>
        <v>-5.8096201866961739E-3</v>
      </c>
      <c r="H522" s="42">
        <f t="shared" ref="H522" si="1255">(+B522/(E522)-1)</f>
        <v>-5.5691247801783472E-3</v>
      </c>
      <c r="I522" s="93">
        <f t="shared" si="726"/>
        <v>-6.2370062370062929E-3</v>
      </c>
      <c r="J522">
        <v>4012.05</v>
      </c>
      <c r="K522">
        <v>3840.65</v>
      </c>
      <c r="L522" s="93">
        <f t="shared" ref="L522" si="1256">+K522/J522-1</f>
        <v>-4.2721302077491585E-2</v>
      </c>
      <c r="M522" s="92">
        <f t="shared" ref="M522" si="1257">WEEKDAY(A522,2)</f>
        <v>5</v>
      </c>
    </row>
    <row r="523" spans="1:14" x14ac:dyDescent="0.25">
      <c r="A523" s="90">
        <v>43143</v>
      </c>
      <c r="B523">
        <v>48.75</v>
      </c>
      <c r="C523" s="93">
        <f t="shared" ref="C523" si="1258">B523/B522-1</f>
        <v>1.9874476987447709E-2</v>
      </c>
      <c r="D523" s="26">
        <f t="shared" ref="D523" si="1259">+F522*(1+L523)</f>
        <v>48.719307929647329</v>
      </c>
      <c r="E523" s="26">
        <f>D523*(1-VLOOKUP(A523,FX!A:K,9,0))</f>
        <v>48.988865441645466</v>
      </c>
      <c r="F523">
        <v>48.918999999999997</v>
      </c>
      <c r="G523" s="93">
        <f t="shared" ref="G523" si="1260">+B523/D523-1</f>
        <v>6.299775521645401E-4</v>
      </c>
      <c r="H523" s="42">
        <f t="shared" ref="H523" si="1261">(+B523/(E523)-1)</f>
        <v>-4.8759129139253066E-3</v>
      </c>
      <c r="I523" s="93">
        <f t="shared" si="726"/>
        <v>-3.4546904065904105E-3</v>
      </c>
      <c r="J523">
        <v>3840.65</v>
      </c>
      <c r="K523">
        <v>3890.1</v>
      </c>
      <c r="L523" s="93">
        <f t="shared" ref="L523" si="1262">+K523/J523-1</f>
        <v>1.2875424732792684E-2</v>
      </c>
      <c r="M523" s="92">
        <f t="shared" ref="M523" si="1263">WEEKDAY(A523,2)</f>
        <v>1</v>
      </c>
    </row>
    <row r="524" spans="1:14" x14ac:dyDescent="0.25">
      <c r="A524" s="90">
        <v>43144</v>
      </c>
      <c r="B524">
        <v>49.05</v>
      </c>
      <c r="C524" s="93">
        <f t="shared" ref="C524" si="1264">B524/B523-1</f>
        <v>6.1538461538461764E-3</v>
      </c>
      <c r="D524" s="26">
        <f t="shared" ref="D524" si="1265">+F523*(1+L524)</f>
        <v>49.491551366288782</v>
      </c>
      <c r="E524" s="26">
        <f>D524*(1-VLOOKUP(A524,FX!A:K,9,0))</f>
        <v>49.381055159878763</v>
      </c>
      <c r="F524">
        <v>49.427999999999997</v>
      </c>
      <c r="G524" s="93">
        <f t="shared" ref="G524" si="1266">+B524/D524-1</f>
        <v>-8.921752381954029E-3</v>
      </c>
      <c r="H524" s="42">
        <f t="shared" ref="H524" si="1267">(+B524/(E524)-1)</f>
        <v>-6.7040924663703816E-3</v>
      </c>
      <c r="I524" s="93">
        <f t="shared" si="726"/>
        <v>-7.6474872541879568E-3</v>
      </c>
      <c r="J524">
        <v>3890.1</v>
      </c>
      <c r="K524">
        <v>3935.63</v>
      </c>
      <c r="L524" s="93">
        <f t="shared" ref="L524" si="1268">+K524/J524-1</f>
        <v>1.1704069304131037E-2</v>
      </c>
      <c r="M524" s="92">
        <f t="shared" ref="M524" si="1269">WEEKDAY(A524,2)</f>
        <v>2</v>
      </c>
    </row>
    <row r="525" spans="1:14" x14ac:dyDescent="0.25">
      <c r="A525" s="90">
        <v>43145</v>
      </c>
      <c r="B525">
        <v>49.55</v>
      </c>
      <c r="C525" s="93">
        <f t="shared" ref="C525" si="1270">B525/B524-1</f>
        <v>1.0193679918450549E-2</v>
      </c>
      <c r="D525" s="26">
        <f t="shared" ref="D525" si="1271">+F524*(1+L525)</f>
        <v>49.821476835983049</v>
      </c>
      <c r="E525" s="26">
        <f>D525*(1-VLOOKUP(A525,FX!A:K,9,0))</f>
        <v>49.806675037103233</v>
      </c>
      <c r="F525">
        <v>49.811</v>
      </c>
      <c r="G525" s="93">
        <f t="shared" ref="G525" si="1272">+B525/D525-1</f>
        <v>-5.4489921460333379E-3</v>
      </c>
      <c r="H525" s="42">
        <f t="shared" ref="H525" si="1273">(+B525/(E525)-1)</f>
        <v>-5.1534264616545089E-3</v>
      </c>
      <c r="I525" s="93">
        <f t="shared" si="726"/>
        <v>-5.2398064684507917E-3</v>
      </c>
      <c r="J525">
        <v>3935.63</v>
      </c>
      <c r="K525">
        <v>3966.96</v>
      </c>
      <c r="L525" s="93">
        <f t="shared" ref="L525" si="1274">+K525/J525-1</f>
        <v>7.9606060529062717E-3</v>
      </c>
      <c r="M525" s="92">
        <f t="shared" ref="M525" si="1275">WEEKDAY(A525,2)</f>
        <v>3</v>
      </c>
    </row>
    <row r="526" spans="1:14" x14ac:dyDescent="0.25">
      <c r="A526" s="90">
        <v>43146</v>
      </c>
      <c r="B526">
        <v>50.7</v>
      </c>
      <c r="C526" s="93">
        <f t="shared" ref="C526" si="1276">B526/B525-1</f>
        <v>2.3208879919273562E-2</v>
      </c>
      <c r="D526" s="26">
        <f t="shared" ref="D526" si="1277">+F525*(1+L526)</f>
        <v>49.811</v>
      </c>
      <c r="E526" s="26">
        <f>D526*(1-VLOOKUP(A526,FX!A:K,9,0))</f>
        <v>50.047398783874087</v>
      </c>
      <c r="F526">
        <v>49.811</v>
      </c>
      <c r="G526" s="93">
        <f t="shared" ref="G526" si="1278">+B526/D526-1</f>
        <v>1.7847463411696296E-2</v>
      </c>
      <c r="H526" s="42">
        <f t="shared" ref="H526" si="1279">(+B526/(E526)-1)</f>
        <v>1.3039663039114746E-2</v>
      </c>
      <c r="I526" s="93">
        <f t="shared" si="726"/>
        <v>1.7847463411696296E-2</v>
      </c>
      <c r="J526">
        <v>3966.96</v>
      </c>
      <c r="K526">
        <v>3966.96</v>
      </c>
      <c r="L526" s="93">
        <f t="shared" ref="L526" si="1280">+K526/J526-1</f>
        <v>0</v>
      </c>
      <c r="M526" s="92">
        <f t="shared" ref="M526" si="1281">WEEKDAY(A526,2)</f>
        <v>4</v>
      </c>
      <c r="N526" t="s">
        <v>710</v>
      </c>
    </row>
    <row r="527" spans="1:14" x14ac:dyDescent="0.25">
      <c r="A527" s="90">
        <v>43147</v>
      </c>
      <c r="B527">
        <v>50.7</v>
      </c>
      <c r="C527" s="93">
        <f t="shared" ref="C527" si="1282">B527/B526-1</f>
        <v>0</v>
      </c>
      <c r="D527" s="26">
        <f t="shared" ref="D527" si="1283">+F526*(1+L527)</f>
        <v>49.811</v>
      </c>
      <c r="E527" s="26">
        <f>D527*(1-VLOOKUP(A527,FX!A:K,9,0))</f>
        <v>49.987619696931162</v>
      </c>
      <c r="F527" s="92">
        <v>49.811</v>
      </c>
      <c r="G527" s="93">
        <f t="shared" ref="G527" si="1284">+B527/D527-1</f>
        <v>1.7847463411696296E-2</v>
      </c>
      <c r="H527" s="42">
        <f t="shared" ref="H527" si="1285">(+B527/(E527)-1)</f>
        <v>1.4251134728717085E-2</v>
      </c>
      <c r="I527" s="93">
        <f t="shared" si="726"/>
        <v>1.7847463411696296E-2</v>
      </c>
      <c r="J527">
        <v>3966.96</v>
      </c>
      <c r="K527">
        <v>3966.96</v>
      </c>
      <c r="L527" s="93">
        <f t="shared" ref="L527" si="1286">+K527/J527-1</f>
        <v>0</v>
      </c>
      <c r="M527" s="92">
        <f t="shared" ref="M527" si="1287">WEEKDAY(A527,2)</f>
        <v>5</v>
      </c>
    </row>
    <row r="528" spans="1:14" x14ac:dyDescent="0.25">
      <c r="A528" s="90">
        <v>43150</v>
      </c>
    </row>
    <row r="529" spans="1:1" x14ac:dyDescent="0.25">
      <c r="A529" s="90">
        <v>43151</v>
      </c>
    </row>
    <row r="530" spans="1:1" x14ac:dyDescent="0.25">
      <c r="A530" s="90">
        <v>43152</v>
      </c>
    </row>
    <row r="531" spans="1:1" x14ac:dyDescent="0.25">
      <c r="A531" s="90">
        <v>43153</v>
      </c>
    </row>
    <row r="532" spans="1:1" x14ac:dyDescent="0.25">
      <c r="A532" s="90">
        <v>43154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538"/>
  <sheetViews>
    <sheetView zoomScale="115" zoomScaleNormal="115" workbookViewId="0">
      <pane xSplit="1" ySplit="2" topLeftCell="F523" activePane="bottomRight" state="frozen"/>
      <selection pane="topRight" activeCell="B1" sqref="B1"/>
      <selection pane="bottomLeft" activeCell="A3" sqref="A3"/>
      <selection pane="bottomRight" activeCell="K533" sqref="K533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 x14ac:dyDescent="0.25">
      <c r="J1" t="s">
        <v>219</v>
      </c>
      <c r="Q1" t="s">
        <v>34</v>
      </c>
    </row>
    <row r="2" spans="1:19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87" t="s">
        <v>636</v>
      </c>
      <c r="P2" s="87"/>
      <c r="Q2" s="37" t="s">
        <v>35</v>
      </c>
      <c r="R2" s="37" t="s">
        <v>47</v>
      </c>
    </row>
    <row r="3" spans="1:19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x14ac:dyDescent="0.2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x14ac:dyDescent="0.2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x14ac:dyDescent="0.2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x14ac:dyDescent="0.2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x14ac:dyDescent="0.2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x14ac:dyDescent="0.2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x14ac:dyDescent="0.2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x14ac:dyDescent="0.2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x14ac:dyDescent="0.2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x14ac:dyDescent="0.2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x14ac:dyDescent="0.2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x14ac:dyDescent="0.2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x14ac:dyDescent="0.2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x14ac:dyDescent="0.2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x14ac:dyDescent="0.2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x14ac:dyDescent="0.2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x14ac:dyDescent="0.2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x14ac:dyDescent="0.2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x14ac:dyDescent="0.2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x14ac:dyDescent="0.2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x14ac:dyDescent="0.2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x14ac:dyDescent="0.2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x14ac:dyDescent="0.2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x14ac:dyDescent="0.2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x14ac:dyDescent="0.2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x14ac:dyDescent="0.2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x14ac:dyDescent="0.2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x14ac:dyDescent="0.2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x14ac:dyDescent="0.2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x14ac:dyDescent="0.2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x14ac:dyDescent="0.2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x14ac:dyDescent="0.2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x14ac:dyDescent="0.2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x14ac:dyDescent="0.2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x14ac:dyDescent="0.2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x14ac:dyDescent="0.2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x14ac:dyDescent="0.2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x14ac:dyDescent="0.2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x14ac:dyDescent="0.2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x14ac:dyDescent="0.2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x14ac:dyDescent="0.2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x14ac:dyDescent="0.2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x14ac:dyDescent="0.2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x14ac:dyDescent="0.2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x14ac:dyDescent="0.2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x14ac:dyDescent="0.2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x14ac:dyDescent="0.2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x14ac:dyDescent="0.2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x14ac:dyDescent="0.2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x14ac:dyDescent="0.2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x14ac:dyDescent="0.2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x14ac:dyDescent="0.2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x14ac:dyDescent="0.2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x14ac:dyDescent="0.2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x14ac:dyDescent="0.2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x14ac:dyDescent="0.2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x14ac:dyDescent="0.2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x14ac:dyDescent="0.2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x14ac:dyDescent="0.2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x14ac:dyDescent="0.2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x14ac:dyDescent="0.2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x14ac:dyDescent="0.2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x14ac:dyDescent="0.2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x14ac:dyDescent="0.2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x14ac:dyDescent="0.2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x14ac:dyDescent="0.2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x14ac:dyDescent="0.2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x14ac:dyDescent="0.2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x14ac:dyDescent="0.2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x14ac:dyDescent="0.2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x14ac:dyDescent="0.2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x14ac:dyDescent="0.2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x14ac:dyDescent="0.2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x14ac:dyDescent="0.2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x14ac:dyDescent="0.2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x14ac:dyDescent="0.2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x14ac:dyDescent="0.2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x14ac:dyDescent="0.2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x14ac:dyDescent="0.2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x14ac:dyDescent="0.2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x14ac:dyDescent="0.2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x14ac:dyDescent="0.2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x14ac:dyDescent="0.2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x14ac:dyDescent="0.2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x14ac:dyDescent="0.2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x14ac:dyDescent="0.2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x14ac:dyDescent="0.2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x14ac:dyDescent="0.2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x14ac:dyDescent="0.2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x14ac:dyDescent="0.2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x14ac:dyDescent="0.2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x14ac:dyDescent="0.2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x14ac:dyDescent="0.2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x14ac:dyDescent="0.2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x14ac:dyDescent="0.2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x14ac:dyDescent="0.2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x14ac:dyDescent="0.2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x14ac:dyDescent="0.2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x14ac:dyDescent="0.2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x14ac:dyDescent="0.2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x14ac:dyDescent="0.2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x14ac:dyDescent="0.2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x14ac:dyDescent="0.2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x14ac:dyDescent="0.2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x14ac:dyDescent="0.2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x14ac:dyDescent="0.2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x14ac:dyDescent="0.2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x14ac:dyDescent="0.2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x14ac:dyDescent="0.2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x14ac:dyDescent="0.2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x14ac:dyDescent="0.2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x14ac:dyDescent="0.2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x14ac:dyDescent="0.2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x14ac:dyDescent="0.2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x14ac:dyDescent="0.2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x14ac:dyDescent="0.2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x14ac:dyDescent="0.2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x14ac:dyDescent="0.2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x14ac:dyDescent="0.2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x14ac:dyDescent="0.2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x14ac:dyDescent="0.2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x14ac:dyDescent="0.2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x14ac:dyDescent="0.2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x14ac:dyDescent="0.2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x14ac:dyDescent="0.2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x14ac:dyDescent="0.2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x14ac:dyDescent="0.2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x14ac:dyDescent="0.2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x14ac:dyDescent="0.2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x14ac:dyDescent="0.2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x14ac:dyDescent="0.2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x14ac:dyDescent="0.2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x14ac:dyDescent="0.2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x14ac:dyDescent="0.2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x14ac:dyDescent="0.2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x14ac:dyDescent="0.2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x14ac:dyDescent="0.2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x14ac:dyDescent="0.2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x14ac:dyDescent="0.2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x14ac:dyDescent="0.2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x14ac:dyDescent="0.2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x14ac:dyDescent="0.2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x14ac:dyDescent="0.2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x14ac:dyDescent="0.2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x14ac:dyDescent="0.2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x14ac:dyDescent="0.2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x14ac:dyDescent="0.2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x14ac:dyDescent="0.2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x14ac:dyDescent="0.2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x14ac:dyDescent="0.2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x14ac:dyDescent="0.2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x14ac:dyDescent="0.2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x14ac:dyDescent="0.2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x14ac:dyDescent="0.2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x14ac:dyDescent="0.2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x14ac:dyDescent="0.2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x14ac:dyDescent="0.2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x14ac:dyDescent="0.2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x14ac:dyDescent="0.2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x14ac:dyDescent="0.2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x14ac:dyDescent="0.2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x14ac:dyDescent="0.2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x14ac:dyDescent="0.2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x14ac:dyDescent="0.2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x14ac:dyDescent="0.2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x14ac:dyDescent="0.2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x14ac:dyDescent="0.2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x14ac:dyDescent="0.2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x14ac:dyDescent="0.2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x14ac:dyDescent="0.2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x14ac:dyDescent="0.2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x14ac:dyDescent="0.2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x14ac:dyDescent="0.2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x14ac:dyDescent="0.2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x14ac:dyDescent="0.2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x14ac:dyDescent="0.2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x14ac:dyDescent="0.2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x14ac:dyDescent="0.2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x14ac:dyDescent="0.2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x14ac:dyDescent="0.2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x14ac:dyDescent="0.2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x14ac:dyDescent="0.2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x14ac:dyDescent="0.2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x14ac:dyDescent="0.2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x14ac:dyDescent="0.2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x14ac:dyDescent="0.2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x14ac:dyDescent="0.2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x14ac:dyDescent="0.2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x14ac:dyDescent="0.2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x14ac:dyDescent="0.2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x14ac:dyDescent="0.2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x14ac:dyDescent="0.2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x14ac:dyDescent="0.2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x14ac:dyDescent="0.2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x14ac:dyDescent="0.2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x14ac:dyDescent="0.2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x14ac:dyDescent="0.2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x14ac:dyDescent="0.2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x14ac:dyDescent="0.2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x14ac:dyDescent="0.2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x14ac:dyDescent="0.2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x14ac:dyDescent="0.2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x14ac:dyDescent="0.2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x14ac:dyDescent="0.2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x14ac:dyDescent="0.2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x14ac:dyDescent="0.2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x14ac:dyDescent="0.2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x14ac:dyDescent="0.2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x14ac:dyDescent="0.2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x14ac:dyDescent="0.2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x14ac:dyDescent="0.2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x14ac:dyDescent="0.2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x14ac:dyDescent="0.2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x14ac:dyDescent="0.2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x14ac:dyDescent="0.2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x14ac:dyDescent="0.2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x14ac:dyDescent="0.2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x14ac:dyDescent="0.2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x14ac:dyDescent="0.2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x14ac:dyDescent="0.2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x14ac:dyDescent="0.2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x14ac:dyDescent="0.2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x14ac:dyDescent="0.2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x14ac:dyDescent="0.2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x14ac:dyDescent="0.2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x14ac:dyDescent="0.2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x14ac:dyDescent="0.2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x14ac:dyDescent="0.2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x14ac:dyDescent="0.2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x14ac:dyDescent="0.2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x14ac:dyDescent="0.2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x14ac:dyDescent="0.2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x14ac:dyDescent="0.2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x14ac:dyDescent="0.2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x14ac:dyDescent="0.2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x14ac:dyDescent="0.2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x14ac:dyDescent="0.2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x14ac:dyDescent="0.2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x14ac:dyDescent="0.2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x14ac:dyDescent="0.2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x14ac:dyDescent="0.2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x14ac:dyDescent="0.2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x14ac:dyDescent="0.2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x14ac:dyDescent="0.2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x14ac:dyDescent="0.2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x14ac:dyDescent="0.2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8" x14ac:dyDescent="0.2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x14ac:dyDescent="0.2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x14ac:dyDescent="0.2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x14ac:dyDescent="0.2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6" x14ac:dyDescent="0.2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x14ac:dyDescent="0.2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x14ac:dyDescent="0.2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x14ac:dyDescent="0.2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x14ac:dyDescent="0.2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x14ac:dyDescent="0.2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x14ac:dyDescent="0.2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x14ac:dyDescent="0.2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x14ac:dyDescent="0.2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x14ac:dyDescent="0.2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x14ac:dyDescent="0.2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x14ac:dyDescent="0.2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x14ac:dyDescent="0.2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x14ac:dyDescent="0.2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8" x14ac:dyDescent="0.2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8" x14ac:dyDescent="0.2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x14ac:dyDescent="0.2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x14ac:dyDescent="0.2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x14ac:dyDescent="0.2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x14ac:dyDescent="0.2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x14ac:dyDescent="0.2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x14ac:dyDescent="0.2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x14ac:dyDescent="0.2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x14ac:dyDescent="0.2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x14ac:dyDescent="0.2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x14ac:dyDescent="0.2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x14ac:dyDescent="0.2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x14ac:dyDescent="0.2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x14ac:dyDescent="0.2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x14ac:dyDescent="0.2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x14ac:dyDescent="0.2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x14ac:dyDescent="0.2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x14ac:dyDescent="0.2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x14ac:dyDescent="0.2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x14ac:dyDescent="0.2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x14ac:dyDescent="0.2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x14ac:dyDescent="0.2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8" x14ac:dyDescent="0.2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x14ac:dyDescent="0.2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8" x14ac:dyDescent="0.2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x14ac:dyDescent="0.2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x14ac:dyDescent="0.2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x14ac:dyDescent="0.2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8" x14ac:dyDescent="0.2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x14ac:dyDescent="0.2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x14ac:dyDescent="0.2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x14ac:dyDescent="0.2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6" x14ac:dyDescent="0.2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8" x14ac:dyDescent="0.2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x14ac:dyDescent="0.2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x14ac:dyDescent="0.2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x14ac:dyDescent="0.2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x14ac:dyDescent="0.2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x14ac:dyDescent="0.2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x14ac:dyDescent="0.2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x14ac:dyDescent="0.2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x14ac:dyDescent="0.2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x14ac:dyDescent="0.2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x14ac:dyDescent="0.2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x14ac:dyDescent="0.2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x14ac:dyDescent="0.2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x14ac:dyDescent="0.2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x14ac:dyDescent="0.2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x14ac:dyDescent="0.2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x14ac:dyDescent="0.2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x14ac:dyDescent="0.2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x14ac:dyDescent="0.2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x14ac:dyDescent="0.2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x14ac:dyDescent="0.2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x14ac:dyDescent="0.2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x14ac:dyDescent="0.2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x14ac:dyDescent="0.2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x14ac:dyDescent="0.2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x14ac:dyDescent="0.2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x14ac:dyDescent="0.2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x14ac:dyDescent="0.2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6" x14ac:dyDescent="0.2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x14ac:dyDescent="0.2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x14ac:dyDescent="0.2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x14ac:dyDescent="0.2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x14ac:dyDescent="0.2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x14ac:dyDescent="0.2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x14ac:dyDescent="0.2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x14ac:dyDescent="0.2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x14ac:dyDescent="0.2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x14ac:dyDescent="0.2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x14ac:dyDescent="0.2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x14ac:dyDescent="0.2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x14ac:dyDescent="0.2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x14ac:dyDescent="0.2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x14ac:dyDescent="0.2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x14ac:dyDescent="0.2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x14ac:dyDescent="0.2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x14ac:dyDescent="0.2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x14ac:dyDescent="0.2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x14ac:dyDescent="0.2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x14ac:dyDescent="0.2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x14ac:dyDescent="0.2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x14ac:dyDescent="0.2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x14ac:dyDescent="0.2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x14ac:dyDescent="0.2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x14ac:dyDescent="0.2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x14ac:dyDescent="0.2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x14ac:dyDescent="0.2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x14ac:dyDescent="0.2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x14ac:dyDescent="0.2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x14ac:dyDescent="0.2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x14ac:dyDescent="0.2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x14ac:dyDescent="0.2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x14ac:dyDescent="0.2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x14ac:dyDescent="0.2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x14ac:dyDescent="0.2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x14ac:dyDescent="0.2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x14ac:dyDescent="0.2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x14ac:dyDescent="0.2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x14ac:dyDescent="0.2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x14ac:dyDescent="0.2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x14ac:dyDescent="0.2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x14ac:dyDescent="0.2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x14ac:dyDescent="0.2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x14ac:dyDescent="0.2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x14ac:dyDescent="0.2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x14ac:dyDescent="0.2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x14ac:dyDescent="0.2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x14ac:dyDescent="0.2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x14ac:dyDescent="0.2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x14ac:dyDescent="0.2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x14ac:dyDescent="0.2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x14ac:dyDescent="0.2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33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x14ac:dyDescent="0.2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x14ac:dyDescent="0.2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x14ac:dyDescent="0.2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x14ac:dyDescent="0.2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x14ac:dyDescent="0.2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x14ac:dyDescent="0.2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x14ac:dyDescent="0.2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x14ac:dyDescent="0.2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x14ac:dyDescent="0.2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x14ac:dyDescent="0.2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x14ac:dyDescent="0.2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x14ac:dyDescent="0.2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8" x14ac:dyDescent="0.2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x14ac:dyDescent="0.2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x14ac:dyDescent="0.2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x14ac:dyDescent="0.2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x14ac:dyDescent="0.2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x14ac:dyDescent="0.2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3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x14ac:dyDescent="0.25">
      <c r="A406" s="1">
        <v>42969</v>
      </c>
      <c r="B406">
        <v>43.13</v>
      </c>
      <c r="C406" s="93">
        <f t="shared" ref="C406" si="392">B406/B405-1</f>
        <v>1.5301318267420205E-2</v>
      </c>
      <c r="D406" s="38">
        <f t="shared" si="324"/>
        <v>42.91876558818705</v>
      </c>
      <c r="E406" s="92"/>
      <c r="F406">
        <v>42.92</v>
      </c>
      <c r="G406" s="42">
        <f t="shared" ref="G406" si="393">+B406/D406-1</f>
        <v>4.9217261707799054E-3</v>
      </c>
      <c r="H406" s="92"/>
      <c r="I406" s="93">
        <f t="shared" si="316"/>
        <v>4.892823858341222E-3</v>
      </c>
      <c r="J406">
        <v>18713.689999999999</v>
      </c>
      <c r="K406">
        <v>18960.54</v>
      </c>
      <c r="L406" s="93">
        <f t="shared" ref="L406" si="394">+K406/J406-1</f>
        <v>1.3190877908098475E-2</v>
      </c>
      <c r="M406" s="92">
        <f t="shared" ref="M406" si="395">WEEKDAY(A406,2)</f>
        <v>2</v>
      </c>
    </row>
    <row r="407" spans="1:13" x14ac:dyDescent="0.25">
      <c r="A407" s="1">
        <v>42970</v>
      </c>
      <c r="B407">
        <v>43.35</v>
      </c>
      <c r="C407" s="93">
        <f t="shared" ref="C407" si="396">B407/B406-1</f>
        <v>5.1008578715510122E-3</v>
      </c>
      <c r="D407" s="38">
        <f t="shared" si="324"/>
        <v>42.92</v>
      </c>
      <c r="E407" s="92"/>
      <c r="F407">
        <v>43.32</v>
      </c>
      <c r="G407" s="42">
        <f t="shared" ref="G407" si="397">+B407/D407-1</f>
        <v>1.0018639328984058E-2</v>
      </c>
      <c r="H407" s="92"/>
      <c r="I407" s="93">
        <f t="shared" si="316"/>
        <v>6.9252077562320657E-4</v>
      </c>
      <c r="J407">
        <v>18960.54</v>
      </c>
      <c r="K407">
        <v>18960.539999999997</v>
      </c>
      <c r="L407" s="93">
        <f t="shared" ref="L407" si="398">+K407/J407-1</f>
        <v>0</v>
      </c>
      <c r="M407" s="92">
        <f t="shared" ref="M407" si="399">WEEKDAY(A407,2)</f>
        <v>3</v>
      </c>
    </row>
    <row r="408" spans="1:13" x14ac:dyDescent="0.25">
      <c r="A408" s="1">
        <v>42971</v>
      </c>
      <c r="B408">
        <v>43.51</v>
      </c>
      <c r="C408" s="93">
        <f t="shared" ref="C408" si="400">B408/B407-1</f>
        <v>3.6908881199537724E-3</v>
      </c>
      <c r="D408" s="38">
        <f t="shared" si="324"/>
        <v>43.7224578413906</v>
      </c>
      <c r="E408" s="92"/>
      <c r="F408">
        <v>43.32</v>
      </c>
      <c r="G408" s="42">
        <f t="shared" ref="G408" si="401">+B408/D408-1</f>
        <v>-4.8592382926258004E-3</v>
      </c>
      <c r="H408" s="92"/>
      <c r="I408" s="93">
        <f t="shared" si="316"/>
        <v>4.3859649122806044E-3</v>
      </c>
      <c r="J408">
        <v>18960.539999999997</v>
      </c>
      <c r="K408">
        <v>19136.689999999999</v>
      </c>
      <c r="L408" s="93">
        <f t="shared" ref="L408" si="402">+K408/J408-1</f>
        <v>9.290347215849426E-3</v>
      </c>
      <c r="M408" s="92">
        <f t="shared" ref="M408" si="403">WEEKDAY(A408,2)</f>
        <v>4</v>
      </c>
    </row>
    <row r="409" spans="1:13" x14ac:dyDescent="0.25">
      <c r="A409" s="1">
        <v>42972</v>
      </c>
      <c r="B409">
        <v>44.21</v>
      </c>
      <c r="C409" s="93">
        <f t="shared" ref="C409" si="404">B409/B408-1</f>
        <v>1.6088255573431409E-2</v>
      </c>
      <c r="D409" s="38">
        <f t="shared" si="324"/>
        <v>44.041060935825371</v>
      </c>
      <c r="E409" s="92"/>
      <c r="F409">
        <v>44.04</v>
      </c>
      <c r="G409" s="42">
        <f t="shared" ref="G409" si="405">+B409/D409-1</f>
        <v>3.8359444705657886E-3</v>
      </c>
      <c r="H409" s="92"/>
      <c r="I409" s="93">
        <f t="shared" si="316"/>
        <v>3.8601271571299112E-3</v>
      </c>
      <c r="J409">
        <v>19136.689999999999</v>
      </c>
      <c r="K409">
        <v>19455.22</v>
      </c>
      <c r="L409" s="93">
        <f t="shared" ref="L409" si="406">+K409/J409-1</f>
        <v>1.6644989284980927E-2</v>
      </c>
      <c r="M409" s="92">
        <f t="shared" ref="M409" si="407">WEEKDAY(A409,2)</f>
        <v>5</v>
      </c>
    </row>
    <row r="410" spans="1:13" x14ac:dyDescent="0.25">
      <c r="A410" s="90">
        <v>42975</v>
      </c>
      <c r="B410">
        <v>44.23</v>
      </c>
      <c r="C410" s="93">
        <f t="shared" ref="C410" si="408">B410/B409-1</f>
        <v>4.523863379324311E-4</v>
      </c>
      <c r="D410" s="38">
        <f t="shared" si="324"/>
        <v>44.161694352466846</v>
      </c>
      <c r="E410" s="92"/>
      <c r="F410">
        <v>44.15</v>
      </c>
      <c r="G410" s="42">
        <f t="shared" ref="G410" si="409">+B410/D410-1</f>
        <v>1.546717093506178E-3</v>
      </c>
      <c r="H410" s="92"/>
      <c r="I410" s="93">
        <f t="shared" si="316"/>
        <v>1.8120045300111798E-3</v>
      </c>
      <c r="J410">
        <v>19455.22</v>
      </c>
      <c r="K410">
        <v>19508.98</v>
      </c>
      <c r="L410" s="93">
        <f t="shared" ref="L410" si="410">+K410/J410-1</f>
        <v>2.7632686754506253E-3</v>
      </c>
      <c r="M410" s="92">
        <f t="shared" ref="M410" si="411">WEEKDAY(A410,2)</f>
        <v>1</v>
      </c>
    </row>
    <row r="411" spans="1:13" x14ac:dyDescent="0.25">
      <c r="A411" s="90">
        <v>42976</v>
      </c>
      <c r="B411">
        <v>44.27</v>
      </c>
      <c r="C411" s="93">
        <f t="shared" ref="C411" si="412">B411/B410-1</f>
        <v>9.0436355414880154E-4</v>
      </c>
      <c r="D411" s="38">
        <f t="shared" si="324"/>
        <v>44.034086046528309</v>
      </c>
      <c r="E411" s="92"/>
      <c r="F411">
        <v>44.04</v>
      </c>
      <c r="G411" s="42">
        <f t="shared" ref="G411" si="413">+B411/D411-1</f>
        <v>5.3575303736841384E-3</v>
      </c>
      <c r="H411" s="92"/>
      <c r="I411" s="93">
        <f t="shared" si="316"/>
        <v>5.2225249772934745E-3</v>
      </c>
      <c r="J411">
        <v>19508.98</v>
      </c>
      <c r="K411">
        <v>19457.759999999998</v>
      </c>
      <c r="L411" s="93">
        <f t="shared" ref="L411" si="414">+K411/J411-1</f>
        <v>-2.625457609777726E-3</v>
      </c>
      <c r="M411" s="92">
        <f t="shared" ref="M411" si="415">WEEKDAY(A411,2)</f>
        <v>2</v>
      </c>
    </row>
    <row r="412" spans="1:13" x14ac:dyDescent="0.25">
      <c r="A412" s="90">
        <v>42977</v>
      </c>
      <c r="B412">
        <v>44.27</v>
      </c>
      <c r="C412" s="93">
        <f t="shared" ref="C412" si="416">B412/B411-1</f>
        <v>0</v>
      </c>
      <c r="D412" s="38">
        <f t="shared" si="324"/>
        <v>44.357527382391396</v>
      </c>
      <c r="E412" s="92"/>
      <c r="F412">
        <v>44.35</v>
      </c>
      <c r="G412" s="42">
        <f t="shared" ref="G412" si="417">+B412/D412-1</f>
        <v>-1.9732250095197967E-3</v>
      </c>
      <c r="H412" s="92"/>
      <c r="I412" s="93">
        <f t="shared" si="316"/>
        <v>-1.8038331454339751E-3</v>
      </c>
      <c r="J412">
        <v>19457.759999999998</v>
      </c>
      <c r="K412">
        <v>19598.05</v>
      </c>
      <c r="L412" s="93">
        <f t="shared" ref="L412" si="418">+K412/J412-1</f>
        <v>7.2099768935376396E-3</v>
      </c>
      <c r="M412" s="92">
        <f t="shared" ref="M412" si="419">WEEKDAY(A412,2)</f>
        <v>3</v>
      </c>
    </row>
    <row r="413" spans="1:13" x14ac:dyDescent="0.25">
      <c r="A413" s="90">
        <v>42978</v>
      </c>
      <c r="B413">
        <v>44.24</v>
      </c>
      <c r="C413" s="93">
        <f t="shared" ref="C413" si="420">B413/B412-1</f>
        <v>-6.7765981477296844E-4</v>
      </c>
      <c r="D413" s="38">
        <f t="shared" si="324"/>
        <v>44.081746321700372</v>
      </c>
      <c r="E413" s="92"/>
      <c r="F413">
        <v>44.08</v>
      </c>
      <c r="G413" s="42">
        <f t="shared" ref="G413" si="421">+B413/D413-1</f>
        <v>3.5900047412986691E-3</v>
      </c>
      <c r="H413" s="92"/>
      <c r="I413" s="93">
        <f t="shared" si="316"/>
        <v>3.6297640653357721E-3</v>
      </c>
      <c r="J413">
        <v>19598.05</v>
      </c>
      <c r="K413">
        <v>19479.509999999998</v>
      </c>
      <c r="L413" s="93">
        <f t="shared" ref="L413" si="422">+K413/J413-1</f>
        <v>-6.0485609537683782E-3</v>
      </c>
      <c r="M413" s="92">
        <f t="shared" ref="M413" si="423">WEEKDAY(A413,2)</f>
        <v>4</v>
      </c>
    </row>
    <row r="414" spans="1:13" x14ac:dyDescent="0.25">
      <c r="A414" s="90">
        <v>42979</v>
      </c>
      <c r="B414">
        <v>44.26</v>
      </c>
      <c r="C414" s="93">
        <f t="shared" ref="C414" si="424">B414/B413-1</f>
        <v>4.5207956600346044E-4</v>
      </c>
      <c r="D414" s="38">
        <f t="shared" si="324"/>
        <v>44.009262039958912</v>
      </c>
      <c r="E414" s="92"/>
      <c r="F414">
        <v>44.06</v>
      </c>
      <c r="G414" s="42">
        <f t="shared" ref="G414" si="425">+B414/D414-1</f>
        <v>5.6973906950184006E-3</v>
      </c>
      <c r="H414" s="92"/>
      <c r="I414" s="93">
        <f t="shared" si="316"/>
        <v>4.5392646391284597E-3</v>
      </c>
      <c r="J414">
        <v>19479.509999999998</v>
      </c>
      <c r="K414">
        <v>19448.25</v>
      </c>
      <c r="L414" s="93">
        <f t="shared" ref="L414" si="426">+K414/J414-1</f>
        <v>-1.6047631588268496E-3</v>
      </c>
      <c r="M414" s="92">
        <f t="shared" ref="M414" si="427">WEEKDAY(A414,2)</f>
        <v>5</v>
      </c>
    </row>
    <row r="415" spans="1:13" x14ac:dyDescent="0.25">
      <c r="A415" s="90">
        <v>42982</v>
      </c>
      <c r="B415">
        <v>44.26</v>
      </c>
      <c r="C415" s="93">
        <f t="shared" ref="C415" si="428">B415/B414-1</f>
        <v>0</v>
      </c>
      <c r="D415" s="38">
        <f t="shared" si="324"/>
        <v>43.642740308253963</v>
      </c>
      <c r="E415" s="92"/>
      <c r="F415">
        <v>43.64</v>
      </c>
      <c r="G415" s="42">
        <f t="shared" ref="G415" si="429">+B415/D415-1</f>
        <v>1.4143467788371167E-2</v>
      </c>
      <c r="H415" s="92"/>
      <c r="I415" s="93">
        <f t="shared" si="316"/>
        <v>1.4207149404216191E-2</v>
      </c>
      <c r="J415">
        <v>19448.25</v>
      </c>
      <c r="K415">
        <v>19264.07</v>
      </c>
      <c r="L415" s="93">
        <f t="shared" ref="L415" si="430">+K415/J415-1</f>
        <v>-9.4702608203822702E-3</v>
      </c>
      <c r="M415" s="92">
        <f t="shared" ref="M415" si="431">WEEKDAY(A415,2)</f>
        <v>1</v>
      </c>
    </row>
    <row r="416" spans="1:13" x14ac:dyDescent="0.25">
      <c r="A416" s="90">
        <v>42983</v>
      </c>
      <c r="B416">
        <v>43.65</v>
      </c>
      <c r="C416" s="93">
        <f t="shared" ref="C416" si="432">B416/B415-1</f>
        <v>-1.3782196113872547E-2</v>
      </c>
      <c r="D416" s="38">
        <f t="shared" si="324"/>
        <v>43.70521963427251</v>
      </c>
      <c r="E416" s="92"/>
      <c r="F416">
        <v>43.72</v>
      </c>
      <c r="G416" s="42">
        <f t="shared" ref="G416" si="433">+B416/D416-1</f>
        <v>-1.2634562812998684E-3</v>
      </c>
      <c r="H416" s="92"/>
      <c r="I416" s="93">
        <f t="shared" si="316"/>
        <v>-1.6010978956999544E-3</v>
      </c>
      <c r="J416">
        <v>19264.07</v>
      </c>
      <c r="K416">
        <v>19292.86</v>
      </c>
      <c r="L416" s="93">
        <f t="shared" ref="L416" si="434">+K416/J416-1</f>
        <v>1.4944920777384407E-3</v>
      </c>
      <c r="M416" s="92">
        <f t="shared" ref="M416" si="435">WEEKDAY(A416,2)</f>
        <v>2</v>
      </c>
    </row>
    <row r="417" spans="1:13" x14ac:dyDescent="0.25">
      <c r="A417" s="90">
        <v>42984</v>
      </c>
      <c r="B417">
        <v>43.83</v>
      </c>
      <c r="C417" s="93">
        <f t="shared" ref="C417" si="436">B417/B416-1</f>
        <v>4.1237113402061709E-3</v>
      </c>
      <c r="D417" s="38">
        <f t="shared" si="324"/>
        <v>43.578253986189708</v>
      </c>
      <c r="E417" s="92"/>
      <c r="F417">
        <v>43.58</v>
      </c>
      <c r="G417" s="42">
        <f t="shared" ref="G417" si="437">+B417/D417-1</f>
        <v>5.7768724256384019E-3</v>
      </c>
      <c r="H417" s="92"/>
      <c r="I417" s="93">
        <f t="shared" si="316"/>
        <v>5.7365764111978468E-3</v>
      </c>
      <c r="J417">
        <v>19292.86</v>
      </c>
      <c r="K417">
        <v>19230.310000000001</v>
      </c>
      <c r="L417" s="93">
        <f t="shared" ref="L417" si="438">+K417/J417-1</f>
        <v>-3.2421320633643225E-3</v>
      </c>
      <c r="M417" s="92">
        <f t="shared" ref="M417" si="439">WEEKDAY(A417,2)</f>
        <v>3</v>
      </c>
    </row>
    <row r="418" spans="1:13" x14ac:dyDescent="0.25">
      <c r="A418" s="90">
        <v>42985</v>
      </c>
      <c r="B418">
        <v>43.97</v>
      </c>
      <c r="C418" s="93">
        <f t="shared" ref="C418" si="440">B418/B417-1</f>
        <v>3.1941592516542272E-3</v>
      </c>
      <c r="D418" s="38">
        <f t="shared" si="324"/>
        <v>43.642819455328592</v>
      </c>
      <c r="E418" s="92"/>
      <c r="F418">
        <v>43.64</v>
      </c>
      <c r="G418" s="42">
        <f t="shared" ref="G418" si="441">+B418/D418-1</f>
        <v>7.4967783647961195E-3</v>
      </c>
      <c r="H418" s="92"/>
      <c r="I418" s="93">
        <f t="shared" si="316"/>
        <v>7.5618698441795029E-3</v>
      </c>
      <c r="J418">
        <v>19230.310000000001</v>
      </c>
      <c r="K418">
        <v>19258.03</v>
      </c>
      <c r="L418" s="93">
        <f t="shared" ref="L418" si="442">+K418/J418-1</f>
        <v>1.4414744224091613E-3</v>
      </c>
      <c r="M418" s="92">
        <f t="shared" ref="M418" si="443">WEEKDAY(A418,2)</f>
        <v>4</v>
      </c>
    </row>
    <row r="419" spans="1:13" x14ac:dyDescent="0.25">
      <c r="A419" s="90">
        <v>42986</v>
      </c>
      <c r="B419">
        <v>43.79</v>
      </c>
      <c r="C419" s="93">
        <f t="shared" ref="C419" si="444">B419/B418-1</f>
        <v>-4.0937002501705289E-3</v>
      </c>
      <c r="D419" s="38">
        <f t="shared" si="324"/>
        <v>43.782399695088237</v>
      </c>
      <c r="E419" s="92"/>
      <c r="F419">
        <v>43.82</v>
      </c>
      <c r="G419" s="42">
        <f t="shared" ref="G419" si="445">+B419/D419-1</f>
        <v>1.7359269854311243E-4</v>
      </c>
      <c r="H419" s="92"/>
      <c r="I419" s="93">
        <f t="shared" si="316"/>
        <v>-6.8461889548154797E-4</v>
      </c>
      <c r="J419">
        <v>19258.03</v>
      </c>
      <c r="K419">
        <v>19320.87</v>
      </c>
      <c r="L419" s="93">
        <f t="shared" ref="L419" si="446">+K419/J419-1</f>
        <v>3.2630544245699777E-3</v>
      </c>
      <c r="M419" s="92">
        <f t="shared" ref="M419" si="447">WEEKDAY(A419,2)</f>
        <v>5</v>
      </c>
    </row>
    <row r="420" spans="1:13" x14ac:dyDescent="0.25">
      <c r="A420" s="90">
        <v>42989</v>
      </c>
      <c r="B420">
        <v>44.53</v>
      </c>
      <c r="C420" s="93">
        <f t="shared" ref="C420" si="448">B420/B419-1</f>
        <v>1.6898835350536601E-2</v>
      </c>
      <c r="D420" s="38">
        <f t="shared" si="324"/>
        <v>44.288050010170352</v>
      </c>
      <c r="E420" s="92"/>
      <c r="F420">
        <v>44.31</v>
      </c>
      <c r="G420" s="42">
        <f t="shared" ref="G420" si="449">+B420/D420-1</f>
        <v>5.4630987314656654E-3</v>
      </c>
      <c r="H420" s="92"/>
      <c r="I420" s="93">
        <f t="shared" si="316"/>
        <v>4.9650191830286072E-3</v>
      </c>
      <c r="J420">
        <v>19320.87</v>
      </c>
      <c r="K420">
        <v>19527.240000000002</v>
      </c>
      <c r="L420" s="93">
        <f t="shared" ref="L420" si="450">+K420/J420-1</f>
        <v>1.0681196033097917E-2</v>
      </c>
      <c r="M420" s="92">
        <f t="shared" ref="M420" si="451">WEEKDAY(A420,2)</f>
        <v>1</v>
      </c>
    </row>
    <row r="421" spans="1:13" x14ac:dyDescent="0.25">
      <c r="A421" s="90">
        <v>42990</v>
      </c>
      <c r="B421">
        <v>44.39</v>
      </c>
      <c r="C421" s="93">
        <f t="shared" ref="C421" si="452">B421/B420-1</f>
        <v>-3.1439479002919324E-3</v>
      </c>
      <c r="D421" s="38">
        <f t="shared" si="324"/>
        <v>44.395296892955685</v>
      </c>
      <c r="E421" s="92"/>
      <c r="F421">
        <v>44.39</v>
      </c>
      <c r="G421" s="42">
        <f t="shared" ref="G421" si="453">+B421/D421-1</f>
        <v>-1.1931202911996674E-4</v>
      </c>
      <c r="H421" s="92"/>
      <c r="I421" s="93">
        <f t="shared" si="316"/>
        <v>0</v>
      </c>
      <c r="J421">
        <v>19527.240000000002</v>
      </c>
      <c r="K421">
        <v>19564.830000000002</v>
      </c>
      <c r="L421" s="93">
        <f t="shared" ref="L421" si="454">+K421/J421-1</f>
        <v>1.9250032262623229E-3</v>
      </c>
      <c r="M421" s="92">
        <f t="shared" ref="M421" si="455">WEEKDAY(A421,2)</f>
        <v>2</v>
      </c>
    </row>
    <row r="422" spans="1:13" x14ac:dyDescent="0.25">
      <c r="A422" s="90">
        <v>42991</v>
      </c>
      <c r="B422">
        <v>44.08</v>
      </c>
      <c r="C422" s="93">
        <f t="shared" ref="C422" si="456">B422/B421-1</f>
        <v>-6.9835548546970383E-3</v>
      </c>
      <c r="D422" s="38">
        <f t="shared" si="324"/>
        <v>44.192812756359238</v>
      </c>
      <c r="E422" s="92"/>
      <c r="F422">
        <v>44.21</v>
      </c>
      <c r="G422" s="42">
        <f t="shared" ref="G422" si="457">+B422/D422-1</f>
        <v>-2.5527398987068572E-3</v>
      </c>
      <c r="H422" s="92"/>
      <c r="I422" s="93">
        <f t="shared" si="316"/>
        <v>-2.9405111965619124E-3</v>
      </c>
      <c r="J422">
        <v>19564.830000000002</v>
      </c>
      <c r="K422">
        <v>19477.919999999998</v>
      </c>
      <c r="L422" s="93">
        <f t="shared" ref="L422" si="458">+K422/J422-1</f>
        <v>-4.4421546213283536E-3</v>
      </c>
      <c r="M422" s="92">
        <f t="shared" ref="M422" si="459">WEEKDAY(A422,2)</f>
        <v>3</v>
      </c>
    </row>
    <row r="423" spans="1:13" x14ac:dyDescent="0.25">
      <c r="A423" s="90">
        <v>42992</v>
      </c>
      <c r="B423">
        <v>44.01</v>
      </c>
      <c r="C423" s="93">
        <f t="shared" ref="C423" si="460">B423/B422-1</f>
        <v>-1.5880217785844142E-3</v>
      </c>
      <c r="D423" s="38">
        <f t="shared" si="324"/>
        <v>44.025514757222545</v>
      </c>
      <c r="E423" s="92"/>
      <c r="F423">
        <v>44.03</v>
      </c>
      <c r="G423" s="42">
        <f t="shared" ref="G423" si="461">+B423/D423-1</f>
        <v>-3.5240376650003125E-4</v>
      </c>
      <c r="H423" s="92"/>
      <c r="I423" s="93">
        <f t="shared" si="316"/>
        <v>-4.5423574835345981E-4</v>
      </c>
      <c r="J423">
        <v>19477.919999999998</v>
      </c>
      <c r="K423">
        <v>19396.64</v>
      </c>
      <c r="L423" s="93">
        <f t="shared" ref="L423" si="462">+K423/J423-1</f>
        <v>-4.1729301691350029E-3</v>
      </c>
      <c r="M423" s="92">
        <f t="shared" ref="M423" si="463">WEEKDAY(A423,2)</f>
        <v>4</v>
      </c>
    </row>
    <row r="424" spans="1:13" x14ac:dyDescent="0.25">
      <c r="A424" s="90">
        <v>42993</v>
      </c>
      <c r="B424">
        <v>44.34</v>
      </c>
      <c r="C424" s="93">
        <f t="shared" ref="C424" si="464">B424/B423-1</f>
        <v>7.4982958418543522E-3</v>
      </c>
      <c r="D424" s="38">
        <f t="shared" si="324"/>
        <v>44.117507759075799</v>
      </c>
      <c r="E424" s="92"/>
      <c r="F424">
        <v>44.11</v>
      </c>
      <c r="G424" s="42">
        <f t="shared" ref="G424" si="465">+B424/D424-1</f>
        <v>5.0431733845717197E-3</v>
      </c>
      <c r="H424" s="92"/>
      <c r="I424" s="93">
        <f t="shared" si="316"/>
        <v>5.2142371344368055E-3</v>
      </c>
      <c r="J424">
        <v>19396.64</v>
      </c>
      <c r="K424">
        <v>19435.189999999999</v>
      </c>
      <c r="L424" s="93">
        <f t="shared" ref="L424" si="466">+K424/J424-1</f>
        <v>1.9874576215261897E-3</v>
      </c>
      <c r="M424" s="92">
        <f t="shared" ref="M424" si="467">WEEKDAY(A424,2)</f>
        <v>5</v>
      </c>
    </row>
    <row r="425" spans="1:13" x14ac:dyDescent="0.25">
      <c r="A425" s="90">
        <v>42996</v>
      </c>
      <c r="B425">
        <v>44.82</v>
      </c>
      <c r="C425" s="93">
        <f t="shared" ref="C425" si="468">B425/B424-1</f>
        <v>1.0825439783491042E-2</v>
      </c>
      <c r="D425" s="38">
        <f t="shared" si="324"/>
        <v>44.872424874673214</v>
      </c>
      <c r="E425" s="92"/>
      <c r="F425">
        <v>44.87</v>
      </c>
      <c r="G425" s="42">
        <f t="shared" ref="G425" si="469">+B425/D425-1</f>
        <v>-1.1683093752931084E-3</v>
      </c>
      <c r="H425" s="92"/>
      <c r="I425" s="93">
        <f t="shared" si="316"/>
        <v>-1.1143302874971894E-3</v>
      </c>
      <c r="J425">
        <v>19435.189999999999</v>
      </c>
      <c r="K425">
        <v>19771.12</v>
      </c>
      <c r="L425" s="93">
        <f t="shared" ref="L425" si="470">+K425/J425-1</f>
        <v>1.7284626494518562E-2</v>
      </c>
      <c r="M425" s="92">
        <f t="shared" ref="M425" si="471">WEEKDAY(A425,2)</f>
        <v>1</v>
      </c>
    </row>
    <row r="426" spans="1:13" x14ac:dyDescent="0.25">
      <c r="A426" s="90">
        <v>42997</v>
      </c>
      <c r="B426">
        <v>44.88</v>
      </c>
      <c r="C426" s="93">
        <f t="shared" ref="C426" si="472">B426/B425-1</f>
        <v>1.3386880856760541E-3</v>
      </c>
      <c r="D426" s="38">
        <f t="shared" si="324"/>
        <v>44.74772085749315</v>
      </c>
      <c r="E426" s="92"/>
      <c r="F426">
        <v>44.75</v>
      </c>
      <c r="G426" s="42">
        <f t="shared" ref="G426" si="473">+B426/D426-1</f>
        <v>2.9561090480589858E-3</v>
      </c>
      <c r="H426" s="92"/>
      <c r="I426" s="93">
        <f t="shared" si="316"/>
        <v>2.9050279329609907E-3</v>
      </c>
      <c r="J426">
        <v>19771.12</v>
      </c>
      <c r="K426">
        <v>19717.240000000002</v>
      </c>
      <c r="L426" s="93">
        <f t="shared" ref="L426" si="474">+K426/J426-1</f>
        <v>-2.7251870404912948E-3</v>
      </c>
      <c r="M426" s="92">
        <f t="shared" ref="M426" si="475">WEEKDAY(A426,2)</f>
        <v>2</v>
      </c>
    </row>
    <row r="427" spans="1:13" x14ac:dyDescent="0.25">
      <c r="A427" s="90">
        <v>42998</v>
      </c>
      <c r="B427">
        <v>44.96</v>
      </c>
      <c r="C427" s="93">
        <f t="shared" ref="C427" si="476">B427/B426-1</f>
        <v>1.7825311942958333E-3</v>
      </c>
      <c r="D427" s="38">
        <f t="shared" si="324"/>
        <v>45.034515479854178</v>
      </c>
      <c r="E427" s="92"/>
      <c r="F427">
        <v>45.03</v>
      </c>
      <c r="G427" s="42">
        <f t="shared" ref="G427" si="477">+B427/D427-1</f>
        <v>-1.6546304331288564E-3</v>
      </c>
      <c r="H427" s="92"/>
      <c r="I427" s="93">
        <f t="shared" si="316"/>
        <v>-1.554519209415961E-3</v>
      </c>
      <c r="J427">
        <v>19717.240000000002</v>
      </c>
      <c r="K427">
        <v>19842.599999999999</v>
      </c>
      <c r="L427" s="93">
        <f t="shared" ref="L427" si="478">+K427/J427-1</f>
        <v>6.3578878179704201E-3</v>
      </c>
      <c r="M427" s="92">
        <f t="shared" ref="M427" si="479">WEEKDAY(A427,2)</f>
        <v>3</v>
      </c>
    </row>
    <row r="428" spans="1:13" x14ac:dyDescent="0.25">
      <c r="A428" s="90">
        <v>42999</v>
      </c>
      <c r="B428">
        <v>45.07</v>
      </c>
      <c r="C428" s="93">
        <f t="shared" ref="C428" si="480">B428/B427-1</f>
        <v>2.4466192170817802E-3</v>
      </c>
      <c r="D428" s="38">
        <f t="shared" si="324"/>
        <v>45.11112961507061</v>
      </c>
      <c r="E428" s="92"/>
      <c r="F428">
        <v>45.11</v>
      </c>
      <c r="G428" s="42">
        <f t="shared" ref="G428" si="481">+B428/D428-1</f>
        <v>-9.1173986157222497E-4</v>
      </c>
      <c r="H428" s="92"/>
      <c r="I428" s="93">
        <f t="shared" si="316"/>
        <v>-8.8672134781642153E-4</v>
      </c>
      <c r="J428">
        <v>19842.599999999999</v>
      </c>
      <c r="K428">
        <v>19878.349999999999</v>
      </c>
      <c r="L428" s="93">
        <f t="shared" ref="L428" si="482">+K428/J428-1</f>
        <v>1.8016792154254002E-3</v>
      </c>
      <c r="M428" s="92">
        <f t="shared" ref="M428" si="483">WEEKDAY(A428,2)</f>
        <v>4</v>
      </c>
    </row>
    <row r="429" spans="1:13" x14ac:dyDescent="0.25">
      <c r="A429" s="90">
        <v>43000</v>
      </c>
      <c r="B429">
        <v>44.58</v>
      </c>
      <c r="C429" s="93">
        <f t="shared" ref="C429" si="484">B429/B428-1</f>
        <v>-1.0871976924783699E-2</v>
      </c>
      <c r="D429" s="38">
        <f t="shared" si="324"/>
        <v>44.626956155817773</v>
      </c>
      <c r="E429" s="92"/>
      <c r="F429">
        <v>44.63</v>
      </c>
      <c r="G429" s="42">
        <f t="shared" ref="G429" si="485">+B429/D429-1</f>
        <v>-1.0521926625204348E-3</v>
      </c>
      <c r="H429" s="92"/>
      <c r="I429" s="93">
        <f t="shared" si="316"/>
        <v>-1.1203226529241661E-3</v>
      </c>
      <c r="J429">
        <v>19878.349999999999</v>
      </c>
      <c r="K429">
        <v>19665.490000000002</v>
      </c>
      <c r="L429" s="93">
        <f t="shared" ref="L429" si="486">+K429/J429-1</f>
        <v>-1.0708132214192645E-2</v>
      </c>
      <c r="M429" s="92">
        <f t="shared" ref="M429" si="487">WEEKDAY(A429,2)</f>
        <v>5</v>
      </c>
    </row>
    <row r="430" spans="1:13" x14ac:dyDescent="0.25">
      <c r="A430" s="90">
        <v>43003</v>
      </c>
      <c r="B430">
        <v>43.39</v>
      </c>
      <c r="C430" s="93">
        <f t="shared" ref="C430" si="488">B430/B429-1</f>
        <v>-2.6693584567070383E-2</v>
      </c>
      <c r="D430" s="38">
        <f t="shared" si="324"/>
        <v>43.578242469422321</v>
      </c>
      <c r="E430" s="92"/>
      <c r="F430">
        <v>43.59</v>
      </c>
      <c r="G430" s="42">
        <f t="shared" ref="G430" si="489">+B430/D430-1</f>
        <v>-4.3196434448774523E-3</v>
      </c>
      <c r="H430" s="92"/>
      <c r="I430" s="93">
        <f t="shared" si="316"/>
        <v>-4.5882083046571154E-3</v>
      </c>
      <c r="J430">
        <v>19665.490000000002</v>
      </c>
      <c r="K430">
        <v>19202.05</v>
      </c>
      <c r="L430" s="93">
        <f t="shared" ref="L430" si="490">+K430/J430-1</f>
        <v>-2.3566155737792527E-2</v>
      </c>
      <c r="M430" s="92">
        <f t="shared" ref="M430" si="491">WEEKDAY(A430,2)</f>
        <v>1</v>
      </c>
    </row>
    <row r="431" spans="1:13" x14ac:dyDescent="0.25">
      <c r="A431" s="90">
        <v>43004</v>
      </c>
      <c r="B431">
        <v>43.74</v>
      </c>
      <c r="C431" s="93">
        <f t="shared" ref="C431" si="492">B431/B430-1</f>
        <v>8.0663747407236919E-3</v>
      </c>
      <c r="D431" s="38">
        <f t="shared" si="324"/>
        <v>43.788449530128304</v>
      </c>
      <c r="E431" s="92"/>
      <c r="F431">
        <v>43.78</v>
      </c>
      <c r="G431" s="42">
        <f t="shared" ref="G431" si="493">+B431/D431-1</f>
        <v>-1.1064454359126508E-3</v>
      </c>
      <c r="H431" s="92"/>
      <c r="I431" s="93">
        <f t="shared" si="316"/>
        <v>-9.1365920511643495E-4</v>
      </c>
      <c r="J431">
        <v>19202.05</v>
      </c>
      <c r="K431">
        <v>19289.47</v>
      </c>
      <c r="L431" s="93">
        <f t="shared" ref="L431" si="494">+K431/J431-1</f>
        <v>4.5526389109498133E-3</v>
      </c>
      <c r="M431" s="92">
        <f t="shared" ref="M431" si="495">WEEKDAY(A431,2)</f>
        <v>2</v>
      </c>
    </row>
    <row r="432" spans="1:13" x14ac:dyDescent="0.25">
      <c r="A432" s="90">
        <v>43005</v>
      </c>
      <c r="B432">
        <v>43.9</v>
      </c>
      <c r="C432" s="93">
        <f t="shared" ref="C432" si="496">B432/B431-1</f>
        <v>3.6579789666209006E-3</v>
      </c>
      <c r="D432" s="38">
        <f t="shared" si="324"/>
        <v>44.148406679913968</v>
      </c>
      <c r="E432" s="92"/>
      <c r="F432">
        <v>44.15</v>
      </c>
      <c r="G432" s="42">
        <f t="shared" ref="G432" si="497">+B432/D432-1</f>
        <v>-5.6266284243273734E-3</v>
      </c>
      <c r="H432" s="92"/>
      <c r="I432" s="93">
        <f t="shared" si="316"/>
        <v>-5.6625141562853809E-3</v>
      </c>
      <c r="J432">
        <v>19289.47</v>
      </c>
      <c r="K432">
        <v>19451.79</v>
      </c>
      <c r="L432" s="93">
        <f t="shared" ref="L432" si="498">+K432/J432-1</f>
        <v>8.4149538582449779E-3</v>
      </c>
      <c r="M432" s="92">
        <f t="shared" ref="M432" si="499">WEEKDAY(A432,2)</f>
        <v>3</v>
      </c>
    </row>
    <row r="433" spans="1:14" x14ac:dyDescent="0.25">
      <c r="A433" s="90">
        <v>43006</v>
      </c>
      <c r="B433">
        <v>43.53</v>
      </c>
      <c r="C433" s="93">
        <f t="shared" ref="C433" si="500">B433/B432-1</f>
        <v>-8.4282460136673176E-3</v>
      </c>
      <c r="D433" s="38">
        <f t="shared" si="324"/>
        <v>43.487470484721456</v>
      </c>
      <c r="E433" s="92"/>
      <c r="F433">
        <v>43.49</v>
      </c>
      <c r="G433" s="42">
        <f t="shared" ref="G433" si="501">+B433/D433-1</f>
        <v>9.7797169631852476E-4</v>
      </c>
      <c r="H433" s="92"/>
      <c r="I433" s="93">
        <f t="shared" si="316"/>
        <v>9.1975166704982847E-4</v>
      </c>
      <c r="J433">
        <v>19451.79</v>
      </c>
      <c r="K433">
        <v>19159.89</v>
      </c>
      <c r="L433" s="93">
        <f t="shared" ref="L433" si="502">+K433/J433-1</f>
        <v>-1.5006331036886644E-2</v>
      </c>
      <c r="M433" s="92">
        <f t="shared" ref="M433" si="503">WEEKDAY(A433,2)</f>
        <v>4</v>
      </c>
    </row>
    <row r="434" spans="1:14" x14ac:dyDescent="0.25">
      <c r="A434" s="90">
        <v>43007</v>
      </c>
      <c r="B434">
        <v>44.04</v>
      </c>
      <c r="C434" s="93">
        <f t="shared" ref="C434" si="504">B434/B433-1</f>
        <v>1.1716057891109521E-2</v>
      </c>
      <c r="D434" s="38">
        <f t="shared" si="324"/>
        <v>43.686977237343221</v>
      </c>
      <c r="E434" s="92"/>
      <c r="F434">
        <v>43.69</v>
      </c>
      <c r="G434" s="42">
        <f t="shared" ref="G434" si="505">+B434/D434-1</f>
        <v>8.0807321765219431E-3</v>
      </c>
      <c r="H434" s="92"/>
      <c r="I434" s="93">
        <f t="shared" si="316"/>
        <v>8.010986495765593E-3</v>
      </c>
      <c r="J434">
        <v>19159.89</v>
      </c>
      <c r="K434">
        <v>19246.669999999998</v>
      </c>
      <c r="L434" s="93">
        <f t="shared" ref="L434" si="506">+K434/J434-1</f>
        <v>4.5292535604326556E-3</v>
      </c>
      <c r="M434" s="92">
        <f t="shared" ref="M434" si="507">WEEKDAY(A434,2)</f>
        <v>5</v>
      </c>
    </row>
    <row r="435" spans="1:14" x14ac:dyDescent="0.25">
      <c r="A435" s="90">
        <v>43010</v>
      </c>
      <c r="B435">
        <v>44.18</v>
      </c>
      <c r="C435" s="93">
        <f t="shared" ref="C435" si="508">B435/B434-1</f>
        <v>3.1789282470482405E-3</v>
      </c>
      <c r="D435" s="38">
        <f t="shared" si="324"/>
        <v>43.69</v>
      </c>
      <c r="E435" s="92"/>
      <c r="F435">
        <v>43.7</v>
      </c>
      <c r="G435" s="42">
        <f t="shared" ref="G435" si="509">+B435/D435-1</f>
        <v>1.121538109407183E-2</v>
      </c>
      <c r="H435" s="92"/>
      <c r="I435" s="93">
        <f t="shared" si="316"/>
        <v>1.0983981693363676E-2</v>
      </c>
      <c r="J435">
        <v>19246.669999999998</v>
      </c>
      <c r="K435">
        <v>19246.669999999998</v>
      </c>
      <c r="L435" s="93">
        <f t="shared" ref="L435" si="510">+K435/J435-1</f>
        <v>0</v>
      </c>
      <c r="M435" s="92">
        <f t="shared" ref="M435" si="511">WEEKDAY(A435,2)</f>
        <v>1</v>
      </c>
    </row>
    <row r="436" spans="1:14" x14ac:dyDescent="0.25">
      <c r="A436" s="90">
        <v>43011</v>
      </c>
      <c r="B436">
        <v>45.53</v>
      </c>
      <c r="C436" s="93">
        <f t="shared" ref="C436" si="512">B436/B435-1</f>
        <v>3.0556813037573516E-2</v>
      </c>
      <c r="D436" s="38">
        <f t="shared" si="324"/>
        <v>45.221409106094725</v>
      </c>
      <c r="E436" s="92"/>
      <c r="F436">
        <v>45.21</v>
      </c>
      <c r="G436" s="42">
        <f t="shared" ref="G436" si="513">+B436/D436-1</f>
        <v>6.8239999594281731E-3</v>
      </c>
      <c r="H436" s="92"/>
      <c r="I436" s="93">
        <f t="shared" si="316"/>
        <v>7.0780800707808122E-3</v>
      </c>
      <c r="J436">
        <v>19246.669999999998</v>
      </c>
      <c r="K436">
        <v>19916.740000000002</v>
      </c>
      <c r="L436" s="93">
        <f t="shared" ref="L436" si="514">+K436/J436-1</f>
        <v>3.4814853686378155E-2</v>
      </c>
      <c r="M436" s="92">
        <f t="shared" ref="M436" si="515">WEEKDAY(A436,2)</f>
        <v>2</v>
      </c>
      <c r="N436" s="50" t="s">
        <v>462</v>
      </c>
    </row>
    <row r="437" spans="1:14" x14ac:dyDescent="0.25">
      <c r="A437" s="90">
        <v>43012</v>
      </c>
      <c r="B437">
        <v>45.64</v>
      </c>
      <c r="C437" s="93">
        <f t="shared" ref="C437" si="516">B437/B436-1</f>
        <v>2.4159894575004337E-3</v>
      </c>
      <c r="D437" s="38">
        <f t="shared" si="324"/>
        <v>45.691047761832507</v>
      </c>
      <c r="E437" s="92"/>
      <c r="F437">
        <v>45.69</v>
      </c>
      <c r="G437" s="42">
        <f t="shared" ref="G437" si="517">+B437/D437-1</f>
        <v>-1.1172377157686597E-3</v>
      </c>
      <c r="H437" s="92"/>
      <c r="I437" s="93">
        <f t="shared" si="316"/>
        <v>-1.0943313635368712E-3</v>
      </c>
      <c r="J437">
        <v>19916.740000000002</v>
      </c>
      <c r="K437">
        <v>20128.66</v>
      </c>
      <c r="L437" s="93">
        <f t="shared" ref="L437" si="518">+K437/J437-1</f>
        <v>1.0640295550376155E-2</v>
      </c>
      <c r="M437" s="92">
        <f t="shared" ref="M437" si="519">WEEKDAY(A437,2)</f>
        <v>3</v>
      </c>
      <c r="N437" s="50" t="s">
        <v>464</v>
      </c>
    </row>
    <row r="438" spans="1:14" x14ac:dyDescent="0.25">
      <c r="A438" s="90">
        <v>43013</v>
      </c>
      <c r="B438">
        <v>46.37</v>
      </c>
      <c r="C438" s="93">
        <f t="shared" ref="C438" si="520">B438/B437-1</f>
        <v>1.5994741454864014E-2</v>
      </c>
      <c r="D438" s="38">
        <f t="shared" si="324"/>
        <v>45.69</v>
      </c>
      <c r="E438" s="92"/>
      <c r="F438">
        <v>45.67</v>
      </c>
      <c r="G438" s="42">
        <f t="shared" ref="G438" si="521">+B438/D438-1</f>
        <v>1.4882906544101626E-2</v>
      </c>
      <c r="H438" s="92"/>
      <c r="I438" s="93">
        <f t="shared" si="316"/>
        <v>1.5327348368732174E-2</v>
      </c>
      <c r="J438">
        <v>20128.66</v>
      </c>
      <c r="K438">
        <v>20128.66</v>
      </c>
      <c r="L438" s="93">
        <f t="shared" ref="L438" si="522">+K438/J438-1</f>
        <v>0</v>
      </c>
      <c r="M438" s="92">
        <f t="shared" ref="M438" si="523">WEEKDAY(A438,2)</f>
        <v>4</v>
      </c>
      <c r="N438" s="50" t="s">
        <v>467</v>
      </c>
    </row>
    <row r="439" spans="1:14" x14ac:dyDescent="0.25">
      <c r="A439" s="90">
        <v>43014</v>
      </c>
      <c r="B439">
        <v>45.82</v>
      </c>
      <c r="C439" s="93">
        <f t="shared" ref="C439" si="524">B439/B438-1</f>
        <v>-1.1861117101574226E-2</v>
      </c>
      <c r="D439" s="38">
        <f t="shared" si="324"/>
        <v>45.955382762687627</v>
      </c>
      <c r="E439" s="92"/>
      <c r="F439">
        <v>45.97</v>
      </c>
      <c r="G439" s="42">
        <f t="shared" ref="G439" si="525">+B439/D439-1</f>
        <v>-2.9459609418713839E-3</v>
      </c>
      <c r="H439" s="92"/>
      <c r="I439" s="93">
        <f t="shared" si="316"/>
        <v>-3.2629976071351097E-3</v>
      </c>
      <c r="J439">
        <v>20128.66</v>
      </c>
      <c r="K439">
        <v>20254.439999999999</v>
      </c>
      <c r="L439" s="93">
        <f t="shared" ref="L439" si="526">+K439/J439-1</f>
        <v>6.2488014602064545E-3</v>
      </c>
      <c r="M439" s="92">
        <f t="shared" ref="M439" si="527">WEEKDAY(A439,2)</f>
        <v>5</v>
      </c>
      <c r="N439" s="50" t="s">
        <v>471</v>
      </c>
    </row>
    <row r="440" spans="1:14" x14ac:dyDescent="0.25">
      <c r="A440" s="90">
        <v>43017</v>
      </c>
      <c r="B440">
        <v>45.63</v>
      </c>
      <c r="C440" s="93">
        <f t="shared" ref="C440" si="528">B440/B439-1</f>
        <v>-4.1466608467917165E-3</v>
      </c>
      <c r="D440" s="38">
        <f t="shared" si="324"/>
        <v>45.560468716982555</v>
      </c>
      <c r="E440" s="92"/>
      <c r="F440">
        <v>45.56</v>
      </c>
      <c r="G440" s="42">
        <f t="shared" ref="G440" si="529">+B440/D440-1</f>
        <v>1.5261318633346121E-3</v>
      </c>
      <c r="H440" s="92"/>
      <c r="I440" s="93">
        <f t="shared" si="316"/>
        <v>1.5364354697102733E-3</v>
      </c>
      <c r="J440">
        <v>20254.439999999999</v>
      </c>
      <c r="K440">
        <v>20074</v>
      </c>
      <c r="L440" s="93">
        <f t="shared" ref="L440" si="530">+K440/J440-1</f>
        <v>-8.9086639768859444E-3</v>
      </c>
      <c r="M440" s="92">
        <f t="shared" ref="M440" si="531">WEEKDAY(A440,2)</f>
        <v>1</v>
      </c>
      <c r="N440" s="50" t="s">
        <v>478</v>
      </c>
    </row>
    <row r="441" spans="1:14" x14ac:dyDescent="0.25">
      <c r="A441" s="90">
        <v>43018</v>
      </c>
      <c r="B441">
        <v>46.03</v>
      </c>
      <c r="C441" s="93">
        <f t="shared" ref="C441" si="532">B441/B440-1</f>
        <v>8.7661626123163305E-3</v>
      </c>
      <c r="D441" s="38">
        <f t="shared" si="324"/>
        <v>45.750964351897984</v>
      </c>
      <c r="E441" s="92"/>
      <c r="F441">
        <v>45.75</v>
      </c>
      <c r="G441" s="42">
        <f t="shared" ref="G441" si="533">+B441/D441-1</f>
        <v>6.0990112898120508E-3</v>
      </c>
      <c r="H441" s="92"/>
      <c r="I441" s="93">
        <f t="shared" si="316"/>
        <v>6.1202185792350594E-3</v>
      </c>
      <c r="J441">
        <v>20074</v>
      </c>
      <c r="K441">
        <v>20158.14</v>
      </c>
      <c r="L441" s="93">
        <f t="shared" ref="L441" si="534">+K441/J441-1</f>
        <v>4.1914914815184279E-3</v>
      </c>
      <c r="M441" s="92">
        <f t="shared" ref="M441" si="535">WEEKDAY(A441,2)</f>
        <v>2</v>
      </c>
    </row>
    <row r="442" spans="1:14" ht="28" x14ac:dyDescent="0.25">
      <c r="A442" s="90">
        <v>43019</v>
      </c>
      <c r="B442">
        <v>45.85</v>
      </c>
      <c r="C442" s="93">
        <f t="shared" ref="C442" si="536">B442/B441-1</f>
        <v>-3.9104931566369405E-3</v>
      </c>
      <c r="D442" s="38">
        <f t="shared" si="324"/>
        <v>45.626445445859595</v>
      </c>
      <c r="E442" s="92"/>
      <c r="F442">
        <v>45.62</v>
      </c>
      <c r="G442" s="42">
        <f t="shared" ref="G442" si="537">+B442/D442-1</f>
        <v>4.8996706176833715E-3</v>
      </c>
      <c r="H442" s="92"/>
      <c r="I442" s="93">
        <f t="shared" si="316"/>
        <v>5.0416483998247941E-3</v>
      </c>
      <c r="J442">
        <v>20158.14</v>
      </c>
      <c r="K442">
        <v>20103.7</v>
      </c>
      <c r="L442" s="93">
        <f t="shared" ref="L442" si="538">+K442/J442-1</f>
        <v>-2.7006459921400383E-3</v>
      </c>
      <c r="M442" s="92">
        <f t="shared" ref="M442" si="539">WEEKDAY(A442,2)</f>
        <v>3</v>
      </c>
      <c r="N442" s="50" t="s">
        <v>485</v>
      </c>
    </row>
    <row r="443" spans="1:14" x14ac:dyDescent="0.25">
      <c r="A443" s="90">
        <v>43020</v>
      </c>
      <c r="B443">
        <v>45.87</v>
      </c>
      <c r="C443" s="93">
        <f t="shared" ref="C443" si="540">B443/B442-1</f>
        <v>4.3620501635754927E-4</v>
      </c>
      <c r="D443" s="38">
        <f t="shared" si="324"/>
        <v>45.859426881618802</v>
      </c>
      <c r="E443" s="92"/>
      <c r="F443">
        <v>45.86</v>
      </c>
      <c r="G443" s="42">
        <f t="shared" ref="G443" si="541">+B443/D443-1</f>
        <v>2.3055496110946372E-4</v>
      </c>
      <c r="H443" s="92"/>
      <c r="I443" s="93">
        <f t="shared" si="316"/>
        <v>2.1805494984739049E-4</v>
      </c>
      <c r="J443">
        <v>20103.7</v>
      </c>
      <c r="K443">
        <v>20209.21</v>
      </c>
      <c r="L443" s="93">
        <f t="shared" ref="L443" si="542">+K443/J443-1</f>
        <v>5.2482876286454871E-3</v>
      </c>
      <c r="M443" s="92">
        <f t="shared" ref="M443" si="543">WEEKDAY(A443,2)</f>
        <v>4</v>
      </c>
    </row>
    <row r="444" spans="1:14" x14ac:dyDescent="0.25">
      <c r="A444" s="90">
        <v>43021</v>
      </c>
      <c r="B444">
        <v>46.23</v>
      </c>
      <c r="C444" s="93">
        <f t="shared" ref="C444" si="544">B444/B443-1</f>
        <v>7.8482668410726486E-3</v>
      </c>
      <c r="D444" s="38">
        <f t="shared" si="324"/>
        <v>45.922608949088065</v>
      </c>
      <c r="E444" s="92"/>
      <c r="F444">
        <v>45.92</v>
      </c>
      <c r="G444" s="42">
        <f t="shared" ref="G444" si="545">+B444/D444-1</f>
        <v>6.6936756849489409E-3</v>
      </c>
      <c r="H444" s="92"/>
      <c r="I444" s="93">
        <f t="shared" si="316"/>
        <v>6.7508710801391647E-3</v>
      </c>
      <c r="J444">
        <v>20209.21</v>
      </c>
      <c r="K444">
        <v>20236.8</v>
      </c>
      <c r="L444" s="93">
        <f t="shared" ref="L444" si="546">+K444/J444-1</f>
        <v>1.3652191253394896E-3</v>
      </c>
      <c r="M444" s="92">
        <f t="shared" ref="M444" si="547">WEEKDAY(A444,2)</f>
        <v>5</v>
      </c>
    </row>
    <row r="445" spans="1:14" x14ac:dyDescent="0.25">
      <c r="A445" s="90">
        <v>43024</v>
      </c>
      <c r="B445">
        <v>46.3</v>
      </c>
      <c r="C445" s="93">
        <f t="shared" ref="C445" si="548">B445/B444-1</f>
        <v>1.51416828898987E-3</v>
      </c>
      <c r="D445" s="38">
        <f t="shared" si="324"/>
        <v>46.239562065148647</v>
      </c>
      <c r="E445" s="92"/>
      <c r="F445">
        <v>46.24</v>
      </c>
      <c r="G445" s="42">
        <f t="shared" ref="G445" si="549">+B445/D445-1</f>
        <v>1.3070611431440504E-3</v>
      </c>
      <c r="H445" s="92"/>
      <c r="I445" s="93">
        <f t="shared" si="316"/>
        <v>1.2975778546711059E-3</v>
      </c>
      <c r="J445">
        <v>20236.8</v>
      </c>
      <c r="K445">
        <v>20377.63</v>
      </c>
      <c r="L445" s="93">
        <f t="shared" ref="L445" si="550">+K445/J445-1</f>
        <v>6.9591042061987185E-3</v>
      </c>
      <c r="M445" s="92">
        <f t="shared" ref="M445" si="551">WEEKDAY(A445,2)</f>
        <v>1</v>
      </c>
      <c r="N445" s="50" t="s">
        <v>499</v>
      </c>
    </row>
    <row r="446" spans="1:14" x14ac:dyDescent="0.25">
      <c r="A446" s="90">
        <v>43025</v>
      </c>
      <c r="B446">
        <v>46.02</v>
      </c>
      <c r="C446" s="93">
        <f t="shared" ref="C446" si="552">B446/B445-1</f>
        <v>-6.0475161987040282E-3</v>
      </c>
      <c r="D446" s="38">
        <f t="shared" si="324"/>
        <v>46.14707810476488</v>
      </c>
      <c r="E446" s="92"/>
      <c r="F446">
        <v>46.15</v>
      </c>
      <c r="G446" s="42">
        <f t="shared" ref="G446" si="553">+B446/D446-1</f>
        <v>-2.7537627512705942E-3</v>
      </c>
      <c r="H446" s="92"/>
      <c r="I446" s="93">
        <f t="shared" si="316"/>
        <v>-2.8169014084505895E-3</v>
      </c>
      <c r="J446">
        <v>20377.63</v>
      </c>
      <c r="K446">
        <v>20336.68</v>
      </c>
      <c r="L446" s="93">
        <f t="shared" ref="L446" si="554">+K446/J446-1</f>
        <v>-2.009556557852954E-3</v>
      </c>
      <c r="M446" s="92">
        <f t="shared" ref="M446" si="555">WEEKDAY(A446,2)</f>
        <v>2</v>
      </c>
    </row>
    <row r="447" spans="1:14" x14ac:dyDescent="0.25">
      <c r="A447" s="90">
        <v>43026</v>
      </c>
      <c r="B447">
        <v>46.47</v>
      </c>
      <c r="C447" s="93">
        <f t="shared" ref="C447" si="556">B447/B446-1</f>
        <v>9.7783572359841919E-3</v>
      </c>
      <c r="D447" s="38">
        <f t="shared" si="324"/>
        <v>46.323692116904041</v>
      </c>
      <c r="E447" s="92"/>
      <c r="F447">
        <v>46.32</v>
      </c>
      <c r="G447" s="42">
        <f t="shared" ref="G447" si="557">+B447/D447-1</f>
        <v>3.1583813036044628E-3</v>
      </c>
      <c r="H447" s="92"/>
      <c r="I447" s="93">
        <f t="shared" si="316"/>
        <v>3.2383419689119286E-3</v>
      </c>
      <c r="J447">
        <v>20336.68</v>
      </c>
      <c r="K447">
        <v>20413.22</v>
      </c>
      <c r="L447" s="93">
        <f t="shared" ref="L447" si="558">+K447/J447-1</f>
        <v>3.763642836490666E-3</v>
      </c>
      <c r="M447" s="92">
        <f t="shared" ref="M447" si="559">WEEKDAY(A447,2)</f>
        <v>3</v>
      </c>
    </row>
    <row r="448" spans="1:14" x14ac:dyDescent="0.25">
      <c r="A448" s="90">
        <v>43027</v>
      </c>
      <c r="B448">
        <v>45.56</v>
      </c>
      <c r="C448" s="93">
        <f t="shared" ref="C448" si="560">B448/B447-1</f>
        <v>-1.9582526361093144E-2</v>
      </c>
      <c r="D448" s="38">
        <f t="shared" si="324"/>
        <v>45.234590211637361</v>
      </c>
      <c r="E448" s="92"/>
      <c r="F448">
        <v>45.24</v>
      </c>
      <c r="G448" s="42">
        <f t="shared" ref="G448" si="561">+B448/D448-1</f>
        <v>7.1938263802138191E-3</v>
      </c>
      <c r="H448" s="92"/>
      <c r="I448" s="93">
        <f t="shared" si="316"/>
        <v>7.0733863837311173E-3</v>
      </c>
      <c r="J448">
        <v>20413.22</v>
      </c>
      <c r="K448">
        <v>19934.88</v>
      </c>
      <c r="L448" s="93">
        <f t="shared" ref="L448" si="562">+K448/J448-1</f>
        <v>-2.3432853807483611E-2</v>
      </c>
      <c r="M448" s="92">
        <f t="shared" ref="M448" si="563">WEEKDAY(A448,2)</f>
        <v>4</v>
      </c>
      <c r="N448" s="50" t="s">
        <v>511</v>
      </c>
    </row>
    <row r="449" spans="1:14" ht="28" x14ac:dyDescent="0.25">
      <c r="A449" s="90">
        <v>43028</v>
      </c>
      <c r="B449">
        <v>46.14</v>
      </c>
      <c r="C449" s="93">
        <f t="shared" ref="C449" si="564">B449/B448-1</f>
        <v>1.2730465320456519E-2</v>
      </c>
      <c r="D449" s="38">
        <f t="shared" si="324"/>
        <v>46.062472008860844</v>
      </c>
      <c r="E449" s="92"/>
      <c r="F449">
        <v>46.06</v>
      </c>
      <c r="G449" s="42">
        <f t="shared" ref="G449" si="565">+B449/D449-1</f>
        <v>1.6831053080312852E-3</v>
      </c>
      <c r="H449" s="92"/>
      <c r="I449" s="93">
        <f t="shared" si="316"/>
        <v>1.7368649587494733E-3</v>
      </c>
      <c r="J449">
        <v>19934.88</v>
      </c>
      <c r="K449">
        <v>20297.3</v>
      </c>
      <c r="L449" s="93">
        <f t="shared" ref="L449" si="566">+K449/J449-1</f>
        <v>1.8180194713988573E-2</v>
      </c>
      <c r="M449" s="92">
        <f t="shared" ref="M449" si="567">WEEKDAY(A449,2)</f>
        <v>5</v>
      </c>
      <c r="N449" s="50" t="s">
        <v>579</v>
      </c>
    </row>
    <row r="450" spans="1:14" ht="28" x14ac:dyDescent="0.25">
      <c r="A450" s="90">
        <v>43031</v>
      </c>
      <c r="B450">
        <v>45.61</v>
      </c>
      <c r="C450" s="93">
        <f t="shared" ref="C450" si="568">B450/B449-1</f>
        <v>-1.1486779367143485E-2</v>
      </c>
      <c r="D450" s="38">
        <f t="shared" si="324"/>
        <v>45.773391534834687</v>
      </c>
      <c r="E450" s="92"/>
      <c r="F450">
        <v>45.77</v>
      </c>
      <c r="G450" s="42">
        <f t="shared" ref="G450" si="569">+B450/D450-1</f>
        <v>-3.5695745793785649E-3</v>
      </c>
      <c r="H450" s="92"/>
      <c r="I450" s="93">
        <f t="shared" si="316"/>
        <v>-3.495739567402345E-3</v>
      </c>
      <c r="J450">
        <v>20297.3</v>
      </c>
      <c r="K450">
        <v>20171</v>
      </c>
      <c r="L450" s="93">
        <f t="shared" ref="L450" si="570">+K450/J450-1</f>
        <v>-6.2225025003325163E-3</v>
      </c>
      <c r="M450" s="92">
        <f t="shared" ref="M450" si="571">WEEKDAY(A450,2)</f>
        <v>1</v>
      </c>
      <c r="N450" s="50" t="s">
        <v>519</v>
      </c>
    </row>
    <row r="451" spans="1:14" x14ac:dyDescent="0.25">
      <c r="A451" s="90">
        <v>43032</v>
      </c>
      <c r="B451">
        <v>45.63</v>
      </c>
      <c r="C451" s="93">
        <f t="shared" ref="C451" si="572">B451/B450-1</f>
        <v>4.3850032887537971E-4</v>
      </c>
      <c r="D451" s="38">
        <f t="shared" si="324"/>
        <v>45.564419612314715</v>
      </c>
      <c r="E451" s="92"/>
      <c r="F451">
        <v>45.56</v>
      </c>
      <c r="G451" s="42">
        <f t="shared" ref="G451" si="573">+B451/D451-1</f>
        <v>1.4392894333621342E-3</v>
      </c>
      <c r="H451" s="92"/>
      <c r="I451" s="93">
        <f t="shared" si="316"/>
        <v>1.5364354697102733E-3</v>
      </c>
      <c r="J451">
        <v>20171</v>
      </c>
      <c r="K451">
        <v>20080.400000000001</v>
      </c>
      <c r="L451" s="93">
        <f t="shared" ref="L451" si="574">+K451/J451-1</f>
        <v>-4.4915968469584344E-3</v>
      </c>
      <c r="M451" s="92">
        <f t="shared" ref="M451" si="575">WEEKDAY(A451,2)</f>
        <v>2</v>
      </c>
    </row>
    <row r="452" spans="1:14" x14ac:dyDescent="0.25">
      <c r="A452" s="90">
        <v>43033</v>
      </c>
      <c r="B452">
        <v>45.7</v>
      </c>
      <c r="C452" s="93">
        <f t="shared" ref="C452" si="576">B452/B451-1</f>
        <v>1.5340784571553634E-3</v>
      </c>
      <c r="D452" s="38">
        <f t="shared" si="324"/>
        <v>45.964949542837786</v>
      </c>
      <c r="E452" s="92"/>
      <c r="F452">
        <v>45.96</v>
      </c>
      <c r="G452" s="42">
        <f t="shared" ref="G452" si="577">+B452/D452-1</f>
        <v>-5.7641647706120347E-3</v>
      </c>
      <c r="H452" s="92"/>
      <c r="I452" s="93">
        <f t="shared" si="316"/>
        <v>-5.6570931244560585E-3</v>
      </c>
      <c r="J452">
        <v>20080.400000000001</v>
      </c>
      <c r="K452">
        <v>20258.88</v>
      </c>
      <c r="L452" s="93">
        <f t="shared" ref="L452" si="578">+K452/J452-1</f>
        <v>8.8882691579847961E-3</v>
      </c>
      <c r="M452" s="92">
        <f t="shared" ref="M452" si="579">WEEKDAY(A452,2)</f>
        <v>3</v>
      </c>
    </row>
    <row r="453" spans="1:14" x14ac:dyDescent="0.25">
      <c r="A453" s="90">
        <v>43034</v>
      </c>
      <c r="B453">
        <v>45.67</v>
      </c>
      <c r="C453" s="93">
        <f t="shared" ref="C453" si="580">B453/B452-1</f>
        <v>-6.5645514223200419E-4</v>
      </c>
      <c r="D453" s="38">
        <f t="shared" ref="D453:D494" si="581">+(F452-O453)*(1+L453)</f>
        <v>45.676307219352701</v>
      </c>
      <c r="E453" s="92"/>
      <c r="F453">
        <v>45.68</v>
      </c>
      <c r="G453" s="42">
        <f t="shared" ref="G453" si="582">+B453/D453-1</f>
        <v>-1.3808514165580821E-4</v>
      </c>
      <c r="H453" s="92"/>
      <c r="I453" s="93">
        <f t="shared" si="316"/>
        <v>-2.189141856392407E-4</v>
      </c>
      <c r="J453">
        <v>20258.88</v>
      </c>
      <c r="K453">
        <v>20133.830000000002</v>
      </c>
      <c r="L453" s="93">
        <f t="shared" ref="L453" si="583">+K453/J453-1</f>
        <v>-6.1726018417602724E-3</v>
      </c>
      <c r="M453" s="92">
        <f t="shared" ref="M453" si="584">WEEKDAY(A453,2)</f>
        <v>4</v>
      </c>
    </row>
    <row r="454" spans="1:14" x14ac:dyDescent="0.25">
      <c r="A454" s="90">
        <v>43035</v>
      </c>
      <c r="B454">
        <v>46.49</v>
      </c>
      <c r="C454" s="93">
        <f t="shared" ref="C454" si="585">B454/B453-1</f>
        <v>1.7954893803372007E-2</v>
      </c>
      <c r="D454" s="38">
        <f t="shared" si="581"/>
        <v>46.131721704216233</v>
      </c>
      <c r="E454" s="92"/>
      <c r="F454">
        <v>46.13</v>
      </c>
      <c r="G454" s="42">
        <f t="shared" ref="G454" si="586">+B454/D454-1</f>
        <v>7.7664193433089057E-3</v>
      </c>
      <c r="H454" s="92"/>
      <c r="I454" s="93">
        <f t="shared" si="316"/>
        <v>7.8040320832430954E-3</v>
      </c>
      <c r="J454">
        <v>20133.830000000002</v>
      </c>
      <c r="K454">
        <v>20332.93</v>
      </c>
      <c r="L454" s="93">
        <f t="shared" ref="L454" si="587">+K454/J454-1</f>
        <v>9.8888289014060771E-3</v>
      </c>
      <c r="M454" s="92">
        <f t="shared" ref="M454" si="588">WEEKDAY(A454,2)</f>
        <v>5</v>
      </c>
      <c r="N454" s="50" t="s">
        <v>578</v>
      </c>
    </row>
    <row r="455" spans="1:14" x14ac:dyDescent="0.25">
      <c r="A455" s="90">
        <v>43038</v>
      </c>
      <c r="B455">
        <v>45.77</v>
      </c>
      <c r="C455" s="93">
        <f t="shared" ref="C455" si="589">B455/B454-1</f>
        <v>-1.5487201548720075E-2</v>
      </c>
      <c r="D455" s="38">
        <f t="shared" si="581"/>
        <v>45.885838897787977</v>
      </c>
      <c r="E455" s="92"/>
      <c r="F455">
        <v>45.88</v>
      </c>
      <c r="G455" s="42">
        <f t="shared" ref="G455" si="590">+B455/D455-1</f>
        <v>-2.5245021246317334E-3</v>
      </c>
      <c r="H455" s="92"/>
      <c r="I455" s="93">
        <f t="shared" si="316"/>
        <v>-2.3975588491716993E-3</v>
      </c>
      <c r="J455">
        <v>20332.93</v>
      </c>
      <c r="K455">
        <v>20225.310000000001</v>
      </c>
      <c r="L455" s="93">
        <f t="shared" ref="L455" si="591">+K455/J455-1</f>
        <v>-5.2928918753961662E-3</v>
      </c>
      <c r="M455" s="92">
        <f t="shared" ref="M455" si="592">WEEKDAY(A455,2)</f>
        <v>1</v>
      </c>
    </row>
    <row r="456" spans="1:14" x14ac:dyDescent="0.25">
      <c r="A456" s="90">
        <v>43039</v>
      </c>
      <c r="B456">
        <v>45.93</v>
      </c>
      <c r="C456" s="93">
        <f t="shared" ref="C456" si="593">B456/B455-1</f>
        <v>3.495739567402234E-3</v>
      </c>
      <c r="D456" s="38">
        <f t="shared" si="581"/>
        <v>45.77438120849569</v>
      </c>
      <c r="E456" s="92"/>
      <c r="F456">
        <v>45.78</v>
      </c>
      <c r="G456" s="42">
        <f t="shared" ref="G456" si="594">+B456/D456-1</f>
        <v>3.3996918668433018E-3</v>
      </c>
      <c r="H456" s="92"/>
      <c r="I456" s="93">
        <f t="shared" si="316"/>
        <v>3.2765399737877399E-3</v>
      </c>
      <c r="J456">
        <v>20225.310000000001</v>
      </c>
      <c r="K456">
        <v>20178.75</v>
      </c>
      <c r="L456" s="93">
        <f t="shared" ref="L456" si="595">+K456/J456-1</f>
        <v>-2.3020660746362331E-3</v>
      </c>
      <c r="M456" s="92">
        <f t="shared" ref="M456" si="596">WEEKDAY(A456,2)</f>
        <v>2</v>
      </c>
    </row>
    <row r="457" spans="1:14" x14ac:dyDescent="0.25">
      <c r="A457" s="90">
        <v>43040</v>
      </c>
      <c r="B457">
        <v>46.23</v>
      </c>
      <c r="C457" s="93">
        <f t="shared" ref="C457" si="597">B457/B456-1</f>
        <v>6.5316786414106875E-3</v>
      </c>
      <c r="D457" s="38">
        <f t="shared" si="581"/>
        <v>46.299696443040325</v>
      </c>
      <c r="E457" s="92"/>
      <c r="F457">
        <v>46.3</v>
      </c>
      <c r="G457" s="42">
        <f t="shared" ref="G457" si="598">+B457/D457-1</f>
        <v>-1.5053326132725697E-3</v>
      </c>
      <c r="H457" s="92"/>
      <c r="I457" s="93">
        <f t="shared" si="316"/>
        <v>-1.5118790496759793E-3</v>
      </c>
      <c r="J457">
        <v>20178.75</v>
      </c>
      <c r="K457">
        <v>20407.82</v>
      </c>
      <c r="L457" s="93">
        <f t="shared" ref="L457" si="599">+K457/J457-1</f>
        <v>1.1352041132379309E-2</v>
      </c>
      <c r="M457" s="92">
        <f t="shared" ref="M457" si="600">WEEKDAY(A457,2)</f>
        <v>3</v>
      </c>
    </row>
    <row r="458" spans="1:14" x14ac:dyDescent="0.25">
      <c r="A458" s="90">
        <v>43041</v>
      </c>
      <c r="B458">
        <v>46.45</v>
      </c>
      <c r="C458" s="93">
        <f t="shared" ref="C458" si="601">B458/B457-1</f>
        <v>4.7588146225396866E-3</v>
      </c>
      <c r="D458" s="38">
        <f t="shared" si="581"/>
        <v>46.217554055259207</v>
      </c>
      <c r="E458" s="92"/>
      <c r="F458">
        <v>46.21</v>
      </c>
      <c r="G458" s="42">
        <f t="shared" ref="G458" si="602">+B458/D458-1</f>
        <v>5.029386550029713E-3</v>
      </c>
      <c r="H458" s="92"/>
      <c r="I458" s="93">
        <f t="shared" si="316"/>
        <v>5.1936810214239237E-3</v>
      </c>
      <c r="J458">
        <v>20407.82</v>
      </c>
      <c r="K458">
        <v>20371.48</v>
      </c>
      <c r="L458" s="93">
        <f t="shared" ref="L458" si="603">+K458/J458-1</f>
        <v>-1.7806899512049501E-3</v>
      </c>
      <c r="M458" s="92">
        <f t="shared" ref="M458" si="604">WEEKDAY(A458,2)</f>
        <v>4</v>
      </c>
    </row>
    <row r="459" spans="1:14" x14ac:dyDescent="0.25">
      <c r="A459" s="90">
        <v>43042</v>
      </c>
      <c r="B459">
        <v>46.28</v>
      </c>
      <c r="C459" s="93">
        <f t="shared" ref="C459" si="605">B459/B458-1</f>
        <v>-3.659849300322926E-3</v>
      </c>
      <c r="D459" s="38">
        <f t="shared" si="581"/>
        <v>46.299623193798389</v>
      </c>
      <c r="E459" s="92"/>
      <c r="F459">
        <v>46.3</v>
      </c>
      <c r="G459" s="42">
        <f t="shared" ref="G459" si="606">+B459/D459-1</f>
        <v>-4.238305291653921E-4</v>
      </c>
      <c r="H459" s="92"/>
      <c r="I459" s="93">
        <f t="shared" si="316"/>
        <v>-4.3196544276447035E-4</v>
      </c>
      <c r="J459">
        <v>20371.48</v>
      </c>
      <c r="K459">
        <v>20410.990000000002</v>
      </c>
      <c r="L459" s="93">
        <f t="shared" ref="L459" si="607">+K459/J459-1</f>
        <v>1.9394761696254204E-3</v>
      </c>
      <c r="M459" s="92">
        <f t="shared" ref="M459" si="608">WEEKDAY(A459,2)</f>
        <v>5</v>
      </c>
      <c r="N459" s="50" t="s">
        <v>577</v>
      </c>
    </row>
    <row r="460" spans="1:14" x14ac:dyDescent="0.25">
      <c r="A460" s="90">
        <v>43045</v>
      </c>
      <c r="B460">
        <v>46.45</v>
      </c>
      <c r="C460" s="93">
        <f t="shared" ref="C460" si="609">B460/B459-1</f>
        <v>3.6732929991356578E-3</v>
      </c>
      <c r="D460" s="38">
        <f t="shared" si="581"/>
        <v>46.139466336517721</v>
      </c>
      <c r="E460" s="92"/>
      <c r="F460">
        <v>46.14</v>
      </c>
      <c r="G460" s="42">
        <f t="shared" ref="G460" si="610">+B460/D460-1</f>
        <v>6.7303262941407205E-3</v>
      </c>
      <c r="H460" s="92"/>
      <c r="I460" s="93">
        <f t="shared" si="316"/>
        <v>6.7186822713480865E-3</v>
      </c>
      <c r="J460">
        <v>20410.990000000002</v>
      </c>
      <c r="K460">
        <v>20340.22</v>
      </c>
      <c r="L460" s="93">
        <f t="shared" ref="L460" si="611">+K460/J460-1</f>
        <v>-3.4672497512370226E-3</v>
      </c>
      <c r="M460" s="92">
        <f t="shared" ref="M460" si="612">WEEKDAY(A460,2)</f>
        <v>1</v>
      </c>
      <c r="N460" s="50" t="s">
        <v>561</v>
      </c>
    </row>
    <row r="461" spans="1:14" x14ac:dyDescent="0.25">
      <c r="A461" s="90">
        <v>43046</v>
      </c>
      <c r="B461">
        <v>46.72</v>
      </c>
      <c r="C461" s="93">
        <f t="shared" ref="C461" si="613">B461/B460-1</f>
        <v>5.8127018299245492E-3</v>
      </c>
      <c r="D461" s="38">
        <f t="shared" si="581"/>
        <v>46.90459096312626</v>
      </c>
      <c r="E461" s="92"/>
      <c r="F461">
        <v>46.9</v>
      </c>
      <c r="G461" s="42">
        <f t="shared" ref="G461" si="614">+B461/D461-1</f>
        <v>-3.935456195991005E-3</v>
      </c>
      <c r="H461" s="92"/>
      <c r="I461" s="93">
        <f t="shared" si="316"/>
        <v>-3.8379530916844429E-3</v>
      </c>
      <c r="J461">
        <v>20340.22</v>
      </c>
      <c r="K461">
        <v>20677.28</v>
      </c>
      <c r="L461" s="93">
        <f t="shared" ref="L461" si="615">+K461/J461-1</f>
        <v>1.6571108867062367E-2</v>
      </c>
      <c r="M461" s="92">
        <f t="shared" ref="M461" si="616">WEEKDAY(A461,2)</f>
        <v>2</v>
      </c>
      <c r="N461" s="50" t="s">
        <v>562</v>
      </c>
    </row>
    <row r="462" spans="1:14" x14ac:dyDescent="0.25">
      <c r="A462" s="90">
        <v>43047</v>
      </c>
      <c r="B462">
        <v>46.79</v>
      </c>
      <c r="C462" s="93">
        <f t="shared" ref="C462" si="617">B462/B461-1</f>
        <v>1.4982876712328341E-3</v>
      </c>
      <c r="D462" s="38">
        <f t="shared" si="581"/>
        <v>46.663427781603772</v>
      </c>
      <c r="E462" s="92"/>
      <c r="F462">
        <v>46.66</v>
      </c>
      <c r="G462" s="42">
        <f t="shared" ref="G462" si="618">+B462/D462-1</f>
        <v>2.7124500795059348E-3</v>
      </c>
      <c r="H462" s="92"/>
      <c r="I462" s="93">
        <f t="shared" si="316"/>
        <v>2.7861123017574041E-3</v>
      </c>
      <c r="J462">
        <v>20677.28</v>
      </c>
      <c r="K462">
        <v>20572.98</v>
      </c>
      <c r="L462" s="93">
        <f t="shared" ref="L462" si="619">+K462/J462-1</f>
        <v>-5.0441837611135965E-3</v>
      </c>
      <c r="M462" s="92">
        <f t="shared" ref="M462" si="620">WEEKDAY(A462,2)</f>
        <v>3</v>
      </c>
    </row>
    <row r="463" spans="1:14" x14ac:dyDescent="0.25">
      <c r="A463" s="90">
        <v>43048</v>
      </c>
      <c r="B463">
        <v>46.84</v>
      </c>
      <c r="C463" s="93">
        <f t="shared" ref="C463" si="621">B463/B462-1</f>
        <v>1.0686044026502195E-3</v>
      </c>
      <c r="D463" s="38">
        <f t="shared" si="581"/>
        <v>47.163297072179141</v>
      </c>
      <c r="E463" s="92"/>
      <c r="F463">
        <v>47.17</v>
      </c>
      <c r="G463" s="42">
        <f t="shared" ref="G463" si="622">+B463/D463-1</f>
        <v>-6.8548445984248918E-3</v>
      </c>
      <c r="H463" s="92"/>
      <c r="I463" s="93">
        <f t="shared" si="316"/>
        <v>-6.9959720161119066E-3</v>
      </c>
      <c r="J463">
        <v>20572.98</v>
      </c>
      <c r="K463">
        <v>20794.89</v>
      </c>
      <c r="L463" s="93">
        <f t="shared" ref="L463" si="623">+K463/J463-1</f>
        <v>1.0786478186436854E-2</v>
      </c>
      <c r="M463" s="92">
        <f t="shared" ref="M463" si="624">WEEKDAY(A463,2)</f>
        <v>4</v>
      </c>
    </row>
    <row r="464" spans="1:14" x14ac:dyDescent="0.25">
      <c r="A464" s="90">
        <v>43049</v>
      </c>
      <c r="B464">
        <v>47.12</v>
      </c>
      <c r="C464" s="93">
        <f t="shared" ref="C464" si="625">B464/B463-1</f>
        <v>5.9777967549101696E-3</v>
      </c>
      <c r="D464" s="38">
        <f t="shared" si="581"/>
        <v>47.112769637156056</v>
      </c>
      <c r="E464" s="92"/>
      <c r="F464">
        <v>47.11</v>
      </c>
      <c r="G464" s="42">
        <f t="shared" ref="G464" si="626">+B464/D464-1</f>
        <v>1.5346928018944439E-4</v>
      </c>
      <c r="H464" s="92"/>
      <c r="I464" s="93">
        <f t="shared" si="316"/>
        <v>2.122691572914448E-4</v>
      </c>
      <c r="J464">
        <v>20794.89</v>
      </c>
      <c r="K464">
        <v>20769.66</v>
      </c>
      <c r="L464" s="93">
        <f t="shared" ref="L464" si="627">+K464/J464-1</f>
        <v>-1.2132788391763238E-3</v>
      </c>
      <c r="M464" s="92">
        <f t="shared" ref="M464" si="628">WEEKDAY(A464,2)</f>
        <v>5</v>
      </c>
      <c r="N464" s="50" t="s">
        <v>576</v>
      </c>
    </row>
    <row r="465" spans="1:14" x14ac:dyDescent="0.25">
      <c r="A465" s="90">
        <v>43052</v>
      </c>
      <c r="B465">
        <v>46.96</v>
      </c>
      <c r="C465" s="93">
        <f t="shared" ref="C465" si="629">B465/B464-1</f>
        <v>-3.3955857385398192E-3</v>
      </c>
      <c r="D465" s="38">
        <f t="shared" si="581"/>
        <v>46.970187388719893</v>
      </c>
      <c r="E465" s="92"/>
      <c r="F465">
        <v>46.97</v>
      </c>
      <c r="G465" s="42">
        <f t="shared" ref="G465" si="630">+B465/D465-1</f>
        <v>-2.1689052750806237E-4</v>
      </c>
      <c r="H465" s="92"/>
      <c r="I465" s="93">
        <f t="shared" si="316"/>
        <v>-2.1290185224609459E-4</v>
      </c>
      <c r="J465">
        <v>20769.66</v>
      </c>
      <c r="K465">
        <v>20708.02</v>
      </c>
      <c r="L465" s="93">
        <f t="shared" ref="L465" si="631">+K465/J465-1</f>
        <v>-2.9677905175145014E-3</v>
      </c>
      <c r="M465" s="92">
        <f t="shared" ref="M465" si="632">WEEKDAY(A465,2)</f>
        <v>1</v>
      </c>
    </row>
    <row r="466" spans="1:14" x14ac:dyDescent="0.25">
      <c r="A466" s="90">
        <v>43053</v>
      </c>
      <c r="B466">
        <v>46.42</v>
      </c>
      <c r="C466" s="93">
        <f t="shared" ref="C466" si="633">B466/B465-1</f>
        <v>-1.1499148211243648E-2</v>
      </c>
      <c r="D466" s="38">
        <f t="shared" si="581"/>
        <v>46.685748758210586</v>
      </c>
      <c r="E466" s="92"/>
      <c r="F466">
        <v>46.68</v>
      </c>
      <c r="G466" s="42">
        <f t="shared" ref="G466" si="634">+B466/D466-1</f>
        <v>-5.692288659370548E-3</v>
      </c>
      <c r="H466" s="92"/>
      <c r="I466" s="93">
        <f t="shared" si="316"/>
        <v>-5.569837189374427E-3</v>
      </c>
      <c r="J466">
        <v>20708.02</v>
      </c>
      <c r="K466">
        <v>20582.7</v>
      </c>
      <c r="L466" s="93">
        <f t="shared" ref="L466" si="635">+K466/J466-1</f>
        <v>-6.0517615880224529E-3</v>
      </c>
      <c r="M466" s="92">
        <f t="shared" ref="M466" si="636">WEEKDAY(A466,2)</f>
        <v>2</v>
      </c>
    </row>
    <row r="467" spans="1:14" x14ac:dyDescent="0.25">
      <c r="A467" s="90">
        <v>43054</v>
      </c>
      <c r="B467">
        <v>45.85</v>
      </c>
      <c r="C467" s="93">
        <f t="shared" ref="C467" si="637">B467/B466-1</f>
        <v>-1.2279190004308438E-2</v>
      </c>
      <c r="D467" s="38">
        <f t="shared" si="581"/>
        <v>45.923670014138082</v>
      </c>
      <c r="E467" s="92"/>
      <c r="F467">
        <v>45.92</v>
      </c>
      <c r="G467" s="42">
        <f t="shared" ref="G467" si="638">+B467/D467-1</f>
        <v>-1.6041839451289563E-3</v>
      </c>
      <c r="H467" s="92"/>
      <c r="I467" s="93">
        <f t="shared" si="316"/>
        <v>-1.5243902439024959E-3</v>
      </c>
      <c r="J467">
        <v>20582.7</v>
      </c>
      <c r="K467">
        <v>20249.21</v>
      </c>
      <c r="L467" s="93">
        <f t="shared" ref="L467" si="639">+K467/J467-1</f>
        <v>-1.6202441856510652E-2</v>
      </c>
      <c r="M467" s="92">
        <f t="shared" ref="M467" si="640">WEEKDAY(A467,2)</f>
        <v>3</v>
      </c>
    </row>
    <row r="468" spans="1:14" x14ac:dyDescent="0.25">
      <c r="A468" s="90">
        <v>43055</v>
      </c>
      <c r="B468">
        <v>46.71</v>
      </c>
      <c r="C468" s="93">
        <f t="shared" ref="C468" si="641">B468/B467-1</f>
        <v>1.8756815703380614E-2</v>
      </c>
      <c r="D468" s="38">
        <f t="shared" si="581"/>
        <v>46.333908414204799</v>
      </c>
      <c r="E468" s="92"/>
      <c r="F468">
        <v>46.34</v>
      </c>
      <c r="G468" s="42">
        <f t="shared" ref="G468" si="642">+B468/D468-1</f>
        <v>8.1169838389869575E-3</v>
      </c>
      <c r="H468" s="92"/>
      <c r="I468" s="93">
        <f t="shared" si="316"/>
        <v>7.9844626672420649E-3</v>
      </c>
      <c r="J468">
        <v>20249.21</v>
      </c>
      <c r="K468">
        <v>20431.73</v>
      </c>
      <c r="L468" s="93">
        <f t="shared" ref="L468" si="643">+K468/J468-1</f>
        <v>9.0136849783275519E-3</v>
      </c>
      <c r="M468" s="92">
        <f t="shared" ref="M468" si="644">WEEKDAY(A468,2)</f>
        <v>4</v>
      </c>
    </row>
    <row r="469" spans="1:14" x14ac:dyDescent="0.25">
      <c r="A469" s="90">
        <v>43056</v>
      </c>
      <c r="B469">
        <v>46.49</v>
      </c>
      <c r="C469" s="93">
        <f t="shared" ref="C469" si="645">B469/B468-1</f>
        <v>-4.709912224363122E-3</v>
      </c>
      <c r="D469" s="38">
        <f t="shared" si="581"/>
        <v>46.662764905370224</v>
      </c>
      <c r="E469" s="92"/>
      <c r="F469">
        <v>46.66</v>
      </c>
      <c r="G469" s="42">
        <f t="shared" ref="G469" si="646">+B469/D469-1</f>
        <v>-3.7024146708961592E-3</v>
      </c>
      <c r="H469" s="92"/>
      <c r="I469" s="93">
        <f t="shared" si="316"/>
        <v>-3.6433776253749217E-3</v>
      </c>
      <c r="J469">
        <v>20431.73</v>
      </c>
      <c r="K469">
        <v>20574.04</v>
      </c>
      <c r="L469" s="93">
        <f t="shared" ref="L469" si="647">+K469/J469-1</f>
        <v>6.9651468573634912E-3</v>
      </c>
      <c r="M469" s="92">
        <f t="shared" ref="M469" si="648">WEEKDAY(A469,2)</f>
        <v>5</v>
      </c>
    </row>
    <row r="470" spans="1:14" x14ac:dyDescent="0.25">
      <c r="A470" s="90">
        <v>43059</v>
      </c>
      <c r="B470">
        <v>46.97</v>
      </c>
      <c r="C470" s="93">
        <f t="shared" ref="C470" si="649">B470/B469-1</f>
        <v>1.0324801032480124E-2</v>
      </c>
      <c r="D470" s="38">
        <f t="shared" si="581"/>
        <v>46.648909936988552</v>
      </c>
      <c r="E470" s="92"/>
      <c r="F470">
        <v>46.64</v>
      </c>
      <c r="G470" s="42">
        <f t="shared" ref="G470" si="650">+B470/D470-1</f>
        <v>6.8831203868464641E-3</v>
      </c>
      <c r="H470" s="92"/>
      <c r="I470" s="93">
        <f t="shared" si="316"/>
        <v>7.0754716981131782E-3</v>
      </c>
      <c r="J470">
        <v>20574.04</v>
      </c>
      <c r="K470">
        <v>20569.150000000001</v>
      </c>
      <c r="L470" s="93">
        <f t="shared" ref="L470" si="651">+K470/J470-1</f>
        <v>-2.3767816141118114E-4</v>
      </c>
      <c r="M470" s="92">
        <f t="shared" ref="M470" si="652">WEEKDAY(A470,2)</f>
        <v>1</v>
      </c>
    </row>
    <row r="471" spans="1:14" x14ac:dyDescent="0.25">
      <c r="A471" s="90">
        <v>43060</v>
      </c>
      <c r="B471">
        <v>48.23</v>
      </c>
      <c r="C471" s="93">
        <f t="shared" ref="C471" si="653">B471/B470-1</f>
        <v>2.6825633383010361E-2</v>
      </c>
      <c r="D471" s="38">
        <f t="shared" si="581"/>
        <v>47.77267097570877</v>
      </c>
      <c r="E471" s="92"/>
      <c r="F471">
        <v>47.78</v>
      </c>
      <c r="G471" s="42">
        <f t="shared" ref="G471" si="654">+B471/D471-1</f>
        <v>9.5730260617783447E-3</v>
      </c>
      <c r="H471" s="92"/>
      <c r="I471" s="93">
        <f t="shared" si="316"/>
        <v>9.418166596902422E-3</v>
      </c>
      <c r="J471">
        <v>20569.150000000001</v>
      </c>
      <c r="K471">
        <v>21068.68</v>
      </c>
      <c r="L471" s="93">
        <f t="shared" ref="L471" si="655">+K471/J471-1</f>
        <v>2.4285398278489856E-2</v>
      </c>
      <c r="M471" s="92">
        <f t="shared" ref="M471" si="656">WEEKDAY(A471,2)</f>
        <v>2</v>
      </c>
      <c r="N471" s="50" t="s">
        <v>590</v>
      </c>
    </row>
    <row r="472" spans="1:14" x14ac:dyDescent="0.25">
      <c r="A472" s="90">
        <v>43061</v>
      </c>
      <c r="B472">
        <v>48.33</v>
      </c>
      <c r="C472" s="93">
        <f t="shared" ref="C472" si="657">B472/B471-1</f>
        <v>2.0733982998133449E-3</v>
      </c>
      <c r="D472" s="38">
        <f t="shared" si="581"/>
        <v>48.126318981540365</v>
      </c>
      <c r="E472" s="92"/>
      <c r="F472">
        <v>48.12</v>
      </c>
      <c r="G472" s="42">
        <f t="shared" ref="G472" si="658">+B472/D472-1</f>
        <v>4.2322168570123608E-3</v>
      </c>
      <c r="H472" s="92"/>
      <c r="I472" s="93">
        <f t="shared" si="316"/>
        <v>4.3640897755610197E-3</v>
      </c>
      <c r="J472">
        <v>21068.68</v>
      </c>
      <c r="K472">
        <v>21221.39</v>
      </c>
      <c r="L472" s="93">
        <f t="shared" ref="L472" si="659">+K472/J472-1</f>
        <v>7.2481996973705609E-3</v>
      </c>
      <c r="M472" s="92">
        <f t="shared" ref="M472" si="660">WEEKDAY(A472,2)</f>
        <v>3</v>
      </c>
    </row>
    <row r="473" spans="1:14" x14ac:dyDescent="0.25">
      <c r="A473" s="90">
        <v>43062</v>
      </c>
      <c r="B473">
        <v>48.32</v>
      </c>
      <c r="C473" s="93">
        <f t="shared" ref="C473" si="661">B473/B472-1</f>
        <v>-2.0691082143586836E-4</v>
      </c>
      <c r="D473" s="38">
        <f t="shared" si="581"/>
        <v>47.32382715741052</v>
      </c>
      <c r="E473" s="92"/>
      <c r="F473" s="92">
        <v>47.32</v>
      </c>
      <c r="G473" s="42">
        <f t="shared" ref="G473" si="662">+B473/D473-1</f>
        <v>2.1050132722274739E-2</v>
      </c>
      <c r="H473" s="92"/>
      <c r="I473" s="93">
        <f t="shared" si="316"/>
        <v>2.1132713440405793E-2</v>
      </c>
      <c r="J473">
        <v>21221.39</v>
      </c>
      <c r="K473">
        <v>20870.27</v>
      </c>
      <c r="L473" s="93">
        <f t="shared" ref="L473" si="663">+K473/J473-1</f>
        <v>-1.654557029487691E-2</v>
      </c>
      <c r="M473" s="92">
        <f t="shared" ref="M473" si="664">WEEKDAY(A473,2)</f>
        <v>4</v>
      </c>
    </row>
    <row r="474" spans="1:14" x14ac:dyDescent="0.25">
      <c r="A474" s="90">
        <v>43063</v>
      </c>
      <c r="B474">
        <v>47.94</v>
      </c>
      <c r="C474" s="93">
        <f t="shared" ref="C474" si="665">B474/B473-1</f>
        <v>-7.864238410596025E-3</v>
      </c>
      <c r="D474" s="38">
        <f t="shared" si="581"/>
        <v>47.702749681724292</v>
      </c>
      <c r="E474" s="92"/>
      <c r="F474">
        <v>47.71</v>
      </c>
      <c r="G474" s="42">
        <f t="shared" ref="G474" si="666">+B474/D474-1</f>
        <v>4.9735145218809951E-3</v>
      </c>
      <c r="H474" s="92"/>
      <c r="I474" s="93">
        <f t="shared" si="316"/>
        <v>4.8207922867322672E-3</v>
      </c>
      <c r="J474">
        <v>20870.27</v>
      </c>
      <c r="K474">
        <v>21039.08</v>
      </c>
      <c r="L474" s="93">
        <f t="shared" ref="L474" si="667">+K474/J474-1</f>
        <v>8.0885393432859054E-3</v>
      </c>
      <c r="M474" s="92">
        <f t="shared" ref="M474" si="668">WEEKDAY(A474,2)</f>
        <v>5</v>
      </c>
    </row>
    <row r="475" spans="1:14" x14ac:dyDescent="0.25">
      <c r="A475" s="90">
        <v>43066</v>
      </c>
      <c r="B475">
        <v>47.17</v>
      </c>
      <c r="C475" s="93">
        <f t="shared" ref="C475" si="669">B475/B474-1</f>
        <v>-1.606174384647463E-2</v>
      </c>
      <c r="D475" s="38">
        <f t="shared" si="581"/>
        <v>47.220429548250202</v>
      </c>
      <c r="E475" s="92"/>
      <c r="F475">
        <v>47.21</v>
      </c>
      <c r="G475" s="42">
        <f t="shared" ref="G475" si="670">+B475/D475-1</f>
        <v>-1.0679603877526977E-3</v>
      </c>
      <c r="H475" s="92"/>
      <c r="I475" s="93">
        <f t="shared" si="316"/>
        <v>-8.4727811904250494E-4</v>
      </c>
      <c r="J475">
        <v>21039.08</v>
      </c>
      <c r="K475">
        <v>20823.189999999999</v>
      </c>
      <c r="L475" s="93">
        <f t="shared" ref="L475" si="671">+K475/J475-1</f>
        <v>-1.0261380250467411E-2</v>
      </c>
      <c r="M475" s="92">
        <f t="shared" ref="M475" si="672">WEEKDAY(A475,2)</f>
        <v>1</v>
      </c>
    </row>
    <row r="476" spans="1:14" x14ac:dyDescent="0.25">
      <c r="A476" s="90">
        <v>43067</v>
      </c>
      <c r="B476">
        <v>47.56</v>
      </c>
      <c r="C476" s="93">
        <f t="shared" ref="C476" si="673">B476/B475-1</f>
        <v>8.2679669281322532E-3</v>
      </c>
      <c r="D476" s="38">
        <f t="shared" si="581"/>
        <v>47.165449837416844</v>
      </c>
      <c r="E476" s="92"/>
      <c r="F476">
        <v>47.17</v>
      </c>
      <c r="G476" s="42">
        <f t="shared" ref="G476" si="674">+B476/D476-1</f>
        <v>8.3652369254021419E-3</v>
      </c>
      <c r="H476" s="92"/>
      <c r="I476" s="93">
        <f t="shared" si="316"/>
        <v>8.2679669281322532E-3</v>
      </c>
      <c r="J476">
        <v>20823.189999999999</v>
      </c>
      <c r="K476">
        <v>20803.54</v>
      </c>
      <c r="L476" s="93">
        <f t="shared" ref="L476" si="675">+K476/J476-1</f>
        <v>-9.4365944891239284E-4</v>
      </c>
      <c r="M476" s="92">
        <f t="shared" ref="M476" si="676">WEEKDAY(A476,2)</f>
        <v>2</v>
      </c>
    </row>
    <row r="477" spans="1:14" x14ac:dyDescent="0.25">
      <c r="A477" s="90">
        <v>43068</v>
      </c>
      <c r="B477">
        <v>46.63</v>
      </c>
      <c r="C477" s="93">
        <f t="shared" ref="C477" si="677">B477/B476-1</f>
        <v>-1.9554247266610592E-2</v>
      </c>
      <c r="D477" s="38">
        <f t="shared" si="581"/>
        <v>46.958405992441669</v>
      </c>
      <c r="E477" s="92"/>
      <c r="F477">
        <v>46.96</v>
      </c>
      <c r="G477" s="42">
        <f t="shared" ref="G477" si="678">+B477/D477-1</f>
        <v>-6.9935506859948315E-3</v>
      </c>
      <c r="H477" s="92"/>
      <c r="I477" s="93">
        <f t="shared" si="316"/>
        <v>-7.0272572402043654E-3</v>
      </c>
      <c r="J477">
        <v>20803.54</v>
      </c>
      <c r="K477">
        <v>20710.22</v>
      </c>
      <c r="L477" s="93">
        <f t="shared" ref="L477" si="679">+K477/J477-1</f>
        <v>-4.4857750171365396E-3</v>
      </c>
      <c r="M477" s="92">
        <f t="shared" ref="M477" si="680">WEEKDAY(A477,2)</f>
        <v>3</v>
      </c>
      <c r="N477" s="50" t="s">
        <v>604</v>
      </c>
    </row>
    <row r="478" spans="1:14" x14ac:dyDescent="0.25">
      <c r="A478" s="90">
        <v>43069</v>
      </c>
      <c r="B478">
        <v>46.17</v>
      </c>
      <c r="C478" s="93">
        <f t="shared" ref="C478" si="681">B478/B477-1</f>
        <v>-9.8648938451640911E-3</v>
      </c>
      <c r="D478" s="38">
        <f t="shared" si="581"/>
        <v>46.117858100976228</v>
      </c>
      <c r="E478" s="92"/>
      <c r="F478">
        <v>46.11</v>
      </c>
      <c r="G478" s="42">
        <f t="shared" ref="G478" si="682">+B478/D478-1</f>
        <v>1.1306227385843304E-3</v>
      </c>
      <c r="H478" s="92"/>
      <c r="I478" s="93">
        <f t="shared" si="316"/>
        <v>1.3012361743656164E-3</v>
      </c>
      <c r="J478">
        <v>20710.22</v>
      </c>
      <c r="K478">
        <v>20338.82</v>
      </c>
      <c r="L478" s="93">
        <f t="shared" ref="L478" si="683">+K478/J478-1</f>
        <v>-1.7933175021800918E-2</v>
      </c>
      <c r="M478" s="92">
        <f t="shared" ref="M478" si="684">WEEKDAY(A478,2)</f>
        <v>4</v>
      </c>
    </row>
    <row r="479" spans="1:14" x14ac:dyDescent="0.25">
      <c r="A479" s="90">
        <v>43070</v>
      </c>
      <c r="B479">
        <v>45.81</v>
      </c>
      <c r="C479" s="93">
        <f t="shared" ref="C479" si="685">B479/B478-1</f>
        <v>-7.7972709551656916E-3</v>
      </c>
      <c r="D479" s="38">
        <f t="shared" si="581"/>
        <v>45.959215632961993</v>
      </c>
      <c r="E479" s="92"/>
      <c r="F479">
        <v>45.96</v>
      </c>
      <c r="G479" s="42">
        <f t="shared" ref="G479" si="686">+B479/D479-1</f>
        <v>-3.2466966832865873E-3</v>
      </c>
      <c r="H479" s="92"/>
      <c r="I479" s="93">
        <f t="shared" si="316"/>
        <v>-3.2637075718014996E-3</v>
      </c>
      <c r="J479">
        <v>20338.82</v>
      </c>
      <c r="K479">
        <v>20272.310000000001</v>
      </c>
      <c r="L479" s="93">
        <f t="shared" ref="L479" si="687">+K479/J479-1</f>
        <v>-3.2701012153113496E-3</v>
      </c>
      <c r="M479" s="92">
        <f t="shared" ref="M479" si="688">WEEKDAY(A479,2)</f>
        <v>5</v>
      </c>
      <c r="N479" s="50" t="s">
        <v>612</v>
      </c>
    </row>
    <row r="480" spans="1:14" x14ac:dyDescent="0.25">
      <c r="A480" s="90">
        <v>43073</v>
      </c>
      <c r="B480">
        <v>45.85</v>
      </c>
      <c r="C480" s="93">
        <f t="shared" ref="C480" si="689">B480/B479-1</f>
        <v>8.7317179655088673E-4</v>
      </c>
      <c r="D480" s="38">
        <f t="shared" si="581"/>
        <v>46.236884814804029</v>
      </c>
      <c r="E480" s="92"/>
      <c r="F480">
        <v>46.24</v>
      </c>
      <c r="G480" s="42">
        <f t="shared" ref="G480" si="690">+B480/D480-1</f>
        <v>-8.3674498477491754E-3</v>
      </c>
      <c r="H480" s="92"/>
      <c r="I480" s="93">
        <f t="shared" si="316"/>
        <v>-8.4342560553632984E-3</v>
      </c>
      <c r="J480">
        <v>20272.310000000001</v>
      </c>
      <c r="K480">
        <v>20394.439999999999</v>
      </c>
      <c r="L480" s="93">
        <f t="shared" ref="L480" si="691">+K480/J480-1</f>
        <v>6.0244737772852108E-3</v>
      </c>
      <c r="M480" s="92">
        <f t="shared" ref="M480" si="692">WEEKDAY(A480,2)</f>
        <v>1</v>
      </c>
    </row>
    <row r="481" spans="1:15" x14ac:dyDescent="0.25">
      <c r="A481" s="90">
        <v>43074</v>
      </c>
      <c r="B481">
        <v>45.88</v>
      </c>
      <c r="C481" s="93">
        <f t="shared" ref="C481" si="693">B481/B480-1</f>
        <v>6.5430752453665697E-4</v>
      </c>
      <c r="D481" s="38">
        <f t="shared" si="581"/>
        <v>45.936183861876081</v>
      </c>
      <c r="E481" s="92"/>
      <c r="F481">
        <v>45.93</v>
      </c>
      <c r="G481" s="42">
        <f t="shared" ref="G481" si="694">+B481/D481-1</f>
        <v>-1.2230850965987417E-3</v>
      </c>
      <c r="H481" s="92"/>
      <c r="I481" s="93">
        <f t="shared" si="316"/>
        <v>-1.0886131069017813E-3</v>
      </c>
      <c r="J481">
        <v>20394.439999999999</v>
      </c>
      <c r="K481">
        <v>20260.439999999999</v>
      </c>
      <c r="L481" s="93">
        <f t="shared" ref="L481" si="695">+K481/J481-1</f>
        <v>-6.570418212022533E-3</v>
      </c>
      <c r="M481" s="92">
        <f t="shared" ref="M481" si="696">WEEKDAY(A481,2)</f>
        <v>2</v>
      </c>
    </row>
    <row r="482" spans="1:15" x14ac:dyDescent="0.25">
      <c r="A482" s="90">
        <v>43075</v>
      </c>
      <c r="B482">
        <v>44.86</v>
      </c>
      <c r="C482" s="93">
        <f t="shared" ref="C482" si="697">B482/B481-1</f>
        <v>-2.2231909328683575E-2</v>
      </c>
      <c r="D482" s="38">
        <f t="shared" si="581"/>
        <v>44.602298178124471</v>
      </c>
      <c r="E482" s="92"/>
      <c r="F482">
        <v>44.6</v>
      </c>
      <c r="G482" s="42">
        <f t="shared" ref="G482" si="698">+B482/D482-1</f>
        <v>5.7777700343235594E-3</v>
      </c>
      <c r="H482" s="92"/>
      <c r="I482" s="93">
        <f t="shared" si="316"/>
        <v>5.8295964125560928E-3</v>
      </c>
      <c r="J482">
        <v>20260.439999999999</v>
      </c>
      <c r="K482">
        <v>19674.77</v>
      </c>
      <c r="L482" s="93">
        <f t="shared" ref="L482" si="699">+K482/J482-1</f>
        <v>-2.8907072107022258E-2</v>
      </c>
      <c r="M482" s="92">
        <f t="shared" ref="M482" si="700">WEEKDAY(A482,2)</f>
        <v>3</v>
      </c>
    </row>
    <row r="483" spans="1:15" x14ac:dyDescent="0.25">
      <c r="A483" s="90">
        <v>43076</v>
      </c>
      <c r="B483">
        <v>44.79</v>
      </c>
      <c r="C483" s="93">
        <f t="shared" ref="C483" si="701">B483/B482-1</f>
        <v>-1.5604101649576707E-3</v>
      </c>
      <c r="D483" s="38">
        <f t="shared" si="581"/>
        <v>44.616434753748074</v>
      </c>
      <c r="E483" s="92"/>
      <c r="F483">
        <v>44.62</v>
      </c>
      <c r="G483" s="42">
        <f t="shared" ref="G483" si="702">+B483/D483-1</f>
        <v>3.8901639543789113E-3</v>
      </c>
      <c r="H483" s="92"/>
      <c r="I483" s="93">
        <f t="shared" si="316"/>
        <v>3.8099506947557593E-3</v>
      </c>
      <c r="J483">
        <v>19674.77</v>
      </c>
      <c r="K483">
        <v>19682.02</v>
      </c>
      <c r="L483" s="93">
        <f t="shared" ref="L483" si="703">+K483/J483-1</f>
        <v>3.684922365039256E-4</v>
      </c>
      <c r="M483" s="92">
        <f t="shared" ref="M483" si="704">WEEKDAY(A483,2)</f>
        <v>4</v>
      </c>
    </row>
    <row r="484" spans="1:15" x14ac:dyDescent="0.25">
      <c r="A484" s="90">
        <v>43077</v>
      </c>
      <c r="B484">
        <v>45.54</v>
      </c>
      <c r="C484" s="93">
        <f t="shared" ref="C484" si="705">B484/B483-1</f>
        <v>1.6744809109176195E-2</v>
      </c>
      <c r="D484" s="38">
        <f t="shared" si="581"/>
        <v>45.343572346740828</v>
      </c>
      <c r="E484" s="92"/>
      <c r="F484">
        <v>45.34</v>
      </c>
      <c r="G484" s="42">
        <f t="shared" ref="G484" si="706">+B484/D484-1</f>
        <v>4.3319845149627501E-3</v>
      </c>
      <c r="H484" s="92"/>
      <c r="I484" s="93">
        <f t="shared" si="316"/>
        <v>4.4111160123510018E-3</v>
      </c>
      <c r="J484">
        <v>19682.02</v>
      </c>
      <c r="K484">
        <v>20001.189999999999</v>
      </c>
      <c r="L484" s="93">
        <f t="shared" ref="L484" si="707">+K484/J484-1</f>
        <v>1.6216323324536708E-2</v>
      </c>
      <c r="M484" s="92">
        <f t="shared" ref="M484" si="708">WEEKDAY(A484,2)</f>
        <v>5</v>
      </c>
    </row>
    <row r="485" spans="1:15" x14ac:dyDescent="0.25">
      <c r="A485" s="90">
        <v>43080</v>
      </c>
      <c r="B485">
        <v>45.93</v>
      </c>
      <c r="C485" s="93">
        <f t="shared" ref="C485" si="709">B485/B484-1</f>
        <v>8.5638998682477929E-3</v>
      </c>
      <c r="D485" s="38">
        <f t="shared" si="581"/>
        <v>45.858318710036762</v>
      </c>
      <c r="E485" s="92"/>
      <c r="F485">
        <v>45.86</v>
      </c>
      <c r="G485" s="42">
        <f t="shared" ref="G485" si="710">+B485/D485-1</f>
        <v>1.5631033142859962E-3</v>
      </c>
      <c r="H485" s="92"/>
      <c r="I485" s="93">
        <f t="shared" si="316"/>
        <v>1.5263846489315114E-3</v>
      </c>
      <c r="J485">
        <v>20001.189999999999</v>
      </c>
      <c r="K485">
        <v>20229.84</v>
      </c>
      <c r="L485" s="93">
        <f t="shared" ref="L485" si="711">+K485/J485-1</f>
        <v>1.1431819806721588E-2</v>
      </c>
      <c r="M485" s="92">
        <f t="shared" ref="M485" si="712">WEEKDAY(A485,2)</f>
        <v>1</v>
      </c>
    </row>
    <row r="486" spans="1:15" x14ac:dyDescent="0.25">
      <c r="A486" s="90">
        <v>43081</v>
      </c>
      <c r="B486">
        <v>45.45</v>
      </c>
      <c r="C486" s="93">
        <f t="shared" ref="C486" si="713">B486/B485-1</f>
        <v>-1.04506858262573E-2</v>
      </c>
      <c r="D486" s="38">
        <f t="shared" si="581"/>
        <v>45.414862045374555</v>
      </c>
      <c r="E486" s="92"/>
      <c r="F486">
        <v>45.41</v>
      </c>
      <c r="G486" s="42">
        <f t="shared" ref="G486" si="714">+B486/D486-1</f>
        <v>7.7371047808849625E-4</v>
      </c>
      <c r="H486" s="92"/>
      <c r="I486" s="93">
        <f t="shared" si="316"/>
        <v>8.8086324598113386E-4</v>
      </c>
      <c r="J486">
        <v>20229.84</v>
      </c>
      <c r="K486">
        <v>20033.48</v>
      </c>
      <c r="L486" s="93">
        <f t="shared" ref="L486" si="715">+K486/J486-1</f>
        <v>-9.7064534371008593E-3</v>
      </c>
      <c r="M486" s="92">
        <f t="shared" ref="M486" si="716">WEEKDAY(A486,2)</f>
        <v>2</v>
      </c>
    </row>
    <row r="487" spans="1:15" x14ac:dyDescent="0.25">
      <c r="A487" s="90">
        <v>43082</v>
      </c>
      <c r="B487">
        <v>46.44</v>
      </c>
      <c r="C487" s="93">
        <f t="shared" ref="C487" si="717">B487/B486-1</f>
        <v>2.1782178217821579E-2</v>
      </c>
      <c r="D487" s="38">
        <f t="shared" si="581"/>
        <v>46.093706390502305</v>
      </c>
      <c r="E487" s="92"/>
      <c r="F487">
        <v>46.09</v>
      </c>
      <c r="G487" s="42">
        <f t="shared" ref="G487" si="718">+B487/D487-1</f>
        <v>7.5128176190457641E-3</v>
      </c>
      <c r="H487" s="92"/>
      <c r="I487" s="93">
        <f t="shared" si="316"/>
        <v>7.5938381427640422E-3</v>
      </c>
      <c r="J487">
        <v>20033.48</v>
      </c>
      <c r="K487">
        <v>20335.11</v>
      </c>
      <c r="L487" s="93">
        <f t="shared" ref="L487" si="719">+K487/J487-1</f>
        <v>1.5056295760896399E-2</v>
      </c>
      <c r="M487" s="92">
        <f t="shared" ref="M487" si="720">WEEKDAY(A487,2)</f>
        <v>3</v>
      </c>
    </row>
    <row r="488" spans="1:15" x14ac:dyDescent="0.25">
      <c r="A488" s="90">
        <v>43083</v>
      </c>
      <c r="B488">
        <v>46.01</v>
      </c>
      <c r="C488" s="93">
        <f t="shared" ref="C488" si="721">B488/B487-1</f>
        <v>-9.2592592592593004E-3</v>
      </c>
      <c r="D488" s="38">
        <f t="shared" si="581"/>
        <v>46.217945238555394</v>
      </c>
      <c r="E488" s="92"/>
      <c r="F488">
        <v>46.22</v>
      </c>
      <c r="G488" s="42">
        <f t="shared" ref="G488" si="722">+B488/D488-1</f>
        <v>-4.4992315751398726E-3</v>
      </c>
      <c r="H488" s="92"/>
      <c r="I488" s="93">
        <f t="shared" si="316"/>
        <v>-4.5434876676763158E-3</v>
      </c>
      <c r="J488">
        <v>20335.11</v>
      </c>
      <c r="K488">
        <v>20391.560000000001</v>
      </c>
      <c r="L488" s="93">
        <f t="shared" ref="L488" si="723">+K488/J488-1</f>
        <v>2.7759869506485124E-3</v>
      </c>
      <c r="M488" s="92">
        <f t="shared" ref="M488" si="724">WEEKDAY(A488,2)</f>
        <v>4</v>
      </c>
    </row>
    <row r="489" spans="1:15" x14ac:dyDescent="0.25">
      <c r="A489" s="90">
        <v>43084</v>
      </c>
      <c r="B489">
        <v>45.75</v>
      </c>
      <c r="C489" s="93">
        <f t="shared" ref="C489" si="725">B489/B488-1</f>
        <v>-5.6509454466420195E-3</v>
      </c>
      <c r="D489" s="38">
        <f t="shared" si="581"/>
        <v>45.468931459878497</v>
      </c>
      <c r="E489" s="92"/>
      <c r="F489">
        <v>45.47</v>
      </c>
      <c r="G489" s="42">
        <f t="shared" ref="G489" si="726">+B489/D489-1</f>
        <v>6.181551470359814E-3</v>
      </c>
      <c r="H489" s="92"/>
      <c r="I489" s="93">
        <f t="shared" si="316"/>
        <v>6.1579063118539779E-3</v>
      </c>
      <c r="J489">
        <v>20391.560000000001</v>
      </c>
      <c r="K489">
        <v>20060.2</v>
      </c>
      <c r="L489" s="93">
        <f t="shared" ref="L489" si="727">+K489/J489-1</f>
        <v>-1.6249860236293823E-2</v>
      </c>
      <c r="M489" s="92">
        <f t="shared" ref="M489" si="728">WEEKDAY(A489,2)</f>
        <v>5</v>
      </c>
    </row>
    <row r="490" spans="1:15" x14ac:dyDescent="0.25">
      <c r="A490" s="90">
        <v>43087</v>
      </c>
      <c r="B490">
        <v>45.98</v>
      </c>
      <c r="C490" s="93">
        <f t="shared" ref="C490" si="729">B490/B489-1</f>
        <v>5.027322404371537E-3</v>
      </c>
      <c r="D490" s="38">
        <f t="shared" si="581"/>
        <v>45.625040727410493</v>
      </c>
      <c r="E490" s="92"/>
      <c r="F490">
        <v>45.62</v>
      </c>
      <c r="G490" s="42">
        <f t="shared" ref="G490" si="730">+B490/D490-1</f>
        <v>7.7799223174446208E-3</v>
      </c>
      <c r="H490" s="92"/>
      <c r="I490" s="93">
        <f t="shared" si="316"/>
        <v>7.8912757562472624E-3</v>
      </c>
      <c r="J490">
        <v>20060.2</v>
      </c>
      <c r="K490">
        <v>20128.599999999999</v>
      </c>
      <c r="L490" s="93">
        <f t="shared" ref="L490" si="731">+K490/J490-1</f>
        <v>3.4097366925553985E-3</v>
      </c>
      <c r="M490" s="92">
        <f t="shared" ref="M490" si="732">WEEKDAY(A490,2)</f>
        <v>1</v>
      </c>
    </row>
    <row r="491" spans="1:15" x14ac:dyDescent="0.25">
      <c r="A491" s="90">
        <v>43088</v>
      </c>
      <c r="B491">
        <v>45.88</v>
      </c>
      <c r="C491" s="93">
        <f t="shared" ref="C491" si="733">B491/B490-1</f>
        <v>-2.1748586341886478E-3</v>
      </c>
      <c r="D491" s="38">
        <f t="shared" si="581"/>
        <v>46.032738998241307</v>
      </c>
      <c r="E491" s="92"/>
      <c r="F491">
        <v>46.03</v>
      </c>
      <c r="G491" s="42">
        <f t="shared" ref="G491" si="734">+B491/D491-1</f>
        <v>-3.3180514904216363E-3</v>
      </c>
      <c r="H491" s="92"/>
      <c r="I491" s="93">
        <f t="shared" si="316"/>
        <v>-3.2587442971974134E-3</v>
      </c>
      <c r="J491">
        <v>20128.599999999999</v>
      </c>
      <c r="K491">
        <v>20310.71</v>
      </c>
      <c r="L491" s="93">
        <f t="shared" ref="L491" si="735">+K491/J491-1</f>
        <v>9.0473256957761539E-3</v>
      </c>
      <c r="M491" s="92">
        <f t="shared" ref="M491" si="736">WEEKDAY(A491,2)</f>
        <v>2</v>
      </c>
    </row>
    <row r="492" spans="1:15" x14ac:dyDescent="0.25">
      <c r="A492" s="90">
        <v>43089</v>
      </c>
      <c r="B492">
        <v>45.76</v>
      </c>
      <c r="C492" s="93">
        <f t="shared" ref="C492" si="737">B492/B491-1</f>
        <v>-2.6155187445511263E-3</v>
      </c>
      <c r="D492" s="38">
        <f t="shared" si="581"/>
        <v>45.797501101635547</v>
      </c>
      <c r="E492" s="92"/>
      <c r="F492">
        <v>45.8</v>
      </c>
      <c r="G492" s="42">
        <f t="shared" ref="G492" si="738">+B492/D492-1</f>
        <v>-8.1884602289383768E-4</v>
      </c>
      <c r="H492" s="92"/>
      <c r="I492" s="93">
        <f t="shared" si="316"/>
        <v>-8.7336244541480479E-4</v>
      </c>
      <c r="J492">
        <v>20310.71</v>
      </c>
      <c r="K492">
        <v>20208.12</v>
      </c>
      <c r="L492" s="93">
        <f t="shared" ref="L492" si="739">+K492/J492-1</f>
        <v>-5.0510297276658012E-3</v>
      </c>
      <c r="M492" s="92">
        <f t="shared" ref="M492" si="740">WEEKDAY(A492,2)</f>
        <v>3</v>
      </c>
    </row>
    <row r="493" spans="1:15" x14ac:dyDescent="0.25">
      <c r="A493" s="90">
        <v>43090</v>
      </c>
      <c r="B493">
        <v>45.71</v>
      </c>
      <c r="C493" s="93">
        <f t="shared" ref="C493" si="741">B493/B492-1</f>
        <v>-1.0926573426572883E-3</v>
      </c>
      <c r="D493" s="38">
        <f t="shared" si="581"/>
        <v>46.224454328260123</v>
      </c>
      <c r="E493" s="92"/>
      <c r="F493">
        <v>46.22</v>
      </c>
      <c r="G493" s="42">
        <f t="shared" ref="G493" si="742">+B493/D493-1</f>
        <v>-1.1129484073662765E-2</v>
      </c>
      <c r="H493" s="92"/>
      <c r="I493" s="93">
        <f t="shared" si="316"/>
        <v>-1.1034184335785291E-2</v>
      </c>
      <c r="J493">
        <v>20208.12</v>
      </c>
      <c r="K493">
        <v>20395.400000000001</v>
      </c>
      <c r="L493" s="93">
        <f t="shared" ref="L493" si="743">+K493/J493-1</f>
        <v>9.2675617524045073E-3</v>
      </c>
      <c r="M493" s="92">
        <f t="shared" ref="M493" si="744">WEEKDAY(A493,2)</f>
        <v>4</v>
      </c>
    </row>
    <row r="494" spans="1:15" ht="28" x14ac:dyDescent="0.25">
      <c r="A494" s="90">
        <v>43091</v>
      </c>
      <c r="B494">
        <v>45.98</v>
      </c>
      <c r="C494" s="93">
        <f t="shared" ref="C494" si="745">B494/B493-1</f>
        <v>5.9068037628526859E-3</v>
      </c>
      <c r="D494" s="38">
        <f t="shared" si="581"/>
        <v>45.681428571651445</v>
      </c>
      <c r="E494" s="92"/>
      <c r="F494">
        <v>45.68</v>
      </c>
      <c r="G494" s="42">
        <f t="shared" ref="G494" si="746">+B494/D494-1</f>
        <v>6.535947707507539E-3</v>
      </c>
      <c r="H494" s="92"/>
      <c r="I494" s="93">
        <f t="shared" si="316"/>
        <v>6.5674255691767769E-3</v>
      </c>
      <c r="J494">
        <v>20395.400000000001</v>
      </c>
      <c r="K494">
        <v>20554.34</v>
      </c>
      <c r="L494" s="93">
        <f t="shared" ref="L494" si="747">+K494/J494-1</f>
        <v>7.7929337007363042E-3</v>
      </c>
      <c r="M494" s="92">
        <f t="shared" ref="M494" si="748">WEEKDAY(A494,2)</f>
        <v>5</v>
      </c>
      <c r="N494" s="50" t="s">
        <v>637</v>
      </c>
      <c r="O494" s="50">
        <v>0.89181100000000002</v>
      </c>
    </row>
    <row r="495" spans="1:15" x14ac:dyDescent="0.25">
      <c r="A495" s="90">
        <v>43094</v>
      </c>
      <c r="B495">
        <v>45.98</v>
      </c>
      <c r="C495" s="93">
        <f t="shared" ref="C495" si="749">B495/B494-1</f>
        <v>0</v>
      </c>
      <c r="D495" s="38">
        <f t="shared" ref="D495" si="750">+(F494-O495)*(1+L495)</f>
        <v>45.68</v>
      </c>
      <c r="E495" s="92"/>
      <c r="F495">
        <v>45.68</v>
      </c>
      <c r="G495" s="42">
        <f t="shared" ref="G495" si="751">+B495/D495-1</f>
        <v>6.5674255691767769E-3</v>
      </c>
      <c r="H495" s="92"/>
      <c r="I495" s="93">
        <f t="shared" si="316"/>
        <v>6.5674255691767769E-3</v>
      </c>
      <c r="J495">
        <v>20554.34</v>
      </c>
      <c r="K495">
        <v>20554.34</v>
      </c>
      <c r="L495" s="93">
        <f t="shared" ref="L495" si="752">+K495/J495-1</f>
        <v>0</v>
      </c>
      <c r="M495" s="92">
        <f t="shared" ref="M495" si="753">WEEKDAY(A495,2)</f>
        <v>1</v>
      </c>
    </row>
    <row r="496" spans="1:15" x14ac:dyDescent="0.25">
      <c r="A496" s="90">
        <v>43095</v>
      </c>
      <c r="B496">
        <v>45.98</v>
      </c>
      <c r="C496" s="93">
        <f t="shared" ref="C496" si="754">B496/B495-1</f>
        <v>0</v>
      </c>
      <c r="D496" s="38">
        <f t="shared" ref="D496" si="755">+(F495-O496)*(1+L496)</f>
        <v>45.68</v>
      </c>
      <c r="E496" s="92"/>
      <c r="F496">
        <v>45.69</v>
      </c>
      <c r="G496" s="42">
        <f t="shared" ref="G496:G501" si="756">+B496/D496-1</f>
        <v>6.5674255691767769E-3</v>
      </c>
      <c r="H496" s="92"/>
      <c r="I496" s="93">
        <f t="shared" si="316"/>
        <v>6.3471219085138308E-3</v>
      </c>
      <c r="J496">
        <v>20554.34</v>
      </c>
      <c r="K496">
        <v>20554.34</v>
      </c>
      <c r="L496" s="93">
        <f t="shared" ref="L496" si="757">+K496/J496-1</f>
        <v>0</v>
      </c>
      <c r="M496" s="92">
        <f t="shared" ref="M496" si="758">WEEKDAY(A496,2)</f>
        <v>2</v>
      </c>
    </row>
    <row r="497" spans="1:13" x14ac:dyDescent="0.25">
      <c r="A497" s="90">
        <v>43096</v>
      </c>
      <c r="B497">
        <v>45.69</v>
      </c>
      <c r="C497" s="93">
        <f t="shared" ref="C497" si="759">B497/B496-1</f>
        <v>-6.3070900391474227E-3</v>
      </c>
      <c r="D497" s="38">
        <f t="shared" ref="D497" si="760">+(F496-O497)*(1+L497)</f>
        <v>45.710094909396261</v>
      </c>
      <c r="E497" s="92"/>
      <c r="F497">
        <v>45.7</v>
      </c>
      <c r="G497" s="42">
        <f t="shared" si="756"/>
        <v>-4.3961644437828795E-4</v>
      </c>
      <c r="H497" s="92"/>
      <c r="I497" s="93">
        <f t="shared" si="316"/>
        <v>-2.1881838074411242E-4</v>
      </c>
      <c r="J497">
        <v>20554.34</v>
      </c>
      <c r="K497">
        <v>20563.38</v>
      </c>
      <c r="L497" s="93">
        <f t="shared" ref="L497" si="761">+K497/J497-1</f>
        <v>4.3980979199531589E-4</v>
      </c>
      <c r="M497" s="92">
        <f t="shared" ref="M497" si="762">WEEKDAY(A497,2)</f>
        <v>3</v>
      </c>
    </row>
    <row r="498" spans="1:13" x14ac:dyDescent="0.25">
      <c r="A498" s="90">
        <v>43097</v>
      </c>
      <c r="B498">
        <v>46.07</v>
      </c>
      <c r="C498" s="93">
        <f t="shared" ref="C498" si="763">B498/B497-1</f>
        <v>8.3169183628803989E-3</v>
      </c>
      <c r="D498" s="38">
        <f t="shared" ref="D498" si="764">+(F497-O498)*(1+L498)</f>
        <v>46.116166116659805</v>
      </c>
      <c r="E498" s="92"/>
      <c r="F498">
        <v>46.11</v>
      </c>
      <c r="G498" s="42">
        <f t="shared" si="756"/>
        <v>-1.0010831460494085E-3</v>
      </c>
      <c r="H498" s="92"/>
      <c r="I498" s="93">
        <f t="shared" si="316"/>
        <v>-8.6749078291037396E-4</v>
      </c>
      <c r="J498">
        <v>20563.38</v>
      </c>
      <c r="K498">
        <v>20750.64</v>
      </c>
      <c r="L498" s="93">
        <f t="shared" ref="L498" si="765">+K498/J498-1</f>
        <v>9.1064795768009965E-3</v>
      </c>
      <c r="M498" s="92">
        <f t="shared" ref="M498" si="766">WEEKDAY(A498,2)</f>
        <v>4</v>
      </c>
    </row>
    <row r="499" spans="1:13" x14ac:dyDescent="0.25">
      <c r="A499" s="90">
        <v>43098</v>
      </c>
      <c r="B499">
        <v>46.17</v>
      </c>
      <c r="C499" s="93">
        <f t="shared" ref="C499" si="767">B499/B498-1</f>
        <v>2.1706099413936197E-3</v>
      </c>
      <c r="D499" s="38">
        <f t="shared" ref="D499" si="768">+(F498-O499)*(1+L499)</f>
        <v>46.181596066434579</v>
      </c>
      <c r="E499" s="92"/>
      <c r="F499">
        <v>46.18</v>
      </c>
      <c r="G499" s="42">
        <f t="shared" si="756"/>
        <v>-2.5109713440596426E-4</v>
      </c>
      <c r="H499" s="92"/>
      <c r="I499" s="93">
        <f t="shared" si="316"/>
        <v>-2.165439584235207E-4</v>
      </c>
      <c r="J499">
        <v>20750.64</v>
      </c>
      <c r="K499">
        <v>20782.86</v>
      </c>
      <c r="L499" s="93">
        <f t="shared" ref="L499" si="769">+K499/J499-1</f>
        <v>1.5527231931160568E-3</v>
      </c>
      <c r="M499" s="92">
        <f t="shared" ref="M499" si="770">WEEKDAY(A499,2)</f>
        <v>5</v>
      </c>
    </row>
    <row r="500" spans="1:13" x14ac:dyDescent="0.25">
      <c r="A500" s="90">
        <v>43102</v>
      </c>
      <c r="B500">
        <v>47.77</v>
      </c>
      <c r="C500" s="93">
        <f t="shared" ref="C500" si="771">B500/B499-1</f>
        <v>3.4654537578514111E-2</v>
      </c>
      <c r="D500" s="38">
        <f t="shared" ref="D500" si="772">+(F499-O500)*(1+L500)</f>
        <v>47.546233271070484</v>
      </c>
      <c r="E500" s="92"/>
      <c r="F500">
        <v>47.54</v>
      </c>
      <c r="G500" s="42">
        <f t="shared" si="756"/>
        <v>4.7062977135072792E-3</v>
      </c>
      <c r="H500" s="92"/>
      <c r="I500" s="93">
        <f t="shared" si="316"/>
        <v>4.8380311316786884E-3</v>
      </c>
      <c r="J500">
        <v>20782.86</v>
      </c>
      <c r="K500">
        <v>21397.72</v>
      </c>
      <c r="L500" s="93">
        <f t="shared" ref="L500" si="773">+K500/J500-1</f>
        <v>2.9584956064757195E-2</v>
      </c>
      <c r="M500" s="92">
        <f t="shared" ref="M500" si="774">WEEKDAY(A500,2)</f>
        <v>2</v>
      </c>
    </row>
    <row r="501" spans="1:13" x14ac:dyDescent="0.25">
      <c r="A501" s="90">
        <v>43103</v>
      </c>
      <c r="B501">
        <v>48.18</v>
      </c>
      <c r="C501" s="93">
        <f t="shared" ref="C501" si="775">B501/B500-1</f>
        <v>8.582792547624063E-3</v>
      </c>
      <c r="D501" s="38">
        <f t="shared" ref="D501" si="776">+(F500-O501)*(1+L501)</f>
        <v>47.670904451502302</v>
      </c>
      <c r="E501" s="92"/>
      <c r="F501">
        <v>47.67</v>
      </c>
      <c r="G501" s="42">
        <f t="shared" si="756"/>
        <v>1.0679376746787428E-2</v>
      </c>
      <c r="H501" s="92"/>
      <c r="I501" s="93">
        <f t="shared" si="316"/>
        <v>1.0698552548772833E-2</v>
      </c>
      <c r="J501">
        <v>21397.72</v>
      </c>
      <c r="K501">
        <v>21456.639999999999</v>
      </c>
      <c r="L501" s="93">
        <f t="shared" ref="L501" si="777">+K501/J501-1</f>
        <v>2.7535643984497593E-3</v>
      </c>
      <c r="M501" s="92">
        <f t="shared" ref="M501" si="778">WEEKDAY(A501,2)</f>
        <v>3</v>
      </c>
    </row>
    <row r="502" spans="1:13" x14ac:dyDescent="0.25">
      <c r="A502" s="90">
        <v>43104</v>
      </c>
      <c r="B502">
        <v>48.34</v>
      </c>
      <c r="C502" s="93">
        <f t="shared" ref="C502" si="779">B502/B501-1</f>
        <v>3.3208800332089616E-3</v>
      </c>
      <c r="D502" s="38">
        <f t="shared" ref="D502" si="780">+(F501-O502)*(1+L502)</f>
        <v>48.101763211761025</v>
      </c>
      <c r="E502" s="92"/>
      <c r="F502">
        <v>48.1</v>
      </c>
      <c r="G502" s="42">
        <f t="shared" ref="G502" si="781">+B502/D502-1</f>
        <v>4.9527662258486149E-3</v>
      </c>
      <c r="H502" s="92"/>
      <c r="I502" s="93">
        <f t="shared" si="316"/>
        <v>4.9896049896049899E-3</v>
      </c>
      <c r="J502">
        <v>21456.639999999999</v>
      </c>
      <c r="K502">
        <v>21650.98</v>
      </c>
      <c r="L502" s="93">
        <f t="shared" ref="L502" si="782">+K502/J502-1</f>
        <v>9.0573360973573713E-3</v>
      </c>
      <c r="M502" s="92">
        <f t="shared" ref="M502" si="783">WEEKDAY(A502,2)</f>
        <v>4</v>
      </c>
    </row>
    <row r="503" spans="1:13" x14ac:dyDescent="0.25">
      <c r="A503" s="90">
        <v>43105</v>
      </c>
      <c r="B503">
        <v>48.54</v>
      </c>
      <c r="C503" s="93">
        <f t="shared" ref="C503" si="784">B503/B502-1</f>
        <v>4.1373603640875167E-3</v>
      </c>
      <c r="D503" s="38">
        <f t="shared" ref="D503" si="785">+(F502-O503)*(1+L503)</f>
        <v>48.255334862440407</v>
      </c>
      <c r="E503" s="92"/>
      <c r="F503">
        <v>48.26</v>
      </c>
      <c r="G503" s="42">
        <f t="shared" ref="G503" si="786">+B503/D503-1</f>
        <v>5.8991433459341103E-3</v>
      </c>
      <c r="H503" s="92"/>
      <c r="I503" s="93">
        <f t="shared" si="316"/>
        <v>5.8019063406549165E-3</v>
      </c>
      <c r="J503">
        <v>21650.98</v>
      </c>
      <c r="K503">
        <v>21720.9</v>
      </c>
      <c r="L503" s="93">
        <f t="shared" ref="L503" si="787">+K503/J503-1</f>
        <v>3.2294150195510962E-3</v>
      </c>
      <c r="M503" s="92">
        <f t="shared" ref="M503" si="788">WEEKDAY(A503,2)</f>
        <v>5</v>
      </c>
    </row>
    <row r="504" spans="1:13" x14ac:dyDescent="0.25">
      <c r="A504" s="90">
        <v>43108</v>
      </c>
      <c r="B504">
        <v>48.71</v>
      </c>
      <c r="C504" s="93">
        <f t="shared" ref="C504" si="789">B504/B503-1</f>
        <v>3.5022661722290405E-3</v>
      </c>
      <c r="D504" s="38">
        <f t="shared" ref="D504" si="790">+(F503-O504)*(1+L504)</f>
        <v>48.571832889060765</v>
      </c>
      <c r="E504" s="92"/>
      <c r="F504">
        <v>48.57</v>
      </c>
      <c r="G504" s="42">
        <f t="shared" ref="G504" si="791">+B504/D504-1</f>
        <v>2.8445933110001764E-3</v>
      </c>
      <c r="H504" s="92"/>
      <c r="I504" s="93">
        <f t="shared" si="316"/>
        <v>2.8824377187564032E-3</v>
      </c>
      <c r="J504">
        <v>21720.9</v>
      </c>
      <c r="K504">
        <v>21861.25</v>
      </c>
      <c r="L504" s="93">
        <f t="shared" ref="L504" si="792">+K504/J504-1</f>
        <v>6.4615186295227112E-3</v>
      </c>
      <c r="M504" s="92">
        <f t="shared" ref="M504" si="793">WEEKDAY(A504,2)</f>
        <v>1</v>
      </c>
    </row>
    <row r="505" spans="1:13" x14ac:dyDescent="0.25">
      <c r="A505" s="90">
        <v>43109</v>
      </c>
      <c r="B505">
        <v>48.57</v>
      </c>
      <c r="C505" s="93">
        <f t="shared" ref="C505" si="794">B505/B504-1</f>
        <v>-2.8741531513036822E-3</v>
      </c>
      <c r="D505" s="38">
        <f t="shared" ref="D505" si="795">+(F504-O505)*(1+L505)</f>
        <v>48.628853876150728</v>
      </c>
      <c r="E505" s="92"/>
      <c r="F505">
        <v>48.62</v>
      </c>
      <c r="G505" s="42">
        <f t="shared" ref="G505" si="796">+B505/D505-1</f>
        <v>-1.2102665693215497E-3</v>
      </c>
      <c r="H505" s="92"/>
      <c r="I505" s="93">
        <f t="shared" si="316"/>
        <v>-1.0283833813244936E-3</v>
      </c>
      <c r="J505">
        <v>21861.25</v>
      </c>
      <c r="K505">
        <v>21887.74</v>
      </c>
      <c r="L505" s="93">
        <f t="shared" ref="L505" si="797">+K505/J505-1</f>
        <v>1.2117330893706146E-3</v>
      </c>
      <c r="M505" s="92">
        <f t="shared" ref="M505" si="798">WEEKDAY(A505,2)</f>
        <v>2</v>
      </c>
    </row>
    <row r="506" spans="1:13" x14ac:dyDescent="0.25">
      <c r="A506" s="90">
        <v>43110</v>
      </c>
      <c r="B506">
        <v>48.62</v>
      </c>
      <c r="C506" s="93">
        <f t="shared" ref="C506" si="799">B506/B505-1</f>
        <v>1.0294420424130646E-3</v>
      </c>
      <c r="D506" s="38">
        <f t="shared" ref="D506" si="800">+(F505-O506)*(1+L506)</f>
        <v>48.785422807471214</v>
      </c>
      <c r="E506" s="92"/>
      <c r="F506">
        <v>48.79</v>
      </c>
      <c r="G506" s="42">
        <f t="shared" ref="G506" si="801">+B506/D506-1</f>
        <v>-3.3908245117408864E-3</v>
      </c>
      <c r="H506" s="92"/>
      <c r="I506" s="93">
        <f t="shared" si="316"/>
        <v>-3.4843205574913716E-3</v>
      </c>
      <c r="J506">
        <v>21887.74</v>
      </c>
      <c r="K506">
        <v>21962.21</v>
      </c>
      <c r="L506" s="93">
        <f t="shared" ref="L506" si="802">+K506/J506-1</f>
        <v>3.4023613219089643E-3</v>
      </c>
      <c r="M506" s="92">
        <f t="shared" ref="M506" si="803">WEEKDAY(A506,2)</f>
        <v>3</v>
      </c>
    </row>
    <row r="507" spans="1:13" x14ac:dyDescent="0.25">
      <c r="A507" s="90">
        <v>43111</v>
      </c>
      <c r="B507">
        <v>48.96</v>
      </c>
      <c r="C507" s="93">
        <f t="shared" ref="C507" si="804">B507/B506-1</f>
        <v>6.9930069930070893E-3</v>
      </c>
      <c r="D507" s="38">
        <f t="shared" ref="D507" si="805">+(F506-O507)*(1+L507)</f>
        <v>48.64762129129992</v>
      </c>
      <c r="E507" s="92"/>
      <c r="F507">
        <v>48.65</v>
      </c>
      <c r="G507" s="42">
        <f t="shared" ref="G507" si="806">+B507/D507-1</f>
        <v>6.4212535044534391E-3</v>
      </c>
      <c r="H507" s="92"/>
      <c r="I507" s="93">
        <f t="shared" si="316"/>
        <v>6.3720452209661271E-3</v>
      </c>
      <c r="J507">
        <v>21962.21</v>
      </c>
      <c r="K507">
        <v>21898.12</v>
      </c>
      <c r="L507" s="93">
        <f t="shared" ref="L507" si="807">+K507/J507-1</f>
        <v>-2.9181944804279603E-3</v>
      </c>
      <c r="M507" s="92">
        <f t="shared" ref="M507" si="808">WEEKDAY(A507,2)</f>
        <v>4</v>
      </c>
    </row>
    <row r="508" spans="1:13" x14ac:dyDescent="0.25">
      <c r="A508" s="90">
        <v>43112</v>
      </c>
      <c r="B508">
        <v>49.79</v>
      </c>
      <c r="C508" s="93">
        <f t="shared" ref="C508" si="809">B508/B507-1</f>
        <v>1.6952614379085018E-2</v>
      </c>
      <c r="D508" s="38">
        <f t="shared" ref="D508" si="810">+(F507-O508)*(1+L508)</f>
        <v>49.311763452753027</v>
      </c>
      <c r="E508" s="92"/>
      <c r="F508">
        <v>49.31</v>
      </c>
      <c r="G508" s="42">
        <f t="shared" ref="G508" si="811">+B508/D508-1</f>
        <v>9.698224394371513E-3</v>
      </c>
      <c r="H508" s="92"/>
      <c r="I508" s="93">
        <f t="shared" si="316"/>
        <v>9.7343338065301044E-3</v>
      </c>
      <c r="J508">
        <v>21898.12</v>
      </c>
      <c r="K508">
        <v>22195.99</v>
      </c>
      <c r="L508" s="93">
        <f t="shared" ref="L508" si="812">+K508/J508-1</f>
        <v>1.3602537569435302E-2</v>
      </c>
      <c r="M508" s="92">
        <f t="shared" ref="M508" si="813">WEEKDAY(A508,2)</f>
        <v>5</v>
      </c>
    </row>
    <row r="509" spans="1:13" x14ac:dyDescent="0.25">
      <c r="A509" s="90">
        <v>43115</v>
      </c>
      <c r="B509">
        <v>49.79</v>
      </c>
      <c r="C509" s="93">
        <f t="shared" ref="C509" si="814">B509/B508-1</f>
        <v>0</v>
      </c>
      <c r="D509" s="38">
        <f t="shared" ref="D509" si="815">+(F508-O509)*(1+L509)</f>
        <v>49.002023410534967</v>
      </c>
      <c r="E509" s="92"/>
      <c r="F509">
        <v>49</v>
      </c>
      <c r="G509" s="42">
        <f t="shared" ref="G509" si="816">+B509/D509-1</f>
        <v>1.6080490857763641E-2</v>
      </c>
      <c r="H509" s="92"/>
      <c r="I509" s="93">
        <f t="shared" si="316"/>
        <v>1.6122448979591919E-2</v>
      </c>
      <c r="J509">
        <v>22195.99</v>
      </c>
      <c r="K509">
        <v>22057.360000000001</v>
      </c>
      <c r="L509" s="93">
        <f t="shared" ref="L509" si="817">+K509/J509-1</f>
        <v>-6.2457227634361567E-3</v>
      </c>
      <c r="M509" s="92">
        <f t="shared" ref="M509" si="818">WEEKDAY(A509,2)</f>
        <v>1</v>
      </c>
    </row>
    <row r="510" spans="1:13" x14ac:dyDescent="0.25">
      <c r="A510" s="90">
        <v>43116</v>
      </c>
      <c r="B510">
        <v>49.8</v>
      </c>
      <c r="C510" s="93">
        <f t="shared" ref="C510" si="819">B510/B509-1</f>
        <v>2.0084354287996931E-4</v>
      </c>
      <c r="D510" s="38">
        <f t="shared" ref="D510" si="820">+(F509-O510)*(1+L510)</f>
        <v>50.184537950144531</v>
      </c>
      <c r="E510" s="92"/>
      <c r="F510">
        <v>50.18</v>
      </c>
      <c r="G510" s="42">
        <f t="shared" ref="G510" si="821">+B510/D510-1</f>
        <v>-7.6624786408624468E-3</v>
      </c>
      <c r="H510" s="92"/>
      <c r="I510" s="93">
        <f t="shared" si="316"/>
        <v>-7.5727381426863305E-3</v>
      </c>
      <c r="J510">
        <v>22057.360000000001</v>
      </c>
      <c r="K510">
        <v>22590.58</v>
      </c>
      <c r="L510" s="93">
        <f t="shared" ref="L510" si="822">+K510/J510-1</f>
        <v>2.4174243880500601E-2</v>
      </c>
      <c r="M510" s="92">
        <f t="shared" ref="M510" si="823">WEEKDAY(A510,2)</f>
        <v>2</v>
      </c>
    </row>
    <row r="511" spans="1:13" x14ac:dyDescent="0.25">
      <c r="A511" s="90">
        <v>43117</v>
      </c>
      <c r="B511">
        <v>50.72</v>
      </c>
      <c r="C511" s="93">
        <f t="shared" ref="C511" si="824">B511/B510-1</f>
        <v>1.8473895582329369E-2</v>
      </c>
      <c r="D511" s="38">
        <f t="shared" ref="D511" si="825">+(F510-O511)*(1+L511)</f>
        <v>50.329803112624816</v>
      </c>
      <c r="E511" s="92"/>
      <c r="F511">
        <v>50.33</v>
      </c>
      <c r="G511" s="42">
        <f t="shared" ref="G511" si="826">+B511/D511-1</f>
        <v>7.752799797408727E-3</v>
      </c>
      <c r="H511" s="92"/>
      <c r="I511" s="93">
        <f t="shared" si="316"/>
        <v>7.7488575402344662E-3</v>
      </c>
      <c r="J511">
        <v>22590.58</v>
      </c>
      <c r="K511">
        <v>22658.02</v>
      </c>
      <c r="L511" s="93">
        <f t="shared" ref="L511" si="827">+K511/J511-1</f>
        <v>2.9853151180712079E-3</v>
      </c>
      <c r="M511" s="92">
        <f t="shared" ref="M511" si="828">WEEKDAY(A511,2)</f>
        <v>3</v>
      </c>
    </row>
    <row r="512" spans="1:13" x14ac:dyDescent="0.25">
      <c r="A512" s="90">
        <v>43118</v>
      </c>
      <c r="B512">
        <v>51.07</v>
      </c>
      <c r="C512" s="93">
        <f t="shared" ref="C512" si="829">B512/B511-1</f>
        <v>6.900630914826511E-3</v>
      </c>
      <c r="D512" s="38">
        <f t="shared" ref="D512" si="830">+(F511-O512)*(1+L512)</f>
        <v>50.935678744215068</v>
      </c>
      <c r="E512" s="92"/>
      <c r="F512">
        <v>50.93</v>
      </c>
      <c r="G512" s="42">
        <f t="shared" ref="G512" si="831">+B512/D512-1</f>
        <v>2.6370759965614887E-3</v>
      </c>
      <c r="H512" s="92"/>
      <c r="I512" s="93">
        <f t="shared" si="316"/>
        <v>2.7488709994110128E-3</v>
      </c>
      <c r="J512">
        <v>22658.02</v>
      </c>
      <c r="K512">
        <v>22930.69</v>
      </c>
      <c r="L512" s="93">
        <f t="shared" ref="L512" si="832">+K512/J512-1</f>
        <v>1.2034149497617053E-2</v>
      </c>
      <c r="M512" s="92">
        <f t="shared" ref="M512" si="833">WEEKDAY(A512,2)</f>
        <v>4</v>
      </c>
    </row>
    <row r="513" spans="1:14" ht="42" x14ac:dyDescent="0.25">
      <c r="A513" s="90">
        <v>43119</v>
      </c>
      <c r="B513">
        <v>51.92</v>
      </c>
      <c r="C513" s="93">
        <f t="shared" ref="C513" si="834">B513/B512-1</f>
        <v>1.664382220481686E-2</v>
      </c>
      <c r="D513" s="38">
        <f t="shared" ref="D513" si="835">+(F512-O513)*(1+L513)</f>
        <v>51.362081293672375</v>
      </c>
      <c r="E513" s="92"/>
      <c r="F513">
        <v>51.36</v>
      </c>
      <c r="G513" s="42">
        <f t="shared" ref="G513" si="836">+B513/D513-1</f>
        <v>1.0862462974146725E-2</v>
      </c>
      <c r="H513" s="92"/>
      <c r="I513" s="93">
        <f t="shared" si="316"/>
        <v>1.0903426791277315E-2</v>
      </c>
      <c r="J513">
        <v>22930.69</v>
      </c>
      <c r="K513">
        <v>23125.23</v>
      </c>
      <c r="L513" s="93">
        <f t="shared" ref="L513" si="837">+K513/J513-1</f>
        <v>8.4838266968854104E-3</v>
      </c>
      <c r="M513" s="92">
        <f t="shared" ref="M513" si="838">WEEKDAY(A513,2)</f>
        <v>5</v>
      </c>
      <c r="N513" s="50" t="s">
        <v>661</v>
      </c>
    </row>
    <row r="514" spans="1:14" x14ac:dyDescent="0.25">
      <c r="A514" s="90">
        <v>43122</v>
      </c>
      <c r="B514">
        <v>52.21</v>
      </c>
      <c r="C514" s="93">
        <f t="shared" ref="C514" si="839">B514/B513-1</f>
        <v>5.5855161787365937E-3</v>
      </c>
      <c r="D514" s="38">
        <f t="shared" ref="D514" si="840">+(F513-O514)*(1+L514)</f>
        <v>51.701448988831679</v>
      </c>
      <c r="E514" s="92"/>
      <c r="F514">
        <v>51.7</v>
      </c>
      <c r="G514" s="42">
        <f t="shared" ref="G514" si="841">+B514/D514-1</f>
        <v>9.836300937681175E-3</v>
      </c>
      <c r="H514" s="92"/>
      <c r="I514" s="93">
        <f t="shared" si="316"/>
        <v>9.8646034816247674E-3</v>
      </c>
      <c r="J514">
        <v>23125.23</v>
      </c>
      <c r="K514">
        <v>23278.97</v>
      </c>
      <c r="L514" s="93">
        <f t="shared" ref="L514" si="842">+K514/J514-1</f>
        <v>6.6481500940747118E-3</v>
      </c>
      <c r="M514" s="92">
        <f t="shared" ref="M514" si="843">WEEKDAY(A514,2)</f>
        <v>1</v>
      </c>
      <c r="N514" s="50" t="s">
        <v>664</v>
      </c>
    </row>
    <row r="515" spans="1:14" x14ac:dyDescent="0.25">
      <c r="A515" s="90">
        <v>43123</v>
      </c>
      <c r="B515">
        <v>53.03</v>
      </c>
      <c r="C515" s="93">
        <f t="shared" ref="C515" si="844">B515/B514-1</f>
        <v>1.5705803485922321E-2</v>
      </c>
      <c r="D515" s="38">
        <f t="shared" ref="D515" si="845">+(F514-O515)*(1+L515)</f>
        <v>52.813153803626193</v>
      </c>
      <c r="E515" s="92"/>
      <c r="F515">
        <v>52.81</v>
      </c>
      <c r="G515" s="42">
        <f t="shared" ref="G515" si="846">+B515/D515-1</f>
        <v>4.1059126516114208E-3</v>
      </c>
      <c r="H515" s="92"/>
      <c r="I515" s="93">
        <f t="shared" si="316"/>
        <v>4.1658776746829052E-3</v>
      </c>
      <c r="J515">
        <v>23278.97</v>
      </c>
      <c r="K515">
        <v>23780.19</v>
      </c>
      <c r="L515" s="93">
        <f t="shared" ref="L515" si="847">+K515/J515-1</f>
        <v>2.1531021346734791E-2</v>
      </c>
      <c r="M515" s="92">
        <f t="shared" ref="M515" si="848">WEEKDAY(A515,2)</f>
        <v>2</v>
      </c>
    </row>
    <row r="516" spans="1:14" x14ac:dyDescent="0.25">
      <c r="A516" s="90">
        <v>43124</v>
      </c>
      <c r="B516">
        <v>53.35</v>
      </c>
      <c r="C516" s="93">
        <f t="shared" ref="C516" si="849">B516/B515-1</f>
        <v>6.0343201961154946E-3</v>
      </c>
      <c r="D516" s="38">
        <f t="shared" ref="D516" si="850">+(F515-O516)*(1+L516)</f>
        <v>53.141292382441023</v>
      </c>
      <c r="E516" s="92"/>
      <c r="F516">
        <v>53.14</v>
      </c>
      <c r="G516" s="42">
        <f t="shared" ref="G516" si="851">+B516/D516-1</f>
        <v>3.9274095190793279E-3</v>
      </c>
      <c r="H516" s="92"/>
      <c r="I516" s="93">
        <f t="shared" si="316"/>
        <v>3.9518253669552639E-3</v>
      </c>
      <c r="J516">
        <v>23780.19</v>
      </c>
      <c r="K516">
        <v>23929.37</v>
      </c>
      <c r="L516" s="93">
        <f t="shared" ref="L516" si="852">+K516/J516-1</f>
        <v>6.2732888172887247E-3</v>
      </c>
      <c r="M516" s="92">
        <f t="shared" ref="M516" si="853">WEEKDAY(A516,2)</f>
        <v>3</v>
      </c>
    </row>
    <row r="517" spans="1:14" x14ac:dyDescent="0.25">
      <c r="A517" s="90">
        <v>43125</v>
      </c>
      <c r="B517">
        <v>52.64</v>
      </c>
      <c r="C517" s="93">
        <f t="shared" ref="C517" si="854">B517/B516-1</f>
        <v>-1.3308341143392743E-2</v>
      </c>
      <c r="D517" s="38">
        <f t="shared" ref="D517" si="855">+(F516-O517)*(1+L517)</f>
        <v>52.340613898318267</v>
      </c>
      <c r="E517" s="92"/>
      <c r="F517">
        <v>52.34</v>
      </c>
      <c r="G517" s="42">
        <f t="shared" ref="G517" si="856">+B517/D517-1</f>
        <v>5.7199577800777224E-3</v>
      </c>
      <c r="H517" s="92"/>
      <c r="I517" s="93">
        <f t="shared" si="316"/>
        <v>5.7317539166985565E-3</v>
      </c>
      <c r="J517">
        <v>23929.37</v>
      </c>
      <c r="K517">
        <v>23569.4</v>
      </c>
      <c r="L517" s="93">
        <f t="shared" ref="L517" si="857">+K517/J517-1</f>
        <v>-1.5043020355320569E-2</v>
      </c>
      <c r="M517" s="92">
        <f t="shared" ref="M517" si="858">WEEKDAY(A517,2)</f>
        <v>4</v>
      </c>
    </row>
    <row r="518" spans="1:14" x14ac:dyDescent="0.25">
      <c r="A518" s="90">
        <v>43126</v>
      </c>
      <c r="B518">
        <v>54</v>
      </c>
      <c r="C518" s="93">
        <f t="shared" ref="C518" si="859">B518/B517-1</f>
        <v>2.5835866261398222E-2</v>
      </c>
      <c r="D518" s="38">
        <f t="shared" ref="D518" si="860">+(F517-O518)*(1+L518)</f>
        <v>53.421002851154462</v>
      </c>
      <c r="E518" s="92"/>
      <c r="F518">
        <v>53.42</v>
      </c>
      <c r="G518" s="42">
        <f t="shared" ref="G518" si="861">+B518/D518-1</f>
        <v>1.0838380373703993E-2</v>
      </c>
      <c r="H518" s="92"/>
      <c r="I518" s="93">
        <f t="shared" si="316"/>
        <v>1.0857356795207718E-2</v>
      </c>
      <c r="J518">
        <v>23569.4</v>
      </c>
      <c r="K518">
        <v>24056.19</v>
      </c>
      <c r="L518" s="93">
        <f t="shared" ref="L518" si="862">+K518/J518-1</f>
        <v>2.0653474420222695E-2</v>
      </c>
      <c r="M518" s="92">
        <f t="shared" ref="M518" si="863">WEEKDAY(A518,2)</f>
        <v>5</v>
      </c>
    </row>
    <row r="519" spans="1:14" x14ac:dyDescent="0.25">
      <c r="A519" s="90">
        <v>43129</v>
      </c>
      <c r="B519">
        <v>52.85</v>
      </c>
      <c r="C519" s="93">
        <f t="shared" ref="C519" si="864">B519/B518-1</f>
        <v>-2.1296296296296258E-2</v>
      </c>
      <c r="D519" s="38">
        <f t="shared" ref="D519" si="865">+(F518-O519)*(1+L519)</f>
        <v>53.14470796913394</v>
      </c>
      <c r="E519" s="92"/>
      <c r="F519">
        <v>53.15</v>
      </c>
      <c r="G519" s="42">
        <f t="shared" ref="G519" si="866">+B519/D519-1</f>
        <v>-5.5453869330714944E-3</v>
      </c>
      <c r="H519" s="92"/>
      <c r="I519" s="93">
        <f t="shared" si="316"/>
        <v>-5.6444026340545239E-3</v>
      </c>
      <c r="J519">
        <v>24056.19</v>
      </c>
      <c r="K519">
        <v>23932.22</v>
      </c>
      <c r="L519" s="93">
        <f t="shared" ref="L519" si="867">+K519/J519-1</f>
        <v>-5.1533513827417554E-3</v>
      </c>
      <c r="M519" s="92">
        <f t="shared" ref="M519" si="868">WEEKDAY(A519,2)</f>
        <v>1</v>
      </c>
    </row>
    <row r="520" spans="1:14" x14ac:dyDescent="0.25">
      <c r="A520" s="90">
        <v>43130</v>
      </c>
      <c r="B520">
        <v>51.98</v>
      </c>
      <c r="C520" s="93">
        <f t="shared" ref="C520" si="869">B520/B519-1</f>
        <v>-1.6461684011352951E-2</v>
      </c>
      <c r="D520" s="38">
        <f t="shared" ref="D520" si="870">+(F519-O520)*(1+L520)</f>
        <v>52.220438764143061</v>
      </c>
      <c r="E520" s="92"/>
      <c r="F520">
        <v>52.22</v>
      </c>
      <c r="G520" s="42">
        <f t="shared" ref="G520" si="871">+B520/D520-1</f>
        <v>-4.6043037904951456E-3</v>
      </c>
      <c r="H520" s="92"/>
      <c r="I520" s="93">
        <f t="shared" si="316"/>
        <v>-4.5959402527767645E-3</v>
      </c>
      <c r="J520">
        <v>23932.22</v>
      </c>
      <c r="K520">
        <v>23513.66</v>
      </c>
      <c r="L520" s="93">
        <f t="shared" ref="L520" si="872">+K520/J520-1</f>
        <v>-1.7489392960619687E-2</v>
      </c>
      <c r="M520" s="92">
        <f t="shared" ref="M520" si="873">WEEKDAY(A520,2)</f>
        <v>2</v>
      </c>
      <c r="N520" s="50" t="s">
        <v>681</v>
      </c>
    </row>
    <row r="521" spans="1:14" x14ac:dyDescent="0.25">
      <c r="A521" s="90">
        <v>43131</v>
      </c>
      <c r="B521">
        <v>52.67</v>
      </c>
      <c r="C521" s="93">
        <f t="shared" ref="C521" si="874">B521/B520-1</f>
        <v>1.3274336283185972E-2</v>
      </c>
      <c r="D521" s="38">
        <f t="shared" ref="D521" si="875">+(F520-O521)*(1+L521)</f>
        <v>52.614886980589162</v>
      </c>
      <c r="E521" s="92"/>
      <c r="F521">
        <v>52.61</v>
      </c>
      <c r="G521" s="42">
        <f t="shared" ref="G521" si="876">+B521/D521-1</f>
        <v>1.047479574196819E-3</v>
      </c>
      <c r="H521" s="92"/>
      <c r="I521" s="93">
        <f t="shared" si="316"/>
        <v>1.1404675917126017E-3</v>
      </c>
      <c r="J521">
        <v>23513.66</v>
      </c>
      <c r="K521">
        <v>23691.47</v>
      </c>
      <c r="L521" s="93">
        <f t="shared" ref="L521" si="877">+K521/J521-1</f>
        <v>7.5619873724466213E-3</v>
      </c>
      <c r="M521" s="92">
        <f t="shared" ref="M521" si="878">WEEKDAY(A521,2)</f>
        <v>3</v>
      </c>
    </row>
    <row r="522" spans="1:14" x14ac:dyDescent="0.25">
      <c r="A522" s="90">
        <v>43132</v>
      </c>
      <c r="B522">
        <v>51.91</v>
      </c>
      <c r="C522" s="93">
        <f t="shared" ref="C522" si="879">B522/B521-1</f>
        <v>-1.442946648946275E-2</v>
      </c>
      <c r="D522" s="38">
        <f t="shared" ref="D522" si="880">+(F521-O522)*(1+L522)</f>
        <v>52.20726645919396</v>
      </c>
      <c r="E522" s="92"/>
      <c r="F522">
        <v>52.21</v>
      </c>
      <c r="G522" s="42">
        <f t="shared" ref="G522" si="881">+B522/D522-1</f>
        <v>-5.6939671305393791E-3</v>
      </c>
      <c r="H522" s="92"/>
      <c r="I522" s="93">
        <f t="shared" si="316"/>
        <v>-5.7460256655813557E-3</v>
      </c>
      <c r="J522">
        <v>23691.47</v>
      </c>
      <c r="K522">
        <v>23510.11</v>
      </c>
      <c r="L522" s="93">
        <f t="shared" ref="L522" si="882">+K522/J522-1</f>
        <v>-7.6550758564158938E-3</v>
      </c>
      <c r="M522" s="92">
        <f t="shared" ref="M522" si="883">WEEKDAY(A522,2)</f>
        <v>4</v>
      </c>
    </row>
    <row r="523" spans="1:14" x14ac:dyDescent="0.25">
      <c r="A523" s="90">
        <v>43133</v>
      </c>
      <c r="B523">
        <v>51.07</v>
      </c>
      <c r="C523" s="93">
        <f t="shared" ref="C523" si="884">B523/B522-1</f>
        <v>-1.618185320747445E-2</v>
      </c>
      <c r="D523" s="38">
        <f t="shared" ref="D523" si="885">+(F522-O523)*(1+L523)</f>
        <v>52.498186303679567</v>
      </c>
      <c r="E523" s="92"/>
      <c r="F523">
        <v>52.49</v>
      </c>
      <c r="G523" s="42">
        <f t="shared" ref="G523" si="886">+B523/D523-1</f>
        <v>-2.7204488464003695E-2</v>
      </c>
      <c r="H523" s="92"/>
      <c r="I523" s="93">
        <f t="shared" si="316"/>
        <v>-2.7052771956563193E-2</v>
      </c>
      <c r="J523">
        <v>23510.11</v>
      </c>
      <c r="K523">
        <v>23639.88</v>
      </c>
      <c r="L523" s="93">
        <f t="shared" ref="L523" si="887">+K523/J523-1</f>
        <v>5.5197529913726395E-3</v>
      </c>
      <c r="M523" s="92">
        <f t="shared" ref="M523" si="888">WEEKDAY(A523,2)</f>
        <v>5</v>
      </c>
    </row>
    <row r="524" spans="1:14" x14ac:dyDescent="0.25">
      <c r="A524" s="90">
        <v>43136</v>
      </c>
      <c r="B524">
        <v>49.88</v>
      </c>
      <c r="C524" s="93">
        <f t="shared" ref="C524" si="889">B524/B523-1</f>
        <v>-2.3301351086743693E-2</v>
      </c>
      <c r="D524" s="38">
        <f t="shared" ref="D524" si="890">+(F523-O524)*(1+L524)</f>
        <v>52.067968487995714</v>
      </c>
      <c r="E524" s="92"/>
      <c r="F524">
        <v>52.07</v>
      </c>
      <c r="G524" s="42">
        <f t="shared" ref="G524" si="891">+B524/D524-1</f>
        <v>-4.2021391491395499E-2</v>
      </c>
      <c r="H524" s="92"/>
      <c r="I524" s="93">
        <f t="shared" si="316"/>
        <v>-4.2058767044363288E-2</v>
      </c>
      <c r="J524">
        <v>23639.88</v>
      </c>
      <c r="K524">
        <v>23449.81</v>
      </c>
      <c r="L524" s="93">
        <f t="shared" ref="L524" si="892">+K524/J524-1</f>
        <v>-8.0402269385462244E-3</v>
      </c>
      <c r="M524" s="92">
        <f t="shared" ref="M524" si="893">WEEKDAY(A524,2)</f>
        <v>1</v>
      </c>
      <c r="N524" s="50" t="s">
        <v>689</v>
      </c>
    </row>
    <row r="525" spans="1:14" x14ac:dyDescent="0.25">
      <c r="A525" s="90">
        <v>43137</v>
      </c>
      <c r="B525">
        <v>50.77</v>
      </c>
      <c r="C525" s="93">
        <f t="shared" ref="C525" si="894">B525/B524-1</f>
        <v>1.7842822774659206E-2</v>
      </c>
      <c r="D525" s="38">
        <f t="shared" ref="D525" si="895">+(F524-O525)*(1+L525)</f>
        <v>48.860996489950239</v>
      </c>
      <c r="E525" s="92"/>
      <c r="F525">
        <v>48.86</v>
      </c>
      <c r="G525" s="42">
        <f t="shared" ref="G525" si="896">+B525/D525-1</f>
        <v>3.9070089584489098E-2</v>
      </c>
      <c r="H525" s="92"/>
      <c r="I525" s="93">
        <f t="shared" si="316"/>
        <v>3.9091281211625084E-2</v>
      </c>
      <c r="J525">
        <v>23449.81</v>
      </c>
      <c r="K525">
        <v>22004.63</v>
      </c>
      <c r="L525" s="93">
        <f t="shared" ref="L525" si="897">+K525/J525-1</f>
        <v>-6.162864432590287E-2</v>
      </c>
      <c r="M525" s="92">
        <f t="shared" ref="M525" si="898">WEEKDAY(A525,2)</f>
        <v>2</v>
      </c>
    </row>
    <row r="526" spans="1:14" ht="70" x14ac:dyDescent="0.25">
      <c r="A526" s="90">
        <v>43138</v>
      </c>
      <c r="B526">
        <v>48.06</v>
      </c>
      <c r="C526" s="93">
        <f t="shared" ref="C526" si="899">B526/B525-1</f>
        <v>-5.3377979121528529E-2</v>
      </c>
      <c r="D526" s="38">
        <f t="shared" ref="D526" si="900">+(F525-O526)*(1+L526)</f>
        <v>47.992651028442644</v>
      </c>
      <c r="E526" s="92"/>
      <c r="F526">
        <v>47.99</v>
      </c>
      <c r="G526" s="42">
        <f t="shared" ref="G526" si="901">+B526/D526-1</f>
        <v>1.403318427178446E-3</v>
      </c>
      <c r="H526" s="92"/>
      <c r="I526" s="93">
        <f t="shared" si="316"/>
        <v>1.4586372160867445E-3</v>
      </c>
      <c r="J526">
        <v>22004.63</v>
      </c>
      <c r="K526">
        <v>21614.01</v>
      </c>
      <c r="L526" s="93">
        <f t="shared" ref="L526" si="902">+K526/J526-1</f>
        <v>-1.7751718615582335E-2</v>
      </c>
      <c r="M526" s="92">
        <f t="shared" ref="M526" si="903">WEEKDAY(A526,2)</f>
        <v>3</v>
      </c>
      <c r="N526" s="50" t="s">
        <v>696</v>
      </c>
    </row>
    <row r="527" spans="1:14" x14ac:dyDescent="0.25">
      <c r="A527" s="90">
        <v>43139</v>
      </c>
      <c r="B527">
        <v>46.05</v>
      </c>
      <c r="C527" s="93">
        <f t="shared" ref="C527" si="904">B527/B526-1</f>
        <v>-4.1822721598002599E-2</v>
      </c>
      <c r="D527" s="38">
        <f t="shared" ref="D527" si="905">+(F526-O527)*(1+L527)</f>
        <v>47.870946487949254</v>
      </c>
      <c r="E527" s="92"/>
      <c r="F527">
        <v>47.87</v>
      </c>
      <c r="G527" s="42">
        <f t="shared" ref="G527" si="906">+B527/D527-1</f>
        <v>-3.8038656461652609E-2</v>
      </c>
      <c r="H527" s="92"/>
      <c r="I527" s="93">
        <f t="shared" si="316"/>
        <v>-3.8019636515562949E-2</v>
      </c>
      <c r="J527">
        <v>21614.01</v>
      </c>
      <c r="K527">
        <v>21560.39</v>
      </c>
      <c r="L527" s="93">
        <f t="shared" ref="L527" si="907">+K527/J527-1</f>
        <v>-2.4807983340434658E-3</v>
      </c>
      <c r="M527" s="92">
        <f t="shared" ref="M527" si="908">WEEKDAY(A527,2)</f>
        <v>4</v>
      </c>
      <c r="N527" s="50" t="s">
        <v>700</v>
      </c>
    </row>
    <row r="528" spans="1:14" x14ac:dyDescent="0.25">
      <c r="A528" s="90">
        <v>43140</v>
      </c>
      <c r="B528">
        <v>46.12</v>
      </c>
      <c r="C528" s="93">
        <f t="shared" ref="C528" si="909">B528/B527-1</f>
        <v>1.5200868621063623E-3</v>
      </c>
      <c r="D528" s="38">
        <f t="shared" ref="D528" si="910">+(F527-O528)*(1+L528)</f>
        <v>46.024440615406306</v>
      </c>
      <c r="E528" s="92"/>
      <c r="F528">
        <v>46.03</v>
      </c>
      <c r="G528" s="42">
        <f t="shared" ref="G528" si="911">+B528/D528-1</f>
        <v>2.0762747643630064E-3</v>
      </c>
      <c r="H528" s="92"/>
      <c r="I528" s="93">
        <f t="shared" si="316"/>
        <v>1.9552465783183592E-3</v>
      </c>
      <c r="J528">
        <v>21560.39</v>
      </c>
      <c r="K528">
        <v>20729.16</v>
      </c>
      <c r="L528" s="93">
        <f t="shared" ref="L528" si="912">+K528/J528-1</f>
        <v>-3.855356976381219E-2</v>
      </c>
      <c r="M528" s="92">
        <f t="shared" ref="M528" si="913">WEEKDAY(A528,2)</f>
        <v>5</v>
      </c>
    </row>
    <row r="529" spans="1:14" x14ac:dyDescent="0.25">
      <c r="A529" s="90">
        <v>43143</v>
      </c>
      <c r="B529">
        <v>46.69</v>
      </c>
      <c r="C529" s="93">
        <f t="shared" ref="C529" si="914">B529/B528-1</f>
        <v>1.235906331309633E-2</v>
      </c>
      <c r="D529" s="38">
        <f t="shared" ref="D529" si="915">+(F528-O529)*(1+L529)</f>
        <v>46.005018886438236</v>
      </c>
      <c r="E529" s="92"/>
      <c r="F529">
        <v>46</v>
      </c>
      <c r="G529" s="42">
        <f t="shared" ref="G529" si="916">+B529/D529-1</f>
        <v>1.4889269261091131E-2</v>
      </c>
      <c r="H529" s="92"/>
      <c r="I529" s="93">
        <f t="shared" si="316"/>
        <v>1.4999999999999902E-2</v>
      </c>
      <c r="J529">
        <v>20729.16</v>
      </c>
      <c r="K529">
        <v>20717.91</v>
      </c>
      <c r="L529" s="93">
        <f t="shared" ref="L529" si="917">+K529/J529-1</f>
        <v>-5.4271374238035186E-4</v>
      </c>
      <c r="M529" s="92">
        <f t="shared" ref="M529" si="918">WEEKDAY(A529,2)</f>
        <v>1</v>
      </c>
    </row>
    <row r="530" spans="1:14" x14ac:dyDescent="0.25">
      <c r="A530" s="90">
        <v>43144</v>
      </c>
      <c r="B530">
        <v>46.69</v>
      </c>
      <c r="C530" s="93">
        <f t="shared" ref="C530" si="919">B530/B529-1</f>
        <v>0</v>
      </c>
      <c r="D530" s="38">
        <f t="shared" ref="D530" si="920">+(F529-O530)*(1+L530)</f>
        <v>46.447657123715665</v>
      </c>
      <c r="E530" s="92"/>
      <c r="F530">
        <v>46.44</v>
      </c>
      <c r="G530" s="42">
        <f t="shared" ref="G530" si="921">+B530/D530-1</f>
        <v>5.2175479085809773E-3</v>
      </c>
      <c r="H530" s="92"/>
      <c r="I530" s="93">
        <f t="shared" si="316"/>
        <v>5.3832902670112315E-3</v>
      </c>
      <c r="J530">
        <v>20717.91</v>
      </c>
      <c r="K530">
        <v>20919.53</v>
      </c>
      <c r="L530" s="93">
        <f t="shared" ref="L530" si="922">+K530/J530-1</f>
        <v>9.7316766025143941E-3</v>
      </c>
      <c r="M530" s="92">
        <f t="shared" ref="M530" si="923">WEEKDAY(A530,2)</f>
        <v>2</v>
      </c>
    </row>
    <row r="531" spans="1:14" x14ac:dyDescent="0.25">
      <c r="A531" s="90">
        <v>43145</v>
      </c>
      <c r="B531">
        <v>48.11</v>
      </c>
      <c r="C531" s="93">
        <f t="shared" ref="C531" si="924">B531/B530-1</f>
        <v>3.0413364746198379E-2</v>
      </c>
      <c r="D531" s="38">
        <f t="shared" ref="D531" si="925">+(F530-O531)*(1+L531)</f>
        <v>47.456730299390088</v>
      </c>
      <c r="E531" s="92"/>
      <c r="F531">
        <v>47.46</v>
      </c>
      <c r="G531" s="42">
        <f t="shared" ref="G531" si="926">+B531/D531-1</f>
        <v>1.3765585966176497E-2</v>
      </c>
      <c r="H531" s="92"/>
      <c r="I531" s="93">
        <f t="shared" si="316"/>
        <v>1.3695743784239323E-2</v>
      </c>
      <c r="J531">
        <v>20919.53</v>
      </c>
      <c r="K531">
        <v>21377.53</v>
      </c>
      <c r="L531" s="93">
        <f t="shared" ref="L531" si="927">+K531/J531-1</f>
        <v>2.1893417299528206E-2</v>
      </c>
      <c r="M531" s="92">
        <f t="shared" ref="M531" si="928">WEEKDAY(A531,2)</f>
        <v>3</v>
      </c>
    </row>
    <row r="532" spans="1:14" x14ac:dyDescent="0.25">
      <c r="A532" s="90">
        <v>43146</v>
      </c>
      <c r="B532">
        <v>49.36</v>
      </c>
      <c r="C532" s="93">
        <f t="shared" ref="C532" si="929">B532/B531-1</f>
        <v>2.5982124298482567E-2</v>
      </c>
      <c r="D532" s="38">
        <f t="shared" ref="D532" si="930">+(F531-O532)*(1+L532)</f>
        <v>48.639022188250934</v>
      </c>
      <c r="E532" s="92"/>
      <c r="F532">
        <v>48.64</v>
      </c>
      <c r="G532" s="42">
        <f t="shared" ref="G532" si="931">+B532/D532-1</f>
        <v>1.4823032604533326E-2</v>
      </c>
      <c r="H532" s="92"/>
      <c r="I532" s="93">
        <f t="shared" si="316"/>
        <v>1.4802631578947345E-2</v>
      </c>
      <c r="J532">
        <v>21377.53</v>
      </c>
      <c r="K532">
        <v>21908.6</v>
      </c>
      <c r="L532" s="93">
        <f t="shared" ref="L532" si="932">+K532/J532-1</f>
        <v>2.4842439701873831E-2</v>
      </c>
      <c r="M532" s="92">
        <f t="shared" ref="M532" si="933">WEEKDAY(A532,2)</f>
        <v>4</v>
      </c>
    </row>
    <row r="533" spans="1:14" x14ac:dyDescent="0.25">
      <c r="A533" s="90">
        <v>43147</v>
      </c>
      <c r="B533">
        <v>49.37</v>
      </c>
      <c r="C533" s="93">
        <f t="shared" ref="C533" si="934">B533/B532-1</f>
        <v>2.0259319286863864E-4</v>
      </c>
      <c r="D533" s="38">
        <f t="shared" ref="D533" si="935">+(F532-O533)*(1+L533)</f>
        <v>48.64</v>
      </c>
      <c r="E533" s="92"/>
      <c r="F533">
        <v>48.63</v>
      </c>
      <c r="G533" s="42">
        <f t="shared" ref="G533" si="936">+B533/D533-1</f>
        <v>1.5008223684210398E-2</v>
      </c>
      <c r="H533" s="92"/>
      <c r="I533" s="93">
        <f t="shared" si="316"/>
        <v>1.5216944273082289E-2</v>
      </c>
      <c r="J533">
        <v>21908.6</v>
      </c>
      <c r="K533">
        <v>21908.6</v>
      </c>
      <c r="L533" s="93">
        <f t="shared" ref="L533" si="937">+K533/J533-1</f>
        <v>0</v>
      </c>
      <c r="M533" s="92">
        <f t="shared" ref="M533" si="938">WEEKDAY(A533,2)</f>
        <v>5</v>
      </c>
      <c r="N533" s="50" t="s">
        <v>713</v>
      </c>
    </row>
    <row r="534" spans="1:14" x14ac:dyDescent="0.25">
      <c r="A534" s="90">
        <v>43150</v>
      </c>
    </row>
    <row r="535" spans="1:14" x14ac:dyDescent="0.25">
      <c r="A535" s="90">
        <v>43151</v>
      </c>
    </row>
    <row r="536" spans="1:14" x14ac:dyDescent="0.25">
      <c r="A536" s="90">
        <v>43152</v>
      </c>
    </row>
    <row r="537" spans="1:14" x14ac:dyDescent="0.25">
      <c r="A537" s="90">
        <v>43153</v>
      </c>
    </row>
    <row r="538" spans="1:14" x14ac:dyDescent="0.25">
      <c r="A538" s="90">
        <v>43154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538"/>
  <sheetViews>
    <sheetView zoomScale="115" zoomScaleNormal="115" workbookViewId="0">
      <pane xSplit="1" ySplit="2" topLeftCell="E521" activePane="bottomRight" state="frozen"/>
      <selection pane="topRight" activeCell="B1" sqref="B1"/>
      <selection pane="bottomLeft" activeCell="A3" sqref="A3"/>
      <selection pane="bottomRight" activeCell="I533" sqref="I533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533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8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8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2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2" x14ac:dyDescent="0.2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x14ac:dyDescent="0.2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x14ac:dyDescent="0.2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x14ac:dyDescent="0.2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x14ac:dyDescent="0.2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x14ac:dyDescent="0.2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x14ac:dyDescent="0.2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x14ac:dyDescent="0.2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x14ac:dyDescent="0.2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x14ac:dyDescent="0.2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x14ac:dyDescent="0.2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x14ac:dyDescent="0.2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x14ac:dyDescent="0.2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x14ac:dyDescent="0.2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x14ac:dyDescent="0.2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x14ac:dyDescent="0.2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x14ac:dyDescent="0.2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x14ac:dyDescent="0.2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x14ac:dyDescent="0.2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x14ac:dyDescent="0.2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x14ac:dyDescent="0.2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x14ac:dyDescent="0.2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x14ac:dyDescent="0.2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x14ac:dyDescent="0.2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x14ac:dyDescent="0.2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x14ac:dyDescent="0.2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x14ac:dyDescent="0.2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x14ac:dyDescent="0.2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x14ac:dyDescent="0.2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x14ac:dyDescent="0.2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x14ac:dyDescent="0.2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8" x14ac:dyDescent="0.2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8" x14ac:dyDescent="0.2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2" x14ac:dyDescent="0.2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x14ac:dyDescent="0.2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x14ac:dyDescent="0.2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x14ac:dyDescent="0.2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x14ac:dyDescent="0.2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x14ac:dyDescent="0.2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x14ac:dyDescent="0.2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x14ac:dyDescent="0.2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x14ac:dyDescent="0.2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6" x14ac:dyDescent="0.2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x14ac:dyDescent="0.2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x14ac:dyDescent="0.2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x14ac:dyDescent="0.2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x14ac:dyDescent="0.2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x14ac:dyDescent="0.2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x14ac:dyDescent="0.2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x14ac:dyDescent="0.2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x14ac:dyDescent="0.2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x14ac:dyDescent="0.2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x14ac:dyDescent="0.2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x14ac:dyDescent="0.2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560</v>
      </c>
    </row>
    <row r="461" spans="1:14" x14ac:dyDescent="0.2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x14ac:dyDescent="0.2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x14ac:dyDescent="0.2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x14ac:dyDescent="0.2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 x14ac:dyDescent="0.2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 x14ac:dyDescent="0.25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 x14ac:dyDescent="0.25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 x14ac:dyDescent="0.25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585</v>
      </c>
    </row>
    <row r="469" spans="1:14" x14ac:dyDescent="0.25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 x14ac:dyDescent="0.25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I470" s="93">
        <f t="shared" si="272"/>
        <v>-5.0329396074915156E-3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 x14ac:dyDescent="0.25">
      <c r="A471" s="90">
        <v>43060</v>
      </c>
      <c r="B471">
        <v>36.9</v>
      </c>
      <c r="C471" s="93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3">
        <f>(B471/(D471*(1-VLOOKUP(A471,FX!A:M,13,0))))-1</f>
        <v>1.943229225313936E-2</v>
      </c>
      <c r="I471" s="93">
        <f t="shared" si="272"/>
        <v>4.4150711256525366E-3</v>
      </c>
      <c r="J471">
        <v>1859.75</v>
      </c>
      <c r="K471">
        <v>1856.96</v>
      </c>
      <c r="L471" s="93">
        <f t="shared" ref="L471" si="813">+K471/J471-1</f>
        <v>-1.5002016400053053E-3</v>
      </c>
      <c r="M471" s="92">
        <f t="shared" ref="M471" si="814">WEEKDAY(A471,2)</f>
        <v>2</v>
      </c>
    </row>
    <row r="472" spans="1:14" x14ac:dyDescent="0.25">
      <c r="A472" s="90">
        <v>43061</v>
      </c>
      <c r="B472">
        <v>36.65</v>
      </c>
      <c r="C472" s="93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3">
        <f>(B472/(D472*(1-VLOOKUP(A472,FX!A:M,13,0))))-1</f>
        <v>-4.6749470978549867E-3</v>
      </c>
      <c r="I472" s="93">
        <f t="shared" si="272"/>
        <v>-6.2443929986444324E-4</v>
      </c>
      <c r="J472">
        <v>1856.96</v>
      </c>
      <c r="K472">
        <v>1853.38</v>
      </c>
      <c r="L472" s="93">
        <f t="shared" ref="L472" si="818">+K472/J472-1</f>
        <v>-1.9278821299327786E-3</v>
      </c>
      <c r="M472" s="92">
        <f t="shared" ref="M472" si="819">WEEKDAY(A472,2)</f>
        <v>3</v>
      </c>
    </row>
    <row r="473" spans="1:14" x14ac:dyDescent="0.25">
      <c r="A473" s="90">
        <v>43062</v>
      </c>
      <c r="B473">
        <v>36.6</v>
      </c>
      <c r="C473" s="93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3">
        <f>(B473/(D473*(1-VLOOKUP(A473,FX!A:M,13,0))))-1</f>
        <v>2.7488854057739598E-2</v>
      </c>
      <c r="I473" s="93">
        <f t="shared" si="272"/>
        <v>2.7512633352049454E-2</v>
      </c>
      <c r="J473">
        <v>1853.38</v>
      </c>
      <c r="K473">
        <v>1794.78</v>
      </c>
      <c r="L473" s="93">
        <f t="shared" ref="L473" si="823">+K473/J473-1</f>
        <v>-3.1617908901574454E-2</v>
      </c>
      <c r="M473" s="92">
        <f t="shared" ref="M473" si="824">WEEKDAY(A473,2)</f>
        <v>4</v>
      </c>
    </row>
    <row r="474" spans="1:14" x14ac:dyDescent="0.25">
      <c r="A474" s="90">
        <v>43063</v>
      </c>
      <c r="B474">
        <v>35.18</v>
      </c>
      <c r="C474" s="93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3">
        <f>(B474/(D474*(1-VLOOKUP(A474,FX!A:M,13,0))))-1</f>
        <v>-4.2478198581634707E-3</v>
      </c>
      <c r="I474" s="93">
        <f t="shared" si="272"/>
        <v>-1.5779495737264781E-3</v>
      </c>
      <c r="J474">
        <v>1794.78</v>
      </c>
      <c r="K474">
        <v>1782.66</v>
      </c>
      <c r="L474" s="93">
        <f t="shared" ref="L474" si="828">+K474/J474-1</f>
        <v>-6.7529167920301614E-3</v>
      </c>
      <c r="M474" s="92">
        <f t="shared" ref="M474" si="829">WEEKDAY(A474,2)</f>
        <v>5</v>
      </c>
    </row>
    <row r="475" spans="1:14" x14ac:dyDescent="0.25">
      <c r="A475" s="90">
        <v>43066</v>
      </c>
      <c r="B475">
        <v>34.24</v>
      </c>
      <c r="C475" s="93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3">
        <f>(B475/(D475*(1-VLOOKUP(A475,FX!A:M,13,0))))-1</f>
        <v>-1.522474235202298E-2</v>
      </c>
      <c r="I475" s="93">
        <f t="shared" si="272"/>
        <v>-5.8764778296517273E-3</v>
      </c>
      <c r="J475">
        <v>1782.66</v>
      </c>
      <c r="K475">
        <v>1760.9</v>
      </c>
      <c r="L475" s="93">
        <f t="shared" ref="L475" si="833">+K475/J475-1</f>
        <v>-1.2206477959902595E-2</v>
      </c>
      <c r="M475" s="92">
        <f t="shared" ref="M475" si="834">WEEKDAY(A475,2)</f>
        <v>1</v>
      </c>
    </row>
    <row r="476" spans="1:14" x14ac:dyDescent="0.25">
      <c r="A476" s="90">
        <v>43067</v>
      </c>
      <c r="B476">
        <v>34.96</v>
      </c>
      <c r="C476" s="93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3">
        <f>(B476/(D476*(1-VLOOKUP(A476,FX!A:M,13,0))))-1</f>
        <v>-1.6304994651060722E-3</v>
      </c>
      <c r="I476" s="93">
        <f t="shared" si="272"/>
        <v>-2.5108422734535507E-3</v>
      </c>
      <c r="J476">
        <v>1760.9</v>
      </c>
      <c r="K476">
        <v>1793.87</v>
      </c>
      <c r="L476" s="93">
        <f t="shared" ref="L476" si="838">+K476/J476-1</f>
        <v>1.8723380089726627E-2</v>
      </c>
      <c r="M476" s="92">
        <f t="shared" ref="M476" si="839">WEEKDAY(A476,2)</f>
        <v>2</v>
      </c>
    </row>
    <row r="477" spans="1:14" x14ac:dyDescent="0.25">
      <c r="A477" s="90">
        <v>43068</v>
      </c>
      <c r="B477">
        <v>34.58</v>
      </c>
      <c r="C477" s="93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3">
        <f>(B477/(D477*(1-VLOOKUP(A477,FX!A:M,13,0))))-1</f>
        <v>-9.1687750047082517E-3</v>
      </c>
      <c r="I477" s="93">
        <f t="shared" si="272"/>
        <v>-6.518822417394321E-3</v>
      </c>
      <c r="J477">
        <v>1793.87</v>
      </c>
      <c r="K477">
        <v>1787.38</v>
      </c>
      <c r="L477" s="93">
        <f t="shared" ref="L477" si="843">+K477/J477-1</f>
        <v>-3.6178764347470915E-3</v>
      </c>
      <c r="M477" s="92">
        <f t="shared" ref="M477" si="844">WEEKDAY(A477,2)</f>
        <v>3</v>
      </c>
    </row>
    <row r="478" spans="1:14" x14ac:dyDescent="0.25">
      <c r="A478" s="90">
        <v>43069</v>
      </c>
      <c r="B478">
        <v>34.287999999999997</v>
      </c>
      <c r="C478" s="93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3">
        <f>(B478/(D478*(1-VLOOKUP(A478,FX!A:M,13,0))))-1</f>
        <v>-5.4744072313028802E-3</v>
      </c>
      <c r="I478" s="93">
        <f t="shared" si="272"/>
        <v>-2.6063483198363047E-3</v>
      </c>
      <c r="J478">
        <v>1787.38</v>
      </c>
      <c r="K478">
        <v>1770.3</v>
      </c>
      <c r="L478" s="93">
        <f t="shared" ref="L478" si="848">+K478/J478-1</f>
        <v>-9.5558862692880497E-3</v>
      </c>
      <c r="M478" s="92">
        <f t="shared" ref="M478" si="849">WEEKDAY(A478,2)</f>
        <v>4</v>
      </c>
    </row>
    <row r="479" spans="1:14" x14ac:dyDescent="0.25">
      <c r="A479" s="90">
        <v>43070</v>
      </c>
      <c r="B479">
        <v>34.473199999999999</v>
      </c>
      <c r="C479" s="93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3">
        <f>(B479/(D479*(1-VLOOKUP(A479,FX!A:M,13,0))))-1</f>
        <v>-1.8821798040751681E-2</v>
      </c>
      <c r="I479" s="93">
        <f t="shared" si="272"/>
        <v>-1.1762007826049525E-2</v>
      </c>
      <c r="J479">
        <v>1770.3</v>
      </c>
      <c r="K479">
        <v>1804.62</v>
      </c>
      <c r="L479" s="93">
        <f t="shared" ref="L479" si="853">+K479/J479-1</f>
        <v>1.9386544653448468E-2</v>
      </c>
      <c r="M479" s="92">
        <f t="shared" ref="M479" si="854">WEEKDAY(A479,2)</f>
        <v>5</v>
      </c>
      <c r="N479" t="s">
        <v>611</v>
      </c>
    </row>
    <row r="480" spans="1:14" x14ac:dyDescent="0.25">
      <c r="A480" s="90">
        <v>43073</v>
      </c>
      <c r="B480">
        <v>34.57</v>
      </c>
      <c r="C480" s="93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3">
        <f>(B480/(D480*(1-VLOOKUP(A480,FX!A:M,13,0))))-1</f>
        <v>-1.9300495452342359E-3</v>
      </c>
      <c r="I480" s="93">
        <f t="shared" si="272"/>
        <v>-6.5578104614606447E-3</v>
      </c>
      <c r="J480">
        <v>1804.62</v>
      </c>
      <c r="K480">
        <v>1797.77</v>
      </c>
      <c r="L480" s="93">
        <f t="shared" ref="L480" si="858">+K480/J480-1</f>
        <v>-3.7958129689352749E-3</v>
      </c>
      <c r="M480" s="92">
        <f t="shared" ref="M480" si="859">WEEKDAY(A480,2)</f>
        <v>1</v>
      </c>
    </row>
    <row r="481" spans="1:13" x14ac:dyDescent="0.25">
      <c r="A481" s="90">
        <v>43074</v>
      </c>
      <c r="B481">
        <v>33.979999999999997</v>
      </c>
      <c r="C481" s="93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3">
        <f>(B481/(D481*(1-VLOOKUP(A481,FX!A:M,13,0))))-1</f>
        <v>-1.6803958166854427E-3</v>
      </c>
      <c r="I481" s="93">
        <f t="shared" si="272"/>
        <v>-5.525508651167188E-3</v>
      </c>
      <c r="J481">
        <v>1797.77</v>
      </c>
      <c r="K481">
        <v>1758.59</v>
      </c>
      <c r="L481" s="93">
        <f t="shared" ref="L481" si="863">+K481/J481-1</f>
        <v>-2.1793666598063144E-2</v>
      </c>
      <c r="M481" s="92">
        <f t="shared" ref="M481" si="864">WEEKDAY(A481,2)</f>
        <v>2</v>
      </c>
    </row>
    <row r="482" spans="1:13" x14ac:dyDescent="0.25">
      <c r="A482" s="90">
        <v>43075</v>
      </c>
      <c r="B482">
        <v>34.18</v>
      </c>
      <c r="C482" s="93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3">
        <f>(B482/(D482*(1-VLOOKUP(A482,FX!A:M,13,0))))-1</f>
        <v>-1.3828464873893109E-2</v>
      </c>
      <c r="I482" s="93">
        <f t="shared" si="272"/>
        <v>-8.203071726823441E-3</v>
      </c>
      <c r="J482">
        <v>1758.59</v>
      </c>
      <c r="K482">
        <v>1784.31</v>
      </c>
      <c r="L482" s="93">
        <f t="shared" ref="L482" si="868">+K482/J482-1</f>
        <v>1.462535326596881E-2</v>
      </c>
      <c r="M482" s="92">
        <f t="shared" ref="M482" si="869">WEEKDAY(A482,2)</f>
        <v>3</v>
      </c>
    </row>
    <row r="483" spans="1:13" x14ac:dyDescent="0.25">
      <c r="A483" s="90">
        <v>43076</v>
      </c>
      <c r="B483">
        <v>33.770000000000003</v>
      </c>
      <c r="C483" s="93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3">
        <f>(B483/(D483*(1-VLOOKUP(A483,FX!A:M,13,0))))-1</f>
        <v>-1.5427749994887274E-2</v>
      </c>
      <c r="I483" s="93">
        <f t="shared" si="272"/>
        <v>-7.0655066259338595E-3</v>
      </c>
      <c r="J483">
        <v>1784.31</v>
      </c>
      <c r="K483">
        <v>1776.99</v>
      </c>
      <c r="L483" s="93">
        <f t="shared" ref="L483" si="873">+K483/J483-1</f>
        <v>-4.1024261479226665E-3</v>
      </c>
      <c r="M483" s="92">
        <f t="shared" ref="M483" si="874">WEEKDAY(A483,2)</f>
        <v>4</v>
      </c>
    </row>
    <row r="484" spans="1:13" x14ac:dyDescent="0.25">
      <c r="A484" s="90">
        <v>43077</v>
      </c>
      <c r="B484">
        <v>34.299999999999997</v>
      </c>
      <c r="C484" s="93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3">
        <f>(B484/(D484*(1-VLOOKUP(A484,FX!A:M,13,0))))-1</f>
        <v>1.8251577641903438E-5</v>
      </c>
      <c r="I484" s="93">
        <f t="shared" si="272"/>
        <v>-3.1243188258374133E-3</v>
      </c>
      <c r="J484">
        <v>1776.99</v>
      </c>
      <c r="K484">
        <v>1792.16</v>
      </c>
      <c r="L484" s="93">
        <f t="shared" ref="L484" si="878">+K484/J484-1</f>
        <v>8.5369079173209794E-3</v>
      </c>
      <c r="M484" s="92">
        <f t="shared" ref="M484" si="879">WEEKDAY(A484,2)</f>
        <v>5</v>
      </c>
    </row>
    <row r="485" spans="1:13" x14ac:dyDescent="0.25">
      <c r="A485" s="90">
        <v>43080</v>
      </c>
      <c r="B485">
        <v>34.9</v>
      </c>
      <c r="C485" s="93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3">
        <f>(B485/(D485*(1-VLOOKUP(A485,FX!A:M,13,0))))-1</f>
        <v>1.0403411306825205E-4</v>
      </c>
      <c r="I485" s="93">
        <f t="shared" si="272"/>
        <v>-5.6271814231781958E-3</v>
      </c>
      <c r="J485">
        <v>1792.16</v>
      </c>
      <c r="K485">
        <v>1816.98</v>
      </c>
      <c r="L485" s="93">
        <f t="shared" ref="L485" si="883">+K485/J485-1</f>
        <v>1.3849209891973802E-2</v>
      </c>
      <c r="M485" s="92">
        <f t="shared" ref="M485" si="884">WEEKDAY(A485,2)</f>
        <v>1</v>
      </c>
    </row>
    <row r="486" spans="1:13" x14ac:dyDescent="0.25">
      <c r="A486" s="90">
        <v>43081</v>
      </c>
      <c r="B486">
        <v>34.634999999999998</v>
      </c>
      <c r="C486" s="93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3">
        <f>(B486/(D486*(1-VLOOKUP(A486,FX!A:M,13,0))))-1</f>
        <v>-3.1430615637427772E-3</v>
      </c>
      <c r="I486" s="93">
        <f t="shared" si="272"/>
        <v>-4.4295483355418774E-3</v>
      </c>
      <c r="J486">
        <v>1816.98</v>
      </c>
      <c r="K486">
        <v>1798.69</v>
      </c>
      <c r="L486" s="93">
        <f t="shared" ref="L486" si="888">+K486/J486-1</f>
        <v>-1.006615372761388E-2</v>
      </c>
      <c r="M486" s="92">
        <f t="shared" ref="M486" si="889">WEEKDAY(A486,2)</f>
        <v>2</v>
      </c>
    </row>
    <row r="487" spans="1:13" x14ac:dyDescent="0.25">
      <c r="A487" s="90">
        <v>43082</v>
      </c>
      <c r="B487">
        <v>35.08</v>
      </c>
      <c r="C487" s="93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3">
        <f>(B487/(D487*(1-VLOOKUP(A487,FX!A:M,13,0))))-1</f>
        <v>3.0327988400502548E-3</v>
      </c>
      <c r="I487" s="93">
        <f t="shared" si="272"/>
        <v>-1.7103470294044243E-5</v>
      </c>
      <c r="J487">
        <v>1798.69</v>
      </c>
      <c r="K487">
        <v>1806.09</v>
      </c>
      <c r="L487" s="93">
        <f t="shared" ref="L487" si="893">+K487/J487-1</f>
        <v>4.1141052654987131E-3</v>
      </c>
      <c r="M487" s="92">
        <f t="shared" ref="M487" si="894">WEEKDAY(A487,2)</f>
        <v>3</v>
      </c>
    </row>
    <row r="488" spans="1:13" x14ac:dyDescent="0.25">
      <c r="A488" s="90">
        <v>43083</v>
      </c>
      <c r="B488">
        <v>34.72</v>
      </c>
      <c r="C488" s="93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3">
        <f>(B488/(D488*(1-VLOOKUP(A488,FX!A:M,13,0))))-1</f>
        <v>-4.5028778197461206E-3</v>
      </c>
      <c r="I488" s="93">
        <f t="shared" si="272"/>
        <v>-3.3584981485204057E-3</v>
      </c>
      <c r="J488">
        <v>1806.09</v>
      </c>
      <c r="K488">
        <v>1794.34</v>
      </c>
      <c r="L488" s="93">
        <f t="shared" ref="L488" si="898">+K488/J488-1</f>
        <v>-6.5057666007785064E-3</v>
      </c>
      <c r="M488" s="92">
        <f t="shared" ref="M488" si="899">WEEKDAY(A488,2)</f>
        <v>4</v>
      </c>
    </row>
    <row r="489" spans="1:13" x14ac:dyDescent="0.25">
      <c r="A489" s="90">
        <v>43084</v>
      </c>
      <c r="B489">
        <v>34.520000000000003</v>
      </c>
      <c r="C489" s="93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3">
        <f>(B489/(D489*(1-VLOOKUP(A489,FX!A:M,13,0))))-1</f>
        <v>-3.6215244460340301E-3</v>
      </c>
      <c r="I489" s="93">
        <f t="shared" si="272"/>
        <v>-2.4130507029633819E-3</v>
      </c>
      <c r="J489">
        <v>1794.34</v>
      </c>
      <c r="K489">
        <v>1783.97</v>
      </c>
      <c r="L489" s="93">
        <f t="shared" ref="L489" si="903">+K489/J489-1</f>
        <v>-5.7792837477846914E-3</v>
      </c>
      <c r="M489" s="92">
        <f t="shared" ref="M489" si="904">WEEKDAY(A489,2)</f>
        <v>5</v>
      </c>
    </row>
    <row r="490" spans="1:13" x14ac:dyDescent="0.25">
      <c r="A490" s="90">
        <v>43087</v>
      </c>
      <c r="B490">
        <v>34.24</v>
      </c>
      <c r="C490" s="93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3">
        <f>(B490/(D490*(1-VLOOKUP(A490,FX!A:M,13,0))))-1</f>
        <v>-7.9900328661319797E-3</v>
      </c>
      <c r="I490" s="93">
        <f t="shared" si="272"/>
        <v>6.7218049507555833E-4</v>
      </c>
      <c r="J490">
        <v>1783.97</v>
      </c>
      <c r="K490">
        <v>1780.64</v>
      </c>
      <c r="L490" s="93">
        <f t="shared" ref="L490" si="908">+K490/J490-1</f>
        <v>-1.8666233176566349E-3</v>
      </c>
      <c r="M490" s="92">
        <f t="shared" ref="M490" si="909">WEEKDAY(A490,2)</f>
        <v>1</v>
      </c>
    </row>
    <row r="491" spans="1:13" x14ac:dyDescent="0.25">
      <c r="A491" s="90">
        <v>43088</v>
      </c>
      <c r="B491">
        <v>34.64</v>
      </c>
      <c r="C491" s="93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3">
        <f>(B491/(D491*(1-VLOOKUP(A491,FX!A:M,13,0))))-1</f>
        <v>1.247528865040648E-3</v>
      </c>
      <c r="I491" s="93">
        <f t="shared" si="272"/>
        <v>1.8654827840522969E-3</v>
      </c>
      <c r="J491">
        <v>1780.64</v>
      </c>
      <c r="K491">
        <v>1798.5</v>
      </c>
      <c r="L491" s="93">
        <f t="shared" ref="L491" si="913">+K491/J491-1</f>
        <v>1.0030101536526059E-2</v>
      </c>
      <c r="M491" s="92">
        <f t="shared" ref="M491" si="914">WEEKDAY(A491,2)</f>
        <v>2</v>
      </c>
    </row>
    <row r="492" spans="1:13" x14ac:dyDescent="0.25">
      <c r="A492" s="90">
        <v>43089</v>
      </c>
      <c r="B492">
        <v>34.3504</v>
      </c>
      <c r="C492" s="93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3">
        <f>(B492/(D492*(1-VLOOKUP(A492,FX!A:M,13,0))))-1</f>
        <v>-3.6038909383246942E-3</v>
      </c>
      <c r="I492" s="93">
        <f t="shared" si="272"/>
        <v>-6.0274258001603576E-3</v>
      </c>
      <c r="J492">
        <v>1798.5</v>
      </c>
      <c r="K492">
        <v>1782.41</v>
      </c>
      <c r="L492" s="93">
        <f t="shared" ref="L492" si="918">+K492/J492-1</f>
        <v>-8.946344175701948E-3</v>
      </c>
      <c r="M492" s="92">
        <f t="shared" ref="M492" si="919">WEEKDAY(A492,2)</f>
        <v>3</v>
      </c>
    </row>
    <row r="493" spans="1:13" x14ac:dyDescent="0.25">
      <c r="A493" s="90">
        <v>43090</v>
      </c>
      <c r="B493">
        <v>34.92</v>
      </c>
      <c r="C493" s="93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3">
        <f>(B493/(D493*(1-VLOOKUP(A493,FX!A:M,13,0))))-1</f>
        <v>6.357685543213476E-3</v>
      </c>
      <c r="I493" s="93">
        <f t="shared" si="272"/>
        <v>6.3400576368874972E-3</v>
      </c>
      <c r="J493">
        <v>1782.41</v>
      </c>
      <c r="K493">
        <v>1789.74</v>
      </c>
      <c r="L493" s="93">
        <f t="shared" ref="L493" si="923">+K493/J493-1</f>
        <v>4.1124096027287393E-3</v>
      </c>
      <c r="M493" s="92">
        <f t="shared" ref="M493" si="924">WEEKDAY(A493,2)</f>
        <v>4</v>
      </c>
    </row>
    <row r="494" spans="1:13" x14ac:dyDescent="0.25">
      <c r="A494" s="90">
        <v>43091</v>
      </c>
      <c r="B494">
        <v>34.590200000000003</v>
      </c>
      <c r="C494" s="93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3">
        <f>(B494/(D494*(1-VLOOKUP(A494,FX!A:M,13,0))))-1</f>
        <v>2.8362511406554436E-3</v>
      </c>
      <c r="I494" s="93">
        <f t="shared" si="272"/>
        <v>-6.9789540468458977E-3</v>
      </c>
      <c r="J494">
        <v>1789.74</v>
      </c>
      <c r="K494">
        <v>1779.34</v>
      </c>
      <c r="L494" s="93">
        <f t="shared" ref="L494" si="928">+K494/J494-1</f>
        <v>-5.8108999072491452E-3</v>
      </c>
      <c r="M494" s="92">
        <f t="shared" ref="M494" si="929">WEEKDAY(A494,2)</f>
        <v>5</v>
      </c>
    </row>
    <row r="495" spans="1:13" x14ac:dyDescent="0.25">
      <c r="A495" s="90">
        <v>43094</v>
      </c>
      <c r="B495">
        <v>34.590200000000003</v>
      </c>
      <c r="C495" s="93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93">
        <f>(B495/(D495*(1-VLOOKUP(A495,FX!A:M,13,0))))-1</f>
        <v>6.3287416669715046E-3</v>
      </c>
      <c r="I495" s="93">
        <f t="shared" si="272"/>
        <v>-6.9789540468458977E-3</v>
      </c>
      <c r="J495">
        <v>1779.34</v>
      </c>
      <c r="K495">
        <v>1755.81</v>
      </c>
      <c r="L495" s="93">
        <f t="shared" ref="L495" si="933">+K495/J495-1</f>
        <v>-1.3224004406128143E-2</v>
      </c>
      <c r="M495" s="92">
        <f t="shared" ref="M495" si="934">WEEKDAY(A495,2)</f>
        <v>1</v>
      </c>
    </row>
    <row r="496" spans="1:13" x14ac:dyDescent="0.25">
      <c r="A496" s="90">
        <v>43095</v>
      </c>
      <c r="B496">
        <v>34.450000000000003</v>
      </c>
      <c r="C496" s="93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93">
        <f>(B496/(D496*(1-VLOOKUP(A496,FX!A:M,13,0))))-1</f>
        <v>-1.6412824395103609E-2</v>
      </c>
      <c r="I496" s="93">
        <f t="shared" si="272"/>
        <v>-4.8385931970823526E-3</v>
      </c>
      <c r="J496">
        <v>1755.81</v>
      </c>
      <c r="K496">
        <v>1758.82</v>
      </c>
      <c r="L496" s="93">
        <f t="shared" ref="L496" si="938">+K496/J496-1</f>
        <v>1.7143084957940147E-3</v>
      </c>
      <c r="M496" s="92">
        <f t="shared" ref="M496" si="939">WEEKDAY(A496,2)</f>
        <v>2</v>
      </c>
    </row>
    <row r="497" spans="1:13" x14ac:dyDescent="0.25">
      <c r="A497" s="90">
        <v>43096</v>
      </c>
      <c r="B497">
        <v>33.93</v>
      </c>
      <c r="C497" s="93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93">
        <f>(B497/(D497*(1-VLOOKUP(A497,FX!A:M,13,0))))-1</f>
        <v>-1.0329314706600923E-2</v>
      </c>
      <c r="I497" s="93">
        <f t="shared" si="272"/>
        <v>-7.1137824780309611E-3</v>
      </c>
      <c r="J497">
        <v>1758.82</v>
      </c>
      <c r="K497">
        <v>1745.24</v>
      </c>
      <c r="L497" s="93">
        <f t="shared" ref="L497" si="943">+K497/J497-1</f>
        <v>-7.7210857279311762E-3</v>
      </c>
      <c r="M497" s="92">
        <f t="shared" ref="M497" si="944">WEEKDAY(A497,2)</f>
        <v>3</v>
      </c>
    </row>
    <row r="498" spans="1:13" x14ac:dyDescent="0.25">
      <c r="A498" s="90">
        <v>43097</v>
      </c>
      <c r="B498">
        <v>34.25</v>
      </c>
      <c r="C498" s="93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F498">
        <v>34.454500000000003</v>
      </c>
      <c r="G498" s="42">
        <f t="shared" ref="G498" si="947">+B498/D498-1</f>
        <v>2.3766647475920166E-3</v>
      </c>
      <c r="H498" s="93">
        <f>(B498/(D498*(1-VLOOKUP(A498,FX!A:M,13,0))))-1</f>
        <v>-6.7713016149573146E-4</v>
      </c>
      <c r="I498" s="93">
        <f t="shared" si="272"/>
        <v>-5.9353640308233979E-3</v>
      </c>
      <c r="J498">
        <v>1745.24</v>
      </c>
      <c r="K498">
        <v>1745.02</v>
      </c>
      <c r="L498" s="93">
        <f t="shared" ref="L498" si="948">+K498/J498-1</f>
        <v>-1.2605716119273858E-4</v>
      </c>
      <c r="M498" s="92">
        <f t="shared" ref="M498" si="949">WEEKDAY(A498,2)</f>
        <v>4</v>
      </c>
    </row>
    <row r="499" spans="1:13" x14ac:dyDescent="0.25">
      <c r="A499" s="90">
        <v>43098</v>
      </c>
      <c r="B499">
        <v>34.6</v>
      </c>
      <c r="C499" s="93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D499*(1-VLOOKUP(A499,FX!A:M,13,0))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93">
        <f>(B499/(D499*(1-VLOOKUP(A499,FX!A:M,13,0))))-1</f>
        <v>-3.0959061551589784E-3</v>
      </c>
      <c r="I499" s="93">
        <f t="shared" si="272"/>
        <v>-5.4413282244827332E-3</v>
      </c>
      <c r="J499">
        <v>1745.02</v>
      </c>
      <c r="K499">
        <v>1752.65</v>
      </c>
      <c r="L499" s="93">
        <f t="shared" ref="L499" si="953">+K499/J499-1</f>
        <v>4.3724427227196383E-3</v>
      </c>
      <c r="M499" s="92">
        <f t="shared" ref="M499" si="954">WEEKDAY(A499,2)</f>
        <v>5</v>
      </c>
    </row>
    <row r="500" spans="1:13" x14ac:dyDescent="0.25">
      <c r="A500" s="90">
        <v>43102</v>
      </c>
      <c r="B500">
        <v>35.25</v>
      </c>
      <c r="C500" s="93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D500*(1-VLOOKUP(A500,FX!A:M,13,0))</f>
        <v>35.196287194198604</v>
      </c>
      <c r="F500">
        <v>35.271099999999997</v>
      </c>
      <c r="G500" s="42">
        <f t="shared" ref="G500" si="957">+B500/D500-1</f>
        <v>3.4976031597977464E-3</v>
      </c>
      <c r="H500" s="93">
        <f>(B500/(D500*(1-VLOOKUP(A500,FX!A:M,13,0))))-1</f>
        <v>1.5260929513680743E-3</v>
      </c>
      <c r="I500" s="93">
        <f t="shared" si="272"/>
        <v>-5.9822347474269844E-4</v>
      </c>
      <c r="J500">
        <v>1752.65</v>
      </c>
      <c r="K500">
        <v>1769.67</v>
      </c>
      <c r="L500" s="93">
        <f t="shared" ref="L500" si="958">+K500/J500-1</f>
        <v>9.7110090434484597E-3</v>
      </c>
      <c r="M500" s="92">
        <f t="shared" ref="M500" si="959">WEEKDAY(A500,2)</f>
        <v>2</v>
      </c>
    </row>
    <row r="501" spans="1:13" x14ac:dyDescent="0.25">
      <c r="A501" s="90">
        <v>43103</v>
      </c>
      <c r="B501">
        <v>35.75</v>
      </c>
      <c r="C501" s="93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D501*(1-VLOOKUP(A501,FX!A:M,13,0))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93">
        <f>(B501/(D501*(1-VLOOKUP(A501,FX!A:M,13,0))))-1</f>
        <v>-1.4945245095158155E-3</v>
      </c>
      <c r="I501" s="93">
        <f t="shared" si="272"/>
        <v>-3.6350418029806875E-4</v>
      </c>
      <c r="J501">
        <v>1769.67</v>
      </c>
      <c r="K501">
        <v>1795.38</v>
      </c>
      <c r="L501" s="93">
        <f t="shared" ref="L501" si="963">+K501/J501-1</f>
        <v>1.4528132363661017E-2</v>
      </c>
      <c r="M501" s="92">
        <f t="shared" ref="M501" si="964">WEEKDAY(A501,2)</f>
        <v>3</v>
      </c>
    </row>
    <row r="502" spans="1:13" x14ac:dyDescent="0.25">
      <c r="A502" s="90">
        <v>43104</v>
      </c>
      <c r="B502">
        <v>35.86</v>
      </c>
      <c r="C502" s="93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D502*(1-VLOOKUP(A502,FX!A:M,13,0))</f>
        <v>35.79297059007272</v>
      </c>
      <c r="F502">
        <v>35.898800000000001</v>
      </c>
      <c r="G502" s="42">
        <f t="shared" ref="G502" si="967">+B502/D502-1</f>
        <v>3.1425267506883792E-3</v>
      </c>
      <c r="H502" s="93">
        <f>(B502/(D502*(1-VLOOKUP(A502,FX!A:M,13,0))))-1</f>
        <v>1.8726975945906332E-3</v>
      </c>
      <c r="I502" s="93">
        <f t="shared" si="272"/>
        <v>-1.0808160718465132E-3</v>
      </c>
      <c r="J502">
        <v>1795.38</v>
      </c>
      <c r="K502">
        <v>1794.61</v>
      </c>
      <c r="L502" s="93">
        <f t="shared" ref="L502" si="968">+K502/J502-1</f>
        <v>-4.2887856609752362E-4</v>
      </c>
      <c r="M502" s="92">
        <f t="shared" ref="M502" si="969">WEEKDAY(A502,2)</f>
        <v>4</v>
      </c>
    </row>
    <row r="503" spans="1:13" x14ac:dyDescent="0.25">
      <c r="A503" s="90">
        <v>43105</v>
      </c>
      <c r="B503">
        <v>35.770000000000003</v>
      </c>
      <c r="C503" s="93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D503*(1-VLOOKUP(A503,FX!A:M,13,0))</f>
        <v>36.08448127363684</v>
      </c>
      <c r="F503">
        <v>35.857900000000001</v>
      </c>
      <c r="G503" s="42">
        <f t="shared" ref="G503" si="972">+B503/D503-1</f>
        <v>-7.3546513333880847E-3</v>
      </c>
      <c r="H503" s="93">
        <f>(B503/(D503*(1-VLOOKUP(A503,FX!A:M,13,0))))-1</f>
        <v>-8.7151390996049738E-3</v>
      </c>
      <c r="I503" s="93">
        <f t="shared" si="272"/>
        <v>-2.4513426608919753E-3</v>
      </c>
      <c r="J503">
        <v>1794.61</v>
      </c>
      <c r="K503">
        <v>1801.42</v>
      </c>
      <c r="L503" s="93">
        <f t="shared" ref="L503" si="973">+K503/J503-1</f>
        <v>3.7946963407091694E-3</v>
      </c>
      <c r="M503" s="92">
        <f t="shared" ref="M503" si="974">WEEKDAY(A503,2)</f>
        <v>5</v>
      </c>
    </row>
    <row r="504" spans="1:13" x14ac:dyDescent="0.25">
      <c r="A504" s="90">
        <v>43108</v>
      </c>
      <c r="B504">
        <v>35.69</v>
      </c>
      <c r="C504" s="93">
        <f t="shared" ref="C504" si="975">B504/B503-1</f>
        <v>-2.236511042773448E-3</v>
      </c>
      <c r="D504" s="26">
        <f t="shared" ref="D504" si="976">+F503*(1+L504)</f>
        <v>35.952251370585429</v>
      </c>
      <c r="E504" s="26">
        <f>D504*(1-VLOOKUP(A504,FX!A:M,13,0))</f>
        <v>35.857008866265325</v>
      </c>
      <c r="F504">
        <v>35.858600000000003</v>
      </c>
      <c r="G504" s="42">
        <f t="shared" ref="G504" si="977">+B504/D504-1</f>
        <v>-7.2944352742257967E-3</v>
      </c>
      <c r="H504" s="93">
        <f>(B504/(D504*(1-VLOOKUP(A504,FX!A:M,13,0))))-1</f>
        <v>-4.6576351889309198E-3</v>
      </c>
      <c r="I504" s="93">
        <f t="shared" si="272"/>
        <v>-4.701800962670144E-3</v>
      </c>
      <c r="J504">
        <v>1801.42</v>
      </c>
      <c r="K504">
        <v>1806.16</v>
      </c>
      <c r="L504" s="93">
        <f t="shared" ref="L504" si="978">+K504/J504-1</f>
        <v>2.6312575634777069E-3</v>
      </c>
      <c r="M504" s="92">
        <f t="shared" ref="M504" si="979">WEEKDAY(A504,2)</f>
        <v>1</v>
      </c>
    </row>
    <row r="505" spans="1:13" x14ac:dyDescent="0.25">
      <c r="A505" s="90">
        <v>43109</v>
      </c>
      <c r="B505">
        <v>35.619999999999997</v>
      </c>
      <c r="C505" s="93">
        <f t="shared" ref="C505" si="980">B505/B504-1</f>
        <v>-1.9613337069207537E-3</v>
      </c>
      <c r="D505" s="26">
        <f t="shared" ref="D505" si="981">+F504*(1+L505)</f>
        <v>35.807576501528104</v>
      </c>
      <c r="E505" s="26">
        <f>D505*(1-VLOOKUP(A505,FX!A:M,13,0))</f>
        <v>35.592879985891983</v>
      </c>
      <c r="F505">
        <v>35.762999999999998</v>
      </c>
      <c r="G505" s="42">
        <f t="shared" ref="G505" si="982">+B505/D505-1</f>
        <v>-5.238458445242733E-3</v>
      </c>
      <c r="H505" s="93">
        <f>(B505/(D505*(1-VLOOKUP(A505,FX!A:M,13,0))))-1</f>
        <v>7.6195053951133573E-4</v>
      </c>
      <c r="I505" s="93">
        <f t="shared" si="272"/>
        <v>-3.9985459832788672E-3</v>
      </c>
      <c r="J505">
        <v>1806.16</v>
      </c>
      <c r="K505">
        <v>1803.59</v>
      </c>
      <c r="L505" s="93">
        <f t="shared" ref="L505" si="983">+K505/J505-1</f>
        <v>-1.422908269477885E-3</v>
      </c>
      <c r="M505" s="92">
        <f t="shared" ref="M505" si="984">WEEKDAY(A505,2)</f>
        <v>2</v>
      </c>
    </row>
    <row r="506" spans="1:13" x14ac:dyDescent="0.25">
      <c r="A506" s="90">
        <v>43110</v>
      </c>
      <c r="B506">
        <v>35.39</v>
      </c>
      <c r="C506" s="93">
        <f t="shared" ref="C506" si="985">B506/B505-1</f>
        <v>-6.457046603031924E-3</v>
      </c>
      <c r="D506" s="26">
        <f t="shared" ref="D506" si="986">+F505*(1+L506)</f>
        <v>35.514941888123133</v>
      </c>
      <c r="E506" s="26">
        <f>D506*(1-VLOOKUP(A506,FX!A:M,13,0))</f>
        <v>35.589101825701135</v>
      </c>
      <c r="F506">
        <v>35.645499999999998</v>
      </c>
      <c r="G506" s="42">
        <f t="shared" ref="G506" si="987">+B506/D506-1</f>
        <v>-3.5180090823945243E-3</v>
      </c>
      <c r="H506" s="93">
        <f>(B506/(D506*(1-VLOOKUP(A506,FX!A:M,13,0))))-1</f>
        <v>-5.5944605367183042E-3</v>
      </c>
      <c r="I506" s="93">
        <f t="shared" si="272"/>
        <v>-7.1678051928012465E-3</v>
      </c>
      <c r="J506">
        <v>1803.59</v>
      </c>
      <c r="K506">
        <v>1791.08</v>
      </c>
      <c r="L506" s="93">
        <f t="shared" ref="L506" si="988">+K506/J506-1</f>
        <v>-6.9361662018530001E-3</v>
      </c>
      <c r="M506" s="92">
        <f t="shared" ref="M506" si="989">WEEKDAY(A506,2)</f>
        <v>3</v>
      </c>
    </row>
    <row r="507" spans="1:13" x14ac:dyDescent="0.25">
      <c r="A507" s="90">
        <v>43111</v>
      </c>
      <c r="B507">
        <v>36</v>
      </c>
      <c r="C507" s="93">
        <f t="shared" ref="C507" si="990">B507/B506-1</f>
        <v>1.7236507487990993E-2</v>
      </c>
      <c r="D507" s="26">
        <f t="shared" ref="D507" si="991">+F506*(1+L507)</f>
        <v>35.90720708455234</v>
      </c>
      <c r="E507" s="26">
        <f>D507*(1-VLOOKUP(A507,FX!A:M,13,0))</f>
        <v>36.078261373902905</v>
      </c>
      <c r="F507" s="92">
        <v>36.0501</v>
      </c>
      <c r="G507" s="42">
        <f t="shared" ref="G507" si="992">+B507/D507-1</f>
        <v>2.584242077896981E-3</v>
      </c>
      <c r="H507" s="93">
        <f>(B507/(D507*(1-VLOOKUP(A507,FX!A:M,13,0))))-1</f>
        <v>-2.1692113456308615E-3</v>
      </c>
      <c r="I507" s="93">
        <f t="shared" si="272"/>
        <v>-1.3897326221009587E-3</v>
      </c>
      <c r="J507">
        <v>1791.08</v>
      </c>
      <c r="K507">
        <v>1804.23</v>
      </c>
      <c r="L507" s="93">
        <f t="shared" ref="L507" si="993">+K507/J507-1</f>
        <v>7.3419389418676317E-3</v>
      </c>
      <c r="M507" s="92">
        <f t="shared" ref="M507" si="994">WEEKDAY(A507,2)</f>
        <v>4</v>
      </c>
    </row>
    <row r="508" spans="1:13" x14ac:dyDescent="0.25">
      <c r="A508" s="90">
        <v>43112</v>
      </c>
      <c r="B508">
        <v>36.06</v>
      </c>
      <c r="C508" s="93">
        <f t="shared" ref="C508" si="995">B508/B507-1</f>
        <v>1.6666666666667052E-3</v>
      </c>
      <c r="D508" s="26">
        <f t="shared" ref="D508" si="996">+F507*(1+L508)</f>
        <v>35.680054134450707</v>
      </c>
      <c r="E508" s="26">
        <f>D508*(1-VLOOKUP(A508,FX!A:M,13,0))</f>
        <v>35.854678195658224</v>
      </c>
      <c r="F508">
        <v>36.0501</v>
      </c>
      <c r="G508" s="42">
        <f t="shared" ref="G508" si="997">+B508/D508-1</f>
        <v>1.0648690837675723E-2</v>
      </c>
      <c r="H508" s="93">
        <f>(B508/(D508*(1-VLOOKUP(A508,FX!A:M,13,0))))-1</f>
        <v>5.7264997114558902E-3</v>
      </c>
      <c r="I508" s="93">
        <f t="shared" si="272"/>
        <v>2.7461782352888875E-4</v>
      </c>
      <c r="J508">
        <v>1804.23</v>
      </c>
      <c r="K508" s="92">
        <v>1785.71</v>
      </c>
      <c r="L508" s="93">
        <f t="shared" ref="L508" si="998">+K508/J508-1</f>
        <v>-1.0264766687174021E-2</v>
      </c>
      <c r="M508" s="92">
        <f t="shared" ref="M508" si="999">WEEKDAY(A508,2)</f>
        <v>5</v>
      </c>
    </row>
    <row r="509" spans="1:13" x14ac:dyDescent="0.25">
      <c r="A509" s="90">
        <v>43115</v>
      </c>
      <c r="B509">
        <v>36.06</v>
      </c>
      <c r="C509" s="93">
        <f t="shared" ref="C509" si="1000">B509/B508-1</f>
        <v>0</v>
      </c>
      <c r="D509" s="26">
        <f t="shared" ref="D509" si="1001">+F508*(1+L509)</f>
        <v>34.978313534672481</v>
      </c>
      <c r="E509" s="26">
        <f>D509*(1-VLOOKUP(A509,FX!A:M,13,0))</f>
        <v>35.143109214330806</v>
      </c>
      <c r="F509">
        <v>35.14</v>
      </c>
      <c r="G509" s="42">
        <f t="shared" ref="G509" si="1002">+B509/D509-1</f>
        <v>3.0924488805193384E-2</v>
      </c>
      <c r="H509" s="93">
        <f>(B509/(D509*(1-VLOOKUP(A509,FX!A:M,13,0))))-1</f>
        <v>2.6090201071204744E-2</v>
      </c>
      <c r="I509" s="93">
        <f t="shared" si="272"/>
        <v>2.6180990324416564E-2</v>
      </c>
      <c r="J509" s="92">
        <v>1785.71</v>
      </c>
      <c r="K509">
        <v>1732.62</v>
      </c>
      <c r="L509" s="93">
        <f t="shared" ref="L509" si="1003">+K509/J509-1</f>
        <v>-2.9730471353131338E-2</v>
      </c>
      <c r="M509" s="92">
        <f t="shared" ref="M509" si="1004">WEEKDAY(A509,2)</f>
        <v>1</v>
      </c>
    </row>
    <row r="510" spans="1:13" x14ac:dyDescent="0.25">
      <c r="A510" s="90">
        <v>43116</v>
      </c>
      <c r="B510">
        <v>35.39</v>
      </c>
      <c r="C510" s="93">
        <f t="shared" ref="C510" si="1005">B510/B509-1</f>
        <v>-1.8580144204104365E-2</v>
      </c>
      <c r="D510" s="26">
        <f t="shared" ref="D510" si="1006">+F509*(1+L510)</f>
        <v>35.078750101003102</v>
      </c>
      <c r="E510" s="26">
        <f>D510*(1-VLOOKUP(A510,FX!A:M,13,0))</f>
        <v>35.040936015022531</v>
      </c>
      <c r="F510">
        <v>35.454999999999998</v>
      </c>
      <c r="G510" s="42">
        <f t="shared" ref="G510" si="1007">+B510/D510-1</f>
        <v>8.8728902284347377E-3</v>
      </c>
      <c r="H510" s="93">
        <f>(B510/(D510*(1-VLOOKUP(A510,FX!A:M,13,0))))-1</f>
        <v>9.9616056154385735E-3</v>
      </c>
      <c r="I510" s="93">
        <f t="shared" si="272"/>
        <v>-1.8333098293611405E-3</v>
      </c>
      <c r="J510">
        <v>1732.62</v>
      </c>
      <c r="K510">
        <v>1729.6</v>
      </c>
      <c r="L510" s="93">
        <f t="shared" ref="L510" si="1008">+K510/J510-1</f>
        <v>-1.7430250141404757E-3</v>
      </c>
      <c r="M510" s="92">
        <f t="shared" ref="M510" si="1009">WEEKDAY(A510,2)</f>
        <v>2</v>
      </c>
    </row>
    <row r="511" spans="1:13" x14ac:dyDescent="0.25">
      <c r="A511" s="90">
        <v>43117</v>
      </c>
      <c r="B511">
        <v>35.380000000000003</v>
      </c>
      <c r="C511" s="93">
        <f t="shared" ref="C511" si="1010">B511/B510-1</f>
        <v>-2.8256569652440611E-4</v>
      </c>
      <c r="D511" s="26">
        <f t="shared" ref="D511" si="1011">+F510*(1+L511)</f>
        <v>35.709802064061059</v>
      </c>
      <c r="E511" s="26">
        <f>D511*(1-VLOOKUP(A511,FX!A:M,13,0))</f>
        <v>35.756350222717124</v>
      </c>
      <c r="F511">
        <v>35.413699999999999</v>
      </c>
      <c r="G511" s="42">
        <f t="shared" ref="G511" si="1012">+B511/D511-1</f>
        <v>-9.2356172534759917E-3</v>
      </c>
      <c r="H511" s="93">
        <f>(B511/(D511*(1-VLOOKUP(A511,FX!A:M,13,0))))-1</f>
        <v>-1.0525409343317582E-2</v>
      </c>
      <c r="I511" s="93">
        <f t="shared" si="272"/>
        <v>-9.5160912302294509E-4</v>
      </c>
      <c r="J511">
        <v>1729.6</v>
      </c>
      <c r="K511">
        <v>1742.03</v>
      </c>
      <c r="L511" s="93">
        <f t="shared" ref="L511" si="1013">+K511/J511-1</f>
        <v>7.1866327474561231E-3</v>
      </c>
      <c r="M511" s="92">
        <f t="shared" ref="M511" si="1014">WEEKDAY(A511,2)</f>
        <v>3</v>
      </c>
    </row>
    <row r="512" spans="1:13" x14ac:dyDescent="0.25">
      <c r="A512" s="90">
        <v>43118</v>
      </c>
      <c r="B512">
        <v>35.21</v>
      </c>
      <c r="C512" s="93">
        <f t="shared" ref="C512" si="1015">B512/B511-1</f>
        <v>-4.8049745618994333E-3</v>
      </c>
      <c r="D512" s="26">
        <f t="shared" ref="D512" si="1016">+F511*(1+L512)</f>
        <v>35.331774194474264</v>
      </c>
      <c r="E512" s="26">
        <f>D512*(1-VLOOKUP(A512,FX!A:M,13,0))</f>
        <v>35.375358249650461</v>
      </c>
      <c r="F512">
        <v>35.388199999999998</v>
      </c>
      <c r="G512" s="42">
        <f t="shared" ref="G512" si="1017">+B512/D512-1</f>
        <v>-3.4465915525212498E-3</v>
      </c>
      <c r="H512" s="93">
        <f>(B512/(D512*(1-VLOOKUP(A512,FX!A:M,13,0))))-1</f>
        <v>-4.6743908141790858E-3</v>
      </c>
      <c r="I512" s="93">
        <f t="shared" si="272"/>
        <v>-5.0355768306948878E-3</v>
      </c>
      <c r="J512">
        <v>1742.03</v>
      </c>
      <c r="K512">
        <v>1738</v>
      </c>
      <c r="L512" s="93">
        <f t="shared" ref="L512" si="1018">+K512/J512-1</f>
        <v>-2.3133929955282406E-3</v>
      </c>
      <c r="M512" s="92">
        <f t="shared" ref="M512" si="1019">WEEKDAY(A512,2)</f>
        <v>4</v>
      </c>
    </row>
    <row r="513" spans="1:14" x14ac:dyDescent="0.25">
      <c r="A513" s="90">
        <v>43119</v>
      </c>
      <c r="B513">
        <v>35.43</v>
      </c>
      <c r="C513" s="93">
        <f t="shared" ref="C513" si="1020">B513/B512-1</f>
        <v>6.2482249360975572E-3</v>
      </c>
      <c r="D513" s="26">
        <f t="shared" ref="D513" si="1021">+F512*(1+L513)</f>
        <v>35.187436103567315</v>
      </c>
      <c r="E513" s="26">
        <f>D513*(1-VLOOKUP(A513,FX!A:M,13,0))</f>
        <v>35.298921034200966</v>
      </c>
      <c r="F513">
        <v>35.244700000000002</v>
      </c>
      <c r="G513" s="42">
        <f t="shared" ref="G513" si="1022">+B513/D513-1</f>
        <v>6.8934802671825057E-3</v>
      </c>
      <c r="H513" s="93">
        <f>(B513/(D513*(1-VLOOKUP(A513,FX!A:M,13,0))))-1</f>
        <v>3.7133986523847362E-3</v>
      </c>
      <c r="I513" s="93">
        <f t="shared" si="272"/>
        <v>5.2575280822364512E-3</v>
      </c>
      <c r="J513">
        <v>1738</v>
      </c>
      <c r="K513">
        <v>1728.14</v>
      </c>
      <c r="L513" s="93">
        <f t="shared" ref="L513" si="1023">+K513/J513-1</f>
        <v>-5.6731875719217006E-3</v>
      </c>
      <c r="M513" s="92">
        <f t="shared" ref="M513" si="1024">WEEKDAY(A513,2)</f>
        <v>5</v>
      </c>
      <c r="N513" t="s">
        <v>660</v>
      </c>
    </row>
    <row r="514" spans="1:14" x14ac:dyDescent="0.25">
      <c r="A514" s="90">
        <v>43122</v>
      </c>
      <c r="B514">
        <v>35.97</v>
      </c>
      <c r="C514" s="93">
        <f t="shared" ref="C514" si="1025">B514/B513-1</f>
        <v>1.5241320914479273E-2</v>
      </c>
      <c r="D514" s="26">
        <f t="shared" ref="D514" si="1026">+F513*(1+L514)</f>
        <v>36.061911064497089</v>
      </c>
      <c r="E514" s="26">
        <f>D514*(1-VLOOKUP(A514,FX!A:M,13,0))</f>
        <v>36.043659897547876</v>
      </c>
      <c r="F514">
        <v>36.007899999999999</v>
      </c>
      <c r="G514" s="42">
        <f t="shared" ref="G514" si="1027">+B514/D514-1</f>
        <v>-2.5487019901054841E-3</v>
      </c>
      <c r="H514" s="93">
        <f>(B514/(D514*(1-VLOOKUP(A514,FX!A:M,13,0))))-1</f>
        <v>-2.0436298022246113E-3</v>
      </c>
      <c r="I514" s="93">
        <f t="shared" si="272"/>
        <v>-1.0525468022295481E-3</v>
      </c>
      <c r="J514">
        <v>1728.14</v>
      </c>
      <c r="K514">
        <v>1768.21</v>
      </c>
      <c r="L514" s="93">
        <f t="shared" ref="L514" si="1028">+K514/J514-1</f>
        <v>2.3186778848935719E-2</v>
      </c>
      <c r="M514" s="92">
        <f t="shared" ref="M514" si="1029">WEEKDAY(A514,2)</f>
        <v>1</v>
      </c>
    </row>
    <row r="515" spans="1:14" x14ac:dyDescent="0.25">
      <c r="A515" s="90">
        <v>43123</v>
      </c>
      <c r="B515">
        <v>36</v>
      </c>
      <c r="C515" s="93">
        <f t="shared" ref="C515" si="1030">B515/B514-1</f>
        <v>8.3402835696411159E-4</v>
      </c>
      <c r="D515" s="26">
        <f t="shared" ref="D515" si="1031">+F514*(1+L515)</f>
        <v>36.000161664621281</v>
      </c>
      <c r="E515" s="26">
        <f>D515*(1-VLOOKUP(A515,FX!A:M,13,0))</f>
        <v>36.019703444728265</v>
      </c>
      <c r="F515">
        <v>36.180100000000003</v>
      </c>
      <c r="G515" s="42">
        <f t="shared" ref="G515" si="1032">+B515/D515-1</f>
        <v>-4.490663758294211E-6</v>
      </c>
      <c r="H515" s="93">
        <f>(B515/(D515*(1-VLOOKUP(A515,FX!A:M,13,0))))-1</f>
        <v>-5.4701851608796037E-4</v>
      </c>
      <c r="I515" s="93">
        <f t="shared" si="272"/>
        <v>-4.9778745774611277E-3</v>
      </c>
      <c r="J515">
        <v>1768.21</v>
      </c>
      <c r="K515">
        <v>1767.83</v>
      </c>
      <c r="L515" s="93">
        <f t="shared" ref="L515" si="1033">+K515/J515-1</f>
        <v>-2.1490660046041832E-4</v>
      </c>
      <c r="M515" s="92">
        <f t="shared" ref="M515" si="1034">WEEKDAY(A515,2)</f>
        <v>2</v>
      </c>
    </row>
    <row r="516" spans="1:14" x14ac:dyDescent="0.25">
      <c r="A516" s="90">
        <v>43124</v>
      </c>
      <c r="B516">
        <v>36.61</v>
      </c>
      <c r="C516" s="93">
        <f t="shared" ref="C516" si="1035">B516/B515-1</f>
        <v>1.6944444444444429E-2</v>
      </c>
      <c r="D516" s="26">
        <f t="shared" ref="D516" si="1036">+F515*(1+L516)</f>
        <v>37.110271761425032</v>
      </c>
      <c r="E516" s="26">
        <f>D516*(1-VLOOKUP(A516,FX!A:M,13,0))</f>
        <v>37.398969219747912</v>
      </c>
      <c r="F516">
        <v>36.846499999999999</v>
      </c>
      <c r="G516" s="42">
        <f t="shared" ref="G516" si="1037">+B516/D516-1</f>
        <v>-1.3480681700236197E-2</v>
      </c>
      <c r="H516" s="93">
        <f>(B516/(D516*(1-VLOOKUP(A516,FX!A:M,13,0))))-1</f>
        <v>-2.1096015109724142E-2</v>
      </c>
      <c r="I516" s="93">
        <f t="shared" si="272"/>
        <v>-6.4185200765337624E-3</v>
      </c>
      <c r="J516">
        <v>1767.83</v>
      </c>
      <c r="K516">
        <v>1813.28</v>
      </c>
      <c r="L516" s="93">
        <f t="shared" ref="L516" si="1038">+K516/J516-1</f>
        <v>2.5709485640587726E-2</v>
      </c>
      <c r="M516" s="92">
        <f t="shared" ref="M516" si="1039">WEEKDAY(A516,2)</f>
        <v>3</v>
      </c>
    </row>
    <row r="517" spans="1:14" x14ac:dyDescent="0.25">
      <c r="A517" s="90">
        <v>43125</v>
      </c>
      <c r="B517">
        <v>36.64</v>
      </c>
      <c r="C517" s="93">
        <f t="shared" ref="C517" si="1040">B517/B516-1</f>
        <v>8.194482381862489E-4</v>
      </c>
      <c r="D517" s="26">
        <f t="shared" ref="D517" si="1041">+F516*(1+L517)</f>
        <v>36.796715121216799</v>
      </c>
      <c r="E517" s="26">
        <f>D517*(1-VLOOKUP(A517,FX!A:M,13,0))</f>
        <v>36.923890494134767</v>
      </c>
      <c r="F517">
        <v>36.991399999999999</v>
      </c>
      <c r="G517" s="42">
        <f t="shared" ref="G517" si="1042">+B517/D517-1</f>
        <v>-4.2589432426384244E-3</v>
      </c>
      <c r="H517" s="93">
        <f>(B517/(D517*(1-VLOOKUP(A517,FX!A:M,13,0))))-1</f>
        <v>-7.6885314720522846E-3</v>
      </c>
      <c r="I517" s="93">
        <f t="shared" si="272"/>
        <v>-9.4995052904187638E-3</v>
      </c>
      <c r="J517">
        <v>1813.28</v>
      </c>
      <c r="K517">
        <v>1810.83</v>
      </c>
      <c r="L517" s="93">
        <f t="shared" ref="L517" si="1043">+K517/J517-1</f>
        <v>-1.3511426806670501E-3</v>
      </c>
      <c r="M517" s="92">
        <f t="shared" ref="M517" si="1044">WEEKDAY(A517,2)</f>
        <v>4</v>
      </c>
    </row>
    <row r="518" spans="1:14" x14ac:dyDescent="0.25">
      <c r="A518" s="90">
        <v>43126</v>
      </c>
      <c r="B518">
        <v>36.75</v>
      </c>
      <c r="C518" s="93">
        <f t="shared" ref="C518" si="1045">B518/B517-1</f>
        <v>3.0021834061135788E-3</v>
      </c>
      <c r="D518" s="26">
        <f t="shared" ref="D518" si="1046">+F517*(1+L518)</f>
        <v>37.113354384453537</v>
      </c>
      <c r="E518" s="26">
        <f>D518*(1-VLOOKUP(A518,FX!A:M,13,0))</f>
        <v>37.128018582494882</v>
      </c>
      <c r="F518">
        <v>36.692399999999999</v>
      </c>
      <c r="G518" s="42">
        <f t="shared" ref="G518" si="1047">+B518/D518-1</f>
        <v>-9.790394602697039E-3</v>
      </c>
      <c r="H518" s="93">
        <f>(B518/(D518*(1-VLOOKUP(A518,FX!A:M,13,0))))-1</f>
        <v>-1.0181490877434252E-2</v>
      </c>
      <c r="I518" s="93">
        <f t="shared" si="272"/>
        <v>1.5698073715537664E-3</v>
      </c>
      <c r="J518">
        <v>1810.83</v>
      </c>
      <c r="K518">
        <v>1816.8</v>
      </c>
      <c r="L518" s="93">
        <f t="shared" ref="L518" si="1048">+K518/J518-1</f>
        <v>3.2968307350773607E-3</v>
      </c>
      <c r="M518" s="92">
        <f t="shared" ref="M518" si="1049">WEEKDAY(A518,2)</f>
        <v>5</v>
      </c>
      <c r="N518" t="s">
        <v>676</v>
      </c>
    </row>
    <row r="519" spans="1:14" x14ac:dyDescent="0.25">
      <c r="A519" s="90">
        <v>43129</v>
      </c>
      <c r="B519">
        <v>35.83</v>
      </c>
      <c r="C519" s="93">
        <f t="shared" ref="C519" si="1050">B519/B518-1</f>
        <v>-2.5034013605442218E-2</v>
      </c>
      <c r="D519" s="26">
        <f t="shared" ref="D519" si="1051">+F518*(1+L519)</f>
        <v>36.34845924042272</v>
      </c>
      <c r="E519" s="26">
        <f>D519*(1-VLOOKUP(A519,FX!A:M,13,0))</f>
        <v>36.287001105769114</v>
      </c>
      <c r="F519">
        <v>35.931199999999997</v>
      </c>
      <c r="G519" s="42">
        <f t="shared" ref="G519" si="1052">+B519/D519-1</f>
        <v>-1.4263582315647394E-2</v>
      </c>
      <c r="H519" s="93">
        <f>(B519/(D519*(1-VLOOKUP(A519,FX!A:M,13,0))))-1</f>
        <v>-1.2594072032490411E-2</v>
      </c>
      <c r="I519" s="93">
        <f t="shared" si="272"/>
        <v>-2.8164937435988247E-3</v>
      </c>
      <c r="J519">
        <v>1816.8</v>
      </c>
      <c r="K519">
        <v>1799.77</v>
      </c>
      <c r="L519" s="93">
        <f t="shared" ref="L519" si="1053">+K519/J519-1</f>
        <v>-9.3736239542051569E-3</v>
      </c>
      <c r="M519" s="92">
        <f t="shared" ref="M519" si="1054">WEEKDAY(A519,2)</f>
        <v>1</v>
      </c>
    </row>
    <row r="520" spans="1:14" x14ac:dyDescent="0.25">
      <c r="A520" s="90">
        <v>43130</v>
      </c>
      <c r="B520">
        <v>35.652200000000001</v>
      </c>
      <c r="C520" s="93">
        <f t="shared" ref="C520" si="1055">B520/B519-1</f>
        <v>-4.9623220764721809E-3</v>
      </c>
      <c r="D520" s="26">
        <f t="shared" ref="D520" si="1056">+F519*(1+L520)</f>
        <v>35.584419609172279</v>
      </c>
      <c r="E520" s="26">
        <f>D520*(1-VLOOKUP(A520,FX!A:M,13,0))</f>
        <v>35.617876485860194</v>
      </c>
      <c r="F520">
        <v>35.759599999999999</v>
      </c>
      <c r="G520" s="42">
        <f t="shared" ref="G520" si="1057">+B520/D520-1</f>
        <v>1.9047771910336575E-3</v>
      </c>
      <c r="H520" s="93">
        <f>(B520/(D520*(1-VLOOKUP(A520,FX!A:M,13,0))))-1</f>
        <v>9.6365975533196924E-4</v>
      </c>
      <c r="I520" s="93">
        <f t="shared" si="272"/>
        <v>-3.0033892996566003E-3</v>
      </c>
      <c r="J520">
        <v>1799.77</v>
      </c>
      <c r="K520">
        <v>1782.4</v>
      </c>
      <c r="L520" s="93">
        <f t="shared" ref="L520" si="1058">+K520/J520-1</f>
        <v>-9.6512332131327705E-3</v>
      </c>
      <c r="M520" s="92">
        <f t="shared" ref="M520" si="1059">WEEKDAY(A520,2)</f>
        <v>2</v>
      </c>
    </row>
    <row r="521" spans="1:14" x14ac:dyDescent="0.25">
      <c r="A521" s="90">
        <v>43131</v>
      </c>
      <c r="B521">
        <v>35.286000000000001</v>
      </c>
      <c r="C521" s="93">
        <f t="shared" ref="C521" si="1060">B521/B520-1</f>
        <v>-1.0271455898934634E-2</v>
      </c>
      <c r="D521" s="26">
        <f t="shared" ref="D521" si="1061">+F520*(1+L521)</f>
        <v>34.809835938061035</v>
      </c>
      <c r="E521" s="26">
        <f>D521*(1-VLOOKUP(A521,FX!A:M,13,0))</f>
        <v>34.991597564749938</v>
      </c>
      <c r="F521">
        <v>35.313099999999999</v>
      </c>
      <c r="G521" s="42">
        <f t="shared" ref="G521" si="1062">+B521/D521-1</f>
        <v>1.3679009081979832E-2</v>
      </c>
      <c r="H521" s="93">
        <f>(B521/(D521*(1-VLOOKUP(A521,FX!A:M,13,0))))-1</f>
        <v>8.4135179797175663E-3</v>
      </c>
      <c r="I521" s="93">
        <f t="shared" si="272"/>
        <v>-7.67420588959844E-4</v>
      </c>
      <c r="J521">
        <v>1782.4</v>
      </c>
      <c r="K521">
        <v>1735.06</v>
      </c>
      <c r="L521" s="93">
        <f t="shared" ref="L521" si="1063">+K521/J521-1</f>
        <v>-2.6559694793536925E-2</v>
      </c>
      <c r="M521" s="92">
        <f t="shared" ref="M521" si="1064">WEEKDAY(A521,2)</f>
        <v>3</v>
      </c>
    </row>
    <row r="522" spans="1:14" x14ac:dyDescent="0.25">
      <c r="A522" s="90">
        <v>43132</v>
      </c>
      <c r="B522">
        <v>34.19</v>
      </c>
      <c r="C522" s="93">
        <f t="shared" ref="C522" si="1065">B522/B521-1</f>
        <v>-3.1060477243099349E-2</v>
      </c>
      <c r="D522" s="26">
        <f t="shared" ref="D522" si="1066">+F521*(1+L522)</f>
        <v>34.546414999481286</v>
      </c>
      <c r="E522" s="26">
        <f>D522*(1-VLOOKUP(A522,FX!A:M,13,0))</f>
        <v>34.599226144857326</v>
      </c>
      <c r="F522">
        <v>34.350099999999998</v>
      </c>
      <c r="G522" s="42">
        <f t="shared" ref="G522" si="1067">+B522/D522-1</f>
        <v>-1.0316989461472081E-2</v>
      </c>
      <c r="H522" s="93">
        <f>(B522/(D522*(1-VLOOKUP(A522,FX!A:M,13,0))))-1</f>
        <v>-1.1827609760519331E-2</v>
      </c>
      <c r="I522" s="93">
        <f t="shared" si="272"/>
        <v>-4.6608306817156331E-3</v>
      </c>
      <c r="J522">
        <v>1735.06</v>
      </c>
      <c r="K522">
        <v>1697.39</v>
      </c>
      <c r="L522" s="93">
        <f t="shared" ref="L522" si="1068">+K522/J522-1</f>
        <v>-2.1711064747040321E-2</v>
      </c>
      <c r="M522" s="92">
        <f t="shared" ref="M522" si="1069">WEEKDAY(A522,2)</f>
        <v>4</v>
      </c>
    </row>
    <row r="523" spans="1:14" x14ac:dyDescent="0.25">
      <c r="A523" s="90">
        <v>43133</v>
      </c>
      <c r="B523">
        <v>34.21</v>
      </c>
      <c r="C523" s="93">
        <f t="shared" ref="C523" si="1070">B523/B522-1</f>
        <v>5.8496636443416961E-4</v>
      </c>
      <c r="D523" s="26">
        <f t="shared" ref="D523" si="1071">+F522*(1+L523)</f>
        <v>34.452094535139238</v>
      </c>
      <c r="E523" s="26">
        <f>D523*(1-VLOOKUP(A523,FX!A:M,13,0))</f>
        <v>34.315338467370111</v>
      </c>
      <c r="F523">
        <v>34.519100000000002</v>
      </c>
      <c r="G523" s="42">
        <f t="shared" ref="G523" si="1072">+B523/D523-1</f>
        <v>-7.0269903297842662E-3</v>
      </c>
      <c r="H523" s="93">
        <f>(B523/(D523*(1-VLOOKUP(A523,FX!A:M,13,0))))-1</f>
        <v>-3.0697196086314493E-3</v>
      </c>
      <c r="I523" s="93">
        <f t="shared" si="272"/>
        <v>-8.9544628915586566E-3</v>
      </c>
      <c r="J523">
        <v>1697.39</v>
      </c>
      <c r="K523">
        <v>1702.43</v>
      </c>
      <c r="L523" s="93">
        <f t="shared" ref="L523" si="1073">+K523/J523-1</f>
        <v>2.9692645767913639E-3</v>
      </c>
      <c r="M523" s="92">
        <f t="shared" ref="M523" si="1074">WEEKDAY(A523,2)</f>
        <v>5</v>
      </c>
    </row>
    <row r="524" spans="1:14" x14ac:dyDescent="0.25">
      <c r="A524" s="90">
        <v>43136</v>
      </c>
      <c r="B524">
        <v>33.700000000000003</v>
      </c>
      <c r="C524" s="93">
        <f t="shared" ref="C524" si="1075">B524/B523-1</f>
        <v>-1.4907921660333168E-2</v>
      </c>
      <c r="D524" s="26">
        <f t="shared" ref="D524" si="1076">+F523*(1+L524)</f>
        <v>34.231986605616676</v>
      </c>
      <c r="E524" s="26">
        <f>D524*(1-VLOOKUP(A524,FX!A:M,13,0))</f>
        <v>34.25845791625251</v>
      </c>
      <c r="F524">
        <v>34.176099999999998</v>
      </c>
      <c r="G524" s="42">
        <f t="shared" ref="G524" si="1077">+B524/D524-1</f>
        <v>-1.5540629053920729E-2</v>
      </c>
      <c r="H524" s="93">
        <f>(B524/(D524*(1-VLOOKUP(A524,FX!A:M,13,0))))-1</f>
        <v>-1.6301315068462885E-2</v>
      </c>
      <c r="I524" s="93">
        <f t="shared" si="272"/>
        <v>-1.3930787889782525E-2</v>
      </c>
      <c r="J524">
        <v>1702.43</v>
      </c>
      <c r="K524">
        <v>1688.27</v>
      </c>
      <c r="L524" s="93">
        <f t="shared" ref="L524" si="1078">+K524/J524-1</f>
        <v>-8.3175226000482549E-3</v>
      </c>
      <c r="M524" s="92">
        <f t="shared" ref="M524" si="1079">WEEKDAY(A524,2)</f>
        <v>1</v>
      </c>
    </row>
    <row r="525" spans="1:14" x14ac:dyDescent="0.25">
      <c r="A525" s="90">
        <v>43137</v>
      </c>
      <c r="B525">
        <v>33.25</v>
      </c>
      <c r="C525" s="93">
        <f t="shared" ref="C525" si="1080">B525/B524-1</f>
        <v>-1.335311572700304E-2</v>
      </c>
      <c r="D525" s="26">
        <f t="shared" ref="D525" si="1081">+F524*(1+L525)</f>
        <v>32.351169500139193</v>
      </c>
      <c r="E525" s="26">
        <f>D525*(1-VLOOKUP(A525,FX!A:M,13,0))</f>
        <v>32.492894966661176</v>
      </c>
      <c r="F525">
        <v>32.701999999999998</v>
      </c>
      <c r="G525" s="42">
        <f t="shared" ref="G525" si="1082">+B525/D525-1</f>
        <v>2.7783555084675893E-2</v>
      </c>
      <c r="H525" s="93">
        <f>(B525/(D525*(1-VLOOKUP(A525,FX!A:M,13,0))))-1</f>
        <v>2.3300633388180447E-2</v>
      </c>
      <c r="I525" s="93">
        <f t="shared" si="272"/>
        <v>1.6757384869426906E-2</v>
      </c>
      <c r="J525">
        <v>1688.27</v>
      </c>
      <c r="K525">
        <v>1598.12</v>
      </c>
      <c r="L525" s="93">
        <f t="shared" ref="L525" si="1083">+K525/J525-1</f>
        <v>-5.3397856977853153E-2</v>
      </c>
      <c r="M525" s="92">
        <f t="shared" ref="M525" si="1084">WEEKDAY(A525,2)</f>
        <v>2</v>
      </c>
    </row>
    <row r="526" spans="1:14" x14ac:dyDescent="0.25">
      <c r="A526" s="90">
        <v>43138</v>
      </c>
      <c r="B526">
        <v>32.19</v>
      </c>
      <c r="C526" s="93">
        <f t="shared" ref="C526" si="1085">B526/B525-1</f>
        <v>-3.1879699248120397E-2</v>
      </c>
      <c r="D526" s="26">
        <f t="shared" ref="D526" si="1086">+F525*(1+L526)</f>
        <v>33.076059870347656</v>
      </c>
      <c r="E526" s="26">
        <f>D526*(1-VLOOKUP(A526,FX!A:M,13,0))</f>
        <v>32.882719891803319</v>
      </c>
      <c r="F526">
        <v>32.316299999999998</v>
      </c>
      <c r="G526" s="42">
        <f t="shared" ref="G526" si="1087">+B526/D526-1</f>
        <v>-2.6788555644803425E-2</v>
      </c>
      <c r="H526" s="93">
        <f>(B526/(D526*(1-VLOOKUP(A526,FX!A:M,13,0))))-1</f>
        <v>-2.1066380581735156E-2</v>
      </c>
      <c r="I526" s="93">
        <f t="shared" si="272"/>
        <v>-3.9082444463011123E-3</v>
      </c>
      <c r="J526">
        <v>1598.12</v>
      </c>
      <c r="K526">
        <v>1616.4</v>
      </c>
      <c r="L526" s="93">
        <f t="shared" ref="L526" si="1088">+K526/J526-1</f>
        <v>1.1438440167196529E-2</v>
      </c>
      <c r="M526" s="92">
        <f t="shared" ref="M526" si="1089">WEEKDAY(A526,2)</f>
        <v>3</v>
      </c>
    </row>
    <row r="527" spans="1:14" x14ac:dyDescent="0.25">
      <c r="A527" s="90">
        <v>43139</v>
      </c>
      <c r="B527">
        <v>32.06</v>
      </c>
      <c r="C527" s="93">
        <f t="shared" ref="C527" si="1090">B527/B526-1</f>
        <v>-4.0385212799004533E-3</v>
      </c>
      <c r="D527" s="26">
        <f t="shared" ref="D527" si="1091">+F526*(1+L527)</f>
        <v>32.816718825167037</v>
      </c>
      <c r="E527" s="26">
        <f>D527*(1-VLOOKUP(A527,FX!A:M,13,0))</f>
        <v>32.538974421489591</v>
      </c>
      <c r="F527">
        <v>32.520200000000003</v>
      </c>
      <c r="G527" s="42">
        <f t="shared" ref="G527" si="1092">+B527/D527-1</f>
        <v>-2.305894227873595E-2</v>
      </c>
      <c r="H527" s="93">
        <f>(B527/(D527*(1-VLOOKUP(A527,FX!A:M,13,0))))-1</f>
        <v>-1.4720022066007754E-2</v>
      </c>
      <c r="I527" s="93">
        <f t="shared" si="272"/>
        <v>-1.4151204482137247E-2</v>
      </c>
      <c r="J527">
        <v>1616.4</v>
      </c>
      <c r="K527">
        <v>1641.43</v>
      </c>
      <c r="L527" s="93">
        <f t="shared" ref="L527" si="1093">+K527/J527-1</f>
        <v>1.5485028458302352E-2</v>
      </c>
      <c r="M527" s="92">
        <f t="shared" ref="M527" si="1094">WEEKDAY(A527,2)</f>
        <v>4</v>
      </c>
    </row>
    <row r="528" spans="1:14" x14ac:dyDescent="0.25">
      <c r="A528" s="90">
        <v>43140</v>
      </c>
      <c r="B528">
        <v>31.78</v>
      </c>
      <c r="C528" s="93">
        <f t="shared" ref="C528" si="1095">B528/B527-1</f>
        <v>-8.733624454148492E-3</v>
      </c>
      <c r="D528" s="26">
        <f t="shared" ref="D528" si="1096">+F527*(1+L528)</f>
        <v>31.550991331948364</v>
      </c>
      <c r="E528" s="26">
        <f>D528*(1-VLOOKUP(A528,FX!A:M,13,0))</f>
        <v>31.830586233577691</v>
      </c>
      <c r="F528">
        <v>31.778500000000001</v>
      </c>
      <c r="G528" s="42">
        <f t="shared" ref="G528" si="1097">+B528/D528-1</f>
        <v>7.2583668019250425E-3</v>
      </c>
      <c r="H528" s="93">
        <f>(B528/(D528*(1-VLOOKUP(A528,FX!A:M,13,0))))-1</f>
        <v>-1.5892334877680714E-3</v>
      </c>
      <c r="I528" s="93">
        <f t="shared" si="272"/>
        <v>4.7201724436396475E-5</v>
      </c>
      <c r="J528">
        <v>1641.43</v>
      </c>
      <c r="K528">
        <v>1592.51</v>
      </c>
      <c r="L528" s="93">
        <f t="shared" ref="L528" si="1098">+K528/J528-1</f>
        <v>-2.9803281285220806E-2</v>
      </c>
      <c r="M528" s="92">
        <f t="shared" ref="M528" si="1099">WEEKDAY(A528,2)</f>
        <v>5</v>
      </c>
    </row>
    <row r="529" spans="1:13" x14ac:dyDescent="0.25">
      <c r="A529" s="90">
        <v>43143</v>
      </c>
      <c r="B529">
        <v>33.03</v>
      </c>
      <c r="C529" s="93">
        <f t="shared" ref="C529" si="1100">B529/B528-1</f>
        <v>3.9332913782252898E-2</v>
      </c>
      <c r="D529" s="26">
        <f t="shared" ref="D529" si="1101">+F528*(1+L529)</f>
        <v>32.887198507387708</v>
      </c>
      <c r="E529" s="26">
        <f>D529*(1-VLOOKUP(A529,FX!A:M,13,0))</f>
        <v>32.824842041831523</v>
      </c>
      <c r="F529">
        <v>32.916699999999999</v>
      </c>
      <c r="G529" s="42">
        <f t="shared" ref="G529" si="1102">+B529/D529-1</f>
        <v>4.3421604482429821E-3</v>
      </c>
      <c r="H529" s="93">
        <f>(B529/(D529*(1-VLOOKUP(A529,FX!A:M,13,0))))-1</f>
        <v>6.2500821148514518E-3</v>
      </c>
      <c r="I529" s="93">
        <f t="shared" si="272"/>
        <v>3.4420218308639505E-3</v>
      </c>
      <c r="J529">
        <v>1592.51</v>
      </c>
      <c r="K529">
        <v>1648.07</v>
      </c>
      <c r="L529" s="93">
        <f t="shared" ref="L529" si="1103">+K529/J529-1</f>
        <v>3.488832095245864E-2</v>
      </c>
      <c r="M529" s="92">
        <f t="shared" ref="M529" si="1104">WEEKDAY(A529,2)</f>
        <v>1</v>
      </c>
    </row>
    <row r="530" spans="1:13" x14ac:dyDescent="0.25">
      <c r="A530" s="90">
        <v>43144</v>
      </c>
      <c r="B530">
        <v>33.25</v>
      </c>
      <c r="C530" s="93">
        <f t="shared" ref="C530" si="1105">B530/B529-1</f>
        <v>6.6606115652436682E-3</v>
      </c>
      <c r="D530" s="26">
        <f t="shared" ref="D530" si="1106">+F529*(1+L530)</f>
        <v>32.92688616745648</v>
      </c>
      <c r="E530" s="26">
        <f>D530*(1-VLOOKUP(A530,FX!A:M,13,0))</f>
        <v>32.894401848208837</v>
      </c>
      <c r="F530">
        <v>33.019399999999997</v>
      </c>
      <c r="G530" s="42">
        <f t="shared" ref="G530" si="1107">+B530/D530-1</f>
        <v>9.8130698086742463E-3</v>
      </c>
      <c r="H530" s="93">
        <f>(B530/(D530*(1-VLOOKUP(A530,FX!A:M,13,0))))-1</f>
        <v>1.0810293904478741E-2</v>
      </c>
      <c r="I530" s="93">
        <f t="shared" si="272"/>
        <v>6.98377317576937E-3</v>
      </c>
      <c r="J530">
        <v>1648.07</v>
      </c>
      <c r="K530">
        <v>1648.58</v>
      </c>
      <c r="L530" s="93">
        <f t="shared" ref="L530" si="1108">+K530/J530-1</f>
        <v>3.0945287518124864E-4</v>
      </c>
      <c r="M530" s="92">
        <f t="shared" ref="M530" si="1109">WEEKDAY(A530,2)</f>
        <v>2</v>
      </c>
    </row>
    <row r="531" spans="1:13" x14ac:dyDescent="0.25">
      <c r="A531" s="90">
        <v>43145</v>
      </c>
      <c r="B531">
        <v>33.54</v>
      </c>
      <c r="C531" s="93">
        <f t="shared" ref="C531" si="1110">B531/B530-1</f>
        <v>8.7218045112782416E-3</v>
      </c>
      <c r="D531" s="26">
        <f t="shared" ref="D531" si="1111">+F530*(1+L531)</f>
        <v>32.983147519683605</v>
      </c>
      <c r="E531" s="26">
        <f>D531*(1-VLOOKUP(A531,FX!A:M,13,0))</f>
        <v>33.093166914394587</v>
      </c>
      <c r="F531">
        <v>33.332500000000003</v>
      </c>
      <c r="G531" s="42">
        <f t="shared" ref="G531" si="1112">+B531/D531-1</f>
        <v>1.6882939385456597E-2</v>
      </c>
      <c r="H531" s="93">
        <f>(B531/(D531*(1-VLOOKUP(A531,FX!A:M,13,0))))-1</f>
        <v>1.3502276369054655E-2</v>
      </c>
      <c r="I531" s="93">
        <f t="shared" si="272"/>
        <v>6.2251556288905885E-3</v>
      </c>
      <c r="J531">
        <v>1648.58</v>
      </c>
      <c r="K531">
        <v>1646.77</v>
      </c>
      <c r="L531" s="93">
        <f t="shared" ref="L531" si="1113">+K531/J531-1</f>
        <v>-1.0979145689017367E-3</v>
      </c>
      <c r="M531" s="92">
        <f t="shared" ref="M531" si="1114">WEEKDAY(A531,2)</f>
        <v>3</v>
      </c>
    </row>
    <row r="532" spans="1:13" x14ac:dyDescent="0.25">
      <c r="A532" s="90">
        <v>43146</v>
      </c>
      <c r="B532">
        <v>34.29</v>
      </c>
      <c r="C532" s="93">
        <f t="shared" ref="C532" si="1115">B532/B531-1</f>
        <v>2.2361359570661987E-2</v>
      </c>
      <c r="D532" s="26">
        <f t="shared" ref="D532" si="1116">+F531*(1+L532)</f>
        <v>33.332500000000003</v>
      </c>
      <c r="E532" s="26">
        <f>D532*(1-VLOOKUP(A532,FX!A:M,13,0))</f>
        <v>33.499710180273667</v>
      </c>
      <c r="F532">
        <v>33.660400000000003</v>
      </c>
      <c r="G532" s="42">
        <f t="shared" ref="G532" si="1117">+B532/D532-1</f>
        <v>2.8725718142953438E-2</v>
      </c>
      <c r="H532" s="93">
        <f>(B532/(D532*(1-VLOOKUP(A532,FX!A:M,13,0))))-1</f>
        <v>2.3590944980523831E-2</v>
      </c>
      <c r="I532" s="93">
        <f t="shared" si="272"/>
        <v>1.8704471723449467E-2</v>
      </c>
      <c r="J532">
        <v>1646.77</v>
      </c>
      <c r="K532">
        <v>1646.77</v>
      </c>
      <c r="L532" s="93">
        <f t="shared" ref="L532" si="1118">+K532/J532-1</f>
        <v>0</v>
      </c>
      <c r="M532" s="92">
        <f t="shared" ref="M532" si="1119">WEEKDAY(A532,2)</f>
        <v>4</v>
      </c>
    </row>
    <row r="533" spans="1:13" x14ac:dyDescent="0.25">
      <c r="A533" s="90">
        <v>43147</v>
      </c>
      <c r="B533">
        <v>34.17</v>
      </c>
      <c r="C533" s="93">
        <f t="shared" ref="C533" si="1120">B533/B532-1</f>
        <v>-3.4995625546805353E-3</v>
      </c>
      <c r="D533" s="26">
        <f t="shared" ref="D533" si="1121">+F532*(1+L533)</f>
        <v>33.660400000000003</v>
      </c>
      <c r="E533" s="26">
        <f>D533*(1-VLOOKUP(A533,FX!A:M,13,0))</f>
        <v>33.566151556998634</v>
      </c>
      <c r="F533">
        <v>33.6402</v>
      </c>
      <c r="G533" s="42">
        <f t="shared" ref="G533" si="1122">+B533/D533-1</f>
        <v>1.513945169992037E-2</v>
      </c>
      <c r="H533" s="93">
        <f>(B533/(D533*(1-VLOOKUP(A533,FX!A:M,13,0))))-1</f>
        <v>1.7989802672968791E-2</v>
      </c>
      <c r="I533" s="93">
        <f t="shared" si="272"/>
        <v>1.5749014571851516E-2</v>
      </c>
      <c r="J533">
        <v>1646.77</v>
      </c>
      <c r="K533">
        <v>1646.77</v>
      </c>
      <c r="L533" s="93">
        <f t="shared" ref="L533" si="1123">+K533/J533-1</f>
        <v>0</v>
      </c>
      <c r="M533" s="92">
        <f t="shared" ref="M533" si="1124">WEEKDAY(A533,2)</f>
        <v>5</v>
      </c>
    </row>
    <row r="534" spans="1:13" x14ac:dyDescent="0.25">
      <c r="A534" s="90">
        <v>43150</v>
      </c>
    </row>
    <row r="535" spans="1:13" x14ac:dyDescent="0.25">
      <c r="A535" s="90">
        <v>43151</v>
      </c>
    </row>
    <row r="536" spans="1:13" x14ac:dyDescent="0.25">
      <c r="A536" s="90">
        <v>43152</v>
      </c>
    </row>
    <row r="537" spans="1:13" x14ac:dyDescent="0.25">
      <c r="A537" s="90">
        <v>43153</v>
      </c>
    </row>
    <row r="538" spans="1:13" x14ac:dyDescent="0.25">
      <c r="A538" s="90">
        <v>43154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538"/>
  <sheetViews>
    <sheetView zoomScale="115" zoomScaleNormal="115" workbookViewId="0">
      <pane xSplit="1" ySplit="2" topLeftCell="H522" activePane="bottomRight" state="frozen"/>
      <selection pane="topRight" activeCell="B1" sqref="B1"/>
      <selection pane="bottomLeft" activeCell="A3" sqref="A3"/>
      <selection pane="bottomRight" activeCell="A534" sqref="A534:A538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x14ac:dyDescent="0.25">
      <c r="J1" t="s">
        <v>218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8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8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8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8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8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8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2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x14ac:dyDescent="0.2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8" x14ac:dyDescent="0.2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x14ac:dyDescent="0.2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x14ac:dyDescent="0.2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x14ac:dyDescent="0.2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x14ac:dyDescent="0.2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x14ac:dyDescent="0.2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x14ac:dyDescent="0.2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x14ac:dyDescent="0.2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x14ac:dyDescent="0.2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x14ac:dyDescent="0.2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x14ac:dyDescent="0.2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x14ac:dyDescent="0.2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x14ac:dyDescent="0.2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x14ac:dyDescent="0.2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x14ac:dyDescent="0.2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x14ac:dyDescent="0.2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x14ac:dyDescent="0.2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x14ac:dyDescent="0.2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x14ac:dyDescent="0.2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x14ac:dyDescent="0.2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x14ac:dyDescent="0.2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x14ac:dyDescent="0.2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x14ac:dyDescent="0.2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x14ac:dyDescent="0.2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x14ac:dyDescent="0.2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x14ac:dyDescent="0.2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x14ac:dyDescent="0.2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x14ac:dyDescent="0.2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x14ac:dyDescent="0.2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x14ac:dyDescent="0.2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x14ac:dyDescent="0.2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x14ac:dyDescent="0.2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2" x14ac:dyDescent="0.2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x14ac:dyDescent="0.2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8" x14ac:dyDescent="0.2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x14ac:dyDescent="0.2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x14ac:dyDescent="0.2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x14ac:dyDescent="0.2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x14ac:dyDescent="0.2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x14ac:dyDescent="0.2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x14ac:dyDescent="0.2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8" x14ac:dyDescent="0.2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x14ac:dyDescent="0.2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x14ac:dyDescent="0.2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x14ac:dyDescent="0.2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x14ac:dyDescent="0.2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x14ac:dyDescent="0.2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x14ac:dyDescent="0.2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x14ac:dyDescent="0.2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x14ac:dyDescent="0.2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x14ac:dyDescent="0.2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8" x14ac:dyDescent="0.2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x14ac:dyDescent="0.2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559</v>
      </c>
    </row>
    <row r="461" spans="1:14" x14ac:dyDescent="0.2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x14ac:dyDescent="0.2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x14ac:dyDescent="0.2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569</v>
      </c>
    </row>
    <row r="464" spans="1:14" x14ac:dyDescent="0.2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533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571</v>
      </c>
    </row>
    <row r="465" spans="1:14" x14ac:dyDescent="0.25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575</v>
      </c>
    </row>
    <row r="466" spans="1:14" x14ac:dyDescent="0.25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580</v>
      </c>
    </row>
    <row r="467" spans="1:14" x14ac:dyDescent="0.25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583</v>
      </c>
    </row>
    <row r="468" spans="1:14" x14ac:dyDescent="0.25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584</v>
      </c>
    </row>
    <row r="469" spans="1:14" x14ac:dyDescent="0.25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 x14ac:dyDescent="0.25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I470" s="93">
        <f t="shared" si="767"/>
        <v>2.080927789267939E-3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 x14ac:dyDescent="0.25">
      <c r="A471" s="90">
        <v>43060</v>
      </c>
      <c r="B471">
        <v>32.450000000000003</v>
      </c>
      <c r="C471" s="93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3">
        <f t="shared" ref="G471" si="802">+B471/D471-1</f>
        <v>1.1332854885537147E-2</v>
      </c>
      <c r="H471" s="93">
        <f>(B471/(D471*(1-VLOOKUP(A471,FX!A:M,13,0))))-1</f>
        <v>8.2891596990148919E-3</v>
      </c>
      <c r="I471" s="93">
        <f t="shared" si="767"/>
        <v>8.1647362926879907E-3</v>
      </c>
      <c r="J471">
        <v>4143.83</v>
      </c>
      <c r="K471">
        <v>4217.7</v>
      </c>
      <c r="L471" s="93">
        <f t="shared" ref="L471" si="803">+K471/J471-1</f>
        <v>1.7826503500384838E-2</v>
      </c>
      <c r="M471" s="92">
        <f t="shared" ref="M471" si="804">WEEKDAY(A471,2)</f>
        <v>2</v>
      </c>
      <c r="N471" s="50" t="s">
        <v>589</v>
      </c>
    </row>
    <row r="472" spans="1:14" x14ac:dyDescent="0.25">
      <c r="A472" s="90">
        <v>43061</v>
      </c>
      <c r="B472">
        <v>32.450000000000003</v>
      </c>
      <c r="C472" s="93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3">
        <f t="shared" ref="G472" si="807">+B472/D472-1</f>
        <v>5.8109997614870235E-3</v>
      </c>
      <c r="H472" s="93">
        <f>(B472/(D472*(1-VLOOKUP(A472,FX!A:M,13,0))))-1</f>
        <v>1.5725338585659276E-3</v>
      </c>
      <c r="I472" s="93">
        <f t="shared" si="767"/>
        <v>1.6421374950612577E-3</v>
      </c>
      <c r="J472">
        <v>4217.7</v>
      </c>
      <c r="K472">
        <v>4227.57</v>
      </c>
      <c r="L472" s="93">
        <f t="shared" ref="L472" si="808">+K472/J472-1</f>
        <v>2.3401379898997376E-3</v>
      </c>
      <c r="M472" s="92">
        <f t="shared" ref="M472" si="809">WEEKDAY(A472,2)</f>
        <v>3</v>
      </c>
      <c r="N472" s="50" t="s">
        <v>592</v>
      </c>
    </row>
    <row r="473" spans="1:14" x14ac:dyDescent="0.25">
      <c r="A473" s="90">
        <v>43062</v>
      </c>
      <c r="B473">
        <v>32.42</v>
      </c>
      <c r="C473" s="93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3">
        <f t="shared" ref="G473" si="812">+B473/D473-1</f>
        <v>3.1249377899787545E-2</v>
      </c>
      <c r="H473" s="93">
        <f>(B473/(D473*(1-VLOOKUP(A473,FX!A:M,13,0))))-1</f>
        <v>2.8138771860736211E-2</v>
      </c>
      <c r="I473" s="93">
        <f t="shared" si="767"/>
        <v>2.8227085315572387E-2</v>
      </c>
      <c r="J473">
        <v>4227.57</v>
      </c>
      <c r="K473">
        <v>4102.3999999999996</v>
      </c>
      <c r="L473" s="93">
        <f t="shared" ref="L473" si="813">+K473/J473-1</f>
        <v>-2.9608025414126771E-2</v>
      </c>
      <c r="M473" s="92">
        <f t="shared" ref="M473" si="814">WEEKDAY(A473,2)</f>
        <v>4</v>
      </c>
      <c r="N473" s="50" t="s">
        <v>594</v>
      </c>
    </row>
    <row r="474" spans="1:14" x14ac:dyDescent="0.25">
      <c r="A474" s="90">
        <v>43063</v>
      </c>
      <c r="B474">
        <v>31.53</v>
      </c>
      <c r="C474" s="93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3">
        <f t="shared" ref="G474" si="817">+B474/D474-1</f>
        <v>-4.3857511817169126E-4</v>
      </c>
      <c r="H474" s="93">
        <f>(B474/(D474*(1-VLOOKUP(A474,FX!A:M,13,0))))-1</f>
        <v>9.5863805003304492E-4</v>
      </c>
      <c r="I474" s="93">
        <f t="shared" si="767"/>
        <v>1.9161288477489435E-3</v>
      </c>
      <c r="J474">
        <v>4102.3999999999996</v>
      </c>
      <c r="K474">
        <v>4104.2</v>
      </c>
      <c r="L474" s="93">
        <f t="shared" ref="L474" si="818">+K474/J474-1</f>
        <v>4.3876755070204609E-4</v>
      </c>
      <c r="M474" s="92">
        <f t="shared" ref="M474" si="819">WEEKDAY(A474,2)</f>
        <v>5</v>
      </c>
      <c r="N474" s="50" t="s">
        <v>601</v>
      </c>
    </row>
    <row r="475" spans="1:14" x14ac:dyDescent="0.25">
      <c r="A475" s="90">
        <v>43066</v>
      </c>
      <c r="B475">
        <v>31.02</v>
      </c>
      <c r="C475" s="93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3">
        <f t="shared" ref="G475" si="822">+B475/D475-1</f>
        <v>-1.0861258705778809E-3</v>
      </c>
      <c r="H475" s="93">
        <f>(B475/(D475*(1-VLOOKUP(A475,FX!A:M,13,0))))-1</f>
        <v>-4.7748641688216686E-5</v>
      </c>
      <c r="I475" s="93">
        <f t="shared" si="767"/>
        <v>3.8686216101257997E-5</v>
      </c>
      <c r="J475">
        <v>4104.2</v>
      </c>
      <c r="K475">
        <v>4049.95</v>
      </c>
      <c r="L475" s="93">
        <f t="shared" ref="L475" si="823">+K475/J475-1</f>
        <v>-1.3218166756006067E-2</v>
      </c>
      <c r="M475" s="92">
        <f t="shared" ref="M475" si="824">WEEKDAY(A475,2)</f>
        <v>1</v>
      </c>
    </row>
    <row r="476" spans="1:14" x14ac:dyDescent="0.25">
      <c r="A476" s="90">
        <v>43067</v>
      </c>
      <c r="B476">
        <v>31.13</v>
      </c>
      <c r="C476" s="93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3">
        <f t="shared" ref="G476" si="827">+B476/D476-1</f>
        <v>2.132431334883389E-3</v>
      </c>
      <c r="H476" s="93">
        <f>(B476/(D476*(1-VLOOKUP(A476,FX!A:M,13,0))))-1</f>
        <v>4.1409489011066114E-3</v>
      </c>
      <c r="I476" s="93">
        <f t="shared" si="767"/>
        <v>3.8502963502802245E-3</v>
      </c>
      <c r="J476">
        <v>4049.95</v>
      </c>
      <c r="K476">
        <v>4055.82</v>
      </c>
      <c r="L476" s="93">
        <f t="shared" ref="L476" si="828">+K476/J476-1</f>
        <v>1.4494006098841883E-3</v>
      </c>
      <c r="M476" s="92">
        <f t="shared" ref="M476" si="829">WEEKDAY(A476,2)</f>
        <v>2</v>
      </c>
    </row>
    <row r="477" spans="1:14" x14ac:dyDescent="0.25">
      <c r="A477" s="90">
        <v>43068</v>
      </c>
      <c r="B477">
        <v>30.78</v>
      </c>
      <c r="C477" s="93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3">
        <f t="shared" ref="G477" si="832">+B477/D477-1</f>
        <v>-6.9293258818432513E-3</v>
      </c>
      <c r="H477" s="93">
        <f>(B477/(D477*(1-VLOOKUP(A477,FX!A:M,13,0))))-1</f>
        <v>-6.3257860335785843E-3</v>
      </c>
      <c r="I477" s="93">
        <f t="shared" si="767"/>
        <v>-6.4397424103036505E-3</v>
      </c>
      <c r="J477">
        <v>4055.82</v>
      </c>
      <c r="K477">
        <v>4053.75</v>
      </c>
      <c r="L477" s="93">
        <f t="shared" ref="L477" si="833">+K477/J477-1</f>
        <v>-5.1037767948280965E-4</v>
      </c>
      <c r="M477" s="92">
        <f t="shared" ref="M477" si="834">WEEKDAY(A477,2)</f>
        <v>3</v>
      </c>
    </row>
    <row r="478" spans="1:14" x14ac:dyDescent="0.25">
      <c r="A478" s="90">
        <v>43069</v>
      </c>
      <c r="B478">
        <v>30.56</v>
      </c>
      <c r="C478" s="93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3">
        <f t="shared" ref="G478" si="837">+B478/D478-1</f>
        <v>-1.8079157121539957E-3</v>
      </c>
      <c r="H478" s="93">
        <f>(B478/(D478*(1-VLOOKUP(A478,FX!A:M,13,0))))-1</f>
        <v>-1.878863856420443E-3</v>
      </c>
      <c r="I478" s="93">
        <f t="shared" si="767"/>
        <v>-1.6823742711072898E-3</v>
      </c>
      <c r="J478">
        <v>4053.75</v>
      </c>
      <c r="K478">
        <v>4006.1</v>
      </c>
      <c r="L478" s="93">
        <f t="shared" ref="L478" si="838">+K478/J478-1</f>
        <v>-1.1754548257785991E-2</v>
      </c>
      <c r="M478" s="92">
        <f t="shared" ref="M478" si="839">WEEKDAY(A478,2)</f>
        <v>4</v>
      </c>
    </row>
    <row r="479" spans="1:14" ht="28" x14ac:dyDescent="0.25">
      <c r="A479" s="90">
        <v>43070</v>
      </c>
      <c r="B479">
        <v>30.24</v>
      </c>
      <c r="C479" s="93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3">
        <f t="shared" ref="G479" si="842">+B479/D479-1</f>
        <v>-1.0169197994154056E-2</v>
      </c>
      <c r="H479" s="93">
        <f>(B479/(D479*(1-VLOOKUP(A479,FX!A:M,13,0))))-1</f>
        <v>-1.271688981643071E-2</v>
      </c>
      <c r="I479" s="93">
        <f t="shared" si="767"/>
        <v>-1.2813188606871861E-2</v>
      </c>
      <c r="J479">
        <v>4006.1</v>
      </c>
      <c r="K479">
        <v>3998.14</v>
      </c>
      <c r="L479" s="93">
        <f t="shared" ref="L479" si="843">+K479/J479-1</f>
        <v>-1.9869698709468198E-3</v>
      </c>
      <c r="M479" s="92">
        <f t="shared" ref="M479" si="844">WEEKDAY(A479,2)</f>
        <v>5</v>
      </c>
      <c r="N479" s="50" t="s">
        <v>609</v>
      </c>
    </row>
    <row r="480" spans="1:14" x14ac:dyDescent="0.25">
      <c r="A480" s="90">
        <v>43073</v>
      </c>
      <c r="B480">
        <v>30.53</v>
      </c>
      <c r="C480" s="93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3">
        <f t="shared" ref="G480" si="847">+B480/D480-1</f>
        <v>-8.4845586780682991E-3</v>
      </c>
      <c r="H480" s="93">
        <f>(B480/(D480*(1-VLOOKUP(A480,FX!A:M,13,0))))-1</f>
        <v>-5.2143808468809727E-3</v>
      </c>
      <c r="I480" s="93">
        <f t="shared" si="767"/>
        <v>-5.1291409503574359E-3</v>
      </c>
      <c r="J480">
        <v>3998.14</v>
      </c>
      <c r="K480">
        <v>4018.86</v>
      </c>
      <c r="L480" s="93">
        <f t="shared" ref="L480" si="848">+K480/J480-1</f>
        <v>5.1824098205666136E-3</v>
      </c>
      <c r="M480" s="92">
        <f t="shared" ref="M480" si="849">WEEKDAY(A480,2)</f>
        <v>1</v>
      </c>
    </row>
    <row r="481" spans="1:14" x14ac:dyDescent="0.25">
      <c r="A481" s="90">
        <v>43074</v>
      </c>
      <c r="B481">
        <v>30.76</v>
      </c>
      <c r="C481" s="93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3">
        <f t="shared" ref="G481" si="852">+B481/D481-1</f>
        <v>-2.9212171450198055E-3</v>
      </c>
      <c r="H481" s="93">
        <f>(B481/(D481*(1-VLOOKUP(A481,FX!A:M,13,0))))-1</f>
        <v>-2.8443599039946754E-3</v>
      </c>
      <c r="I481" s="93">
        <f t="shared" si="767"/>
        <v>-2.1183897642520488E-3</v>
      </c>
      <c r="J481">
        <v>4018.86</v>
      </c>
      <c r="K481">
        <v>4040.17</v>
      </c>
      <c r="L481" s="93">
        <f t="shared" ref="L481" si="853">+K481/J481-1</f>
        <v>5.302498718542159E-3</v>
      </c>
      <c r="M481" s="92">
        <f t="shared" ref="M481" si="854">WEEKDAY(A481,2)</f>
        <v>2</v>
      </c>
    </row>
    <row r="482" spans="1:14" x14ac:dyDescent="0.25">
      <c r="A482" s="90">
        <v>43075</v>
      </c>
      <c r="B482">
        <v>30.4</v>
      </c>
      <c r="C482" s="93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3">
        <f t="shared" ref="G482" si="857">+B482/D482-1</f>
        <v>-7.817248461177817E-3</v>
      </c>
      <c r="H482" s="93">
        <f>(B482/(D482*(1-VLOOKUP(A482,FX!A:M,13,0))))-1</f>
        <v>-7.5525635178175232E-3</v>
      </c>
      <c r="I482" s="93">
        <f t="shared" si="767"/>
        <v>-7.4830553850574466E-3</v>
      </c>
      <c r="J482">
        <v>4040.17</v>
      </c>
      <c r="K482">
        <v>4015.82</v>
      </c>
      <c r="L482" s="93">
        <f t="shared" ref="L482" si="858">+K482/J482-1</f>
        <v>-6.0269741124754361E-3</v>
      </c>
      <c r="M482" s="92">
        <f t="shared" ref="M482" si="859">WEEKDAY(A482,2)</f>
        <v>3</v>
      </c>
    </row>
    <row r="483" spans="1:14" x14ac:dyDescent="0.25">
      <c r="A483" s="90">
        <v>43076</v>
      </c>
      <c r="B483">
        <v>30.13</v>
      </c>
      <c r="C483" s="93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3">
        <f t="shared" ref="G483" si="862">+B483/D483-1</f>
        <v>-5.2103289896527905E-3</v>
      </c>
      <c r="H483" s="93">
        <f>(B483/(D483*(1-VLOOKUP(A483,FX!A:M,13,0))))-1</f>
        <v>-4.5676016443745304E-3</v>
      </c>
      <c r="I483" s="93">
        <f t="shared" si="767"/>
        <v>-4.2599036977550853E-3</v>
      </c>
      <c r="J483">
        <v>4015.82</v>
      </c>
      <c r="K483">
        <v>3971.06</v>
      </c>
      <c r="L483" s="93">
        <f t="shared" ref="L483" si="863">+K483/J483-1</f>
        <v>-1.1145917894726409E-2</v>
      </c>
      <c r="M483" s="92">
        <f t="shared" ref="M483" si="864">WEEKDAY(A483,2)</f>
        <v>4</v>
      </c>
    </row>
    <row r="484" spans="1:14" x14ac:dyDescent="0.25">
      <c r="A484" s="90">
        <v>43077</v>
      </c>
      <c r="B484">
        <v>30.49</v>
      </c>
      <c r="C484" s="93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3">
        <f t="shared" ref="G484" si="867">+B484/D484-1</f>
        <v>-4.9741405781822401E-4</v>
      </c>
      <c r="H484" s="93">
        <f>(B484/(D484*(1-VLOOKUP(A484,FX!A:M,13,0))))-1</f>
        <v>-4.6044003313183701E-4</v>
      </c>
      <c r="I484" s="93">
        <f t="shared" si="767"/>
        <v>-8.9130064357145766E-4</v>
      </c>
      <c r="J484">
        <v>3971.06</v>
      </c>
      <c r="K484">
        <v>4003.38</v>
      </c>
      <c r="L484" s="93">
        <f t="shared" ref="L484" si="868">+K484/J484-1</f>
        <v>8.1388848317578422E-3</v>
      </c>
      <c r="M484" s="92">
        <f t="shared" ref="M484" si="869">WEEKDAY(A484,2)</f>
        <v>5</v>
      </c>
      <c r="N484" s="50" t="s">
        <v>618</v>
      </c>
    </row>
    <row r="485" spans="1:14" x14ac:dyDescent="0.25">
      <c r="A485" s="90">
        <v>43080</v>
      </c>
      <c r="B485">
        <v>31.1</v>
      </c>
      <c r="C485" s="93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3">
        <f t="shared" ref="G485" si="872">+B485/D485-1</f>
        <v>2.5394415536019732E-3</v>
      </c>
      <c r="H485" s="93">
        <f>(B485/(D485*(1-VLOOKUP(A485,FX!A:M,13,0))))-1</f>
        <v>2.1845545727765536E-3</v>
      </c>
      <c r="I485" s="93">
        <f t="shared" si="767"/>
        <v>1.9168505661957269E-3</v>
      </c>
      <c r="J485">
        <v>4003.38</v>
      </c>
      <c r="K485">
        <v>4069.5</v>
      </c>
      <c r="L485" s="93">
        <f t="shared" ref="L485" si="873">+K485/J485-1</f>
        <v>1.6516043942868208E-2</v>
      </c>
      <c r="M485" s="92">
        <f t="shared" ref="M485" si="874">WEEKDAY(A485,2)</f>
        <v>1</v>
      </c>
    </row>
    <row r="486" spans="1:14" x14ac:dyDescent="0.25">
      <c r="A486" s="90">
        <v>43081</v>
      </c>
      <c r="B486">
        <v>30.56</v>
      </c>
      <c r="C486" s="93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3">
        <f t="shared" ref="G486" si="877">+B486/D486-1</f>
        <v>-2.3692486954193237E-3</v>
      </c>
      <c r="H486" s="93">
        <f>(B486/(D486*(1-VLOOKUP(A486,FX!A:M,13,0))))-1</f>
        <v>-2.3692486954193237E-3</v>
      </c>
      <c r="I486" s="93">
        <f t="shared" si="767"/>
        <v>-1.4083540556349972E-3</v>
      </c>
      <c r="J486">
        <v>4069.5</v>
      </c>
      <c r="K486">
        <v>4016.02</v>
      </c>
      <c r="L486" s="93">
        <f t="shared" ref="L486" si="878">+K486/J486-1</f>
        <v>-1.3141663595036213E-2</v>
      </c>
      <c r="M486" s="92">
        <f t="shared" ref="M486" si="879">WEEKDAY(A486,2)</f>
        <v>2</v>
      </c>
    </row>
    <row r="487" spans="1:14" x14ac:dyDescent="0.25">
      <c r="A487" s="90">
        <v>43082</v>
      </c>
      <c r="B487">
        <v>31.02</v>
      </c>
      <c r="C487" s="93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3">
        <f t="shared" ref="G487" si="882">+B487/D487-1</f>
        <v>5.0960469958423182E-3</v>
      </c>
      <c r="H487" s="93">
        <f>(B487/(D487*(1-VLOOKUP(A487,FX!A:M,13,0))))-1</f>
        <v>3.8975081822227864E-3</v>
      </c>
      <c r="I487" s="93">
        <f t="shared" si="767"/>
        <v>2.9130388394400519E-3</v>
      </c>
      <c r="J487">
        <v>4016.02</v>
      </c>
      <c r="K487">
        <v>4050.09</v>
      </c>
      <c r="L487" s="93">
        <f t="shared" ref="L487" si="883">+K487/J487-1</f>
        <v>8.4835234884288457E-3</v>
      </c>
      <c r="M487" s="92">
        <f t="shared" ref="M487" si="884">WEEKDAY(A487,2)</f>
        <v>3</v>
      </c>
    </row>
    <row r="488" spans="1:14" x14ac:dyDescent="0.25">
      <c r="A488" s="90">
        <v>43083</v>
      </c>
      <c r="B488">
        <v>30.77</v>
      </c>
      <c r="C488" s="93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3">
        <f t="shared" ref="G488" si="887">+B488/D488-1</f>
        <v>7.4563234097602127E-4</v>
      </c>
      <c r="H488" s="93">
        <f>(B488/(D488*(1-VLOOKUP(A488,FX!A:M,13,0))))-1</f>
        <v>3.7668886568864579E-5</v>
      </c>
      <c r="I488" s="93">
        <f t="shared" si="767"/>
        <v>1.2999844001937433E-5</v>
      </c>
      <c r="J488">
        <v>4050.09</v>
      </c>
      <c r="K488">
        <v>4026.15</v>
      </c>
      <c r="L488" s="93">
        <f t="shared" ref="L488" si="888">+K488/J488-1</f>
        <v>-5.9109797560054078E-3</v>
      </c>
      <c r="M488" s="92">
        <f t="shared" ref="M488" si="889">WEEKDAY(A488,2)</f>
        <v>4</v>
      </c>
    </row>
    <row r="489" spans="1:14" x14ac:dyDescent="0.25">
      <c r="A489" s="90">
        <v>43084</v>
      </c>
      <c r="B489">
        <v>30.44</v>
      </c>
      <c r="C489" s="93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3">
        <f t="shared" ref="G489" si="892">+B489/D489-1</f>
        <v>5.4319888948994866E-4</v>
      </c>
      <c r="H489" s="93">
        <f>(B489/(D489*(1-VLOOKUP(A489,FX!A:M,13,0))))-1</f>
        <v>2.6011290085592442E-4</v>
      </c>
      <c r="I489" s="93">
        <f t="shared" si="767"/>
        <v>7.5944622890578017E-4</v>
      </c>
      <c r="J489">
        <v>4026.15</v>
      </c>
      <c r="K489">
        <v>3980.86</v>
      </c>
      <c r="L489" s="93">
        <f t="shared" ref="L489" si="893">+K489/J489-1</f>
        <v>-1.1248959924493596E-2</v>
      </c>
      <c r="M489" s="92">
        <f t="shared" ref="M489" si="894">WEEKDAY(A489,2)</f>
        <v>5</v>
      </c>
    </row>
    <row r="490" spans="1:14" x14ac:dyDescent="0.25">
      <c r="A490" s="90">
        <v>43087</v>
      </c>
      <c r="B490">
        <v>30.38</v>
      </c>
      <c r="C490" s="93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3">
        <f t="shared" ref="G490" si="897">+B490/D490-1</f>
        <v>-2.3233807297784459E-3</v>
      </c>
      <c r="H490" s="93">
        <f>(B490/(D490*(1-VLOOKUP(A490,FX!A:M,13,0))))-1</f>
        <v>-1.6549231887587057E-3</v>
      </c>
      <c r="I490" s="93">
        <f t="shared" si="767"/>
        <v>-1.4495087775809878E-3</v>
      </c>
      <c r="J490">
        <v>3980.86</v>
      </c>
      <c r="K490">
        <v>3985.29</v>
      </c>
      <c r="L490" s="93">
        <f t="shared" ref="L490" si="898">+K490/J490-1</f>
        <v>1.1128248669884933E-3</v>
      </c>
      <c r="M490" s="92">
        <f t="shared" ref="M490" si="899">WEEKDAY(A490,2)</f>
        <v>1</v>
      </c>
    </row>
    <row r="491" spans="1:14" x14ac:dyDescent="0.25">
      <c r="A491" s="90">
        <v>43088</v>
      </c>
      <c r="B491">
        <v>30.51</v>
      </c>
      <c r="C491" s="93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3">
        <f t="shared" ref="G491" si="902">+B491/D491-1</f>
        <v>-9.6120649699955596E-3</v>
      </c>
      <c r="H491" s="93">
        <f>(B491/(D491*(1-VLOOKUP(A491,FX!A:M,13,0))))-1</f>
        <v>-1.0660926068093546E-2</v>
      </c>
      <c r="I491" s="93">
        <f t="shared" si="767"/>
        <v>-2.3053906901456811E-3</v>
      </c>
      <c r="J491">
        <v>3985.29</v>
      </c>
      <c r="K491">
        <v>4035.33</v>
      </c>
      <c r="L491" s="93">
        <f t="shared" ref="L491" si="903">+K491/J491-1</f>
        <v>1.2556175334793584E-2</v>
      </c>
      <c r="M491" s="92">
        <f t="shared" ref="M491" si="904">WEEKDAY(A491,2)</f>
        <v>2</v>
      </c>
    </row>
    <row r="492" spans="1:14" x14ac:dyDescent="0.25">
      <c r="A492" s="90">
        <v>43089</v>
      </c>
      <c r="B492">
        <v>30.62</v>
      </c>
      <c r="C492" s="93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3">
        <f t="shared" ref="G492" si="907">+B492/D492-1</f>
        <v>2.4940704460385543E-3</v>
      </c>
      <c r="H492" s="93">
        <f>(B492/(D492*(1-VLOOKUP(A492,FX!A:M,13,0))))-1</f>
        <v>-3.5679824297738527E-3</v>
      </c>
      <c r="I492" s="93">
        <f t="shared" si="767"/>
        <v>-3.1805766707794225E-3</v>
      </c>
      <c r="J492">
        <v>4035.33</v>
      </c>
      <c r="K492">
        <v>4030.49</v>
      </c>
      <c r="L492" s="93">
        <f t="shared" ref="L492" si="908">+K492/J492-1</f>
        <v>-1.19940624434689E-3</v>
      </c>
      <c r="M492" s="92">
        <f t="shared" ref="M492" si="909">WEEKDAY(A492,2)</f>
        <v>3</v>
      </c>
    </row>
    <row r="493" spans="1:14" x14ac:dyDescent="0.25">
      <c r="A493" s="90">
        <v>43090</v>
      </c>
      <c r="B493">
        <v>31.07</v>
      </c>
      <c r="C493" s="93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3">
        <f t="shared" ref="G493" si="912">+B493/D493-1</f>
        <v>2.1794114988396007E-3</v>
      </c>
      <c r="H493" s="93">
        <f>(B493/(D493*(1-VLOOKUP(A493,FX!A:M,13,0))))-1</f>
        <v>2.2206359824668009E-3</v>
      </c>
      <c r="I493" s="93">
        <f t="shared" si="767"/>
        <v>2.258064516128977E-3</v>
      </c>
      <c r="J493">
        <v>4030.49</v>
      </c>
      <c r="K493">
        <v>4067.85</v>
      </c>
      <c r="L493" s="93">
        <f t="shared" ref="L493" si="913">+K493/J493-1</f>
        <v>9.2693444221423338E-3</v>
      </c>
      <c r="M493" s="92">
        <f t="shared" ref="M493" si="914">WEEKDAY(A493,2)</f>
        <v>4</v>
      </c>
    </row>
    <row r="494" spans="1:14" x14ac:dyDescent="0.25">
      <c r="A494" s="90">
        <v>43091</v>
      </c>
      <c r="B494">
        <v>30.95</v>
      </c>
      <c r="C494" s="93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3">
        <f t="shared" ref="G494" si="917">+B494/D494-1</f>
        <v>1.6497192356590418E-3</v>
      </c>
      <c r="H494" s="93">
        <f>(B494/(D494*(1-VLOOKUP(A494,FX!A:M,13,0))))-1</f>
        <v>1.8236905430555339E-3</v>
      </c>
      <c r="I494" s="93">
        <f t="shared" si="767"/>
        <v>1.469036971842419E-3</v>
      </c>
      <c r="J494">
        <v>4067.85</v>
      </c>
      <c r="K494">
        <v>4054.6</v>
      </c>
      <c r="L494" s="93">
        <f t="shared" ref="L494" si="918">+K494/J494-1</f>
        <v>-3.2572489152746797E-3</v>
      </c>
      <c r="M494" s="92">
        <f t="shared" ref="M494" si="919">WEEKDAY(A494,2)</f>
        <v>5</v>
      </c>
    </row>
    <row r="495" spans="1:14" x14ac:dyDescent="0.25">
      <c r="A495" s="90">
        <v>43094</v>
      </c>
      <c r="B495">
        <v>30.95</v>
      </c>
      <c r="C495" s="93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3">
        <f t="shared" ref="G495" si="922">+B495/D495-1</f>
        <v>4.705225559077153E-3</v>
      </c>
      <c r="H495" s="93">
        <f>(B495/(D495*(1-VLOOKUP(A495,FX!A:M,13,0))))-1</f>
        <v>4.705225559077153E-3</v>
      </c>
      <c r="I495" s="93">
        <f t="shared" si="767"/>
        <v>4.5439792275234758E-3</v>
      </c>
      <c r="J495">
        <v>4054.6</v>
      </c>
      <c r="K495">
        <v>4041.54</v>
      </c>
      <c r="L495" s="93">
        <f t="shared" ref="L495" si="923">+K495/J495-1</f>
        <v>-3.2210329009026983E-3</v>
      </c>
      <c r="M495" s="92">
        <f t="shared" ref="M495" si="924">WEEKDAY(A495,2)</f>
        <v>1</v>
      </c>
      <c r="N495" s="50" t="s">
        <v>638</v>
      </c>
    </row>
    <row r="496" spans="1:14" x14ac:dyDescent="0.25">
      <c r="A496" s="90">
        <v>43095</v>
      </c>
      <c r="B496">
        <v>31.07</v>
      </c>
      <c r="C496" s="93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93">
        <f t="shared" ref="G496" si="927">+B496/D496-1</f>
        <v>5.4336180462919437E-3</v>
      </c>
      <c r="H496" s="93">
        <f>(B496/(D496*(1-VLOOKUP(A496,FX!A:M,13,0))))-1</f>
        <v>1.6489293305346209E-3</v>
      </c>
      <c r="I496" s="93">
        <f t="shared" si="767"/>
        <v>2.4909011125164859E-3</v>
      </c>
      <c r="J496">
        <v>4041.54</v>
      </c>
      <c r="K496">
        <v>4053.62</v>
      </c>
      <c r="L496" s="93">
        <f t="shared" ref="L496" si="928">+K496/J496-1</f>
        <v>2.9889596539933727E-3</v>
      </c>
      <c r="M496" s="92">
        <f t="shared" ref="M496" si="929">WEEKDAY(A496,2)</f>
        <v>2</v>
      </c>
    </row>
    <row r="497" spans="1:13" x14ac:dyDescent="0.25">
      <c r="A497" s="90">
        <v>43096</v>
      </c>
      <c r="B497">
        <v>30.48</v>
      </c>
      <c r="C497" s="93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93">
        <f t="shared" ref="G497" si="932">+B497/D497-1</f>
        <v>-1.167640423270222E-3</v>
      </c>
      <c r="H497" s="93">
        <f>(B497/(D497*(1-VLOOKUP(A497,FX!A:M,13,0))))-1</f>
        <v>7.5764002421974119E-4</v>
      </c>
      <c r="I497" s="93">
        <f t="shared" si="767"/>
        <v>3.1505986137370101E-4</v>
      </c>
      <c r="J497">
        <v>4053.62</v>
      </c>
      <c r="K497">
        <v>3991.21</v>
      </c>
      <c r="L497" s="93">
        <f t="shared" ref="L497" si="933">+K497/J497-1</f>
        <v>-1.5396115077387584E-2</v>
      </c>
      <c r="M497" s="92">
        <f t="shared" ref="M497" si="934">WEEKDAY(A497,2)</f>
        <v>3</v>
      </c>
    </row>
    <row r="498" spans="1:13" x14ac:dyDescent="0.25">
      <c r="A498" s="90">
        <v>43097</v>
      </c>
      <c r="B498">
        <v>30.88</v>
      </c>
      <c r="C498" s="93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F498">
        <v>30.779199999999999</v>
      </c>
      <c r="G498" s="93">
        <f t="shared" ref="G498" si="937">+B498/D498-1</f>
        <v>6.4599906170081933E-3</v>
      </c>
      <c r="H498" s="93">
        <f>(B498/(D498*(1-VLOOKUP(A498,FX!A:M,13,0))))-1</f>
        <v>3.3937556340533082E-3</v>
      </c>
      <c r="I498" s="93">
        <f t="shared" si="767"/>
        <v>3.2749389197899159E-3</v>
      </c>
      <c r="J498">
        <v>3991.21</v>
      </c>
      <c r="K498">
        <v>4018.9</v>
      </c>
      <c r="L498" s="93">
        <f t="shared" ref="L498" si="938">+K498/J498-1</f>
        <v>6.9377456961674522E-3</v>
      </c>
      <c r="M498" s="92">
        <f t="shared" ref="M498" si="939">WEEKDAY(A498,2)</f>
        <v>4</v>
      </c>
    </row>
    <row r="499" spans="1:13" x14ac:dyDescent="0.25">
      <c r="A499" s="90">
        <v>43098</v>
      </c>
      <c r="B499">
        <v>31.03</v>
      </c>
      <c r="C499" s="93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D499*((1-VLOOKUP(A499,FX!A:M,13,0)))</f>
        <v>30.962058099046043</v>
      </c>
      <c r="F499">
        <v>30.960899999999999</v>
      </c>
      <c r="G499" s="93">
        <f t="shared" ref="G499" si="942">+B499/D499-1</f>
        <v>5.1570741053352798E-3</v>
      </c>
      <c r="H499" s="93">
        <f>(B499/(D499*(1-VLOOKUP(A499,FX!A:M,13,0))))-1</f>
        <v>2.1943599723446283E-3</v>
      </c>
      <c r="I499" s="93">
        <f t="shared" si="767"/>
        <v>2.2318472654219157E-3</v>
      </c>
      <c r="J499">
        <v>4018.9</v>
      </c>
      <c r="K499">
        <v>4030.86</v>
      </c>
      <c r="L499" s="93">
        <f t="shared" ref="L499" si="943">+K499/J499-1</f>
        <v>2.9759386896912599E-3</v>
      </c>
      <c r="M499" s="92">
        <f t="shared" ref="M499" si="944">WEEKDAY(A499,2)</f>
        <v>5</v>
      </c>
    </row>
    <row r="500" spans="1:13" x14ac:dyDescent="0.25">
      <c r="A500" s="90">
        <v>43102</v>
      </c>
      <c r="B500">
        <v>31.61</v>
      </c>
      <c r="C500" s="93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D500*((1-VLOOKUP(A500,FX!A:M,13,0)))</f>
        <v>31.456983443617915</v>
      </c>
      <c r="F500">
        <v>31.466799999999999</v>
      </c>
      <c r="G500" s="93">
        <f t="shared" ref="G500" si="947">+B500/D500-1</f>
        <v>6.8423926954102043E-3</v>
      </c>
      <c r="H500" s="93">
        <f>(B500/(D500*(1-VLOOKUP(A500,FX!A:M,13,0))))-1</f>
        <v>4.8643111840760422E-3</v>
      </c>
      <c r="I500" s="93">
        <f t="shared" si="767"/>
        <v>4.5508281744568446E-3</v>
      </c>
      <c r="J500">
        <v>4030.86</v>
      </c>
      <c r="K500">
        <v>4087.4</v>
      </c>
      <c r="L500" s="93">
        <f t="shared" ref="L500" si="948">+K500/J500-1</f>
        <v>1.4026783366328788E-2</v>
      </c>
      <c r="M500" s="92">
        <f t="shared" ref="M500" si="949">WEEKDAY(A500,2)</f>
        <v>2</v>
      </c>
    </row>
    <row r="501" spans="1:13" x14ac:dyDescent="0.25">
      <c r="A501" s="90">
        <v>43103</v>
      </c>
      <c r="B501">
        <v>31.92</v>
      </c>
      <c r="C501" s="93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D501*((1-VLOOKUP(A501,FX!A:M,13,0)))</f>
        <v>31.669164892615196</v>
      </c>
      <c r="F501">
        <v>31.673200000000001</v>
      </c>
      <c r="G501" s="93">
        <f t="shared" ref="G501" si="952">+B501/D501-1</f>
        <v>8.483433157949527E-3</v>
      </c>
      <c r="H501" s="93">
        <f>(B501/(D501*(1-VLOOKUP(A501,FX!A:M,13,0))))-1</f>
        <v>7.9204837966313502E-3</v>
      </c>
      <c r="I501" s="93">
        <f t="shared" si="767"/>
        <v>7.7920765820946869E-3</v>
      </c>
      <c r="J501">
        <v>4087.4</v>
      </c>
      <c r="K501">
        <v>4111.3900000000003</v>
      </c>
      <c r="L501" s="93">
        <f t="shared" ref="L501" si="953">+K501/J501-1</f>
        <v>5.869256740226092E-3</v>
      </c>
      <c r="M501" s="92">
        <f t="shared" ref="M501" si="954">WEEKDAY(A501,2)</f>
        <v>3</v>
      </c>
    </row>
    <row r="502" spans="1:13" x14ac:dyDescent="0.25">
      <c r="A502" s="90">
        <v>43104</v>
      </c>
      <c r="B502">
        <v>32.03</v>
      </c>
      <c r="C502" s="93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D502*((1-VLOOKUP(A502,FX!A:M,13,0)))</f>
        <v>31.847714127606292</v>
      </c>
      <c r="F502">
        <v>31.850999999999999</v>
      </c>
      <c r="G502" s="93">
        <f t="shared" ref="G502" si="957">+B502/D502-1</f>
        <v>6.9983821824777248E-3</v>
      </c>
      <c r="H502" s="93">
        <f>(B502/(D502*(1-VLOOKUP(A502,FX!A:M,13,0))))-1</f>
        <v>5.7236720872126945E-3</v>
      </c>
      <c r="I502" s="93">
        <f t="shared" si="767"/>
        <v>5.6199177419862245E-3</v>
      </c>
      <c r="J502">
        <v>4111.3900000000003</v>
      </c>
      <c r="K502">
        <v>4128.8100000000004</v>
      </c>
      <c r="L502" s="93">
        <f t="shared" ref="L502" si="958">+K502/J502-1</f>
        <v>4.2370098677089185E-3</v>
      </c>
      <c r="M502" s="92">
        <f t="shared" ref="M502" si="959">WEEKDAY(A502,2)</f>
        <v>4</v>
      </c>
    </row>
    <row r="503" spans="1:13" x14ac:dyDescent="0.25">
      <c r="A503" s="90">
        <v>43105</v>
      </c>
      <c r="B503">
        <v>32.15</v>
      </c>
      <c r="C503" s="93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D503*((1-VLOOKUP(A503,FX!A:M,13,0)))</f>
        <v>31.971499541602128</v>
      </c>
      <c r="F503">
        <v>31.9696</v>
      </c>
      <c r="G503" s="93">
        <f t="shared" ref="G503" si="962">+B503/D503-1</f>
        <v>6.9632232482070844E-3</v>
      </c>
      <c r="H503" s="93">
        <f>(B503/(D503*(1-VLOOKUP(A503,FX!A:M,13,0))))-1</f>
        <v>5.5831118639149135E-3</v>
      </c>
      <c r="I503" s="93">
        <f t="shared" si="767"/>
        <v>5.6428607176817192E-3</v>
      </c>
      <c r="J503">
        <v>4128.8100000000004</v>
      </c>
      <c r="K503">
        <v>4138.75</v>
      </c>
      <c r="L503" s="93">
        <f t="shared" ref="L503" si="963">+K503/J503-1</f>
        <v>2.4074733397758674E-3</v>
      </c>
      <c r="M503" s="92">
        <f t="shared" ref="M503" si="964">WEEKDAY(A503,2)</f>
        <v>5</v>
      </c>
    </row>
    <row r="504" spans="1:13" x14ac:dyDescent="0.25">
      <c r="A504" s="90">
        <v>43108</v>
      </c>
      <c r="B504">
        <v>32.159999999999997</v>
      </c>
      <c r="C504" s="93">
        <f t="shared" ref="C504" si="965">B504/B503-1</f>
        <v>3.1104199066867011E-4</v>
      </c>
      <c r="D504" s="26">
        <f t="shared" ref="D504" si="966">+F503*(1+L504)</f>
        <v>32.134980642947745</v>
      </c>
      <c r="E504" s="26">
        <f>D504*((1-VLOOKUP(A504,FX!A:M,13,0)))</f>
        <v>32.049850618650673</v>
      </c>
      <c r="F504">
        <v>32.054200000000002</v>
      </c>
      <c r="G504" s="93">
        <f t="shared" ref="G504" si="967">+B504/D504-1</f>
        <v>7.7857078335408225E-4</v>
      </c>
      <c r="H504" s="93">
        <f>(B504/(D504*(1-VLOOKUP(A504,FX!A:M,13,0))))-1</f>
        <v>3.4368141886198522E-3</v>
      </c>
      <c r="I504" s="93">
        <f t="shared" si="767"/>
        <v>3.3006595079583256E-3</v>
      </c>
      <c r="J504">
        <v>4138.75</v>
      </c>
      <c r="K504">
        <v>4160.16</v>
      </c>
      <c r="L504" s="93">
        <f t="shared" ref="L504" si="968">+K504/J504-1</f>
        <v>5.1730594986407752E-3</v>
      </c>
      <c r="M504" s="92">
        <f t="shared" ref="M504" si="969">WEEKDAY(A504,2)</f>
        <v>1</v>
      </c>
    </row>
    <row r="505" spans="1:13" x14ac:dyDescent="0.25">
      <c r="A505" s="90">
        <v>43109</v>
      </c>
      <c r="B505">
        <v>32.130000000000003</v>
      </c>
      <c r="C505" s="93">
        <f t="shared" ref="C505" si="970">B505/B504-1</f>
        <v>-9.3283582089531691E-4</v>
      </c>
      <c r="D505" s="26">
        <f t="shared" ref="D505" si="971">+F504*(1+L505)</f>
        <v>32.278724871158801</v>
      </c>
      <c r="E505" s="26">
        <f>D505*((1-VLOOKUP(A505,FX!A:M,13,0)))</f>
        <v>32.08518678687323</v>
      </c>
      <c r="F505">
        <v>32.084099999999999</v>
      </c>
      <c r="G505" s="93">
        <f t="shared" ref="G505" si="972">+B505/D505-1</f>
        <v>-4.6075200229388491E-3</v>
      </c>
      <c r="H505" s="93">
        <f>(B505/(D505*(1-VLOOKUP(A505,FX!A:M,13,0))))-1</f>
        <v>1.396694787050734E-3</v>
      </c>
      <c r="I505" s="93">
        <f t="shared" si="767"/>
        <v>1.4306151645209209E-3</v>
      </c>
      <c r="J505">
        <v>4160.16</v>
      </c>
      <c r="K505">
        <v>4189.3</v>
      </c>
      <c r="L505" s="93">
        <f t="shared" ref="L505" si="973">+K505/J505-1</f>
        <v>7.0045382869889927E-3</v>
      </c>
      <c r="M505" s="92">
        <f t="shared" ref="M505" si="974">WEEKDAY(A505,2)</f>
        <v>2</v>
      </c>
    </row>
    <row r="506" spans="1:13" x14ac:dyDescent="0.25">
      <c r="A506" s="90">
        <v>43110</v>
      </c>
      <c r="B506">
        <v>32.32</v>
      </c>
      <c r="C506" s="93">
        <f t="shared" ref="C506" si="975">B506/B505-1</f>
        <v>5.9134765017117008E-3</v>
      </c>
      <c r="D506" s="26">
        <f t="shared" ref="D506" si="976">+F505*(1+L506)</f>
        <v>32.225860363545223</v>
      </c>
      <c r="E506" s="26">
        <f>D506*((1-VLOOKUP(A506,FX!A:M,13,0)))</f>
        <v>32.293152260023227</v>
      </c>
      <c r="F506">
        <v>32.281999999999996</v>
      </c>
      <c r="G506" s="93">
        <f t="shared" ref="G506" si="977">+B506/D506-1</f>
        <v>2.9212450930020673E-3</v>
      </c>
      <c r="H506" s="93">
        <f>(B506/(D506*(1-VLOOKUP(A506,FX!A:M,13,0))))-1</f>
        <v>8.3137563532353909E-4</v>
      </c>
      <c r="I506" s="93">
        <f t="shared" si="767"/>
        <v>1.1771265720836865E-3</v>
      </c>
      <c r="J506">
        <v>4189.3</v>
      </c>
      <c r="K506">
        <v>4207.8100000000004</v>
      </c>
      <c r="L506" s="93">
        <f t="shared" ref="L506" si="978">+K506/J506-1</f>
        <v>4.4183992552455642E-3</v>
      </c>
      <c r="M506" s="92">
        <f t="shared" ref="M506" si="979">WEEKDAY(A506,2)</f>
        <v>3</v>
      </c>
    </row>
    <row r="507" spans="1:13" x14ac:dyDescent="0.25">
      <c r="A507" s="90">
        <v>43111</v>
      </c>
      <c r="B507">
        <v>32.51</v>
      </c>
      <c r="C507" s="93">
        <f t="shared" ref="C507" si="980">B507/B506-1</f>
        <v>5.8787128712871617E-3</v>
      </c>
      <c r="D507" s="26">
        <f t="shared" ref="D507" si="981">+F506*(1+L507)</f>
        <v>32.264968327942555</v>
      </c>
      <c r="E507" s="26">
        <f>D507*((1-VLOOKUP(A507,FX!A:M,13,0)))</f>
        <v>32.418671767345643</v>
      </c>
      <c r="F507" s="92">
        <v>32.725299999999997</v>
      </c>
      <c r="G507" s="93">
        <f t="shared" ref="G507" si="982">+B507/D507-1</f>
        <v>7.5943565035283545E-3</v>
      </c>
      <c r="H507" s="93">
        <f>(B507/(D507*(1-VLOOKUP(A507,FX!A:M,13,0))))-1</f>
        <v>2.8171491204136423E-3</v>
      </c>
      <c r="I507" s="93">
        <f t="shared" si="767"/>
        <v>-6.5790076790739338E-3</v>
      </c>
      <c r="J507">
        <v>4207.8100000000004</v>
      </c>
      <c r="K507">
        <v>4205.59</v>
      </c>
      <c r="L507" s="93">
        <f t="shared" ref="L507" si="983">+K507/J507-1</f>
        <v>-5.2759036173222196E-4</v>
      </c>
      <c r="M507" s="92">
        <f t="shared" ref="M507" si="984">WEEKDAY(A507,2)</f>
        <v>4</v>
      </c>
    </row>
    <row r="508" spans="1:13" x14ac:dyDescent="0.25">
      <c r="A508" s="90">
        <v>43112</v>
      </c>
      <c r="B508">
        <v>32.909999999999997</v>
      </c>
      <c r="C508" s="93">
        <f t="shared" ref="C508" si="985">B508/B507-1</f>
        <v>1.2303906490310546E-2</v>
      </c>
      <c r="D508" s="26">
        <f t="shared" ref="D508" si="986">+F507*(1+L508)</f>
        <v>32.876336613887702</v>
      </c>
      <c r="E508" s="26">
        <f>D508*((1-VLOOKUP(A508,FX!A:M,13,0)))</f>
        <v>33.03723881979549</v>
      </c>
      <c r="F508">
        <v>32.725299999999997</v>
      </c>
      <c r="G508" s="93">
        <f t="shared" ref="G508" si="987">+B508/D508-1</f>
        <v>1.0239396958258151E-3</v>
      </c>
      <c r="H508" s="93">
        <f>(B508/(D508*(1-VLOOKUP(A508,FX!A:M,13,0))))-1</f>
        <v>-3.8513757305665974E-3</v>
      </c>
      <c r="I508" s="93">
        <f t="shared" si="767"/>
        <v>5.6439513159542987E-3</v>
      </c>
      <c r="J508">
        <v>4205.59</v>
      </c>
      <c r="K508" s="92">
        <v>4225</v>
      </c>
      <c r="L508" s="93">
        <f>+K508/J508-1</f>
        <v>4.6152858457433332E-3</v>
      </c>
      <c r="M508" s="92">
        <f t="shared" ref="M508" si="988">WEEKDAY(A508,2)</f>
        <v>5</v>
      </c>
    </row>
    <row r="509" spans="1:13" x14ac:dyDescent="0.25">
      <c r="A509" s="90">
        <v>43115</v>
      </c>
      <c r="B509">
        <v>32.909999999999997</v>
      </c>
      <c r="C509" s="93">
        <f t="shared" ref="C509" si="989">B509/B508-1</f>
        <v>0</v>
      </c>
      <c r="D509" s="26">
        <f t="shared" ref="D509" si="990">+F508*(1+L509)</f>
        <v>32.72715895195266</v>
      </c>
      <c r="E509" s="26">
        <f>D509*((1-VLOOKUP(A509,FX!A:M,13,0)))</f>
        <v>32.881348615711801</v>
      </c>
      <c r="F509">
        <v>32.880000000000003</v>
      </c>
      <c r="G509" s="93">
        <f t="shared" ref="G509" si="991">+B509/D509-1</f>
        <v>5.5868292238800965E-3</v>
      </c>
      <c r="H509" s="93">
        <f>(B509/(D509*(1-VLOOKUP(A509,FX!A:M,13,0))))-1</f>
        <v>8.7135672636318162E-4</v>
      </c>
      <c r="I509" s="93">
        <f t="shared" si="767"/>
        <v>9.1240875912390607E-4</v>
      </c>
      <c r="J509">
        <v>4225</v>
      </c>
      <c r="K509">
        <v>4225.24</v>
      </c>
      <c r="L509" s="93">
        <f t="shared" ref="L509" si="992">+K509/J509-1</f>
        <v>5.680473372771111E-5</v>
      </c>
      <c r="M509" s="92">
        <f t="shared" ref="M509" si="993">WEEKDAY(A509,2)</f>
        <v>1</v>
      </c>
    </row>
    <row r="510" spans="1:13" x14ac:dyDescent="0.25">
      <c r="A510" s="90">
        <v>43116</v>
      </c>
      <c r="B510">
        <v>33.049999999999997</v>
      </c>
      <c r="C510" s="93">
        <f t="shared" ref="C510" si="994">B510/B509-1</f>
        <v>4.2540261318748662E-3</v>
      </c>
      <c r="D510" s="26">
        <f t="shared" ref="D510" si="995">+F509*(1+L510)</f>
        <v>33.138589429239524</v>
      </c>
      <c r="E510" s="26">
        <f>D510*((1-VLOOKUP(A510,FX!A:M,13,0)))</f>
        <v>33.102866791849536</v>
      </c>
      <c r="F510">
        <v>33.089799999999997</v>
      </c>
      <c r="G510" s="93">
        <f t="shared" ref="G510" si="996">+B510/D510-1</f>
        <v>-2.673301150270424E-3</v>
      </c>
      <c r="H510" s="93">
        <f>(B510/(D510*(1-VLOOKUP(A510,FX!A:M,13,0))))-1</f>
        <v>-1.5970457236216262E-3</v>
      </c>
      <c r="I510" s="93">
        <f t="shared" si="767"/>
        <v>-1.2027875659568199E-3</v>
      </c>
      <c r="J510">
        <v>4225.24</v>
      </c>
      <c r="K510">
        <v>4258.47</v>
      </c>
      <c r="L510" s="93">
        <f t="shared" ref="L510" si="997">+K510/J510-1</f>
        <v>7.8646420085013435E-3</v>
      </c>
      <c r="M510" s="92">
        <f t="shared" ref="M510" si="998">WEEKDAY(A510,2)</f>
        <v>2</v>
      </c>
    </row>
    <row r="511" spans="1:13" x14ac:dyDescent="0.25">
      <c r="A511" s="90">
        <v>43117</v>
      </c>
      <c r="B511">
        <v>33.200000000000003</v>
      </c>
      <c r="C511" s="93">
        <f t="shared" ref="C511" si="999">B511/B510-1</f>
        <v>4.5385779122544267E-3</v>
      </c>
      <c r="D511" s="26">
        <f t="shared" ref="D511" si="1000">+F510*(1+L511)</f>
        <v>33.009376883246794</v>
      </c>
      <c r="E511" s="26">
        <f>D511*((1-VLOOKUP(A511,FX!A:M,13,0)))</f>
        <v>33.052405005036512</v>
      </c>
      <c r="F511">
        <v>33.044600000000003</v>
      </c>
      <c r="G511" s="93">
        <f t="shared" ref="G511" si="1001">+B511/D511-1</f>
        <v>5.7748171808100768E-3</v>
      </c>
      <c r="H511" s="93">
        <f>(B511/(D511*(1-VLOOKUP(A511,FX!A:M,13,0))))-1</f>
        <v>4.4654842799185523E-3</v>
      </c>
      <c r="I511" s="93">
        <f t="shared" si="767"/>
        <v>4.7027350913613208E-3</v>
      </c>
      <c r="J511">
        <v>4258.47</v>
      </c>
      <c r="K511">
        <v>4248.12</v>
      </c>
      <c r="L511" s="93">
        <f t="shared" ref="L511" si="1002">+K511/J511-1</f>
        <v>-2.4304503730213645E-3</v>
      </c>
      <c r="M511" s="92">
        <f t="shared" ref="M511" si="1003">WEEKDAY(A511,2)</f>
        <v>3</v>
      </c>
    </row>
    <row r="512" spans="1:13" x14ac:dyDescent="0.25">
      <c r="A512" s="90">
        <v>43118</v>
      </c>
      <c r="B512">
        <v>33.380000000000003</v>
      </c>
      <c r="C512" s="93">
        <f t="shared" ref="C512" si="1004">B512/B511-1</f>
        <v>5.4216867469878416E-3</v>
      </c>
      <c r="D512" s="26">
        <f t="shared" ref="D512" si="1005">+F511*(1+L512)</f>
        <v>33.225842333079108</v>
      </c>
      <c r="E512" s="26">
        <f>D512*((1-VLOOKUP(A512,FX!A:M,13,0)))</f>
        <v>33.266828583516173</v>
      </c>
      <c r="F512">
        <v>33.271799999999999</v>
      </c>
      <c r="G512" s="93">
        <f t="shared" ref="G512" si="1006">+B512/D512-1</f>
        <v>4.6396917608741983E-3</v>
      </c>
      <c r="H512" s="93">
        <f>(B512/(D512*(1-VLOOKUP(A512,FX!A:M,13,0))))-1</f>
        <v>3.4019298292806699E-3</v>
      </c>
      <c r="I512" s="93">
        <f t="shared" si="767"/>
        <v>3.2520031979035302E-3</v>
      </c>
      <c r="J512">
        <v>4248.12</v>
      </c>
      <c r="K512">
        <v>4271.42</v>
      </c>
      <c r="L512" s="93">
        <f t="shared" ref="L512" si="1007">+K512/J512-1</f>
        <v>5.484779149364849E-3</v>
      </c>
      <c r="M512" s="92">
        <f t="shared" ref="M512" si="1008">WEEKDAY(A512,2)</f>
        <v>4</v>
      </c>
    </row>
    <row r="513" spans="1:14" x14ac:dyDescent="0.25">
      <c r="A513" s="90">
        <v>43119</v>
      </c>
      <c r="B513">
        <v>33.76</v>
      </c>
      <c r="C513" s="93">
        <f t="shared" ref="C513" si="1009">B513/B512-1</f>
        <v>1.13840623127619E-2</v>
      </c>
      <c r="D513" s="26">
        <f t="shared" ref="D513" si="1010">+F512*(1+L513)</f>
        <v>33.380695815443104</v>
      </c>
      <c r="E513" s="26">
        <f>D513*((1-VLOOKUP(A513,FX!A:M,13,0)))</f>
        <v>33.486456421204046</v>
      </c>
      <c r="F513">
        <v>33.488100000000003</v>
      </c>
      <c r="G513" s="93">
        <f t="shared" ref="G513" si="1011">+B513/D513-1</f>
        <v>1.1362980168358572E-2</v>
      </c>
      <c r="H513" s="93">
        <f>(B513/(D513*(1-VLOOKUP(A513,FX!A:M,13,0))))-1</f>
        <v>8.1687824879177473E-3</v>
      </c>
      <c r="I513" s="93">
        <f t="shared" si="767"/>
        <v>8.119302080440427E-3</v>
      </c>
      <c r="J513">
        <v>4271.42</v>
      </c>
      <c r="K513">
        <v>4285.3999999999996</v>
      </c>
      <c r="L513" s="93">
        <f t="shared" ref="L513" si="1012">+K513/J513-1</f>
        <v>3.2729162667215483E-3</v>
      </c>
      <c r="M513" s="92">
        <f t="shared" ref="M513" si="1013">WEEKDAY(A513,2)</f>
        <v>5</v>
      </c>
      <c r="N513" s="50" t="s">
        <v>659</v>
      </c>
    </row>
    <row r="514" spans="1:14" x14ac:dyDescent="0.25">
      <c r="A514" s="90">
        <v>43122</v>
      </c>
      <c r="B514">
        <v>34.15</v>
      </c>
      <c r="C514" s="93">
        <f t="shared" ref="C514" si="1014">B514/B513-1</f>
        <v>1.1552132701421858E-2</v>
      </c>
      <c r="D514" s="26">
        <f t="shared" ref="D514" si="1015">+F513*(1+L514)</f>
        <v>33.888200508703981</v>
      </c>
      <c r="E514" s="26">
        <f>D514*((1-VLOOKUP(A514,FX!A:M,13,0)))</f>
        <v>33.87104947075742</v>
      </c>
      <c r="F514">
        <v>33.877299999999998</v>
      </c>
      <c r="G514" s="93">
        <f t="shared" ref="G514" si="1016">+B514/D514-1</f>
        <v>7.7253878154071032E-3</v>
      </c>
      <c r="H514" s="93">
        <f>(B514/(D514*(1-VLOOKUP(A514,FX!A:M,13,0))))-1</f>
        <v>8.2356624197137407E-3</v>
      </c>
      <c r="I514" s="93">
        <f t="shared" si="767"/>
        <v>8.0496379581607158E-3</v>
      </c>
      <c r="J514">
        <v>4285.3999999999996</v>
      </c>
      <c r="K514">
        <v>4336.6000000000004</v>
      </c>
      <c r="L514" s="93">
        <f t="shared" ref="L514" si="1017">+K514/J514-1</f>
        <v>1.1947542819807033E-2</v>
      </c>
      <c r="M514" s="92">
        <f t="shared" ref="M514" si="1018">WEEKDAY(A514,2)</f>
        <v>1</v>
      </c>
    </row>
    <row r="515" spans="1:14" x14ac:dyDescent="0.25">
      <c r="A515" s="90">
        <v>43123</v>
      </c>
      <c r="B515">
        <v>34.380000000000003</v>
      </c>
      <c r="C515" s="93">
        <f t="shared" ref="C515" si="1019">B515/B514-1</f>
        <v>6.7349926793558446E-3</v>
      </c>
      <c r="D515" s="26">
        <f t="shared" ref="D515" si="1020">+F514*(1+L515)</f>
        <v>34.236727794355019</v>
      </c>
      <c r="E515" s="26">
        <f>D515*((1-VLOOKUP(A515,FX!A:M,13,0)))</f>
        <v>34.255312338846032</v>
      </c>
      <c r="F515">
        <v>34.257100000000001</v>
      </c>
      <c r="G515" s="93">
        <f t="shared" ref="G515" si="1021">+B515/D515-1</f>
        <v>4.184751723516289E-3</v>
      </c>
      <c r="H515" s="93">
        <f>(B515/(D515*(1-VLOOKUP(A515,FX!A:M,13,0))))-1</f>
        <v>3.639951080305126E-3</v>
      </c>
      <c r="I515" s="93">
        <f t="shared" si="767"/>
        <v>3.5875774656932702E-3</v>
      </c>
      <c r="J515">
        <v>4336.6000000000004</v>
      </c>
      <c r="K515">
        <v>4382.6099999999997</v>
      </c>
      <c r="L515" s="93">
        <f t="shared" ref="L515" si="1022">+K515/J515-1</f>
        <v>1.0609694230502953E-2</v>
      </c>
      <c r="M515" s="92">
        <f t="shared" ref="M515" si="1023">WEEKDAY(A515,2)</f>
        <v>2</v>
      </c>
    </row>
    <row r="516" spans="1:14" x14ac:dyDescent="0.25">
      <c r="A516" s="90">
        <v>43124</v>
      </c>
      <c r="B516">
        <v>34.69</v>
      </c>
      <c r="C516" s="93">
        <f t="shared" ref="C516" si="1024">B516/B515-1</f>
        <v>9.0168702734145789E-3</v>
      </c>
      <c r="D516" s="26">
        <f t="shared" ref="D516" si="1025">+F515*(1+L516)</f>
        <v>34.314004832508488</v>
      </c>
      <c r="E516" s="26">
        <f>D516*((1-VLOOKUP(A516,FX!A:M,13,0)))</f>
        <v>34.580948875486953</v>
      </c>
      <c r="F516">
        <v>34.559699999999999</v>
      </c>
      <c r="G516" s="93">
        <f t="shared" ref="G516" si="1026">+B516/D516-1</f>
        <v>1.0957484249559224E-2</v>
      </c>
      <c r="H516" s="93">
        <f>(B516/(D516*(1-VLOOKUP(A516,FX!A:M,13,0))))-1</f>
        <v>3.1535029563733996E-3</v>
      </c>
      <c r="I516" s="93">
        <f t="shared" si="767"/>
        <v>3.7702873578184803E-3</v>
      </c>
      <c r="J516">
        <v>4382.6099999999997</v>
      </c>
      <c r="K516">
        <v>4389.8900000000003</v>
      </c>
      <c r="L516" s="93">
        <f t="shared" ref="L516" si="1027">+K516/J516-1</f>
        <v>1.6611106167330192E-3</v>
      </c>
      <c r="M516" s="92">
        <f t="shared" ref="M516" si="1028">WEEKDAY(A516,2)</f>
        <v>3</v>
      </c>
    </row>
    <row r="517" spans="1:14" x14ac:dyDescent="0.25">
      <c r="A517" s="90">
        <v>43125</v>
      </c>
      <c r="B517">
        <v>34.479999999999997</v>
      </c>
      <c r="C517" s="93">
        <f t="shared" ref="C517" si="1029">B517/B516-1</f>
        <v>-6.0536177572787508E-3</v>
      </c>
      <c r="D517" s="26">
        <f t="shared" ref="D517" si="1030">+F516*(1+L517)</f>
        <v>34.364381630519212</v>
      </c>
      <c r="E517" s="26">
        <f>D517*((1-VLOOKUP(A517,FX!A:M,13,0)))</f>
        <v>34.483150467209114</v>
      </c>
      <c r="F517">
        <v>34.485100000000003</v>
      </c>
      <c r="G517" s="93">
        <f t="shared" ref="G517" si="1031">+B517/D517-1</f>
        <v>3.3644827578711567E-3</v>
      </c>
      <c r="H517" s="93">
        <f>(B517/(D517*(1-VLOOKUP(A517,FX!A:M,13,0))))-1</f>
        <v>-9.1362510862058599E-5</v>
      </c>
      <c r="I517" s="93">
        <f t="shared" si="767"/>
        <v>-1.4788995827197393E-4</v>
      </c>
      <c r="J517">
        <v>4389.8900000000003</v>
      </c>
      <c r="K517">
        <v>4365.08</v>
      </c>
      <c r="L517" s="93">
        <f t="shared" ref="L517" si="1032">+K517/J517-1</f>
        <v>-5.6516222502159819E-3</v>
      </c>
      <c r="M517" s="92">
        <f t="shared" ref="M517" si="1033">WEEKDAY(A517,2)</f>
        <v>4</v>
      </c>
    </row>
    <row r="518" spans="1:14" x14ac:dyDescent="0.25">
      <c r="A518" s="90">
        <v>43126</v>
      </c>
      <c r="B518">
        <v>34.85</v>
      </c>
      <c r="C518" s="93">
        <f t="shared" ref="C518" si="1034">B518/B517-1</f>
        <v>1.0730858468677607E-2</v>
      </c>
      <c r="D518" s="26">
        <f t="shared" ref="D518" si="1035">+F517*(1+L518)</f>
        <v>34.613241596946679</v>
      </c>
      <c r="E518" s="26">
        <f>D518*((1-VLOOKUP(A518,FX!A:M,13,0)))</f>
        <v>34.626917952480937</v>
      </c>
      <c r="F518">
        <v>34.627699999999997</v>
      </c>
      <c r="G518" s="93">
        <f t="shared" ref="G518" si="1036">+B518/D518-1</f>
        <v>6.8401106666129419E-3</v>
      </c>
      <c r="H518" s="93">
        <f>(B518/(D518*(1-VLOOKUP(A518,FX!A:M,13,0))))-1</f>
        <v>6.4424459556349234E-3</v>
      </c>
      <c r="I518" s="93">
        <f t="shared" si="767"/>
        <v>6.4197160077048565E-3</v>
      </c>
      <c r="J518">
        <v>4365.08</v>
      </c>
      <c r="K518">
        <v>4381.3</v>
      </c>
      <c r="L518" s="93">
        <f t="shared" ref="L518" si="1037">+K518/J518-1</f>
        <v>3.7158540049666566E-3</v>
      </c>
      <c r="M518" s="92">
        <f t="shared" ref="M518" si="1038">WEEKDAY(A518,2)</f>
        <v>5</v>
      </c>
      <c r="N518" s="50" t="s">
        <v>675</v>
      </c>
    </row>
    <row r="519" spans="1:14" x14ac:dyDescent="0.25">
      <c r="A519" s="90">
        <v>43129</v>
      </c>
      <c r="B519">
        <v>33.880000000000003</v>
      </c>
      <c r="C519" s="93">
        <f t="shared" ref="C519" si="1039">B519/B518-1</f>
        <v>-2.7833572453371591E-2</v>
      </c>
      <c r="D519" s="26">
        <f t="shared" ref="D519" si="1040">+F518*(1+L519)</f>
        <v>34.001108792824049</v>
      </c>
      <c r="E519" s="26">
        <f>D519*((1-VLOOKUP(A519,FX!A:M,13,0)))</f>
        <v>33.943619568625039</v>
      </c>
      <c r="F519">
        <v>33.935000000000002</v>
      </c>
      <c r="G519" s="93">
        <f t="shared" ref="G519" si="1041">+B519/D519-1</f>
        <v>-3.5619071590279328E-3</v>
      </c>
      <c r="H519" s="93">
        <f>(B519/(D519*(1-VLOOKUP(A519,FX!A:M,13,0))))-1</f>
        <v>-1.8742717905029238E-3</v>
      </c>
      <c r="I519" s="93">
        <f t="shared" si="767"/>
        <v>-1.6207455429497752E-3</v>
      </c>
      <c r="J519">
        <v>4381.3</v>
      </c>
      <c r="K519">
        <v>4302.0200000000004</v>
      </c>
      <c r="L519" s="93">
        <f t="shared" ref="L519" si="1042">+K519/J519-1</f>
        <v>-1.8095085933398702E-2</v>
      </c>
      <c r="M519" s="92">
        <f t="shared" ref="M519" si="1043">WEEKDAY(A519,2)</f>
        <v>1</v>
      </c>
    </row>
    <row r="520" spans="1:14" x14ac:dyDescent="0.25">
      <c r="A520" s="90">
        <v>43130</v>
      </c>
      <c r="B520">
        <v>33.56</v>
      </c>
      <c r="C520" s="93">
        <f t="shared" ref="C520" si="1044">B520/B519-1</f>
        <v>-9.445100354191216E-3</v>
      </c>
      <c r="D520" s="26">
        <f t="shared" ref="D520" si="1045">+F519*(1+L520)</f>
        <v>33.572775928517302</v>
      </c>
      <c r="E520" s="26">
        <f>D520*((1-VLOOKUP(A520,FX!A:M,13,0)))</f>
        <v>33.604341434900384</v>
      </c>
      <c r="F520">
        <v>33.593699999999998</v>
      </c>
      <c r="G520" s="93">
        <f t="shared" ref="G520" si="1046">+B520/D520-1</f>
        <v>-3.8054430007516959E-4</v>
      </c>
      <c r="H520" s="93">
        <f>(B520/(D520*(1-VLOOKUP(A520,FX!A:M,13,0))))-1</f>
        <v>-1.3195150687979051E-3</v>
      </c>
      <c r="I520" s="93">
        <f t="shared" si="767"/>
        <v>-1.0031642837793342E-3</v>
      </c>
      <c r="J520">
        <v>4302.0200000000004</v>
      </c>
      <c r="K520">
        <v>4256.1000000000004</v>
      </c>
      <c r="L520" s="93">
        <f t="shared" ref="L520" si="1047">+K520/J520-1</f>
        <v>-1.0674055443721797E-2</v>
      </c>
      <c r="M520" s="92">
        <f t="shared" ref="M520" si="1048">WEEKDAY(A520,2)</f>
        <v>2</v>
      </c>
    </row>
    <row r="521" spans="1:14" x14ac:dyDescent="0.25">
      <c r="A521" s="90">
        <v>43131</v>
      </c>
      <c r="B521">
        <v>33.979999999999997</v>
      </c>
      <c r="C521" s="93">
        <f t="shared" ref="C521" si="1049">B521/B520-1</f>
        <v>1.2514898688915199E-2</v>
      </c>
      <c r="D521" s="26">
        <f t="shared" ref="D521" si="1050">+F520*(1+L521)</f>
        <v>33.749982808204685</v>
      </c>
      <c r="E521" s="26">
        <f>D521*((1-VLOOKUP(A521,FX!A:M,13,0)))</f>
        <v>33.926210348801462</v>
      </c>
      <c r="F521">
        <v>33.911900000000003</v>
      </c>
      <c r="G521" s="93">
        <f t="shared" ref="G521" si="1051">+B521/D521-1</f>
        <v>6.815327672978766E-3</v>
      </c>
      <c r="H521" s="93">
        <f>(B521/(D521*(1-VLOOKUP(A521,FX!A:M,13,0))))-1</f>
        <v>1.585489526991557E-3</v>
      </c>
      <c r="I521" s="93">
        <f t="shared" si="767"/>
        <v>2.0081446335944442E-3</v>
      </c>
      <c r="J521">
        <v>4256.1000000000004</v>
      </c>
      <c r="K521">
        <v>4275.8999999999996</v>
      </c>
      <c r="L521" s="93">
        <f t="shared" ref="L521" si="1052">+K521/J521-1</f>
        <v>4.6521463311479661E-3</v>
      </c>
      <c r="M521" s="92">
        <f t="shared" ref="M521" si="1053">WEEKDAY(A521,2)</f>
        <v>3</v>
      </c>
    </row>
    <row r="522" spans="1:14" x14ac:dyDescent="0.25">
      <c r="A522" s="90">
        <v>43132</v>
      </c>
      <c r="B522">
        <v>33.49</v>
      </c>
      <c r="C522" s="93">
        <f t="shared" ref="C522" si="1054">B522/B521-1</f>
        <v>-1.4420247204237624E-2</v>
      </c>
      <c r="D522" s="26">
        <f t="shared" ref="D522" si="1055">+F521*(1+L522)</f>
        <v>33.673971844523962</v>
      </c>
      <c r="E522" s="26">
        <f>D522*((1-VLOOKUP(A522,FX!A:M,13,0)))</f>
        <v>33.725449285019501</v>
      </c>
      <c r="F522">
        <v>33.707900000000002</v>
      </c>
      <c r="G522" s="93">
        <f t="shared" ref="G522" si="1056">+B522/D522-1</f>
        <v>-5.4633247712321253E-3</v>
      </c>
      <c r="H522" s="93">
        <f>(B522/(D522*(1-VLOOKUP(A522,FX!A:M,13,0))))-1</f>
        <v>-6.9813535478705502E-3</v>
      </c>
      <c r="I522" s="93">
        <f t="shared" si="767"/>
        <v>-6.4643599868280388E-3</v>
      </c>
      <c r="J522">
        <v>4275.8999999999996</v>
      </c>
      <c r="K522">
        <v>4245.8999999999996</v>
      </c>
      <c r="L522" s="93">
        <f t="shared" ref="L522" si="1057">+K522/J522-1</f>
        <v>-7.0160667929558551E-3</v>
      </c>
      <c r="M522" s="92">
        <f t="shared" ref="M522" si="1058">WEEKDAY(A522,2)</f>
        <v>4</v>
      </c>
      <c r="N522" s="50" t="s">
        <v>684</v>
      </c>
    </row>
    <row r="523" spans="1:14" x14ac:dyDescent="0.25">
      <c r="A523" s="90">
        <v>43133</v>
      </c>
      <c r="B523">
        <v>33.39</v>
      </c>
      <c r="C523" s="93">
        <f t="shared" ref="C523" si="1059">B523/B522-1</f>
        <v>-2.9859659599881239E-3</v>
      </c>
      <c r="D523" s="26">
        <f t="shared" ref="D523" si="1060">+F522*(1+L523)</f>
        <v>33.908993079676868</v>
      </c>
      <c r="E523" s="26">
        <f>D523*((1-VLOOKUP(A523,FX!A:M,13,0)))</f>
        <v>33.774392829150521</v>
      </c>
      <c r="F523">
        <v>33.781700000000001</v>
      </c>
      <c r="G523" s="93">
        <f t="shared" ref="G523" si="1061">+B523/D523-1</f>
        <v>-1.5305470099255869E-2</v>
      </c>
      <c r="H523" s="93">
        <f>(B523/(D523*(1-VLOOKUP(A523,FX!A:M,13,0))))-1</f>
        <v>-1.1381191398317392E-2</v>
      </c>
      <c r="I523" s="93">
        <f t="shared" si="767"/>
        <v>-1.1595035181769964E-2</v>
      </c>
      <c r="J523">
        <v>4245.8999999999996</v>
      </c>
      <c r="K523">
        <v>4271.2299999999996</v>
      </c>
      <c r="L523" s="93">
        <f t="shared" ref="L523" si="1062">+K523/J523-1</f>
        <v>5.9657551991332269E-3</v>
      </c>
      <c r="M523" s="92">
        <f t="shared" ref="M523" si="1063">WEEKDAY(A523,2)</f>
        <v>5</v>
      </c>
      <c r="N523" s="50" t="s">
        <v>686</v>
      </c>
    </row>
    <row r="524" spans="1:14" x14ac:dyDescent="0.25">
      <c r="A524" s="90">
        <v>43136</v>
      </c>
      <c r="B524">
        <v>33.11</v>
      </c>
      <c r="C524" s="93">
        <f t="shared" ref="C524" si="1064">B524/B523-1</f>
        <v>-8.3857442348008737E-3</v>
      </c>
      <c r="D524" s="26">
        <f t="shared" ref="D524" si="1065">+F523*(1+L524)</f>
        <v>33.804794650487096</v>
      </c>
      <c r="E524" s="26">
        <f>D524*((1-VLOOKUP(A524,FX!A:M,13,0)))</f>
        <v>33.830935617135722</v>
      </c>
      <c r="F524">
        <v>33.8247</v>
      </c>
      <c r="G524" s="93">
        <f t="shared" ref="G524" si="1066">+B524/D524-1</f>
        <v>-2.0553139212075799E-2</v>
      </c>
      <c r="H524" s="93">
        <f>(B524/(D524*(1-VLOOKUP(A524,FX!A:M,13,0))))-1</f>
        <v>-2.1309952089251794E-2</v>
      </c>
      <c r="I524" s="93">
        <f t="shared" si="767"/>
        <v>-2.1129529604105857E-2</v>
      </c>
      <c r="J524">
        <v>4271.2299999999996</v>
      </c>
      <c r="K524">
        <v>4274.1499999999996</v>
      </c>
      <c r="L524" s="93">
        <f t="shared" ref="L524" si="1067">+K524/J524-1</f>
        <v>6.8364382156893555E-4</v>
      </c>
      <c r="M524" s="92">
        <f t="shared" ref="M524" si="1068">WEEKDAY(A524,2)</f>
        <v>1</v>
      </c>
    </row>
    <row r="525" spans="1:14" x14ac:dyDescent="0.25">
      <c r="A525" s="90">
        <v>43137</v>
      </c>
      <c r="B525">
        <v>33.07</v>
      </c>
      <c r="C525" s="93">
        <f t="shared" ref="C525" si="1069">B525/B524-1</f>
        <v>-1.2080942313500431E-3</v>
      </c>
      <c r="D525" s="26">
        <f t="shared" ref="D525" si="1070">+F524*(1+L525)</f>
        <v>32.833419412748739</v>
      </c>
      <c r="E525" s="26">
        <f>D525*((1-VLOOKUP(A525,FX!A:M,13,0)))</f>
        <v>32.977257541499036</v>
      </c>
      <c r="F525">
        <v>32.940199999999997</v>
      </c>
      <c r="G525" s="93">
        <f t="shared" ref="G525" si="1071">+B525/D525-1</f>
        <v>7.2054812286592718E-3</v>
      </c>
      <c r="H525" s="93">
        <f>(B525/(D525*(1-VLOOKUP(A525,FX!A:M,13,0))))-1</f>
        <v>2.8123156810191396E-3</v>
      </c>
      <c r="I525" s="93">
        <f t="shared" si="767"/>
        <v>3.940473949763712E-3</v>
      </c>
      <c r="J525">
        <v>4274.1499999999996</v>
      </c>
      <c r="K525">
        <v>4148.8900000000003</v>
      </c>
      <c r="L525" s="93">
        <f t="shared" ref="L525" si="1072">+K525/J525-1</f>
        <v>-2.9306411801176657E-2</v>
      </c>
      <c r="M525" s="92">
        <f t="shared" ref="M525" si="1073">WEEKDAY(A525,2)</f>
        <v>2</v>
      </c>
      <c r="N525" s="50" t="s">
        <v>691</v>
      </c>
    </row>
    <row r="526" spans="1:14" x14ac:dyDescent="0.25">
      <c r="A526" s="90">
        <v>43138</v>
      </c>
      <c r="B526">
        <v>31.55</v>
      </c>
      <c r="C526" s="93">
        <f t="shared" ref="C526" si="1074">B526/B525-1</f>
        <v>-4.5963108557605103E-2</v>
      </c>
      <c r="D526" s="26">
        <f t="shared" ref="D526" si="1075">+F525*(1+L526)</f>
        <v>32.159030511775434</v>
      </c>
      <c r="E526" s="26">
        <f>D526*((1-VLOOKUP(A526,FX!A:M,13,0)))</f>
        <v>31.971050858409061</v>
      </c>
      <c r="F526">
        <v>31.9649</v>
      </c>
      <c r="G526" s="93">
        <f t="shared" ref="G526" si="1076">+B526/D526-1</f>
        <v>-1.8938086816778554E-2</v>
      </c>
      <c r="H526" s="93">
        <f>(B526/(D526*(1-VLOOKUP(A526,FX!A:M,13,0))))-1</f>
        <v>-1.3169753483355251E-2</v>
      </c>
      <c r="I526" s="93">
        <f t="shared" si="767"/>
        <v>-1.2979862286445432E-2</v>
      </c>
      <c r="J526">
        <v>4148.8900000000003</v>
      </c>
      <c r="K526">
        <v>4050.5</v>
      </c>
      <c r="L526" s="93">
        <f t="shared" ref="L526" si="1077">+K526/J526-1</f>
        <v>-2.3714776723412823E-2</v>
      </c>
      <c r="M526" s="92">
        <f t="shared" ref="M526" si="1078">WEEKDAY(A526,2)</f>
        <v>3</v>
      </c>
      <c r="N526" s="50" t="s">
        <v>695</v>
      </c>
    </row>
    <row r="527" spans="1:14" ht="28" x14ac:dyDescent="0.25">
      <c r="A527" s="90">
        <v>43139</v>
      </c>
      <c r="B527">
        <v>30.56</v>
      </c>
      <c r="C527" s="93">
        <f t="shared" ref="C527" si="1079">B527/B526-1</f>
        <v>-3.137876386687799E-2</v>
      </c>
      <c r="D527" s="26">
        <f t="shared" ref="D527" si="1080">+F526*(1+L527)</f>
        <v>31.661468224910504</v>
      </c>
      <c r="E527" s="26">
        <f>D527*((1-VLOOKUP(A527,FX!A:M,13,0)))</f>
        <v>31.393501288345959</v>
      </c>
      <c r="F527">
        <v>31.390999999999998</v>
      </c>
      <c r="G527" s="93">
        <f t="shared" ref="G527" si="1081">+B527/D527-1</f>
        <v>-3.4788918097105048E-2</v>
      </c>
      <c r="H527" s="93">
        <f>(B527/(D527*(1-VLOOKUP(A527,FX!A:M,13,0))))-1</f>
        <v>-2.6550121972389817E-2</v>
      </c>
      <c r="I527" s="93">
        <f t="shared" si="767"/>
        <v>-2.6472555828103594E-2</v>
      </c>
      <c r="J527">
        <v>4050.5</v>
      </c>
      <c r="K527">
        <v>4012.05</v>
      </c>
      <c r="L527" s="93">
        <f t="shared" ref="L527" si="1082">+K527/J527-1</f>
        <v>-9.492655227749669E-3</v>
      </c>
      <c r="M527" s="92">
        <f t="shared" ref="M527" si="1083">WEEKDAY(A527,2)</f>
        <v>4</v>
      </c>
      <c r="N527" s="50" t="s">
        <v>698</v>
      </c>
    </row>
    <row r="528" spans="1:14" x14ac:dyDescent="0.25">
      <c r="A528" s="90">
        <v>43140</v>
      </c>
      <c r="B528">
        <v>29.77</v>
      </c>
      <c r="C528" s="93">
        <f t="shared" ref="C528" si="1084">B528/B527-1</f>
        <v>-2.5850785340314153E-2</v>
      </c>
      <c r="D528" s="26">
        <f t="shared" ref="D528" si="1085">+F527*(1+L528)</f>
        <v>30.049935606485459</v>
      </c>
      <c r="E528" s="26">
        <f>D528*((1-VLOOKUP(A528,FX!A:M,13,0)))</f>
        <v>30.316228627248812</v>
      </c>
      <c r="F528">
        <v>30.279299999999999</v>
      </c>
      <c r="G528" s="93">
        <f t="shared" ref="G528" si="1086">+B528/D528-1</f>
        <v>-9.3156807439228606E-3</v>
      </c>
      <c r="H528" s="93">
        <f>(B528/(D528*(1-VLOOKUP(A528,FX!A:M,13,0))))-1</f>
        <v>-1.8017697186709092E-2</v>
      </c>
      <c r="I528" s="93">
        <f t="shared" si="767"/>
        <v>-1.68200717982252E-2</v>
      </c>
      <c r="J528">
        <v>4012.05</v>
      </c>
      <c r="K528">
        <v>3840.65</v>
      </c>
      <c r="L528" s="93">
        <f t="shared" ref="L528" si="1087">+K528/J528-1</f>
        <v>-4.2721302077491585E-2</v>
      </c>
      <c r="M528" s="92">
        <f t="shared" ref="M528" si="1088">WEEKDAY(A528,2)</f>
        <v>5</v>
      </c>
      <c r="N528" s="50" t="s">
        <v>703</v>
      </c>
    </row>
    <row r="529" spans="1:14" x14ac:dyDescent="0.25">
      <c r="A529" s="90">
        <v>43143</v>
      </c>
      <c r="B529">
        <v>30.69</v>
      </c>
      <c r="C529" s="93">
        <f t="shared" ref="C529" si="1089">B529/B528-1</f>
        <v>3.0903594222371655E-2</v>
      </c>
      <c r="D529" s="26">
        <f t="shared" ref="D529" si="1090">+F528*(1+L529)</f>
        <v>30.66915884811165</v>
      </c>
      <c r="E529" s="26">
        <f>D529*((1-VLOOKUP(A529,FX!A:M,13,0)))</f>
        <v>30.611007943378311</v>
      </c>
      <c r="F529">
        <v>30.6389</v>
      </c>
      <c r="G529" s="93">
        <f t="shared" ref="G529" si="1091">+B529/D529-1</f>
        <v>6.7954755432220182E-4</v>
      </c>
      <c r="H529" s="93">
        <f>(B529/(D529*(1-VLOOKUP(A529,FX!A:M,13,0))))-1</f>
        <v>2.5805114541737062E-3</v>
      </c>
      <c r="I529" s="93">
        <f t="shared" si="767"/>
        <v>1.6678144450357202E-3</v>
      </c>
      <c r="J529">
        <v>3840.65</v>
      </c>
      <c r="K529">
        <v>3890.1</v>
      </c>
      <c r="L529" s="93">
        <f t="shared" ref="L529" si="1092">+K529/J529-1</f>
        <v>1.2875424732792684E-2</v>
      </c>
      <c r="M529" s="92">
        <f t="shared" ref="M529" si="1093">WEEKDAY(A529,2)</f>
        <v>1</v>
      </c>
    </row>
    <row r="530" spans="1:14" x14ac:dyDescent="0.25">
      <c r="A530" s="90">
        <v>43144</v>
      </c>
      <c r="B530">
        <v>31.05</v>
      </c>
      <c r="C530" s="93">
        <f t="shared" ref="C530" si="1094">B530/B529-1</f>
        <v>1.1730205278592365E-2</v>
      </c>
      <c r="D530" s="26">
        <f t="shared" ref="D530" si="1095">+F529*(1+L530)</f>
        <v>30.997499809002338</v>
      </c>
      <c r="E530" s="26">
        <f>D530*((1-VLOOKUP(A530,FX!A:M,13,0)))</f>
        <v>30.966918943427817</v>
      </c>
      <c r="F530">
        <v>30.9697</v>
      </c>
      <c r="G530" s="93">
        <f t="shared" ref="G530" si="1096">+B530/D530-1</f>
        <v>1.6936911467426707E-3</v>
      </c>
      <c r="H530" s="93">
        <f>(B530/(D530*(1-VLOOKUP(A530,FX!A:M,13,0))))-1</f>
        <v>2.6828970852399436E-3</v>
      </c>
      <c r="I530" s="93">
        <f t="shared" si="767"/>
        <v>2.5928568891528947E-3</v>
      </c>
      <c r="J530">
        <v>3890.1</v>
      </c>
      <c r="K530">
        <v>3935.63</v>
      </c>
      <c r="L530" s="93">
        <f t="shared" ref="L530" si="1097">+K530/J530-1</f>
        <v>1.1704069304131037E-2</v>
      </c>
      <c r="M530" s="92">
        <f t="shared" ref="M530" si="1098">WEEKDAY(A530,2)</f>
        <v>2</v>
      </c>
      <c r="N530" s="50" t="s">
        <v>705</v>
      </c>
    </row>
    <row r="531" spans="1:14" x14ac:dyDescent="0.25">
      <c r="A531" s="90">
        <v>43145</v>
      </c>
      <c r="B531">
        <v>31.62</v>
      </c>
      <c r="C531" s="93">
        <f t="shared" ref="C531" si="1099">B531/B530-1</f>
        <v>1.8357487922705307E-2</v>
      </c>
      <c r="D531" s="26">
        <f t="shared" ref="D531" si="1100">+F530*(1+L531)</f>
        <v>31.21623758127669</v>
      </c>
      <c r="E531" s="26">
        <f>D531*((1-VLOOKUP(A531,FX!A:M,13,0)))</f>
        <v>31.320363227920836</v>
      </c>
      <c r="F531">
        <v>31.341699999999999</v>
      </c>
      <c r="G531" s="93">
        <f t="shared" ref="G531" si="1101">+B531/D531-1</f>
        <v>1.2934371660647592E-2</v>
      </c>
      <c r="H531" s="93">
        <f>(B531/(D531*(1-VLOOKUP(A531,FX!A:M,13,0))))-1</f>
        <v>9.5668357962097605E-3</v>
      </c>
      <c r="I531" s="93">
        <f t="shared" si="767"/>
        <v>8.8795438664781567E-3</v>
      </c>
      <c r="J531">
        <v>3935.63</v>
      </c>
      <c r="K531">
        <v>3966.96</v>
      </c>
      <c r="L531" s="93">
        <f t="shared" ref="L531" si="1102">+K531/J531-1</f>
        <v>7.9606060529062717E-3</v>
      </c>
      <c r="M531" s="92">
        <f t="shared" ref="M531" si="1103">WEEKDAY(A531,2)</f>
        <v>3</v>
      </c>
      <c r="N531" s="50" t="s">
        <v>707</v>
      </c>
    </row>
    <row r="532" spans="1:14" x14ac:dyDescent="0.25">
      <c r="A532" s="90">
        <v>43146</v>
      </c>
      <c r="B532">
        <v>32.229999999999997</v>
      </c>
      <c r="C532" s="93">
        <f t="shared" ref="C532" si="1104">B532/B531-1</f>
        <v>1.9291587602782823E-2</v>
      </c>
      <c r="D532" s="26">
        <f t="shared" ref="D532" si="1105">+F531*(1+L532)</f>
        <v>31.341699999999999</v>
      </c>
      <c r="E532" s="26">
        <f>D532*((1-VLOOKUP(A532,FX!A:M,13,0)))</f>
        <v>31.498923469799237</v>
      </c>
      <c r="F532">
        <v>31.4846</v>
      </c>
      <c r="G532" s="93">
        <f t="shared" ref="G532" si="1106">+B532/D532-1</f>
        <v>2.8342431967634196E-2</v>
      </c>
      <c r="H532" s="93">
        <f>(B532/(D532*(1-VLOOKUP(A532,FX!A:M,13,0))))-1</f>
        <v>2.320957193669515E-2</v>
      </c>
      <c r="I532" s="93">
        <f t="shared" si="767"/>
        <v>2.3675066540467249E-2</v>
      </c>
      <c r="J532">
        <v>3966.96</v>
      </c>
      <c r="K532">
        <v>3966.96</v>
      </c>
      <c r="L532" s="93">
        <f t="shared" ref="L532" si="1107">+K532/J532-1</f>
        <v>0</v>
      </c>
      <c r="M532" s="92">
        <f t="shared" ref="M532" si="1108">WEEKDAY(A532,2)</f>
        <v>4</v>
      </c>
      <c r="N532" s="50" t="s">
        <v>708</v>
      </c>
    </row>
    <row r="533" spans="1:14" x14ac:dyDescent="0.25">
      <c r="A533" s="90">
        <v>43147</v>
      </c>
      <c r="B533">
        <v>32.229999999999997</v>
      </c>
      <c r="C533" s="93">
        <f t="shared" ref="C533" si="1109">B533/B532-1</f>
        <v>0</v>
      </c>
      <c r="D533" s="26">
        <f t="shared" ref="D533" si="1110">+F532*(1+L533)</f>
        <v>31.4846</v>
      </c>
      <c r="E533" s="26">
        <f>D533*((1-VLOOKUP(A533,FX!A:M,13,0)))</f>
        <v>31.396443753237605</v>
      </c>
      <c r="F533">
        <v>31.392900000000001</v>
      </c>
      <c r="G533" s="93">
        <f t="shared" ref="G533" si="1111">+B533/D533-1</f>
        <v>2.3675066540467249E-2</v>
      </c>
      <c r="H533" s="93">
        <f>(B533/(D533*(1-VLOOKUP(A533,FX!A:M,13,0))))-1</f>
        <v>2.6549384169550549E-2</v>
      </c>
      <c r="I533" s="93">
        <f t="shared" si="767"/>
        <v>2.6665265075860978E-2</v>
      </c>
      <c r="J533">
        <v>3966.96</v>
      </c>
      <c r="K533">
        <v>3966.96</v>
      </c>
      <c r="L533" s="93">
        <f t="shared" ref="L533" si="1112">+K533/J533-1</f>
        <v>0</v>
      </c>
      <c r="M533" s="92">
        <f t="shared" ref="M533:M538" si="1113">WEEKDAY(A533,2)</f>
        <v>5</v>
      </c>
      <c r="N533" s="50" t="s">
        <v>716</v>
      </c>
    </row>
    <row r="534" spans="1:14" x14ac:dyDescent="0.25">
      <c r="A534" s="90">
        <v>43150</v>
      </c>
      <c r="M534">
        <f t="shared" si="1113"/>
        <v>1</v>
      </c>
    </row>
    <row r="535" spans="1:14" x14ac:dyDescent="0.25">
      <c r="A535" s="90">
        <v>43151</v>
      </c>
      <c r="M535">
        <f t="shared" si="1113"/>
        <v>2</v>
      </c>
    </row>
    <row r="536" spans="1:14" x14ac:dyDescent="0.25">
      <c r="A536" s="90">
        <v>43152</v>
      </c>
      <c r="M536">
        <f t="shared" si="1113"/>
        <v>3</v>
      </c>
    </row>
    <row r="537" spans="1:14" x14ac:dyDescent="0.25">
      <c r="A537" s="90">
        <v>43153</v>
      </c>
      <c r="M537">
        <f t="shared" si="1113"/>
        <v>4</v>
      </c>
    </row>
    <row r="538" spans="1:14" x14ac:dyDescent="0.25">
      <c r="A538" s="90">
        <v>43154</v>
      </c>
      <c r="M538">
        <f t="shared" si="1113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539"/>
  <sheetViews>
    <sheetView zoomScale="115" zoomScaleNormal="115" workbookViewId="0">
      <pane xSplit="1" ySplit="2" topLeftCell="B523" activePane="bottomRight" state="frozen"/>
      <selection pane="topRight" activeCell="B1" sqref="B1"/>
      <selection pane="bottomLeft" activeCell="A3" sqref="A3"/>
      <selection pane="bottomRight" activeCell="A535" sqref="A535:A539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x14ac:dyDescent="0.25">
      <c r="J1" t="s">
        <v>220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8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2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x14ac:dyDescent="0.2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x14ac:dyDescent="0.2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x14ac:dyDescent="0.2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x14ac:dyDescent="0.2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x14ac:dyDescent="0.2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8" x14ac:dyDescent="0.2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x14ac:dyDescent="0.2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x14ac:dyDescent="0.2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x14ac:dyDescent="0.2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x14ac:dyDescent="0.2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x14ac:dyDescent="0.2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x14ac:dyDescent="0.2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x14ac:dyDescent="0.2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x14ac:dyDescent="0.2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x14ac:dyDescent="0.2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x14ac:dyDescent="0.2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x14ac:dyDescent="0.2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x14ac:dyDescent="0.2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x14ac:dyDescent="0.2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x14ac:dyDescent="0.2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x14ac:dyDescent="0.2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x14ac:dyDescent="0.2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x14ac:dyDescent="0.2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x14ac:dyDescent="0.2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x14ac:dyDescent="0.2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x14ac:dyDescent="0.2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x14ac:dyDescent="0.2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x14ac:dyDescent="0.2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x14ac:dyDescent="0.2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x14ac:dyDescent="0.2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x14ac:dyDescent="0.2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x14ac:dyDescent="0.2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x14ac:dyDescent="0.2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x14ac:dyDescent="0.2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x14ac:dyDescent="0.2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x14ac:dyDescent="0.2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x14ac:dyDescent="0.2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x14ac:dyDescent="0.2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x14ac:dyDescent="0.2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x14ac:dyDescent="0.2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x14ac:dyDescent="0.2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x14ac:dyDescent="0.2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x14ac:dyDescent="0.2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x14ac:dyDescent="0.2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x14ac:dyDescent="0.2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x14ac:dyDescent="0.2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x14ac:dyDescent="0.2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8" x14ac:dyDescent="0.2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x14ac:dyDescent="0.2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x14ac:dyDescent="0.2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x14ac:dyDescent="0.2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x14ac:dyDescent="0.2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x14ac:dyDescent="0.2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x14ac:dyDescent="0.2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x14ac:dyDescent="0.2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x14ac:dyDescent="0.2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x14ac:dyDescent="0.2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568</v>
      </c>
    </row>
    <row r="465" spans="1:14" x14ac:dyDescent="0.2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573</v>
      </c>
    </row>
    <row r="466" spans="1:14" x14ac:dyDescent="0.2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x14ac:dyDescent="0.2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x14ac:dyDescent="0.25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 x14ac:dyDescent="0.25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586</v>
      </c>
    </row>
    <row r="470" spans="1:14" x14ac:dyDescent="0.25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 x14ac:dyDescent="0.25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I471" s="93">
        <f t="shared" si="272"/>
        <v>-1.6532628546148675E-3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 x14ac:dyDescent="0.25">
      <c r="A472" s="90">
        <v>43060</v>
      </c>
      <c r="B472">
        <v>35.67</v>
      </c>
      <c r="C472" s="93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3">
        <f t="shared" ref="G472" si="809">+B472/D472-1</f>
        <v>7.8929913143983566E-3</v>
      </c>
      <c r="H472" s="93">
        <f>(B472/(D472*(1-VLOOKUP(A472,FX!A:M,13,0))))-1</f>
        <v>4.8596486998737642E-3</v>
      </c>
      <c r="I472" s="93">
        <f t="shared" si="272"/>
        <v>4.4916292364229893E-3</v>
      </c>
      <c r="J472">
        <v>6433.17</v>
      </c>
      <c r="K472">
        <v>6456.35</v>
      </c>
      <c r="L472" s="93">
        <f t="shared" ref="L472" si="810">+K472/J472-1</f>
        <v>3.6032002885046932E-3</v>
      </c>
      <c r="M472" s="92">
        <f t="shared" ref="M472" si="811">WEEKDAY(A472,2)</f>
        <v>2</v>
      </c>
    </row>
    <row r="473" spans="1:14" x14ac:dyDescent="0.25">
      <c r="A473" s="90">
        <v>43061</v>
      </c>
      <c r="B473">
        <v>35.4</v>
      </c>
      <c r="C473" s="93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3">
        <f t="shared" ref="G473" si="814">+B473/D473-1</f>
        <v>-4.9392241732149067E-4</v>
      </c>
      <c r="H473" s="93">
        <f>(B473/(D473*(1-VLOOKUP(A473,FX!A:M,13,0))))-1</f>
        <v>-4.7058195138945935E-3</v>
      </c>
      <c r="I473" s="93">
        <f t="shared" si="272"/>
        <v>-4.6645803986402612E-3</v>
      </c>
      <c r="J473">
        <v>6456.35</v>
      </c>
      <c r="K473">
        <v>6439.44</v>
      </c>
      <c r="L473" s="93">
        <f t="shared" ref="L473" si="815">+K473/J473-1</f>
        <v>-2.6191269060693578E-3</v>
      </c>
      <c r="M473" s="92">
        <f t="shared" ref="M473" si="816">WEEKDAY(A473,2)</f>
        <v>3</v>
      </c>
    </row>
    <row r="474" spans="1:14" x14ac:dyDescent="0.25">
      <c r="A474" s="90">
        <v>43062</v>
      </c>
      <c r="B474">
        <v>35.445</v>
      </c>
      <c r="C474" s="93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2">
        <v>34.76</v>
      </c>
      <c r="G474" s="93">
        <f t="shared" ref="G474" si="819">+B474/D474-1</f>
        <v>2.2797040760340836E-2</v>
      </c>
      <c r="H474" s="93">
        <f>(B474/(D474*(1-VLOOKUP(A474,FX!A:M,13,0))))-1</f>
        <v>1.9711929903651448E-2</v>
      </c>
      <c r="I474" s="93">
        <f t="shared" ref="I474:I534" si="820">+B474/F474-1</f>
        <v>1.9706559263521273E-2</v>
      </c>
      <c r="J474">
        <v>6439.44</v>
      </c>
      <c r="K474">
        <v>6274.51</v>
      </c>
      <c r="L474" s="93">
        <f t="shared" ref="L474" si="821">+K474/J474-1</f>
        <v>-2.5612475618997821E-2</v>
      </c>
      <c r="M474" s="92">
        <f t="shared" ref="M474" si="822">WEEKDAY(A474,2)</f>
        <v>4</v>
      </c>
      <c r="N474" s="50" t="s">
        <v>599</v>
      </c>
    </row>
    <row r="475" spans="1:14" x14ac:dyDescent="0.25">
      <c r="A475" s="90">
        <v>43063</v>
      </c>
      <c r="B475">
        <v>34.72</v>
      </c>
      <c r="C475" s="93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2">
        <v>34.661299999999997</v>
      </c>
      <c r="G475" s="93">
        <f t="shared" ref="G475" si="825">+B475/D475-1</f>
        <v>-1.7107882165002808E-3</v>
      </c>
      <c r="H475" s="93">
        <f>(B475/(D475*(1-VLOOKUP(A475,FX!A:M,13,0))))-1</f>
        <v>-3.153533811218745E-4</v>
      </c>
      <c r="I475" s="93">
        <f t="shared" si="820"/>
        <v>1.6935314024575376E-3</v>
      </c>
      <c r="J475">
        <v>6274.51</v>
      </c>
      <c r="K475">
        <v>6278.03</v>
      </c>
      <c r="L475" s="93">
        <f t="shared" ref="L475" si="826">+K475/J475-1</f>
        <v>5.6099998246872396E-4</v>
      </c>
      <c r="M475" s="92">
        <f t="shared" ref="M475" si="827">WEEKDAY(A475,2)</f>
        <v>5</v>
      </c>
    </row>
    <row r="476" spans="1:14" x14ac:dyDescent="0.25">
      <c r="A476" s="90">
        <v>43066</v>
      </c>
      <c r="B476">
        <v>34.049999999999997</v>
      </c>
      <c r="C476" s="93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3">
        <f t="shared" ref="G476" si="830">+B476/D476-1</f>
        <v>-4.3976961093433742E-3</v>
      </c>
      <c r="H476" s="93">
        <f>(B476/(D476*(1-VLOOKUP(A476,FX!A:M,13,0))))-1</f>
        <v>-3.3627612784591365E-3</v>
      </c>
      <c r="I476" s="93">
        <f t="shared" si="820"/>
        <v>-1.8936173954847701E-3</v>
      </c>
      <c r="J476">
        <v>6278.03</v>
      </c>
      <c r="K476">
        <v>6194.55</v>
      </c>
      <c r="L476" s="93">
        <f t="shared" ref="L476" si="831">+K476/J476-1</f>
        <v>-1.3297164874968681E-2</v>
      </c>
      <c r="M476" s="92">
        <f t="shared" ref="M476" si="832">WEEKDAY(A476,2)</f>
        <v>1</v>
      </c>
    </row>
    <row r="477" spans="1:14" x14ac:dyDescent="0.25">
      <c r="A477" s="90">
        <v>43067</v>
      </c>
      <c r="B477">
        <v>34.700000000000003</v>
      </c>
      <c r="C477" s="93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3">
        <f t="shared" ref="G477" si="835">+B477/D477-1</f>
        <v>2.4404120278398445E-4</v>
      </c>
      <c r="H477" s="93">
        <f>(B477/(D477*(1-VLOOKUP(A477,FX!A:M,13,0))))-1</f>
        <v>2.2487739750682856E-3</v>
      </c>
      <c r="I477" s="93">
        <f t="shared" si="820"/>
        <v>1.4719039510520115E-3</v>
      </c>
      <c r="J477">
        <v>6194.55</v>
      </c>
      <c r="K477">
        <v>6299.31</v>
      </c>
      <c r="L477" s="93">
        <f t="shared" ref="L477" si="836">+K477/J477-1</f>
        <v>1.6911640070707445E-2</v>
      </c>
      <c r="M477" s="92">
        <f t="shared" ref="M477" si="837">WEEKDAY(A477,2)</f>
        <v>2</v>
      </c>
    </row>
    <row r="478" spans="1:14" x14ac:dyDescent="0.25">
      <c r="A478" s="90">
        <v>43068</v>
      </c>
      <c r="B478">
        <v>34.524999999999999</v>
      </c>
      <c r="C478" s="93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3">
        <f t="shared" ref="G478" si="840">+B478/D478-1</f>
        <v>-6.5845520112572942E-3</v>
      </c>
      <c r="H478" s="93">
        <f>(B478/(D478*(1-VLOOKUP(A478,FX!A:M,13,0))))-1</f>
        <v>-5.9808026262748726E-3</v>
      </c>
      <c r="I478" s="93">
        <f t="shared" si="820"/>
        <v>-6.2860859904327882E-3</v>
      </c>
      <c r="J478">
        <v>6299.31</v>
      </c>
      <c r="K478">
        <v>6318.37</v>
      </c>
      <c r="L478" s="93">
        <f t="shared" ref="L478" si="841">+K478/J478-1</f>
        <v>3.0257282146775033E-3</v>
      </c>
      <c r="M478" s="92">
        <f t="shared" ref="M478" si="842">WEEKDAY(A478,2)</f>
        <v>3</v>
      </c>
    </row>
    <row r="479" spans="1:14" x14ac:dyDescent="0.25">
      <c r="A479" s="90">
        <v>43069</v>
      </c>
      <c r="B479">
        <v>34.409999999999997</v>
      </c>
      <c r="C479" s="93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3">
        <f t="shared" ref="G479" si="845">+B479/D479-1</f>
        <v>-9.0709275510014731E-4</v>
      </c>
      <c r="H479" s="93">
        <f>(B479/(D479*(1-VLOOKUP(A479,FX!A:M,13,0))))-1</f>
        <v>-9.7810492684002881E-4</v>
      </c>
      <c r="I479" s="93">
        <f t="shared" si="820"/>
        <v>8.7184718260413518E-6</v>
      </c>
      <c r="J479">
        <v>6318.37</v>
      </c>
      <c r="K479">
        <v>6263.42</v>
      </c>
      <c r="L479" s="93">
        <f t="shared" ref="L479" si="846">+K479/J479-1</f>
        <v>-8.696863273280897E-3</v>
      </c>
      <c r="M479" s="92">
        <f t="shared" ref="M479" si="847">WEEKDAY(A479,2)</f>
        <v>4</v>
      </c>
    </row>
    <row r="480" spans="1:14" x14ac:dyDescent="0.25">
      <c r="A480" s="90">
        <v>43070</v>
      </c>
      <c r="B480">
        <v>34.51</v>
      </c>
      <c r="C480" s="93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3">
        <f t="shared" ref="G480" si="850">+B480/D480-1</f>
        <v>-5.4988369892371436E-3</v>
      </c>
      <c r="H480" s="93">
        <f>(B480/(D480*(1-VLOOKUP(A480,FX!A:M,13,0))))-1</f>
        <v>-8.0585496947952473E-3</v>
      </c>
      <c r="I480" s="93">
        <f t="shared" si="820"/>
        <v>-8.3247844090611478E-3</v>
      </c>
      <c r="J480">
        <v>6263.42</v>
      </c>
      <c r="K480">
        <v>6316.41</v>
      </c>
      <c r="L480" s="93">
        <f t="shared" ref="L480" si="851">+K480/J480-1</f>
        <v>8.4602341851576224E-3</v>
      </c>
      <c r="M480" s="92">
        <f t="shared" ref="M480" si="852">WEEKDAY(A480,2)</f>
        <v>5</v>
      </c>
      <c r="N480" s="50" t="s">
        <v>610</v>
      </c>
    </row>
    <row r="481" spans="1:14" x14ac:dyDescent="0.25">
      <c r="A481" s="90">
        <v>43073</v>
      </c>
      <c r="B481">
        <v>34.270000000000003</v>
      </c>
      <c r="C481" s="93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3">
        <f t="shared" ref="G481" si="855">+B481/D481-1</f>
        <v>-9.4519374258414945E-3</v>
      </c>
      <c r="H481" s="93">
        <f>(B481/(D481*(1-VLOOKUP(A481,FX!A:M,13,0))))-1</f>
        <v>-6.1849501657772477E-3</v>
      </c>
      <c r="I481" s="93">
        <f t="shared" si="820"/>
        <v>-6.0587779772556249E-3</v>
      </c>
      <c r="J481">
        <v>6316.41</v>
      </c>
      <c r="K481">
        <v>6279.62</v>
      </c>
      <c r="L481" s="93">
        <f t="shared" ref="L481" si="856">+K481/J481-1</f>
        <v>-5.8245110751201645E-3</v>
      </c>
      <c r="M481" s="92">
        <f t="shared" ref="M481" si="857">WEEKDAY(A481,2)</f>
        <v>1</v>
      </c>
    </row>
    <row r="482" spans="1:14" x14ac:dyDescent="0.25">
      <c r="A482" s="90">
        <v>43074</v>
      </c>
      <c r="B482">
        <v>33.5623</v>
      </c>
      <c r="C482" s="93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3">
        <f t="shared" ref="G482" si="860">+B482/D482-1</f>
        <v>-3.2985600030729367E-3</v>
      </c>
      <c r="H482" s="93">
        <f>(B482/(D482*(1-VLOOKUP(A482,FX!A:M,13,0))))-1</f>
        <v>-3.2217318485467938E-3</v>
      </c>
      <c r="I482" s="93">
        <f t="shared" si="820"/>
        <v>-2.7840503922034188E-3</v>
      </c>
      <c r="J482">
        <v>6279.62</v>
      </c>
      <c r="K482">
        <v>6132.91</v>
      </c>
      <c r="L482" s="93">
        <f t="shared" ref="L482" si="861">+K482/J482-1</f>
        <v>-2.3362878645523111E-2</v>
      </c>
      <c r="M482" s="92">
        <f t="shared" ref="M482" si="862">WEEKDAY(A482,2)</f>
        <v>2</v>
      </c>
    </row>
    <row r="483" spans="1:14" x14ac:dyDescent="0.25">
      <c r="A483" s="90">
        <v>43075</v>
      </c>
      <c r="B483">
        <v>33.64</v>
      </c>
      <c r="C483" s="93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3">
        <f t="shared" ref="G483" si="865">+B483/D483-1</f>
        <v>-6.9345473761116549E-3</v>
      </c>
      <c r="H483" s="93">
        <f>(B483/(D483*(1-VLOOKUP(A483,FX!A:M,13,0))))-1</f>
        <v>-6.6696269542708686E-3</v>
      </c>
      <c r="I483" s="93">
        <f t="shared" si="820"/>
        <v>-6.7906702096249827E-3</v>
      </c>
      <c r="J483">
        <v>6132.91</v>
      </c>
      <c r="K483">
        <v>6172.8</v>
      </c>
      <c r="L483" s="93">
        <f t="shared" ref="L483" si="866">+K483/J483-1</f>
        <v>6.5042532826995458E-3</v>
      </c>
      <c r="M483" s="92">
        <f t="shared" ref="M483" si="867">WEEKDAY(A483,2)</f>
        <v>3</v>
      </c>
    </row>
    <row r="484" spans="1:14" x14ac:dyDescent="0.25">
      <c r="A484" s="90">
        <v>43076</v>
      </c>
      <c r="B484">
        <v>33.56</v>
      </c>
      <c r="C484" s="93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3">
        <f t="shared" ref="G484" si="870">+B484/D484-1</f>
        <v>-3.1240363582872854E-3</v>
      </c>
      <c r="H484" s="93">
        <f>(B484/(D484*(1-VLOOKUP(A484,FX!A:M,13,0))))-1</f>
        <v>-2.4799610724709487E-3</v>
      </c>
      <c r="I484" s="93">
        <f t="shared" si="820"/>
        <v>-3.8557549888839082E-3</v>
      </c>
      <c r="J484">
        <v>6172.8</v>
      </c>
      <c r="K484">
        <v>6135.47</v>
      </c>
      <c r="L484" s="93">
        <f t="shared" ref="L484" si="871">+K484/J484-1</f>
        <v>-6.0474987039916828E-3</v>
      </c>
      <c r="M484" s="92">
        <f t="shared" ref="M484" si="872">WEEKDAY(A484,2)</f>
        <v>4</v>
      </c>
    </row>
    <row r="485" spans="1:14" x14ac:dyDescent="0.25">
      <c r="A485" s="90">
        <v>43077</v>
      </c>
      <c r="B485">
        <v>34.049900000000001</v>
      </c>
      <c r="C485" s="93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3">
        <f t="shared" ref="G485" si="875">+B485/D485-1</f>
        <v>-3.3986628809523634E-4</v>
      </c>
      <c r="H485" s="93">
        <f>(B485/(D485*(1-VLOOKUP(A485,FX!A:M,13,0))))-1</f>
        <v>-3.0288643533460391E-4</v>
      </c>
      <c r="I485" s="93">
        <f t="shared" si="820"/>
        <v>-5.8996184326387535E-4</v>
      </c>
      <c r="J485">
        <v>6135.47</v>
      </c>
      <c r="K485">
        <v>6203.14</v>
      </c>
      <c r="L485" s="93">
        <f t="shared" ref="L485" si="876">+K485/J485-1</f>
        <v>1.1029309898019202E-2</v>
      </c>
      <c r="M485" s="92">
        <f t="shared" ref="M485" si="877">WEEKDAY(A485,2)</f>
        <v>5</v>
      </c>
      <c r="N485" s="50" t="s">
        <v>619</v>
      </c>
    </row>
    <row r="486" spans="1:14" x14ac:dyDescent="0.25">
      <c r="A486" s="90">
        <v>43080</v>
      </c>
      <c r="B486">
        <v>34.590000000000003</v>
      </c>
      <c r="C486" s="93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3">
        <f t="shared" ref="G486" si="880">+B486/D486-1</f>
        <v>1.8527387052351685E-3</v>
      </c>
      <c r="H486" s="93">
        <f>(B486/(D486*(1-VLOOKUP(A486,FX!A:M,13,0))))-1</f>
        <v>1.4980948090110857E-3</v>
      </c>
      <c r="I486" s="93">
        <f t="shared" si="820"/>
        <v>1.2968516610123437E-3</v>
      </c>
      <c r="J486">
        <v>6203.14</v>
      </c>
      <c r="K486">
        <v>6286.17</v>
      </c>
      <c r="L486" s="93">
        <f t="shared" ref="L486" si="881">+K486/J486-1</f>
        <v>1.3385156549747368E-2</v>
      </c>
      <c r="M486" s="92">
        <f t="shared" ref="M486" si="882">WEEKDAY(A486,2)</f>
        <v>1</v>
      </c>
    </row>
    <row r="487" spans="1:14" x14ac:dyDescent="0.25">
      <c r="A487" s="90">
        <v>43081</v>
      </c>
      <c r="B487">
        <v>34.130000000000003</v>
      </c>
      <c r="C487" s="93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3">
        <f t="shared" ref="G487" si="885">+B487/D487-1</f>
        <v>-3.6247299690598256E-3</v>
      </c>
      <c r="H487" s="93">
        <f>(B487/(D487*(1-VLOOKUP(A487,FX!A:M,13,0))))-1</f>
        <v>-3.6247299690598256E-3</v>
      </c>
      <c r="I487" s="93">
        <f t="shared" si="820"/>
        <v>-2.277251745941733E-3</v>
      </c>
      <c r="J487">
        <v>6286.17</v>
      </c>
      <c r="K487">
        <v>6233.21</v>
      </c>
      <c r="L487" s="93">
        <f t="shared" ref="L487" si="886">+K487/J487-1</f>
        <v>-8.4248437442830948E-3</v>
      </c>
      <c r="M487" s="92">
        <f t="shared" ref="M487" si="887">WEEKDAY(A487,2)</f>
        <v>2</v>
      </c>
    </row>
    <row r="488" spans="1:14" x14ac:dyDescent="0.25">
      <c r="A488" s="90">
        <v>43082</v>
      </c>
      <c r="B488">
        <v>34.6</v>
      </c>
      <c r="C488" s="93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3">
        <f t="shared" ref="G488" si="890">+B488/D488-1</f>
        <v>4.3356371557232709E-3</v>
      </c>
      <c r="H488" s="93">
        <f>(B488/(D488*(1-VLOOKUP(A488,FX!A:M,13,0))))-1</f>
        <v>3.1380051019207489E-3</v>
      </c>
      <c r="I488" s="93">
        <f t="shared" si="820"/>
        <v>1.9720895751464962E-3</v>
      </c>
      <c r="J488">
        <v>6233.21</v>
      </c>
      <c r="K488">
        <v>6277.44</v>
      </c>
      <c r="L488" s="93">
        <f t="shared" ref="L488" si="891">+K488/J488-1</f>
        <v>7.0958623245485075E-3</v>
      </c>
      <c r="M488" s="92">
        <f t="shared" ref="M488" si="892">WEEKDAY(A488,2)</f>
        <v>3</v>
      </c>
    </row>
    <row r="489" spans="1:14" x14ac:dyDescent="0.25">
      <c r="A489" s="90">
        <v>43083</v>
      </c>
      <c r="B489">
        <v>34.549999999999997</v>
      </c>
      <c r="C489" s="93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3">
        <f t="shared" ref="G489" si="895">+B489/D489-1</f>
        <v>-5.3303917301905646E-4</v>
      </c>
      <c r="H489" s="93">
        <f>(B489/(D489*(1-VLOOKUP(A489,FX!A:M,13,0))))-1</f>
        <v>-1.2400980492067726E-3</v>
      </c>
      <c r="I489" s="93">
        <f t="shared" si="820"/>
        <v>-8.6466415461017299E-4</v>
      </c>
      <c r="J489">
        <v>6277.44</v>
      </c>
      <c r="K489">
        <v>6284.08</v>
      </c>
      <c r="L489" s="93">
        <f t="shared" ref="L489" si="896">+K489/J489-1</f>
        <v>1.0577560279350084E-3</v>
      </c>
      <c r="M489" s="92">
        <f t="shared" ref="M489" si="897">WEEKDAY(A489,2)</f>
        <v>4</v>
      </c>
    </row>
    <row r="490" spans="1:14" x14ac:dyDescent="0.25">
      <c r="A490" s="90">
        <v>43084</v>
      </c>
      <c r="B490">
        <v>34.33</v>
      </c>
      <c r="C490" s="93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3">
        <f t="shared" ref="G490" si="900">+B490/D490-1</f>
        <v>4.661144725202071E-4</v>
      </c>
      <c r="H490" s="93">
        <f>(B490/(D490*(1-VLOOKUP(A490,FX!A:M,13,0))))-1</f>
        <v>1.8305029355780711E-4</v>
      </c>
      <c r="I490" s="93">
        <f t="shared" si="820"/>
        <v>1.2511994306896312E-3</v>
      </c>
      <c r="J490">
        <v>6284.08</v>
      </c>
      <c r="K490">
        <v>6235.76</v>
      </c>
      <c r="L490" s="93">
        <f t="shared" ref="L490" si="901">+K490/J490-1</f>
        <v>-7.6892719379765273E-3</v>
      </c>
      <c r="M490" s="92">
        <f t="shared" ref="M490" si="902">WEEKDAY(A490,2)</f>
        <v>5</v>
      </c>
    </row>
    <row r="491" spans="1:14" x14ac:dyDescent="0.25">
      <c r="A491" s="90">
        <v>43087</v>
      </c>
      <c r="B491">
        <v>34.159999999999997</v>
      </c>
      <c r="C491" s="93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3">
        <f t="shared" ref="G491" si="905">+B491/D491-1</f>
        <v>2.0410439834128713E-3</v>
      </c>
      <c r="H491" s="93">
        <f>(B491/(D491*(1-VLOOKUP(A491,FX!A:M,13,0))))-1</f>
        <v>2.7124257511361716E-3</v>
      </c>
      <c r="I491" s="93">
        <f t="shared" si="820"/>
        <v>3.2452752610168112E-3</v>
      </c>
      <c r="J491">
        <v>6235.76</v>
      </c>
      <c r="K491">
        <v>6199.99</v>
      </c>
      <c r="L491" s="93">
        <f t="shared" ref="L491" si="906">+K491/J491-1</f>
        <v>-5.7362695164664412E-3</v>
      </c>
      <c r="M491" s="92">
        <f t="shared" ref="M491" si="907">WEEKDAY(A491,2)</f>
        <v>1</v>
      </c>
    </row>
    <row r="492" spans="1:14" x14ac:dyDescent="0.25">
      <c r="A492" s="90">
        <v>43088</v>
      </c>
      <c r="B492">
        <v>34.29</v>
      </c>
      <c r="C492" s="93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3">
        <f t="shared" ref="G492" si="910">+B492/D492-1</f>
        <v>-1.1930344160849815E-3</v>
      </c>
      <c r="H492" s="93">
        <f>(B492/(D492*(1-VLOOKUP(A492,FX!A:M,13,0))))-1</f>
        <v>-2.2508116099060338E-3</v>
      </c>
      <c r="I492" s="93">
        <f t="shared" si="820"/>
        <v>-2.7889338362526717E-3</v>
      </c>
      <c r="J492">
        <v>6199.99</v>
      </c>
      <c r="K492">
        <v>6251.24</v>
      </c>
      <c r="L492" s="93">
        <f t="shared" ref="L492" si="911">+K492/J492-1</f>
        <v>8.2661423647456544E-3</v>
      </c>
      <c r="M492" s="92">
        <f t="shared" ref="M492" si="912">WEEKDAY(A492,2)</f>
        <v>2</v>
      </c>
    </row>
    <row r="493" spans="1:14" x14ac:dyDescent="0.25">
      <c r="A493" s="90">
        <v>43089</v>
      </c>
      <c r="B493">
        <v>34.21</v>
      </c>
      <c r="C493" s="93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3">
        <f t="shared" ref="G493" si="915">+B493/D493-1</f>
        <v>3.2103276089752164E-3</v>
      </c>
      <c r="H493" s="93">
        <f>(B493/(D493*(1-VLOOKUP(A493,FX!A:M,13,0))))-1</f>
        <v>-2.8560564533475219E-3</v>
      </c>
      <c r="I493" s="93">
        <f t="shared" si="820"/>
        <v>-2.4523168708320275E-3</v>
      </c>
      <c r="J493">
        <v>6251.24</v>
      </c>
      <c r="K493">
        <v>6199.36</v>
      </c>
      <c r="L493" s="93">
        <f t="shared" ref="L493" si="916">+K493/J493-1</f>
        <v>-8.2991534479559537E-3</v>
      </c>
      <c r="M493" s="92">
        <f t="shared" ref="M493" si="917">WEEKDAY(A493,2)</f>
        <v>3</v>
      </c>
    </row>
    <row r="494" spans="1:14" x14ac:dyDescent="0.25">
      <c r="A494" s="90">
        <v>43090</v>
      </c>
      <c r="B494">
        <v>34.5</v>
      </c>
      <c r="C494" s="93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3">
        <f t="shared" ref="G494" si="920">+B494/D494-1</f>
        <v>-3.0766429119721828E-4</v>
      </c>
      <c r="H494" s="93">
        <f>(B494/(D494*(1-VLOOKUP(A494,FX!A:M,13,0))))-1</f>
        <v>-2.6654211301935238E-4</v>
      </c>
      <c r="I494" s="93">
        <f t="shared" si="820"/>
        <v>-2.897710808460463E-4</v>
      </c>
      <c r="J494">
        <v>6199.36</v>
      </c>
      <c r="K494">
        <v>6238.5</v>
      </c>
      <c r="L494" s="93">
        <f t="shared" ref="L494" si="921">+K494/J494-1</f>
        <v>6.313554947607658E-3</v>
      </c>
      <c r="M494" s="92">
        <f t="shared" ref="M494" si="922">WEEKDAY(A494,2)</f>
        <v>4</v>
      </c>
    </row>
    <row r="495" spans="1:14" x14ac:dyDescent="0.25">
      <c r="A495" s="90">
        <v>43091</v>
      </c>
      <c r="B495">
        <v>34.479999999999997</v>
      </c>
      <c r="C495" s="93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3">
        <f t="shared" ref="G495" si="925">+B495/D495-1</f>
        <v>-1.5719019017755853E-3</v>
      </c>
      <c r="H495" s="93">
        <f>(B495/(D495*(1-VLOOKUP(A495,FX!A:M,13,0))))-1</f>
        <v>-1.3984901409255235E-3</v>
      </c>
      <c r="I495" s="93">
        <f t="shared" si="820"/>
        <v>-1.9249417451842055E-3</v>
      </c>
      <c r="J495">
        <v>6238.5</v>
      </c>
      <c r="K495">
        <v>6242.89</v>
      </c>
      <c r="L495" s="93">
        <f t="shared" ref="L495" si="926">+K495/J495-1</f>
        <v>7.0369479842913307E-4</v>
      </c>
      <c r="M495" s="92">
        <f t="shared" ref="M495" si="927">WEEKDAY(A495,2)</f>
        <v>5</v>
      </c>
    </row>
    <row r="496" spans="1:14" x14ac:dyDescent="0.25">
      <c r="A496" s="90">
        <v>43094</v>
      </c>
      <c r="B496">
        <v>34.479999999999997</v>
      </c>
      <c r="C496" s="93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3">
        <f t="shared" ref="G496" si="930">+B496/D496-1</f>
        <v>7.3206921940198733E-3</v>
      </c>
      <c r="H496" s="93">
        <f>(B496/(D496*(1-VLOOKUP(A496,FX!A:M,13,0))))-1</f>
        <v>7.3206921940198733E-3</v>
      </c>
      <c r="I496" s="93">
        <f t="shared" si="820"/>
        <v>7.3035349108969694E-3</v>
      </c>
      <c r="J496">
        <v>6242.89</v>
      </c>
      <c r="K496">
        <v>6185.59</v>
      </c>
      <c r="L496" s="93">
        <f t="shared" ref="L496" si="931">+K496/J496-1</f>
        <v>-9.1784413949308474E-3</v>
      </c>
      <c r="M496" s="92">
        <f t="shared" ref="M496" si="932">WEEKDAY(A496,2)</f>
        <v>1</v>
      </c>
    </row>
    <row r="497" spans="1:13" x14ac:dyDescent="0.25">
      <c r="A497" s="90">
        <v>43095</v>
      </c>
      <c r="B497">
        <v>34.56</v>
      </c>
      <c r="C497" s="93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93">
        <f t="shared" ref="G497" si="935">+B497/D497-1</f>
        <v>4.0309651234349264E-3</v>
      </c>
      <c r="H497" s="93">
        <f>(B497/(D497*(1-VLOOKUP(A497,FX!A:M,13,0))))-1</f>
        <v>2.5155632332207745E-4</v>
      </c>
      <c r="I497" s="93">
        <f t="shared" si="820"/>
        <v>4.2552821946850727E-4</v>
      </c>
      <c r="J497">
        <v>6185.59</v>
      </c>
      <c r="K497">
        <v>6220.15</v>
      </c>
      <c r="L497" s="93">
        <f t="shared" ref="L497" si="936">+K497/J497-1</f>
        <v>5.5871792343171744E-3</v>
      </c>
      <c r="M497" s="92">
        <f t="shared" ref="M497" si="937">WEEKDAY(A497,2)</f>
        <v>2</v>
      </c>
    </row>
    <row r="498" spans="1:13" x14ac:dyDescent="0.25">
      <c r="A498" s="90">
        <v>43096</v>
      </c>
      <c r="B498">
        <v>34.18</v>
      </c>
      <c r="C498" s="93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93">
        <f t="shared" ref="G498" si="940">+B498/D498-1</f>
        <v>-3.0414143093716595E-3</v>
      </c>
      <c r="H498" s="93">
        <f>(B498/(D498*(1-VLOOKUP(A498,FX!A:M,13,0))))-1</f>
        <v>-1.1197456193416944E-3</v>
      </c>
      <c r="I498" s="93">
        <f t="shared" si="820"/>
        <v>-4.8250551957074173E-4</v>
      </c>
      <c r="J498">
        <v>6220.15</v>
      </c>
      <c r="K498">
        <v>6173.15</v>
      </c>
      <c r="L498" s="93">
        <f t="shared" ref="L498" si="941">+K498/J498-1</f>
        <v>-7.556087875694284E-3</v>
      </c>
      <c r="M498" s="92">
        <f t="shared" ref="M498" si="942">WEEKDAY(A498,2)</f>
        <v>3</v>
      </c>
    </row>
    <row r="499" spans="1:13" x14ac:dyDescent="0.25">
      <c r="A499" s="90">
        <v>43097</v>
      </c>
      <c r="B499">
        <v>34.56</v>
      </c>
      <c r="C499" s="93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F499">
        <v>34.479199999999999</v>
      </c>
      <c r="G499" s="93">
        <f t="shared" ref="G499" si="945">+B499/D499-1</f>
        <v>5.5605247397614299E-3</v>
      </c>
      <c r="H499" s="93">
        <f>(B499/(D499*(1-VLOOKUP(A499,FX!A:M,13,0))))-1</f>
        <v>2.4970300284163915E-3</v>
      </c>
      <c r="I499" s="93">
        <f t="shared" si="820"/>
        <v>2.3434418431982351E-3</v>
      </c>
      <c r="J499">
        <v>6173.15</v>
      </c>
      <c r="K499">
        <v>6204.27</v>
      </c>
      <c r="L499" s="93">
        <f t="shared" ref="L499" si="946">+K499/J499-1</f>
        <v>5.0411864283228525E-3</v>
      </c>
      <c r="M499" s="92">
        <f t="shared" ref="M499" si="947">WEEKDAY(A499,2)</f>
        <v>4</v>
      </c>
    </row>
    <row r="500" spans="1:13" x14ac:dyDescent="0.25">
      <c r="A500" s="90">
        <v>43098</v>
      </c>
      <c r="B500">
        <v>34.840000000000003</v>
      </c>
      <c r="C500" s="93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D500*(1-VLOOKUP(A500,FX!A:M,13,0))</f>
        <v>34.840586996628339</v>
      </c>
      <c r="F500">
        <v>34.855600000000003</v>
      </c>
      <c r="G500" s="93">
        <f t="shared" ref="G500" si="950">+B500/D500-1</f>
        <v>2.9393292304198404E-3</v>
      </c>
      <c r="H500" s="93">
        <f>(B500/(D500*(1-VLOOKUP(A500,FX!A:M,13,0))))-1</f>
        <v>-1.6848069419483913E-5</v>
      </c>
      <c r="I500" s="93">
        <f t="shared" si="820"/>
        <v>-4.4756079367447299E-4</v>
      </c>
      <c r="J500">
        <v>6204.27</v>
      </c>
      <c r="K500">
        <v>6250.82</v>
      </c>
      <c r="L500" s="93">
        <f t="shared" ref="L500" si="951">+K500/J500-1</f>
        <v>7.5028971982198378E-3</v>
      </c>
      <c r="M500" s="92">
        <f t="shared" ref="M500" si="952">WEEKDAY(A500,2)</f>
        <v>5</v>
      </c>
    </row>
    <row r="501" spans="1:13" x14ac:dyDescent="0.25">
      <c r="A501" s="90">
        <v>43102</v>
      </c>
      <c r="B501">
        <v>35.520000000000003</v>
      </c>
      <c r="C501" s="93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D501*(1-VLOOKUP(A501,FX!A:M,13,0))</f>
        <v>35.379062619346293</v>
      </c>
      <c r="F501">
        <v>35.409799999999997</v>
      </c>
      <c r="G501" s="93">
        <f t="shared" ref="G501" si="955">+B501/D501-1</f>
        <v>5.9599859687513579E-3</v>
      </c>
      <c r="H501" s="93">
        <f>(B501/(D501*(1-VLOOKUP(A501,FX!A:M,13,0))))-1</f>
        <v>3.9836380678057726E-3</v>
      </c>
      <c r="I501" s="93">
        <f t="shared" si="820"/>
        <v>3.1121327993945958E-3</v>
      </c>
      <c r="J501">
        <v>6250.82</v>
      </c>
      <c r="K501">
        <v>6332.23</v>
      </c>
      <c r="L501" s="93">
        <f t="shared" ref="L501" si="956">+K501/J501-1</f>
        <v>1.3023891265465881E-2</v>
      </c>
      <c r="M501" s="92">
        <f t="shared" ref="M501" si="957">WEEKDAY(A501,2)</f>
        <v>2</v>
      </c>
    </row>
    <row r="502" spans="1:13" x14ac:dyDescent="0.25">
      <c r="A502" s="90">
        <v>43103</v>
      </c>
      <c r="B502">
        <v>35.99</v>
      </c>
      <c r="C502" s="93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D502*(1-VLOOKUP(A502,FX!A:M,13,0))</f>
        <v>35.743015817574793</v>
      </c>
      <c r="F502">
        <v>35.757100000000001</v>
      </c>
      <c r="G502" s="93">
        <f t="shared" ref="G502" si="960">+B502/D502-1</f>
        <v>7.4723833881937818E-3</v>
      </c>
      <c r="H502" s="93">
        <f>(B502/(D502*(1-VLOOKUP(A502,FX!A:M,13,0))))-1</f>
        <v>6.9099984088014654E-3</v>
      </c>
      <c r="I502" s="93">
        <f t="shared" si="820"/>
        <v>6.5133917459749835E-3</v>
      </c>
      <c r="J502">
        <v>6332.23</v>
      </c>
      <c r="K502">
        <v>6388.25</v>
      </c>
      <c r="L502" s="93">
        <f t="shared" ref="L502" si="961">+K502/J502-1</f>
        <v>8.8468043643392669E-3</v>
      </c>
      <c r="M502" s="92">
        <f t="shared" ref="M502" si="962">WEEKDAY(A502,2)</f>
        <v>3</v>
      </c>
    </row>
    <row r="503" spans="1:13" x14ac:dyDescent="0.25">
      <c r="A503" s="90">
        <v>43104</v>
      </c>
      <c r="B503">
        <v>36.15</v>
      </c>
      <c r="C503" s="93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D503*(1-VLOOKUP(A503,FX!A:M,13,0))</f>
        <v>35.966573927059841</v>
      </c>
      <c r="F503">
        <v>35.971299999999999</v>
      </c>
      <c r="G503" s="93">
        <f t="shared" ref="G503" si="965">+B503/D503-1</f>
        <v>6.373823460812833E-3</v>
      </c>
      <c r="H503" s="93">
        <f>(B503/(D503*(1-VLOOKUP(A503,FX!A:M,13,0))))-1</f>
        <v>5.0999039639456623E-3</v>
      </c>
      <c r="I503" s="93">
        <f t="shared" si="820"/>
        <v>4.9678493688023462E-3</v>
      </c>
      <c r="J503">
        <v>6388.25</v>
      </c>
      <c r="K503">
        <v>6417.54</v>
      </c>
      <c r="L503" s="93">
        <f t="shared" ref="L503" si="966">+K503/J503-1</f>
        <v>4.5849802371540349E-3</v>
      </c>
      <c r="M503" s="92">
        <f t="shared" ref="M503" si="967">WEEKDAY(A503,2)</f>
        <v>4</v>
      </c>
    </row>
    <row r="504" spans="1:13" x14ac:dyDescent="0.25">
      <c r="A504" s="90">
        <v>43105</v>
      </c>
      <c r="B504">
        <v>36.25</v>
      </c>
      <c r="C504" s="93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D504*(1-VLOOKUP(A504,FX!A:M,13,0))</f>
        <v>36.019041043708114</v>
      </c>
      <c r="F504">
        <v>36.0212</v>
      </c>
      <c r="G504" s="93">
        <f t="shared" ref="G504" si="970">+B504/D504-1</f>
        <v>7.7933842470088166E-3</v>
      </c>
      <c r="H504" s="93">
        <f>(B504/(D504*(1-VLOOKUP(A504,FX!A:M,13,0))))-1</f>
        <v>6.4121350707706526E-3</v>
      </c>
      <c r="I504" s="93">
        <f t="shared" si="820"/>
        <v>6.3518150422527953E-3</v>
      </c>
      <c r="J504">
        <v>6417.54</v>
      </c>
      <c r="K504">
        <v>6417.25</v>
      </c>
      <c r="L504" s="93">
        <f t="shared" ref="L504" si="971">+K504/J504-1</f>
        <v>-4.5188654842820419E-5</v>
      </c>
      <c r="M504" s="92">
        <f t="shared" ref="M504" si="972">WEEKDAY(A504,2)</f>
        <v>5</v>
      </c>
    </row>
    <row r="505" spans="1:13" x14ac:dyDescent="0.25">
      <c r="A505" s="90">
        <v>43108</v>
      </c>
      <c r="B505">
        <v>36.22</v>
      </c>
      <c r="C505" s="93">
        <f t="shared" ref="C505" si="973">B505/B504-1</f>
        <v>-8.2758620689660223E-4</v>
      </c>
      <c r="D505" s="26">
        <f t="shared" ref="D505" si="974">+F504*(1+L505)</f>
        <v>36.183589390470999</v>
      </c>
      <c r="E505" s="26">
        <f>D505*(1-VLOOKUP(A505,FX!A:M,13,0))</f>
        <v>36.087734039624785</v>
      </c>
      <c r="F505">
        <v>36.102499999999999</v>
      </c>
      <c r="G505" s="93">
        <f t="shared" ref="G505" si="975">+B505/D505-1</f>
        <v>1.006274118802386E-3</v>
      </c>
      <c r="H505" s="93">
        <f>(B505/(D505*(1-VLOOKUP(A505,FX!A:M,13,0))))-1</f>
        <v>3.6651223440624658E-3</v>
      </c>
      <c r="I505" s="93">
        <f t="shared" si="820"/>
        <v>3.2546222560765337E-3</v>
      </c>
      <c r="J505">
        <v>6417.25</v>
      </c>
      <c r="K505">
        <v>6446.18</v>
      </c>
      <c r="L505" s="93">
        <f t="shared" ref="L505" si="976">+K505/J505-1</f>
        <v>4.5081615956992227E-3</v>
      </c>
      <c r="M505" s="92">
        <f t="shared" ref="M505" si="977">WEEKDAY(A505,2)</f>
        <v>1</v>
      </c>
    </row>
    <row r="506" spans="1:13" x14ac:dyDescent="0.25">
      <c r="A506" s="90">
        <v>43109</v>
      </c>
      <c r="B506">
        <v>35.99</v>
      </c>
      <c r="C506" s="93">
        <f t="shared" ref="C506" si="978">B506/B505-1</f>
        <v>-6.3500828271672027E-3</v>
      </c>
      <c r="D506" s="26">
        <f t="shared" ref="D506" si="979">+F505*(1+L506)</f>
        <v>36.100091740379568</v>
      </c>
      <c r="E506" s="26">
        <f>D506*(1-VLOOKUP(A506,FX!A:M,13,0))</f>
        <v>35.883641350041842</v>
      </c>
      <c r="F506">
        <v>35.8979</v>
      </c>
      <c r="G506" s="93">
        <f t="shared" ref="G506" si="980">+B506/D506-1</f>
        <v>-3.0496249475295834E-3</v>
      </c>
      <c r="H506" s="93">
        <f>(B506/(D506*(1-VLOOKUP(A506,FX!A:M,13,0))))-1</f>
        <v>2.9639870970907811E-3</v>
      </c>
      <c r="I506" s="93">
        <f t="shared" si="820"/>
        <v>2.5656096874748791E-3</v>
      </c>
      <c r="J506">
        <v>6446.18</v>
      </c>
      <c r="K506">
        <v>6445.75</v>
      </c>
      <c r="L506" s="93">
        <f t="shared" ref="L506" si="981">+K506/J506-1</f>
        <v>-6.6706173268538116E-5</v>
      </c>
      <c r="M506" s="92">
        <f t="shared" ref="M506" si="982">WEEKDAY(A506,2)</f>
        <v>2</v>
      </c>
    </row>
    <row r="507" spans="1:13" x14ac:dyDescent="0.25">
      <c r="A507" s="90">
        <v>43110</v>
      </c>
      <c r="B507">
        <v>35.755000000000003</v>
      </c>
      <c r="C507" s="93">
        <f t="shared" ref="C507" si="983">B507/B506-1</f>
        <v>-6.5295915532092019E-3</v>
      </c>
      <c r="D507" s="26">
        <f t="shared" ref="D507" si="984">+F506*(1+L507)</f>
        <v>35.676188733041151</v>
      </c>
      <c r="E507" s="26">
        <f>D507*(1-VLOOKUP(A507,FX!A:M,13,0))</f>
        <v>35.750685375547221</v>
      </c>
      <c r="F507">
        <v>35.720799999999997</v>
      </c>
      <c r="G507" s="93">
        <f t="shared" ref="G507" si="985">+B507/D507-1</f>
        <v>2.2090719260563496E-3</v>
      </c>
      <c r="H507" s="93">
        <f>(B507/(D507*(1-VLOOKUP(A507,FX!A:M,13,0))))-1</f>
        <v>1.2068648215990407E-4</v>
      </c>
      <c r="I507" s="93">
        <f t="shared" si="820"/>
        <v>9.5742536561349567E-4</v>
      </c>
      <c r="J507">
        <v>6445.75</v>
      </c>
      <c r="K507">
        <v>6405.94</v>
      </c>
      <c r="L507" s="93">
        <f t="shared" ref="L507" si="986">+K507/J507-1</f>
        <v>-6.1761625877516657E-3</v>
      </c>
      <c r="M507" s="92">
        <f t="shared" ref="M507" si="987">WEEKDAY(A507,2)</f>
        <v>3</v>
      </c>
    </row>
    <row r="508" spans="1:13" x14ac:dyDescent="0.25">
      <c r="A508" s="90">
        <v>43111</v>
      </c>
      <c r="B508">
        <v>36.11</v>
      </c>
      <c r="C508" s="93">
        <f t="shared" ref="C508" si="988">B508/B507-1</f>
        <v>9.9286813033141463E-3</v>
      </c>
      <c r="D508" s="26">
        <f t="shared" ref="D508" si="989">+F507*(1+L508)</f>
        <v>35.832323991795114</v>
      </c>
      <c r="E508" s="26">
        <f>D508*(1-VLOOKUP(A508,FX!A:M,13,0))</f>
        <v>36.003021554035548</v>
      </c>
      <c r="F508" s="92">
        <v>36.035400000000003</v>
      </c>
      <c r="G508" s="93">
        <f t="shared" ref="G508" si="990">+B508/D508-1</f>
        <v>7.7493161835795465E-3</v>
      </c>
      <c r="H508" s="93">
        <f>(B508/(D508*(1-VLOOKUP(A508,FX!A:M,13,0))))-1</f>
        <v>2.9713741054731013E-3</v>
      </c>
      <c r="I508" s="93">
        <f t="shared" si="820"/>
        <v>2.0701865387922069E-3</v>
      </c>
      <c r="J508">
        <v>6405.94</v>
      </c>
      <c r="K508">
        <v>6425.94</v>
      </c>
      <c r="L508" s="93">
        <f t="shared" ref="L508" si="991">+K508/J508-1</f>
        <v>3.1221022988039415E-3</v>
      </c>
      <c r="M508" s="92">
        <f t="shared" ref="M508" si="992">WEEKDAY(A508,2)</f>
        <v>4</v>
      </c>
    </row>
    <row r="509" spans="1:13" x14ac:dyDescent="0.25">
      <c r="A509" s="90">
        <v>43112</v>
      </c>
      <c r="B509">
        <v>36.25</v>
      </c>
      <c r="C509" s="93">
        <f t="shared" ref="C509" si="993">B509/B508-1</f>
        <v>3.8770423705345447E-3</v>
      </c>
      <c r="D509" s="26">
        <f t="shared" ref="D509" si="994">+F508*(1+L509)</f>
        <v>35.886400697485506</v>
      </c>
      <c r="E509" s="26">
        <f>D509*(1-VLOOKUP(A509,FX!A:M,13,0))</f>
        <v>36.062034652756452</v>
      </c>
      <c r="F509">
        <v>36.035400000000003</v>
      </c>
      <c r="G509" s="93">
        <f t="shared" ref="G509" si="995">+B509/D509-1</f>
        <v>1.0131952367682606E-2</v>
      </c>
      <c r="H509" s="93">
        <f>(B509/(D509*(1-VLOOKUP(A509,FX!A:M,13,0))))-1</f>
        <v>5.2122779275622921E-3</v>
      </c>
      <c r="I509" s="93">
        <f t="shared" si="820"/>
        <v>5.955255110252633E-3</v>
      </c>
      <c r="J509">
        <v>6425.94</v>
      </c>
      <c r="K509" s="92">
        <v>6399.37</v>
      </c>
      <c r="L509" s="93">
        <f t="shared" ref="L509" si="996">+K509/J509-1</f>
        <v>-4.1348036240611563E-3</v>
      </c>
      <c r="M509" s="92">
        <f t="shared" ref="M509" si="997">WEEKDAY(A509,2)</f>
        <v>5</v>
      </c>
    </row>
    <row r="510" spans="1:13" x14ac:dyDescent="0.25">
      <c r="A510" s="90">
        <v>43115</v>
      </c>
      <c r="B510">
        <v>36.25</v>
      </c>
      <c r="C510" s="93">
        <f t="shared" ref="C510" si="998">B510/B509-1</f>
        <v>0</v>
      </c>
      <c r="D510" s="26">
        <f t="shared" ref="D510" si="999">+F509*(1+L510)</f>
        <v>35.213317819097824</v>
      </c>
      <c r="E510" s="26">
        <f>D510*(1-VLOOKUP(A510,FX!A:M,13,0))</f>
        <v>35.37922069023741</v>
      </c>
      <c r="F510">
        <v>35.380000000000003</v>
      </c>
      <c r="G510" s="93">
        <f t="shared" ref="G510" si="1000">+B510/D510-1</f>
        <v>2.9440059758865766E-2</v>
      </c>
      <c r="H510" s="93">
        <f>(B510/(D510*(1-VLOOKUP(A510,FX!A:M,13,0))))-1</f>
        <v>2.461273291988797E-2</v>
      </c>
      <c r="I510" s="93">
        <f t="shared" si="820"/>
        <v>2.4590163934426146E-2</v>
      </c>
      <c r="J510">
        <v>6399.37</v>
      </c>
      <c r="K510">
        <v>6253.38</v>
      </c>
      <c r="L510" s="93">
        <f t="shared" ref="L510" si="1001">+K510/J510-1</f>
        <v>-2.2813183172718521E-2</v>
      </c>
      <c r="M510" s="92">
        <f t="shared" ref="M510" si="1002">WEEKDAY(A510,2)</f>
        <v>1</v>
      </c>
    </row>
    <row r="511" spans="1:13" x14ac:dyDescent="0.25">
      <c r="A511" s="90">
        <v>43116</v>
      </c>
      <c r="B511">
        <v>35.639400000000002</v>
      </c>
      <c r="C511" s="93">
        <f t="shared" ref="C511" si="1003">B511/B510-1</f>
        <v>-1.6844137931034453E-2</v>
      </c>
      <c r="D511" s="26">
        <f t="shared" ref="D511" si="1004">+F510*(1+L511)</f>
        <v>35.65015709904084</v>
      </c>
      <c r="E511" s="26">
        <f>D511*(1-VLOOKUP(A511,FX!A:M,13,0))</f>
        <v>35.611727049455759</v>
      </c>
      <c r="F511">
        <v>35.590699999999998</v>
      </c>
      <c r="G511" s="93">
        <f t="shared" ref="G511" si="1005">+B511/D511-1</f>
        <v>-3.0174057889709172E-4</v>
      </c>
      <c r="H511" s="93">
        <f>(B511/(D511*(1-VLOOKUP(A511,FX!A:M,13,0))))-1</f>
        <v>7.7707409432337116E-4</v>
      </c>
      <c r="I511" s="93">
        <f t="shared" si="820"/>
        <v>1.3683349863868877E-3</v>
      </c>
      <c r="J511">
        <v>6253.38</v>
      </c>
      <c r="K511">
        <v>6301.13</v>
      </c>
      <c r="L511" s="93">
        <f t="shared" ref="L511" si="1006">+K511/J511-1</f>
        <v>7.6358705212220546E-3</v>
      </c>
      <c r="M511" s="92">
        <f t="shared" ref="M511" si="1007">WEEKDAY(A511,2)</f>
        <v>2</v>
      </c>
    </row>
    <row r="512" spans="1:13" x14ac:dyDescent="0.25">
      <c r="A512" s="90">
        <v>43117</v>
      </c>
      <c r="B512">
        <v>35.658999999999999</v>
      </c>
      <c r="C512" s="93">
        <f t="shared" ref="C512" si="1008">B512/B511-1</f>
        <v>5.4995314174743903E-4</v>
      </c>
      <c r="D512" s="26">
        <f t="shared" ref="D512" si="1009">+F511*(1+L512)</f>
        <v>35.400521592476267</v>
      </c>
      <c r="E512" s="26">
        <f>D512*(1-VLOOKUP(A512,FX!A:M,13,0))</f>
        <v>35.44666660029899</v>
      </c>
      <c r="F512">
        <v>35.450000000000003</v>
      </c>
      <c r="G512" s="93">
        <f t="shared" ref="G512" si="1010">+B512/D512-1</f>
        <v>7.3015423472930774E-3</v>
      </c>
      <c r="H512" s="93">
        <f>(B512/(D512*(1-VLOOKUP(A512,FX!A:M,13,0))))-1</f>
        <v>5.9902219324403649E-3</v>
      </c>
      <c r="I512" s="93">
        <f t="shared" si="820"/>
        <v>5.8956276445696343E-3</v>
      </c>
      <c r="J512">
        <v>6301.13</v>
      </c>
      <c r="K512">
        <v>6267.46</v>
      </c>
      <c r="L512" s="93">
        <f t="shared" ref="L512" si="1011">+K512/J512-1</f>
        <v>-5.3434860096522874E-3</v>
      </c>
      <c r="M512" s="92">
        <f t="shared" ref="M512" si="1012">WEEKDAY(A512,2)</f>
        <v>3</v>
      </c>
    </row>
    <row r="513" spans="1:14" x14ac:dyDescent="0.25">
      <c r="A513" s="90">
        <v>43118</v>
      </c>
      <c r="B513">
        <v>35.58</v>
      </c>
      <c r="C513" s="93">
        <f t="shared" ref="C513" si="1013">B513/B512-1</f>
        <v>-2.215429484842546E-3</v>
      </c>
      <c r="D513" s="26">
        <f t="shared" ref="D513" si="1014">+F512*(1+L513)</f>
        <v>35.55939088562193</v>
      </c>
      <c r="E513" s="26">
        <f>D513*(1-VLOOKUP(A513,FX!A:M,13,0))</f>
        <v>35.603255720879289</v>
      </c>
      <c r="F513">
        <v>35.570300000000003</v>
      </c>
      <c r="G513" s="93">
        <f t="shared" ref="G513" si="1015">+B513/D513-1</f>
        <v>5.795688245717745E-4</v>
      </c>
      <c r="H513" s="93">
        <f>(B513/(D513*(1-VLOOKUP(A513,FX!A:M,13,0))))-1</f>
        <v>-6.5319085034276636E-4</v>
      </c>
      <c r="I513" s="93">
        <f t="shared" si="820"/>
        <v>2.7269941496133043E-4</v>
      </c>
      <c r="J513">
        <v>6267.46</v>
      </c>
      <c r="K513">
        <v>6286.8</v>
      </c>
      <c r="L513" s="93">
        <f t="shared" ref="L513" si="1016">+K513/J513-1</f>
        <v>3.0857795662038168E-3</v>
      </c>
      <c r="M513" s="92">
        <f t="shared" ref="M513" si="1017">WEEKDAY(A513,2)</f>
        <v>4</v>
      </c>
    </row>
    <row r="514" spans="1:14" x14ac:dyDescent="0.25">
      <c r="A514" s="90">
        <v>43119</v>
      </c>
      <c r="B514">
        <v>35.770000000000003</v>
      </c>
      <c r="C514" s="93">
        <f t="shared" ref="C514" si="1018">B514/B513-1</f>
        <v>5.3400786958968105E-3</v>
      </c>
      <c r="D514" s="26">
        <f t="shared" ref="D514" si="1019">+F513*(1+L514)</f>
        <v>35.488712590507099</v>
      </c>
      <c r="E514" s="26">
        <f>D514*(1-VLOOKUP(A514,FX!A:M,13,0))</f>
        <v>35.601152060373138</v>
      </c>
      <c r="F514">
        <v>35.593800000000002</v>
      </c>
      <c r="G514" s="93">
        <f t="shared" ref="G514" si="1020">+B514/D514-1</f>
        <v>7.9261091473954437E-3</v>
      </c>
      <c r="H514" s="93">
        <f>(B514/(D514*(1-VLOOKUP(A514,FX!A:M,13,0))))-1</f>
        <v>4.742766170615198E-3</v>
      </c>
      <c r="I514" s="93">
        <f t="shared" si="820"/>
        <v>4.950300333204094E-3</v>
      </c>
      <c r="J514">
        <v>6286.8</v>
      </c>
      <c r="K514">
        <v>6272.38</v>
      </c>
      <c r="L514" s="93">
        <f t="shared" ref="L514" si="1021">+K514/J514-1</f>
        <v>-2.2936947254564855E-3</v>
      </c>
      <c r="M514" s="92">
        <f t="shared" ref="M514" si="1022">WEEKDAY(A514,2)</f>
        <v>5</v>
      </c>
      <c r="N514" s="50" t="s">
        <v>658</v>
      </c>
    </row>
    <row r="515" spans="1:14" x14ac:dyDescent="0.25">
      <c r="A515" s="90">
        <v>43122</v>
      </c>
      <c r="B515">
        <v>36.26</v>
      </c>
      <c r="C515" s="93">
        <f t="shared" ref="C515" si="1023">B515/B514-1</f>
        <v>1.3698630136986134E-2</v>
      </c>
      <c r="D515" s="26">
        <f t="shared" ref="D515" si="1024">+F514*(1+L515)</f>
        <v>36.020877024670064</v>
      </c>
      <c r="E515" s="26">
        <f>D515*(1-VLOOKUP(A515,FX!A:M,13,0))</f>
        <v>36.002646625314398</v>
      </c>
      <c r="F515">
        <v>36.027000000000001</v>
      </c>
      <c r="G515" s="93">
        <f t="shared" ref="G515" si="1025">+B515/D515-1</f>
        <v>6.6384551149647475E-3</v>
      </c>
      <c r="H515" s="93">
        <f>(B515/(D515*(1-VLOOKUP(A515,FX!A:M,13,0))))-1</f>
        <v>7.148179337033822E-3</v>
      </c>
      <c r="I515" s="93">
        <f t="shared" si="820"/>
        <v>6.4673716934520176E-3</v>
      </c>
      <c r="J515">
        <v>6272.38</v>
      </c>
      <c r="K515">
        <v>6347.64</v>
      </c>
      <c r="L515" s="93">
        <f t="shared" ref="L515" si="1026">+K515/J515-1</f>
        <v>1.1998635286765147E-2</v>
      </c>
      <c r="M515" s="92">
        <f t="shared" ref="M515" si="1027">WEEKDAY(A515,2)</f>
        <v>1</v>
      </c>
    </row>
    <row r="516" spans="1:14" x14ac:dyDescent="0.25">
      <c r="A516" s="90">
        <v>43123</v>
      </c>
      <c r="B516">
        <v>36.47</v>
      </c>
      <c r="C516" s="93">
        <f t="shared" ref="C516" si="1028">B516/B515-1</f>
        <v>5.791505791505891E-3</v>
      </c>
      <c r="D516" s="26">
        <f t="shared" ref="D516" si="1029">+F515*(1+L516)</f>
        <v>36.068772803750683</v>
      </c>
      <c r="E516" s="26">
        <f>D516*(1-VLOOKUP(A516,FX!A:M,13,0))</f>
        <v>36.08835182768469</v>
      </c>
      <c r="F516">
        <v>36.106299999999997</v>
      </c>
      <c r="G516" s="93">
        <f t="shared" ref="G516" si="1030">+B516/D516-1</f>
        <v>1.1123949196508054E-2</v>
      </c>
      <c r="H516" s="93">
        <f>(B516/(D516*(1-VLOOKUP(A516,FX!A:M,13,0))))-1</f>
        <v>1.0575383828488771E-2</v>
      </c>
      <c r="I516" s="93">
        <f t="shared" si="820"/>
        <v>1.0073034345806642E-2</v>
      </c>
      <c r="J516">
        <v>6347.64</v>
      </c>
      <c r="K516">
        <v>6355</v>
      </c>
      <c r="L516" s="93">
        <f t="shared" ref="L516" si="1031">+K516/J516-1</f>
        <v>1.1594860452073252E-3</v>
      </c>
      <c r="M516" s="92">
        <f t="shared" ref="M516" si="1032">WEEKDAY(A516,2)</f>
        <v>2</v>
      </c>
    </row>
    <row r="517" spans="1:14" x14ac:dyDescent="0.25">
      <c r="A517" s="90">
        <v>43124</v>
      </c>
      <c r="B517">
        <v>36.83</v>
      </c>
      <c r="C517" s="93">
        <f t="shared" ref="C517" si="1033">B517/B516-1</f>
        <v>9.8711269536604362E-3</v>
      </c>
      <c r="D517" s="26">
        <f t="shared" ref="D517" si="1034">+F516*(1+L517)</f>
        <v>36.329585222659318</v>
      </c>
      <c r="E517" s="26">
        <f>D517*(1-VLOOKUP(A517,FX!A:M,13,0))</f>
        <v>36.612209370041839</v>
      </c>
      <c r="F517">
        <v>36.608499999999999</v>
      </c>
      <c r="G517" s="93">
        <f t="shared" ref="G517" si="1035">+B517/D517-1</f>
        <v>1.3774304723648934E-2</v>
      </c>
      <c r="H517" s="93">
        <f>(B517/(D517*(1-VLOOKUP(A517,FX!A:M,13,0))))-1</f>
        <v>5.9485792773916746E-3</v>
      </c>
      <c r="I517" s="93">
        <f t="shared" si="820"/>
        <v>6.0505073958232458E-3</v>
      </c>
      <c r="J517">
        <v>6355</v>
      </c>
      <c r="K517">
        <v>6394.3</v>
      </c>
      <c r="L517" s="93">
        <f t="shared" ref="L517" si="1036">+K517/J517-1</f>
        <v>6.1841070023602729E-3</v>
      </c>
      <c r="M517" s="92">
        <f t="shared" ref="M517" si="1037">WEEKDAY(A517,2)</f>
        <v>3</v>
      </c>
    </row>
    <row r="518" spans="1:14" x14ac:dyDescent="0.25">
      <c r="A518" s="90">
        <v>43125</v>
      </c>
      <c r="B518">
        <v>36.840000000000003</v>
      </c>
      <c r="C518" s="93">
        <f t="shared" ref="C518" si="1038">B518/B517-1</f>
        <v>2.7151778441503183E-4</v>
      </c>
      <c r="D518" s="26">
        <f t="shared" ref="D518" si="1039">+F517*(1+L518)</f>
        <v>36.542202449056191</v>
      </c>
      <c r="E518" s="26">
        <f>D518*(1-VLOOKUP(A518,FX!A:M,13,0))</f>
        <v>36.668498185194416</v>
      </c>
      <c r="F518">
        <v>36.6738</v>
      </c>
      <c r="G518" s="93">
        <f t="shared" ref="G518" si="1040">+B518/D518-1</f>
        <v>8.149414402675248E-3</v>
      </c>
      <c r="H518" s="93">
        <f>(B518/(D518*(1-VLOOKUP(A518,FX!A:M,13,0))))-1</f>
        <v>4.677088599031709E-3</v>
      </c>
      <c r="I518" s="93">
        <f t="shared" si="820"/>
        <v>4.5318456227607662E-3</v>
      </c>
      <c r="J518">
        <v>6394.3</v>
      </c>
      <c r="K518">
        <v>6382.72</v>
      </c>
      <c r="L518" s="93">
        <f t="shared" ref="L518" si="1041">+K518/J518-1</f>
        <v>-1.8109879111083416E-3</v>
      </c>
      <c r="M518" s="92">
        <f t="shared" ref="M518" si="1042">WEEKDAY(A518,2)</f>
        <v>4</v>
      </c>
    </row>
    <row r="519" spans="1:14" x14ac:dyDescent="0.25">
      <c r="A519" s="90">
        <v>43126</v>
      </c>
      <c r="B519">
        <v>36.99</v>
      </c>
      <c r="C519" s="93">
        <f t="shared" ref="C519" si="1043">B519/B518-1</f>
        <v>4.0716612377849071E-3</v>
      </c>
      <c r="D519" s="26">
        <f t="shared" ref="D519" si="1044">+F518*(1+L519)</f>
        <v>36.679028673355553</v>
      </c>
      <c r="E519" s="26">
        <f>D519*(1-VLOOKUP(A519,FX!A:M,13,0))</f>
        <v>36.693521260979367</v>
      </c>
      <c r="F519">
        <v>36.702800000000003</v>
      </c>
      <c r="G519" s="93">
        <f t="shared" ref="G519" si="1045">+B519/D519-1</f>
        <v>8.4781778005573738E-3</v>
      </c>
      <c r="H519" s="93">
        <f>(B519/(D519*(1-VLOOKUP(A519,FX!A:M,13,0))))-1</f>
        <v>8.0798661134742211E-3</v>
      </c>
      <c r="I519" s="93">
        <f t="shared" si="820"/>
        <v>7.8250160750676923E-3</v>
      </c>
      <c r="J519">
        <v>6382.72</v>
      </c>
      <c r="K519">
        <v>6383.63</v>
      </c>
      <c r="L519" s="93">
        <f t="shared" ref="L519" si="1046">+K519/J519-1</f>
        <v>1.4257244560300641E-4</v>
      </c>
      <c r="M519" s="92">
        <f t="shared" ref="M519" si="1047">WEEKDAY(A519,2)</f>
        <v>5</v>
      </c>
    </row>
    <row r="520" spans="1:14" x14ac:dyDescent="0.25">
      <c r="A520" s="90">
        <v>43129</v>
      </c>
      <c r="B520">
        <v>36.15</v>
      </c>
      <c r="C520" s="93">
        <f t="shared" ref="C520" si="1048">B520/B519-1</f>
        <v>-2.2708840227088523E-2</v>
      </c>
      <c r="D520" s="26">
        <f t="shared" ref="D520" si="1049">+F519*(1+L520)</f>
        <v>36.278772996555254</v>
      </c>
      <c r="E520" s="26">
        <f>D520*(1-VLOOKUP(A520,FX!A:M,13,0))</f>
        <v>36.217432687709085</v>
      </c>
      <c r="F520">
        <v>36.179000000000002</v>
      </c>
      <c r="G520" s="93">
        <f t="shared" ref="G520" si="1050">+B520/D520-1</f>
        <v>-3.5495411205743732E-3</v>
      </c>
      <c r="H520" s="93">
        <f>(B520/(D520*(1-VLOOKUP(A520,FX!A:M,13,0))))-1</f>
        <v>-1.8618848080850237E-3</v>
      </c>
      <c r="I520" s="93">
        <f t="shared" si="820"/>
        <v>-8.0156997153058018E-4</v>
      </c>
      <c r="J520">
        <v>6383.63</v>
      </c>
      <c r="K520">
        <v>6309.88</v>
      </c>
      <c r="L520" s="93">
        <f t="shared" ref="L520" si="1051">+K520/J520-1</f>
        <v>-1.1552987876803589E-2</v>
      </c>
      <c r="M520" s="92">
        <f t="shared" ref="M520" si="1052">WEEKDAY(A520,2)</f>
        <v>1</v>
      </c>
    </row>
    <row r="521" spans="1:14" x14ac:dyDescent="0.25">
      <c r="A521" s="90">
        <v>43130</v>
      </c>
      <c r="B521">
        <v>36.24</v>
      </c>
      <c r="C521" s="93">
        <f t="shared" ref="C521" si="1053">B521/B520-1</f>
        <v>2.4896265560165887E-3</v>
      </c>
      <c r="D521" s="26">
        <f t="shared" ref="D521" si="1054">+F520*(1+L521)</f>
        <v>36.199411995156801</v>
      </c>
      <c r="E521" s="26">
        <f>D521*(1-VLOOKUP(A521,FX!A:M,13,0))</f>
        <v>36.233447094691904</v>
      </c>
      <c r="F521">
        <v>36.208100000000002</v>
      </c>
      <c r="G521" s="93">
        <f t="shared" ref="G521" si="1055">+B521/D521-1</f>
        <v>1.1212338158594903E-3</v>
      </c>
      <c r="H521" s="93">
        <f>(B521/(D521*(1-VLOOKUP(A521,FX!A:M,13,0))))-1</f>
        <v>1.8085238456544417E-4</v>
      </c>
      <c r="I521" s="93">
        <f t="shared" si="820"/>
        <v>8.8101833567622023E-4</v>
      </c>
      <c r="J521">
        <v>6309.88</v>
      </c>
      <c r="K521">
        <v>6313.44</v>
      </c>
      <c r="L521" s="93">
        <f t="shared" ref="L521" si="1056">+K521/J521-1</f>
        <v>5.641945647143487E-4</v>
      </c>
      <c r="M521" s="92">
        <f t="shared" ref="M521" si="1057">WEEKDAY(A521,2)</f>
        <v>2</v>
      </c>
    </row>
    <row r="522" spans="1:14" x14ac:dyDescent="0.25">
      <c r="A522" s="90">
        <v>43131</v>
      </c>
      <c r="B522">
        <v>35.93</v>
      </c>
      <c r="C522" s="93">
        <f t="shared" ref="C522" si="1058">B522/B521-1</f>
        <v>-8.554083885209729E-3</v>
      </c>
      <c r="D522" s="26">
        <f t="shared" ref="D522" si="1059">+F521*(1+L522)</f>
        <v>35.496376247180621</v>
      </c>
      <c r="E522" s="26">
        <f>D522*(1-VLOOKUP(A522,FX!A:M,13,0))</f>
        <v>35.681722684886587</v>
      </c>
      <c r="F522">
        <v>35.662500000000001</v>
      </c>
      <c r="G522" s="93">
        <f t="shared" ref="G522" si="1060">+B522/D522-1</f>
        <v>1.2216000579885034E-2</v>
      </c>
      <c r="H522" s="93">
        <f>(B522/(D522*(1-VLOOKUP(A522,FX!A:M,13,0))))-1</f>
        <v>6.9581089821812991E-3</v>
      </c>
      <c r="I522" s="93">
        <f t="shared" si="820"/>
        <v>7.5008762705923715E-3</v>
      </c>
      <c r="J522">
        <v>6313.44</v>
      </c>
      <c r="K522">
        <v>6189.34</v>
      </c>
      <c r="L522" s="93">
        <f t="shared" ref="L522" si="1061">+K522/J522-1</f>
        <v>-1.9656478876808769E-2</v>
      </c>
      <c r="M522" s="92">
        <f t="shared" ref="M522" si="1062">WEEKDAY(A522,2)</f>
        <v>3</v>
      </c>
    </row>
    <row r="523" spans="1:14" x14ac:dyDescent="0.25">
      <c r="A523" s="90">
        <v>43132</v>
      </c>
      <c r="B523">
        <v>34.35</v>
      </c>
      <c r="C523" s="93">
        <f t="shared" ref="C523" si="1063">B523/B522-1</f>
        <v>-4.3974394656276061E-2</v>
      </c>
      <c r="D523" s="26">
        <f t="shared" ref="D523" si="1064">+F522*(1+L523)</f>
        <v>34.483610570755523</v>
      </c>
      <c r="E523" s="26">
        <f>D523*(1-VLOOKUP(A523,FX!A:M,13,0))</f>
        <v>34.536325706927258</v>
      </c>
      <c r="F523">
        <v>34.4923</v>
      </c>
      <c r="G523" s="93">
        <f t="shared" ref="G523" si="1065">+B523/D523-1</f>
        <v>-3.8746108236367149E-3</v>
      </c>
      <c r="H523" s="93">
        <f>(B523/(D523*(1-VLOOKUP(A523,FX!A:M,13,0))))-1</f>
        <v>-5.395064562119356E-3</v>
      </c>
      <c r="I523" s="93">
        <f t="shared" si="820"/>
        <v>-4.1255584579746873E-3</v>
      </c>
      <c r="J523">
        <v>6189.34</v>
      </c>
      <c r="K523">
        <v>5984.74</v>
      </c>
      <c r="L523" s="93">
        <f t="shared" ref="L523" si="1066">+K523/J523-1</f>
        <v>-3.3056836431671233E-2</v>
      </c>
      <c r="M523" s="92">
        <f t="shared" ref="M523" si="1067">WEEKDAY(A523,2)</f>
        <v>4</v>
      </c>
    </row>
    <row r="524" spans="1:14" x14ac:dyDescent="0.25">
      <c r="A524" s="90">
        <v>43133</v>
      </c>
      <c r="B524">
        <v>34.229999999999997</v>
      </c>
      <c r="C524" s="93">
        <f t="shared" ref="C524" si="1068">B524/B523-1</f>
        <v>-3.4934497816595522E-3</v>
      </c>
      <c r="D524" s="26">
        <f t="shared" ref="D524" si="1069">+F523*(1+L524)</f>
        <v>34.608201468234213</v>
      </c>
      <c r="E524" s="26">
        <f>D524*(1-VLOOKUP(A524,FX!A:M,13,0))</f>
        <v>34.47082574088823</v>
      </c>
      <c r="F524">
        <v>34.489600000000003</v>
      </c>
      <c r="G524" s="93">
        <f t="shared" ref="G524" si="1070">+B524/D524-1</f>
        <v>-1.0928087915269336E-2</v>
      </c>
      <c r="H524" s="93">
        <f>(B524/(D524*(1-VLOOKUP(A524,FX!A:M,13,0))))-1</f>
        <v>-6.9863641416217925E-3</v>
      </c>
      <c r="I524" s="93">
        <f t="shared" si="820"/>
        <v>-7.5269066617185132E-3</v>
      </c>
      <c r="J524">
        <v>5984.74</v>
      </c>
      <c r="K524">
        <v>6004.85</v>
      </c>
      <c r="L524" s="93">
        <f t="shared" ref="L524" si="1071">+K524/J524-1</f>
        <v>3.3602128079082139E-3</v>
      </c>
      <c r="M524" s="92">
        <f t="shared" ref="M524" si="1072">WEEKDAY(A524,2)</f>
        <v>5</v>
      </c>
    </row>
    <row r="525" spans="1:14" x14ac:dyDescent="0.25">
      <c r="A525" s="90">
        <v>43136</v>
      </c>
      <c r="B525">
        <v>34.049999999999997</v>
      </c>
      <c r="C525" s="93">
        <f t="shared" ref="C525" si="1073">B525/B524-1</f>
        <v>-5.2585451358457824E-3</v>
      </c>
      <c r="D525" s="26">
        <f t="shared" ref="D525" si="1074">+F524*(1+L525)</f>
        <v>34.451519773516409</v>
      </c>
      <c r="E525" s="26">
        <f>D525*(1-VLOOKUP(A525,FX!A:M,13,0))</f>
        <v>34.478160847325775</v>
      </c>
      <c r="F525">
        <v>34.451900000000002</v>
      </c>
      <c r="G525" s="93">
        <f t="shared" ref="G525" si="1075">+B525/D525-1</f>
        <v>-1.1654631672448512E-2</v>
      </c>
      <c r="H525" s="93">
        <f>(B525/(D525*(1-VLOOKUP(A525,FX!A:M,13,0))))-1</f>
        <v>-1.2418320374504188E-2</v>
      </c>
      <c r="I525" s="93">
        <f t="shared" si="820"/>
        <v>-1.1665539491290899E-2</v>
      </c>
      <c r="J525">
        <v>6004.85</v>
      </c>
      <c r="K525">
        <v>5998.22</v>
      </c>
      <c r="L525" s="93">
        <f t="shared" ref="L525" si="1076">+K525/J525-1</f>
        <v>-1.104107513093644E-3</v>
      </c>
      <c r="M525" s="92">
        <f t="shared" ref="M525" si="1077">WEEKDAY(A525,2)</f>
        <v>1</v>
      </c>
    </row>
    <row r="526" spans="1:14" x14ac:dyDescent="0.25">
      <c r="A526" s="90">
        <v>43137</v>
      </c>
      <c r="B526">
        <v>33.479999999999997</v>
      </c>
      <c r="C526" s="93">
        <f t="shared" ref="C526" si="1078">B526/B525-1</f>
        <v>-1.6740088105726914E-2</v>
      </c>
      <c r="D526" s="26">
        <f t="shared" ref="D526" si="1079">+F525*(1+L526)</f>
        <v>32.763485683085982</v>
      </c>
      <c r="E526" s="26">
        <f>D526*(1-VLOOKUP(A526,FX!A:M,13,0))</f>
        <v>32.907017442990416</v>
      </c>
      <c r="F526">
        <v>32.786999999999999</v>
      </c>
      <c r="G526" s="93">
        <f t="shared" ref="G526" si="1080">+B526/D526-1</f>
        <v>2.1869294489746949E-2</v>
      </c>
      <c r="H526" s="93">
        <f>(B526/(D526*(1-VLOOKUP(A526,FX!A:M,13,0))))-1</f>
        <v>1.7412169243300246E-2</v>
      </c>
      <c r="I526" s="93">
        <f t="shared" si="820"/>
        <v>2.113642602250887E-2</v>
      </c>
      <c r="J526">
        <v>5998.22</v>
      </c>
      <c r="K526">
        <v>5704.26</v>
      </c>
      <c r="L526" s="93">
        <f t="shared" ref="L526" si="1081">+K526/J526-1</f>
        <v>-4.9007872335459557E-2</v>
      </c>
      <c r="M526" s="92">
        <f t="shared" ref="M526" si="1082">WEEKDAY(A526,2)</f>
        <v>2</v>
      </c>
      <c r="N526" s="50" t="s">
        <v>692</v>
      </c>
    </row>
    <row r="527" spans="1:14" x14ac:dyDescent="0.25">
      <c r="A527" s="90">
        <v>43138</v>
      </c>
      <c r="B527">
        <v>32.76</v>
      </c>
      <c r="C527" s="93">
        <f t="shared" ref="C527" si="1083">B527/B526-1</f>
        <v>-2.1505376344086002E-2</v>
      </c>
      <c r="D527" s="26">
        <f t="shared" ref="D527" si="1084">+F526*(1+L527)</f>
        <v>32.827637013389996</v>
      </c>
      <c r="E527" s="26">
        <f>D527*(1-VLOOKUP(A527,FX!A:M,13,0))</f>
        <v>32.635749144619986</v>
      </c>
      <c r="F527">
        <v>32.612200000000001</v>
      </c>
      <c r="G527" s="93">
        <f t="shared" ref="G527" si="1085">+B527/D527-1</f>
        <v>-2.0603680174241523E-3</v>
      </c>
      <c r="H527" s="93">
        <f>(B527/(D527*(1-VLOOKUP(A527,FX!A:M,13,0))))-1</f>
        <v>3.8072009571288312E-3</v>
      </c>
      <c r="I527" s="93">
        <f t="shared" si="820"/>
        <v>4.5320462894253843E-3</v>
      </c>
      <c r="J527">
        <v>5704.26</v>
      </c>
      <c r="K527">
        <v>5711.33</v>
      </c>
      <c r="L527" s="93">
        <f t="shared" ref="L527" si="1086">+K527/J527-1</f>
        <v>1.2394245704088203E-3</v>
      </c>
      <c r="M527" s="92">
        <f t="shared" ref="M527" si="1087">WEEKDAY(A527,2)</f>
        <v>3</v>
      </c>
    </row>
    <row r="528" spans="1:14" ht="28" x14ac:dyDescent="0.25">
      <c r="A528" s="90">
        <v>43139</v>
      </c>
      <c r="B528">
        <v>32.515000000000001</v>
      </c>
      <c r="C528" s="93">
        <f t="shared" ref="C528" si="1088">B528/B527-1</f>
        <v>-7.4786324786324521E-3</v>
      </c>
      <c r="D528" s="26">
        <f t="shared" ref="D528" si="1089">+F527*(1+L528)</f>
        <v>32.927111383162945</v>
      </c>
      <c r="E528" s="26">
        <f>D528*(1-VLOOKUP(A528,FX!A:M,13,0))</f>
        <v>32.648432671721388</v>
      </c>
      <c r="F528">
        <v>32.6462</v>
      </c>
      <c r="G528" s="93">
        <f t="shared" ref="G528" si="1090">+B528/D528-1</f>
        <v>-1.2515868105383632E-2</v>
      </c>
      <c r="H528" s="93">
        <f>(B528/(D528*(1-VLOOKUP(A528,FX!A:M,13,0))))-1</f>
        <v>-4.0869548949882262E-3</v>
      </c>
      <c r="I528" s="93">
        <f t="shared" si="820"/>
        <v>-4.0188444596921391E-3</v>
      </c>
      <c r="J528">
        <v>5711.33</v>
      </c>
      <c r="K528">
        <v>5766.48</v>
      </c>
      <c r="L528" s="93">
        <f t="shared" ref="L528" si="1091">+K528/J528-1</f>
        <v>9.6562446925672063E-3</v>
      </c>
      <c r="M528" s="92">
        <f t="shared" ref="M528" si="1092">WEEKDAY(A528,2)</f>
        <v>4</v>
      </c>
      <c r="N528" s="50" t="s">
        <v>699</v>
      </c>
    </row>
    <row r="529" spans="1:14" x14ac:dyDescent="0.25">
      <c r="A529" s="90">
        <v>43140</v>
      </c>
      <c r="B529">
        <v>31.59</v>
      </c>
      <c r="C529" s="93">
        <f t="shared" ref="C529" si="1093">B529/B528-1</f>
        <v>-2.8448408426879901E-2</v>
      </c>
      <c r="D529" s="26">
        <f t="shared" ref="D529" si="1094">+F528*(1+L529)</f>
        <v>31.448366487007672</v>
      </c>
      <c r="E529" s="26">
        <f>D529*(1-VLOOKUP(A529,FX!A:M,13,0))</f>
        <v>31.727051959734304</v>
      </c>
      <c r="F529">
        <v>31.6113</v>
      </c>
      <c r="G529" s="93">
        <f t="shared" ref="G529" si="1095">+B529/D529-1</f>
        <v>4.5036842549783795E-3</v>
      </c>
      <c r="H529" s="93">
        <f>(B529/(D529*(1-VLOOKUP(A529,FX!A:M,13,0))))-1</f>
        <v>-4.3197193331495631E-3</v>
      </c>
      <c r="I529" s="93">
        <f t="shared" si="820"/>
        <v>-6.7380968198083036E-4</v>
      </c>
      <c r="J529">
        <v>5766.48</v>
      </c>
      <c r="K529">
        <v>5554.9</v>
      </c>
      <c r="L529" s="93">
        <f t="shared" ref="L529" si="1096">+K529/J529-1</f>
        <v>-3.6691361107642817E-2</v>
      </c>
      <c r="M529" s="92">
        <f t="shared" ref="M529" si="1097">WEEKDAY(A529,2)</f>
        <v>5</v>
      </c>
      <c r="N529" s="50" t="s">
        <v>702</v>
      </c>
    </row>
    <row r="530" spans="1:14" x14ac:dyDescent="0.25">
      <c r="A530" s="90">
        <v>43143</v>
      </c>
      <c r="B530">
        <v>32.68</v>
      </c>
      <c r="C530" s="93">
        <f t="shared" ref="C530" si="1098">B530/B529-1</f>
        <v>3.4504590060145501E-2</v>
      </c>
      <c r="D530" s="26">
        <f t="shared" ref="D530" si="1099">+F529*(1+L530)</f>
        <v>32.431899733568564</v>
      </c>
      <c r="E530" s="26">
        <f>D530*(1-VLOOKUP(A530,FX!A:M,13,0))</f>
        <v>32.370406546844137</v>
      </c>
      <c r="F530">
        <v>32.457999999999998</v>
      </c>
      <c r="G530" s="93">
        <f t="shared" ref="G530" si="1100">+B530/D530-1</f>
        <v>7.6498838634062594E-3</v>
      </c>
      <c r="H530" s="93">
        <f>(B530/(D530*(1-VLOOKUP(A530,FX!A:M,13,0))))-1</f>
        <v>9.5640891228179203E-3</v>
      </c>
      <c r="I530" s="93">
        <f t="shared" si="820"/>
        <v>6.8396081089407978E-3</v>
      </c>
      <c r="J530">
        <v>5554.9</v>
      </c>
      <c r="K530">
        <v>5699.1</v>
      </c>
      <c r="L530" s="93">
        <f t="shared" ref="L530" si="1101">+K530/J530-1</f>
        <v>2.5959063169454177E-2</v>
      </c>
      <c r="M530" s="92">
        <f t="shared" ref="M530" si="1102">WEEKDAY(A530,2)</f>
        <v>1</v>
      </c>
    </row>
    <row r="531" spans="1:14" x14ac:dyDescent="0.25">
      <c r="A531" s="90">
        <v>43144</v>
      </c>
      <c r="B531">
        <v>32.999000000000002</v>
      </c>
      <c r="C531" s="93">
        <f t="shared" ref="C531" si="1103">B531/B530-1</f>
        <v>9.7613219094248027E-3</v>
      </c>
      <c r="D531" s="26">
        <f t="shared" ref="D531" si="1104">+F530*(1+L531)</f>
        <v>32.673566545594916</v>
      </c>
      <c r="E531" s="26">
        <f>D531*(1-VLOOKUP(A531,FX!A:M,13,0))</f>
        <v>32.641332141125922</v>
      </c>
      <c r="F531">
        <v>32.6541</v>
      </c>
      <c r="G531" s="93">
        <f t="shared" ref="G531" si="1105">+B531/D531-1</f>
        <v>9.9601448146455773E-3</v>
      </c>
      <c r="H531" s="93">
        <f>(B531/(D531*(1-VLOOKUP(A531,FX!A:M,13,0))))-1</f>
        <v>1.0957514151925363E-2</v>
      </c>
      <c r="I531" s="93">
        <f t="shared" si="820"/>
        <v>1.0562226489169824E-2</v>
      </c>
      <c r="J531">
        <v>5699.1</v>
      </c>
      <c r="K531">
        <v>5736.95</v>
      </c>
      <c r="L531" s="93">
        <f t="shared" ref="L531" si="1106">+K531/J531-1</f>
        <v>6.6413995192222686E-3</v>
      </c>
      <c r="M531" s="92">
        <f t="shared" ref="M531" si="1107">WEEKDAY(A531,2)</f>
        <v>2</v>
      </c>
    </row>
    <row r="532" spans="1:14" x14ac:dyDescent="0.25">
      <c r="A532" s="90">
        <v>43145</v>
      </c>
      <c r="B532">
        <v>33.47</v>
      </c>
      <c r="C532" s="93">
        <f t="shared" ref="C532" si="1108">B532/B531-1</f>
        <v>1.4273159792720813E-2</v>
      </c>
      <c r="D532" s="26">
        <f t="shared" ref="D532" si="1109">+F531*(1+L532)</f>
        <v>32.755871029554037</v>
      </c>
      <c r="E532" s="26">
        <f>D532*(1-VLOOKUP(A532,FX!A:M,13,0))</f>
        <v>32.865132315237943</v>
      </c>
      <c r="F532">
        <v>32.889099999999999</v>
      </c>
      <c r="G532" s="93">
        <f t="shared" ref="G532" si="1110">+B532/D532-1</f>
        <v>2.1801556423324486E-2</v>
      </c>
      <c r="H532" s="93">
        <f>(B532/(D532*(1-VLOOKUP(A532,FX!A:M,13,0))))-1</f>
        <v>1.8404541291976217E-2</v>
      </c>
      <c r="I532" s="93">
        <f t="shared" si="820"/>
        <v>1.7662386626572379E-2</v>
      </c>
      <c r="J532">
        <v>5736.95</v>
      </c>
      <c r="K532">
        <v>5754.83</v>
      </c>
      <c r="L532" s="93">
        <f t="shared" ref="L532" si="1111">+K532/J532-1</f>
        <v>3.1166386320258255E-3</v>
      </c>
      <c r="M532" s="92">
        <f t="shared" ref="M532" si="1112">WEEKDAY(A532,2)</f>
        <v>3</v>
      </c>
    </row>
    <row r="533" spans="1:14" x14ac:dyDescent="0.25">
      <c r="A533" s="90">
        <v>43146</v>
      </c>
      <c r="B533">
        <v>34.020000000000003</v>
      </c>
      <c r="C533" s="93">
        <f t="shared" ref="C533" si="1113">B533/B532-1</f>
        <v>1.6432626232447012E-2</v>
      </c>
      <c r="D533" s="26">
        <f t="shared" ref="D533" si="1114">+F532*(1+L533)</f>
        <v>32.889099999999999</v>
      </c>
      <c r="E533" s="26">
        <f>D533*(1-VLOOKUP(A533,FX!A:M,13,0))</f>
        <v>33.054085894848527</v>
      </c>
      <c r="F533">
        <v>33.049300000000002</v>
      </c>
      <c r="G533" s="93">
        <f t="shared" ref="G533" si="1115">+B533/D533-1</f>
        <v>3.438525225682687E-2</v>
      </c>
      <c r="H533" s="93">
        <f>(B533/(D533*(1-VLOOKUP(A533,FX!A:M,13,0))))-1</f>
        <v>2.9222230141962902E-2</v>
      </c>
      <c r="I533" s="93">
        <f t="shared" si="820"/>
        <v>2.9371272613943455E-2</v>
      </c>
      <c r="J533">
        <v>5754.83</v>
      </c>
      <c r="K533">
        <v>5754.83</v>
      </c>
      <c r="L533" s="93">
        <f t="shared" ref="L533" si="1116">+K533/J533-1</f>
        <v>0</v>
      </c>
      <c r="M533" s="92">
        <f t="shared" ref="M533" si="1117">WEEKDAY(A533,2)</f>
        <v>4</v>
      </c>
      <c r="N533" s="50" t="s">
        <v>709</v>
      </c>
    </row>
    <row r="534" spans="1:14" x14ac:dyDescent="0.25">
      <c r="A534" s="90">
        <v>43147</v>
      </c>
      <c r="B534">
        <v>34.08</v>
      </c>
      <c r="C534" s="93">
        <f t="shared" ref="C534" si="1118">B534/B533-1</f>
        <v>1.7636684303350414E-3</v>
      </c>
      <c r="D534" s="26">
        <f t="shared" ref="D534" si="1119">+F533*(1+L534)</f>
        <v>33.049300000000002</v>
      </c>
      <c r="E534" s="26">
        <f>D534*(1-VLOOKUP(A534,FX!A:M,13,0))</f>
        <v>32.956762624707814</v>
      </c>
      <c r="F534">
        <v>32.952599999999997</v>
      </c>
      <c r="G534" s="93">
        <f t="shared" ref="G534" si="1120">+B534/D534-1</f>
        <v>3.1186742230546294E-2</v>
      </c>
      <c r="H534" s="93">
        <f>(B534/(D534*(1-VLOOKUP(A534,FX!A:M,13,0))))-1</f>
        <v>3.4082151456529486E-2</v>
      </c>
      <c r="I534" s="93">
        <f t="shared" si="820"/>
        <v>3.4212778354363538E-2</v>
      </c>
      <c r="J534">
        <v>5754.83</v>
      </c>
      <c r="K534">
        <v>5754.83</v>
      </c>
      <c r="L534" s="93">
        <f t="shared" ref="L534" si="1121">+K534/J534-1</f>
        <v>0</v>
      </c>
      <c r="M534" s="92">
        <f t="shared" ref="M534" si="1122">WEEKDAY(A534,2)</f>
        <v>5</v>
      </c>
    </row>
    <row r="535" spans="1:14" x14ac:dyDescent="0.25">
      <c r="A535" s="90">
        <v>43150</v>
      </c>
    </row>
    <row r="536" spans="1:14" x14ac:dyDescent="0.25">
      <c r="A536" s="90">
        <v>43151</v>
      </c>
    </row>
    <row r="537" spans="1:14" x14ac:dyDescent="0.25">
      <c r="A537" s="90">
        <v>43152</v>
      </c>
    </row>
    <row r="538" spans="1:14" x14ac:dyDescent="0.25">
      <c r="A538" s="90">
        <v>43153</v>
      </c>
    </row>
    <row r="539" spans="1:14" x14ac:dyDescent="0.25">
      <c r="A539" s="90">
        <v>43154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C59" sqref="C59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2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2018-02-18T00:02:51Z</dcterms:modified>
</cp:coreProperties>
</file>