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A1" i="27" l="1"/>
  <c r="S438" i="20"/>
  <c r="T438" i="20"/>
  <c r="U438" i="20"/>
  <c r="AB438" i="20" s="1"/>
  <c r="V438" i="20"/>
  <c r="AE438" i="20" s="1"/>
  <c r="Y438" i="20"/>
  <c r="AA438" i="20"/>
  <c r="AC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AS438" i="20"/>
  <c r="AT438" i="20"/>
  <c r="AU438" i="20"/>
  <c r="AW438" i="20"/>
  <c r="AY438" i="20"/>
  <c r="AZ438" i="20"/>
  <c r="BA438" i="20"/>
  <c r="BB438" i="20"/>
  <c r="BC438" i="20"/>
  <c r="BD438" i="20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I525" i="8"/>
  <c r="C526" i="8"/>
  <c r="D526" i="8"/>
  <c r="E526" i="8" s="1"/>
  <c r="H526" i="8" s="1"/>
  <c r="L526" i="7"/>
  <c r="M526" i="7"/>
  <c r="I525" i="7"/>
  <c r="C526" i="7"/>
  <c r="D526" i="7"/>
  <c r="E526" i="7" s="1"/>
  <c r="L525" i="6"/>
  <c r="M525" i="6"/>
  <c r="I524" i="6"/>
  <c r="C525" i="6"/>
  <c r="D525" i="6"/>
  <c r="E525" i="6" s="1"/>
  <c r="L526" i="5"/>
  <c r="M526" i="5"/>
  <c r="I525" i="5"/>
  <c r="C526" i="5"/>
  <c r="D526" i="5"/>
  <c r="E526" i="5" s="1"/>
  <c r="AX438" i="20" l="1"/>
  <c r="Z438" i="20"/>
  <c r="AV438" i="20"/>
  <c r="X438" i="20"/>
  <c r="W438" i="20"/>
  <c r="AD438" i="20"/>
  <c r="G533" i="10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7" i="20"/>
  <c r="U437" i="20"/>
  <c r="V437" i="20"/>
  <c r="AC437" i="20" s="1"/>
  <c r="W437" i="20"/>
  <c r="X437" i="20"/>
  <c r="AA437" i="20"/>
  <c r="AB437" i="20"/>
  <c r="AD437" i="20"/>
  <c r="AE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AT437" i="20"/>
  <c r="AU437" i="20"/>
  <c r="AV437" i="20"/>
  <c r="AW437" i="20"/>
  <c r="AX437" i="20"/>
  <c r="AY437" i="20"/>
  <c r="AZ437" i="20"/>
  <c r="BA437" i="20"/>
  <c r="BB437" i="20"/>
  <c r="BC437" i="20"/>
  <c r="BD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Z437" i="20" l="1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6" i="20"/>
  <c r="U436" i="20"/>
  <c r="AB436" i="20" s="1"/>
  <c r="V436" i="20"/>
  <c r="AE436" i="20" s="1"/>
  <c r="Y436" i="20"/>
  <c r="AA436" i="20"/>
  <c r="AC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AT436" i="20"/>
  <c r="AU436" i="20"/>
  <c r="AW436" i="20"/>
  <c r="AY436" i="20"/>
  <c r="AZ436" i="20"/>
  <c r="BA436" i="20"/>
  <c r="BB436" i="20"/>
  <c r="BC436" i="20"/>
  <c r="BD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X436" i="20" l="1"/>
  <c r="Z436" i="20"/>
  <c r="AV436" i="20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5" i="20"/>
  <c r="U435" i="20"/>
  <c r="V435" i="20"/>
  <c r="W435" i="20"/>
  <c r="X435" i="20"/>
  <c r="Y435" i="20"/>
  <c r="Z435" i="20"/>
  <c r="AA435" i="20"/>
  <c r="AB435" i="20"/>
  <c r="AC435" i="20"/>
  <c r="AD435" i="20"/>
  <c r="AE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AT435" i="20"/>
  <c r="AU435" i="20"/>
  <c r="AV435" i="20"/>
  <c r="AW435" i="20"/>
  <c r="AX435" i="20"/>
  <c r="AY435" i="20"/>
  <c r="AZ435" i="20"/>
  <c r="BA435" i="20"/>
  <c r="BB435" i="20"/>
  <c r="BC435" i="20"/>
  <c r="BD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H530" i="10" l="1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D434" i="20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4" i="20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AT434" i="20"/>
  <c r="AU434" i="20"/>
  <c r="AW434" i="20"/>
  <c r="AY434" i="20"/>
  <c r="AZ434" i="20"/>
  <c r="BA434" i="20"/>
  <c r="BB434" i="20"/>
  <c r="BC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Y434" i="20" l="1"/>
  <c r="AV434" i="20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3" i="20"/>
  <c r="U433" i="20"/>
  <c r="AB433" i="20" s="1"/>
  <c r="V433" i="20"/>
  <c r="AE433" i="20" s="1"/>
  <c r="Y433" i="20"/>
  <c r="AA433" i="20"/>
  <c r="AC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AT433" i="20"/>
  <c r="AU433" i="20"/>
  <c r="AW433" i="20"/>
  <c r="AY433" i="20"/>
  <c r="AZ433" i="20"/>
  <c r="BA433" i="20"/>
  <c r="BB433" i="20"/>
  <c r="BC433" i="20"/>
  <c r="BD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Z433" i="20" l="1"/>
  <c r="AV433" i="20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2" i="20"/>
  <c r="U432" i="20"/>
  <c r="AB432" i="20" s="1"/>
  <c r="V432" i="20"/>
  <c r="AE432" i="20" s="1"/>
  <c r="Y432" i="20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AT432" i="20"/>
  <c r="AU432" i="20"/>
  <c r="AW432" i="20"/>
  <c r="AY432" i="20"/>
  <c r="AZ432" i="20"/>
  <c r="BA432" i="20"/>
  <c r="BB432" i="20"/>
  <c r="BC432" i="20"/>
  <c r="BD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AX432" i="20" l="1"/>
  <c r="Z432" i="20"/>
  <c r="AV432" i="20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1" i="20"/>
  <c r="U431" i="20"/>
  <c r="AB431" i="20" s="1"/>
  <c r="V431" i="20"/>
  <c r="AC431" i="20" s="1"/>
  <c r="AA431" i="20"/>
  <c r="AD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AT431" i="20"/>
  <c r="AU431" i="20"/>
  <c r="AW431" i="20"/>
  <c r="AY431" i="20"/>
  <c r="AZ431" i="20"/>
  <c r="BA431" i="20"/>
  <c r="BB431" i="20"/>
  <c r="BC431" i="20"/>
  <c r="BD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AX431" i="20" l="1"/>
  <c r="Z431" i="20"/>
  <c r="X431" i="20"/>
  <c r="Y431" i="20"/>
  <c r="AV431" i="20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0" i="20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AT430" i="20"/>
  <c r="AU430" i="20"/>
  <c r="AW430" i="20"/>
  <c r="AY430" i="20"/>
  <c r="AZ430" i="20"/>
  <c r="BA430" i="20"/>
  <c r="BB430" i="20"/>
  <c r="BC430" i="20"/>
  <c r="BD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AX430" i="20" l="1"/>
  <c r="Z430" i="20"/>
  <c r="AV430" i="20"/>
  <c r="W430" i="20"/>
  <c r="X430" i="20"/>
  <c r="AD430" i="20"/>
  <c r="H525" i="10"/>
  <c r="G525" i="10"/>
  <c r="H524" i="9"/>
  <c r="G524" i="9"/>
  <c r="H524" i="11"/>
  <c r="G524" i="11"/>
  <c r="H518" i="7"/>
  <c r="G518" i="7"/>
  <c r="H517" i="6"/>
  <c r="G517" i="6"/>
  <c r="G518" i="5"/>
  <c r="H518" i="5"/>
  <c r="BD429" i="20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H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29" i="20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AT429" i="20"/>
  <c r="AU429" i="20"/>
  <c r="AW429" i="20"/>
  <c r="AY429" i="20"/>
  <c r="AZ429" i="20"/>
  <c r="BA429" i="20"/>
  <c r="BB429" i="20"/>
  <c r="BC429" i="20"/>
  <c r="I523" i="10"/>
  <c r="I522" i="9"/>
  <c r="I522" i="11"/>
  <c r="I522" i="12"/>
  <c r="AC429" i="20" l="1"/>
  <c r="X429" i="20"/>
  <c r="Y429" i="20"/>
  <c r="Z429" i="20"/>
  <c r="AX429" i="20"/>
  <c r="AV429" i="20"/>
  <c r="W429" i="20"/>
  <c r="AB429" i="20"/>
  <c r="S428" i="20"/>
  <c r="T428" i="20"/>
  <c r="U428" i="20"/>
  <c r="AD428" i="20" s="1"/>
  <c r="V428" i="20"/>
  <c r="AE428" i="20" s="1"/>
  <c r="Y428" i="20"/>
  <c r="AA428" i="20"/>
  <c r="AC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AT428" i="20"/>
  <c r="AU428" i="20"/>
  <c r="AW428" i="20"/>
  <c r="AY428" i="20"/>
  <c r="AZ428" i="20"/>
  <c r="BA428" i="20"/>
  <c r="BB428" i="20"/>
  <c r="BC428" i="20"/>
  <c r="BD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AB428" i="20" l="1"/>
  <c r="AX428" i="20"/>
  <c r="Z428" i="20"/>
  <c r="AV428" i="20"/>
  <c r="X428" i="20"/>
  <c r="W428" i="20"/>
  <c r="E523" i="10"/>
  <c r="G523" i="10"/>
  <c r="H523" i="10"/>
  <c r="E522" i="9"/>
  <c r="H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7" i="20"/>
  <c r="U427" i="20"/>
  <c r="AD427" i="20" s="1"/>
  <c r="V427" i="20"/>
  <c r="W427" i="20"/>
  <c r="Y427" i="20"/>
  <c r="Z427" i="20"/>
  <c r="AA427" i="20"/>
  <c r="AB427" i="20"/>
  <c r="AC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AT427" i="20"/>
  <c r="AU427" i="20"/>
  <c r="AW427" i="20"/>
  <c r="AX427" i="20"/>
  <c r="AY427" i="20"/>
  <c r="AZ427" i="20"/>
  <c r="BA427" i="20"/>
  <c r="BB427" i="20"/>
  <c r="BC427" i="20"/>
  <c r="BD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V427" i="20" l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<sst xmlns="http://schemas.openxmlformats.org/spreadsheetml/2006/main" count="809" uniqueCount="713">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</sst>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/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 ca="1">WORKDAY(TODAY(),-1)</f>
        <v>43146</v>
      </c>
    </row>
    <row r="2" spans="1:16" x14ac:dyDescent="0.25">
      <c r="A2" s="39" t="s">
        <v>642</v>
      </c>
      <c r="B2" s="39">
        <v>6.2988799999999996</v>
      </c>
      <c r="C2" s="90">
        <v>43146</v>
      </c>
      <c r="D2" s="39">
        <v>13</v>
      </c>
    </row>
    <row r="3" spans="1:16" x14ac:dyDescent="0.25">
      <c r="A3" s="39" t="s">
        <v>643</v>
      </c>
      <c r="B3" s="39">
        <v>6.2907450000000003</v>
      </c>
      <c r="C3" s="90">
        <v>43146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6.2805299999999997</v>
      </c>
      <c r="C4" s="90">
        <v>43147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3966.96</v>
      </c>
      <c r="C5" s="39">
        <v>3935.63</v>
      </c>
      <c r="D5" s="93">
        <v>8.0000000000000002E-3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3199.16</v>
      </c>
      <c r="C6" s="39">
        <v>3184.96</v>
      </c>
      <c r="D6" s="93">
        <v>4.4999999999999997E-3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1646.77</v>
      </c>
      <c r="C7" s="39">
        <v>1648.58</v>
      </c>
      <c r="D7" s="93">
        <v>-1.1000000000000001E-3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10431.91</v>
      </c>
      <c r="C8" s="39">
        <v>10362.43</v>
      </c>
      <c r="D8" s="93">
        <v>6.7000000000000002E-3</v>
      </c>
      <c r="J8" s="75"/>
      <c r="K8" s="76"/>
      <c r="L8" s="77"/>
      <c r="M8" s="78"/>
    </row>
    <row r="9" spans="1:16" x14ac:dyDescent="0.25">
      <c r="A9" s="39" t="s">
        <v>525</v>
      </c>
      <c r="B9" s="39">
        <v>5754.83</v>
      </c>
      <c r="C9" s="39">
        <v>5736.95</v>
      </c>
      <c r="D9" s="93">
        <v>3.0999999999999999E-3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2871.79</v>
      </c>
      <c r="C10" s="39">
        <v>2852.72</v>
      </c>
      <c r="D10" s="93">
        <v>6.7000000000000002E-3</v>
      </c>
    </row>
    <row r="11" spans="1:16" x14ac:dyDescent="0.25">
      <c r="A11" s="39" t="s">
        <v>527</v>
      </c>
      <c r="B11" s="39">
        <v>16.079999999999998</v>
      </c>
      <c r="C11" s="39">
        <v>15.759</v>
      </c>
      <c r="D11" s="90">
        <v>43145</v>
      </c>
    </row>
    <row r="12" spans="1:16" x14ac:dyDescent="0.25">
      <c r="A12" s="39" t="s">
        <v>528</v>
      </c>
      <c r="B12" s="39">
        <v>16.52</v>
      </c>
      <c r="C12" s="39">
        <v>16.135899999999999</v>
      </c>
      <c r="D12" s="90">
        <v>43145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7.42</v>
      </c>
      <c r="C13" s="39">
        <v>7.3520000000000003</v>
      </c>
      <c r="D13" s="90">
        <v>43145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50.7</v>
      </c>
      <c r="C14" s="39">
        <v>49.811</v>
      </c>
      <c r="D14" s="90">
        <v>43145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49.36</v>
      </c>
      <c r="C15" s="39">
        <v>47.46</v>
      </c>
      <c r="D15" s="90">
        <v>43145</v>
      </c>
    </row>
    <row r="16" spans="1:16" x14ac:dyDescent="0.25">
      <c r="A16" s="39" t="s">
        <v>532</v>
      </c>
      <c r="B16" s="39">
        <v>34.29</v>
      </c>
      <c r="C16" s="39">
        <v>33.332500000000003</v>
      </c>
      <c r="D16" s="90">
        <v>43145</v>
      </c>
    </row>
    <row r="17" spans="1:16" x14ac:dyDescent="0.25">
      <c r="A17" s="39" t="s">
        <v>533</v>
      </c>
      <c r="B17" s="39">
        <v>32.229999999999997</v>
      </c>
      <c r="C17" s="39">
        <v>31.341699999999999</v>
      </c>
      <c r="D17" s="90">
        <v>43145</v>
      </c>
    </row>
    <row r="18" spans="1:16" x14ac:dyDescent="0.25">
      <c r="A18" s="39" t="s">
        <v>534</v>
      </c>
      <c r="B18" s="39">
        <v>34.020000000000003</v>
      </c>
      <c r="C18" s="39">
        <v>32.889099999999999</v>
      </c>
      <c r="D18" s="90">
        <v>43145</v>
      </c>
    </row>
    <row r="19" spans="1:16" x14ac:dyDescent="0.25">
      <c r="A19" s="39" t="s">
        <v>535</v>
      </c>
      <c r="B19" s="39">
        <v>13353.5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21908.6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6.3427999999999898</v>
      </c>
      <c r="C21" s="90">
        <v>43145</v>
      </c>
      <c r="D21" s="91">
        <v>0.63093750000000004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3188.25</v>
      </c>
      <c r="B23" s="39">
        <v>3185.44</v>
      </c>
      <c r="C23" s="39">
        <v>3186.02</v>
      </c>
      <c r="D23" s="39">
        <v>3194.81</v>
      </c>
      <c r="E23" s="39">
        <v>3175.32</v>
      </c>
      <c r="F23" s="39">
        <v>3195.77</v>
      </c>
      <c r="G23" s="39">
        <v>3171.38</v>
      </c>
      <c r="H23" s="39">
        <v>940</v>
      </c>
      <c r="I23" s="39">
        <v>1002</v>
      </c>
      <c r="J23" s="39">
        <v>3176.08</v>
      </c>
      <c r="K23" s="39">
        <v>3179.15</v>
      </c>
      <c r="L23" s="39">
        <v>3199.16</v>
      </c>
      <c r="M23" s="39">
        <v>3203.49</v>
      </c>
      <c r="N23" s="39">
        <v>3175.39</v>
      </c>
      <c r="O23" s="39">
        <v>1441</v>
      </c>
      <c r="P23" s="39">
        <v>1304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38"/>
  <sheetViews>
    <sheetView zoomScale="115" zoomScaleNormal="115" workbookViewId="0">
      <pane xSplit="2" ySplit="6" topLeftCell="C427" activePane="bottomRight" state="frozen"/>
      <selection pane="topRight" activeCell="C1" sqref="C1"/>
      <selection pane="bottomLeft" activeCell="A3" sqref="A3"/>
      <selection pane="bottomRight" activeCell="C438" sqref="C438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37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38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43146</v>
      </c>
      <c r="B438">
        <v>4</v>
      </c>
      <c r="C438" s="39">
        <v>3188.25</v>
      </c>
      <c r="D438" s="39">
        <v>3185.44</v>
      </c>
      <c r="E438" s="39">
        <v>3186.02</v>
      </c>
      <c r="F438" s="39">
        <v>3194.81</v>
      </c>
      <c r="G438" s="39">
        <v>3175.32</v>
      </c>
      <c r="H438" s="39">
        <v>3195.77</v>
      </c>
      <c r="I438" s="39">
        <v>3171.38</v>
      </c>
      <c r="J438" s="39">
        <v>940</v>
      </c>
      <c r="K438" s="39">
        <v>1002</v>
      </c>
      <c r="L438" s="39">
        <v>3176.08</v>
      </c>
      <c r="M438" s="39">
        <v>3179.15</v>
      </c>
      <c r="N438" s="39">
        <v>3199.16</v>
      </c>
      <c r="O438" s="39">
        <v>3203.49</v>
      </c>
      <c r="P438" s="39">
        <v>3175.39</v>
      </c>
      <c r="Q438" s="39">
        <v>1441</v>
      </c>
      <c r="R438" s="39">
        <v>1304</v>
      </c>
      <c r="S438" s="92">
        <f t="shared" si="5618"/>
        <v>3408.7420000000006</v>
      </c>
      <c r="T438" s="92" t="str">
        <f t="shared" ref="T438" si="6171">IF(AVERAGE(N437)&lt;S437,"熊",IF(AVERAGE(N437)&gt;S437,"牛",""))</f>
        <v>熊</v>
      </c>
      <c r="U438" s="92">
        <f t="shared" ref="U438" si="6172">MAX(H438,O438)</f>
        <v>3203.49</v>
      </c>
      <c r="V438" s="92">
        <f t="shared" ref="V438" si="6173">MIN(I438,P438)</f>
        <v>3171.38</v>
      </c>
      <c r="W438" s="40">
        <f t="shared" ref="W438" si="6174">LN(U438/V438)</f>
        <v>1.0074016115976917E-2</v>
      </c>
      <c r="X438" s="92">
        <f t="shared" ref="X438" si="6175">IF(U438=H438,J438,Q438)</f>
        <v>1441</v>
      </c>
      <c r="Y438" s="92">
        <f t="shared" ref="Y438" si="6176">IF(V438=I438,K438,R438)</f>
        <v>1002</v>
      </c>
      <c r="Z438" s="93">
        <f t="shared" ref="Z438" si="6177">(U438-V438)/(C438)</f>
        <v>1.0071355759429051E-2</v>
      </c>
      <c r="AA438" s="93">
        <f t="shared" ref="AA438" si="6178">LN(C438/N437)</f>
        <v>-3.4160984216532347E-3</v>
      </c>
      <c r="AB438" s="93">
        <f t="shared" ref="AB438" si="6179">LN(N438/U438)</f>
        <v>-1.3525651597760561E-3</v>
      </c>
      <c r="AC438" s="93">
        <f t="shared" ref="AC438" si="6180">LN(N438/V438)</f>
        <v>8.7214509562008515E-3</v>
      </c>
      <c r="AD438" s="93">
        <f t="shared" ref="AD438" si="6181">LN(U438/C438)</f>
        <v>4.7686635814292236E-3</v>
      </c>
      <c r="AE438" s="93">
        <f t="shared" ref="AE438" si="6182">LN(V438/C438)</f>
        <v>-5.3053525345475635E-3</v>
      </c>
      <c r="AF438" s="93">
        <f t="shared" ref="AF438" si="6183">LN(N438/C438)</f>
        <v>3.4160984216532173E-3</v>
      </c>
      <c r="AG438" s="93">
        <f t="shared" ref="AG438" si="6184">LN(N438/N437)</f>
        <v>0</v>
      </c>
      <c r="AH438" s="93">
        <f t="shared" ref="AH438" si="6185">LN(D438/C438)</f>
        <v>-8.8174987552281964E-4</v>
      </c>
      <c r="AI438" s="93">
        <f t="shared" ref="AI438" si="6186">LN(E438/C438)</f>
        <v>-6.9968799281403579E-4</v>
      </c>
      <c r="AJ438" s="93">
        <f t="shared" ref="AJ438" si="6187">LN(F438/C438)</f>
        <v>2.055441217716432E-3</v>
      </c>
      <c r="AK438" s="93">
        <f t="shared" ref="AK438" si="6188">+LN(G438/C438)</f>
        <v>-4.0637622573512491E-3</v>
      </c>
      <c r="AL438" s="93">
        <f t="shared" ref="AL438" si="6189">LN(H438/I438)</f>
        <v>7.6612359679067363E-3</v>
      </c>
      <c r="AM438" s="93">
        <f t="shared" ref="AM438" si="6190">LN(O438/P438)</f>
        <v>8.8103810595344789E-3</v>
      </c>
      <c r="AN438" s="93">
        <f t="shared" ref="AN438" si="6191">LN(L438/G438)</f>
        <v>2.3931731700944854E-4</v>
      </c>
      <c r="AO438" s="40">
        <f t="shared" ref="AO438" si="6192">(C438-I438)/(H438-I438)</f>
        <v>0.69167691676916687</v>
      </c>
      <c r="AP438" s="40">
        <f t="shared" ref="AP438" si="6193">(N437-I438)/(H438-I438)</f>
        <v>1.1389913899138946</v>
      </c>
      <c r="AQ438" s="93">
        <f t="shared" ref="AQ438" si="6194">LN(M438/L438)</f>
        <v>9.6613348023552007E-4</v>
      </c>
      <c r="AR438" s="93">
        <f t="shared" ref="AR438" si="6195">LN(N438/L438)</f>
        <v>7.2405433619948285E-3</v>
      </c>
      <c r="AS438" s="93">
        <f t="shared" ref="AS438" si="6196">LN(N438/C438)</f>
        <v>3.4160984216532173E-3</v>
      </c>
      <c r="AT438" s="28">
        <f t="shared" ref="AT438" si="6197">+(G438-I438)/(H438-I438)</f>
        <v>0.16154161541615725</v>
      </c>
      <c r="AU438" s="28">
        <f t="shared" ref="AU438" si="6198">+(N438-P438)/(O438-P438)</f>
        <v>0.84590747330961058</v>
      </c>
      <c r="AV438" s="40">
        <f t="shared" ref="AV438" si="6199">+(N438-V438)/(U438-V438)</f>
        <v>0.86515104328869596</v>
      </c>
      <c r="AW438" s="93">
        <f t="shared" ref="AW438" si="6200">LN(N438/C438)</f>
        <v>3.4160984216532173E-3</v>
      </c>
      <c r="AX438" s="28">
        <f t="shared" ref="AX438" si="6201">(N438-L438)/(U438-V438)</f>
        <v>0.71877919651199507</v>
      </c>
      <c r="AY438" s="93">
        <f t="shared" ref="AY438" si="6202">LN(G438/I438)</f>
        <v>1.2415902771964178E-3</v>
      </c>
      <c r="AZ438" s="93">
        <f t="shared" ref="AZ438" si="6203">LN(N438/P438)</f>
        <v>7.4578158997584895E-3</v>
      </c>
      <c r="BA438" s="93">
        <f t="shared" ref="BA438" si="6204">AV437</f>
        <v>0.86515104328869596</v>
      </c>
      <c r="BB438" s="93">
        <f t="shared" ref="BB438" si="6205">AR437</f>
        <v>7.2405433619948285E-3</v>
      </c>
      <c r="BC438" s="93">
        <f t="shared" ref="BC438" si="6206">AS437</f>
        <v>3.4160984216532173E-3</v>
      </c>
      <c r="BD438" s="39">
        <f t="shared" ref="BD438" si="6207">IF(AR437&lt;0,1,0)</f>
        <v>0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9"/>
  <sheetViews>
    <sheetView zoomScale="115" zoomScaleNormal="115" workbookViewId="0">
      <pane xSplit="1" ySplit="1" topLeftCell="I372" activePane="bottomRight" state="frozen"/>
      <selection pane="topRight" activeCell="B1" sqref="B1"/>
      <selection pane="bottomLeft" activeCell="A2" sqref="A2"/>
      <selection pane="bottomRight" activeCell="N389" sqref="N389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89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8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89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89" si="22">LN(H344/H343)</f>
        <v>5.9509246834607457E-4</v>
      </c>
      <c r="J344">
        <v>6.6237849999999998</v>
      </c>
      <c r="K344" s="93">
        <f t="shared" ref="K344:K389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26"/>
  <sheetViews>
    <sheetView zoomScale="115" zoomScaleNormal="115" workbookViewId="0">
      <pane xSplit="1" ySplit="2" topLeftCell="B513" activePane="bottomRight" state="frozen"/>
      <selection pane="topRight" activeCell="B1" sqref="B1"/>
      <selection pane="bottomLeft" activeCell="A3" sqref="A3"/>
      <selection pane="bottomRight" activeCell="E525" sqref="E525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5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:M526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25"/>
  <sheetViews>
    <sheetView zoomScale="115" zoomScaleNormal="115" workbookViewId="0">
      <pane xSplit="1" ySplit="2" topLeftCell="G512" activePane="bottomRight" state="frozen"/>
      <selection pane="topRight" activeCell="B1" sqref="B1"/>
      <selection pane="bottomLeft" activeCell="A3" sqref="A3"/>
      <selection pane="bottomRight" activeCell="N525" sqref="N5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4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26"/>
  <sheetViews>
    <sheetView zoomScale="115" zoomScaleNormal="115" workbookViewId="0">
      <pane xSplit="1" ySplit="2" topLeftCell="E510" activePane="bottomRight" state="frozen"/>
      <selection pane="topRight" activeCell="B1" sqref="B1"/>
      <selection pane="bottomLeft" activeCell="A3" sqref="A3"/>
      <selection pane="bottomRight" activeCell="L526" sqref="L52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5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26"/>
  <sheetViews>
    <sheetView zoomScale="115" zoomScaleNormal="115" workbookViewId="0">
      <pane xSplit="1" ySplit="2" topLeftCell="I519" activePane="bottomRight" state="frozen"/>
      <selection pane="topRight" activeCell="B1" sqref="B1"/>
      <selection pane="bottomLeft" activeCell="A3" sqref="A3"/>
      <selection pane="bottomRight" activeCell="N526" sqref="N526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5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32"/>
  <sheetViews>
    <sheetView zoomScale="115" zoomScaleNormal="115" workbookViewId="0">
      <pane xSplit="1" ySplit="2" topLeftCell="G519" activePane="bottomRight" state="frozen"/>
      <selection pane="topRight" activeCell="B1" sqref="B1"/>
      <selection pane="bottomLeft" activeCell="A3" sqref="A3"/>
      <selection pane="bottomRight" activeCell="L532" sqref="L532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31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3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3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3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3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G532" s="42">
        <f t="shared" ref="G532" si="931">+B532/D532-1</f>
        <v>1.4823032604533326E-2</v>
      </c>
      <c r="H532" s="92"/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32"/>
  <sheetViews>
    <sheetView zoomScale="115" zoomScaleNormal="115" workbookViewId="0">
      <pane xSplit="1" ySplit="2" topLeftCell="B516" activePane="bottomRight" state="frozen"/>
      <selection pane="topRight" activeCell="B1" sqref="B1"/>
      <selection pane="bottomLeft" activeCell="A3" sqref="A3"/>
      <selection pane="bottomRight" activeCell="C532" sqref="C53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3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3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3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3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3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32"/>
  <sheetViews>
    <sheetView zoomScale="115" zoomScaleNormal="115" workbookViewId="0">
      <pane xSplit="1" ySplit="2" topLeftCell="H517" activePane="bottomRight" state="frozen"/>
      <selection pane="topRight" activeCell="B1" sqref="B1"/>
      <selection pane="bottomLeft" activeCell="A3" sqref="A3"/>
      <selection pane="bottomRight" activeCell="N532" sqref="N53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3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33"/>
  <sheetViews>
    <sheetView zoomScale="115" zoomScaleNormal="115" workbookViewId="0">
      <pane xSplit="1" ySplit="2" topLeftCell="H518" activePane="bottomRight" state="frozen"/>
      <selection pane="topRight" activeCell="B1" sqref="B1"/>
      <selection pane="bottomLeft" activeCell="A3" sqref="A3"/>
      <selection pane="bottomRight" activeCell="J533" sqref="J5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32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2018-02-15T23:20:00Z</dcterms:modified>
</cp:coreProperties>
</file>