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0415" windowHeight="7995" activeTab="2"/>
  </bookViews>
  <sheets>
    <sheet name="Sheet1" sheetId="1" r:id="rId1"/>
    <sheet name="Raw" sheetId="2" r:id="rId2"/>
    <sheet name="Detailed Report" sheetId="3" r:id="rId3"/>
    <sheet name="Jun to Oct (4 months) PnL Check" sheetId="4" r:id="rId4"/>
  </sheets>
  <definedNames>
    <definedName name="_xlnm._FilterDatabase" localSheetId="2" hidden="1">'Detailed Report'!$B$1:$AF$261</definedName>
    <definedName name="_xlnm._FilterDatabase" localSheetId="3" hidden="1">'Jun to Oct (4 months) PnL Check'!$F$1:$L$132</definedName>
  </definedNames>
  <calcPr calcId="124519"/>
</workbook>
</file>

<file path=xl/calcChain.xml><?xml version="1.0" encoding="utf-8"?>
<calcChain xmlns="http://schemas.openxmlformats.org/spreadsheetml/2006/main">
  <c r="L44" i="4"/>
  <c r="K2"/>
  <c r="L2" s="1"/>
  <c r="K3"/>
  <c r="L3" s="1"/>
  <c r="K4"/>
  <c r="L4" s="1"/>
  <c r="K5"/>
  <c r="L5" s="1"/>
  <c r="K6"/>
  <c r="L6" s="1"/>
  <c r="K7"/>
  <c r="L7" s="1"/>
  <c r="K8"/>
  <c r="L8" s="1"/>
  <c r="K9"/>
  <c r="L9" s="1"/>
  <c r="K10"/>
  <c r="L10" s="1"/>
  <c r="K11"/>
  <c r="L11" s="1"/>
  <c r="K12"/>
  <c r="L12" s="1"/>
  <c r="K13"/>
  <c r="L13" s="1"/>
  <c r="K14"/>
  <c r="L14" s="1"/>
  <c r="K15"/>
  <c r="L15" s="1"/>
  <c r="K16"/>
  <c r="L16" s="1"/>
  <c r="K17"/>
  <c r="L17" s="1"/>
  <c r="K18"/>
  <c r="L18" s="1"/>
  <c r="K19"/>
  <c r="L19" s="1"/>
  <c r="K20"/>
  <c r="L20" s="1"/>
  <c r="K21"/>
  <c r="L21" s="1"/>
  <c r="K22"/>
  <c r="L22" s="1"/>
  <c r="K23"/>
  <c r="L23" s="1"/>
  <c r="K24"/>
  <c r="L24" s="1"/>
  <c r="K25"/>
  <c r="L25" s="1"/>
  <c r="K26"/>
  <c r="L26" s="1"/>
  <c r="K27"/>
  <c r="L27" s="1"/>
  <c r="K28"/>
  <c r="L28" s="1"/>
  <c r="K29"/>
  <c r="L29" s="1"/>
  <c r="K30"/>
  <c r="L30" s="1"/>
  <c r="K31"/>
  <c r="L31" s="1"/>
  <c r="K32"/>
  <c r="L32" s="1"/>
  <c r="K33"/>
  <c r="L33" s="1"/>
  <c r="K34"/>
  <c r="L34" s="1"/>
  <c r="K35"/>
  <c r="L35" s="1"/>
  <c r="K36"/>
  <c r="L36" s="1"/>
  <c r="K37"/>
  <c r="L37" s="1"/>
  <c r="K38"/>
  <c r="L38" s="1"/>
  <c r="K39"/>
  <c r="L39" s="1"/>
  <c r="K40"/>
  <c r="L40" s="1"/>
  <c r="K41"/>
  <c r="L41" s="1"/>
  <c r="K42"/>
  <c r="L42" s="1"/>
  <c r="K43"/>
  <c r="L43" s="1"/>
  <c r="K44"/>
  <c r="K45"/>
  <c r="L45" s="1"/>
  <c r="K46"/>
  <c r="L46" s="1"/>
  <c r="K47"/>
  <c r="L47" s="1"/>
  <c r="K48"/>
  <c r="L48" s="1"/>
  <c r="K49"/>
  <c r="L49" s="1"/>
  <c r="K50"/>
  <c r="L50" s="1"/>
  <c r="K51"/>
  <c r="L51" s="1"/>
  <c r="K52"/>
  <c r="L52" s="1"/>
  <c r="K53"/>
  <c r="L53" s="1"/>
  <c r="K54"/>
  <c r="L54" s="1"/>
  <c r="K55"/>
  <c r="L55" s="1"/>
  <c r="K56"/>
  <c r="L56" s="1"/>
  <c r="K57"/>
  <c r="L57" s="1"/>
  <c r="K58"/>
  <c r="L58" s="1"/>
  <c r="K59"/>
  <c r="L59" s="1"/>
  <c r="K60"/>
  <c r="L60" s="1"/>
  <c r="K61"/>
  <c r="L61" s="1"/>
  <c r="K62"/>
  <c r="L62" s="1"/>
  <c r="K63"/>
  <c r="L63" s="1"/>
  <c r="K64"/>
  <c r="L64" s="1"/>
  <c r="K65"/>
  <c r="L65" s="1"/>
  <c r="K66"/>
  <c r="L66" s="1"/>
  <c r="K67"/>
  <c r="L67" s="1"/>
  <c r="K68"/>
  <c r="L68" s="1"/>
  <c r="K69"/>
  <c r="L69" s="1"/>
  <c r="K70"/>
  <c r="L70" s="1"/>
  <c r="K71"/>
  <c r="L71" s="1"/>
  <c r="K72"/>
  <c r="L72" s="1"/>
  <c r="K73"/>
  <c r="L73" s="1"/>
  <c r="K74"/>
  <c r="L74" s="1"/>
  <c r="K75"/>
  <c r="L75" s="1"/>
  <c r="K76"/>
  <c r="L76" s="1"/>
  <c r="K77"/>
  <c r="L77" s="1"/>
  <c r="K78"/>
  <c r="L78" s="1"/>
  <c r="K79"/>
  <c r="L79" s="1"/>
  <c r="K80"/>
  <c r="L80" s="1"/>
  <c r="K81"/>
  <c r="L81" s="1"/>
  <c r="K82"/>
  <c r="L82" s="1"/>
  <c r="K83"/>
  <c r="L83" s="1"/>
  <c r="K84"/>
  <c r="L84" s="1"/>
  <c r="K85"/>
  <c r="L85" s="1"/>
  <c r="K86"/>
  <c r="L86" s="1"/>
  <c r="K87"/>
  <c r="L87" s="1"/>
  <c r="K88"/>
  <c r="L88" s="1"/>
  <c r="K89"/>
  <c r="L89" s="1"/>
  <c r="K90"/>
  <c r="L90" s="1"/>
  <c r="K91"/>
  <c r="L91" s="1"/>
  <c r="K92"/>
  <c r="L92" s="1"/>
  <c r="K93"/>
  <c r="L93" s="1"/>
  <c r="K94"/>
  <c r="L94" s="1"/>
  <c r="K95"/>
  <c r="L95" s="1"/>
  <c r="K96"/>
  <c r="L96" s="1"/>
  <c r="K97"/>
  <c r="L97" s="1"/>
  <c r="K98"/>
  <c r="L98" s="1"/>
  <c r="K99"/>
  <c r="L99" s="1"/>
  <c r="K100"/>
  <c r="L100" s="1"/>
  <c r="K101"/>
  <c r="L101" s="1"/>
  <c r="K102"/>
  <c r="L102" s="1"/>
  <c r="K103"/>
  <c r="L103" s="1"/>
  <c r="K104"/>
  <c r="L104" s="1"/>
  <c r="K105"/>
  <c r="L105" s="1"/>
  <c r="K106"/>
  <c r="L106" s="1"/>
  <c r="K107"/>
  <c r="L107" s="1"/>
  <c r="K108"/>
  <c r="L108" s="1"/>
  <c r="K109"/>
  <c r="L109" s="1"/>
  <c r="K110"/>
  <c r="L110" s="1"/>
  <c r="K111"/>
  <c r="L111" s="1"/>
  <c r="K112"/>
  <c r="L112" s="1"/>
  <c r="K113"/>
  <c r="L113" s="1"/>
  <c r="K114"/>
  <c r="L114" s="1"/>
  <c r="K115"/>
  <c r="L115" s="1"/>
  <c r="K116"/>
  <c r="L116" s="1"/>
  <c r="K117"/>
  <c r="L117" s="1"/>
  <c r="K118"/>
  <c r="L118" s="1"/>
  <c r="K119"/>
  <c r="L119" s="1"/>
  <c r="K120"/>
  <c r="L120" s="1"/>
  <c r="K121"/>
  <c r="L121" s="1"/>
  <c r="K122"/>
  <c r="L122" s="1"/>
  <c r="K123"/>
  <c r="L123" s="1"/>
  <c r="K124"/>
  <c r="L124" s="1"/>
  <c r="K125"/>
  <c r="L125" s="1"/>
  <c r="K126"/>
  <c r="L126" s="1"/>
  <c r="K127"/>
  <c r="L127" s="1"/>
  <c r="K128"/>
  <c r="L128" s="1"/>
  <c r="K129"/>
  <c r="L129" s="1"/>
  <c r="K130"/>
  <c r="L130" s="1"/>
  <c r="K131"/>
  <c r="L131" s="1"/>
  <c r="K132"/>
  <c r="L132" s="1"/>
  <c r="H147"/>
  <c r="H146"/>
  <c r="H137"/>
  <c r="H136"/>
  <c r="I150"/>
  <c r="I151"/>
  <c r="I152"/>
  <c r="I153"/>
  <c r="I149"/>
  <c r="I140"/>
  <c r="I141"/>
  <c r="I142"/>
  <c r="I143"/>
  <c r="I139"/>
  <c r="G140"/>
  <c r="G141"/>
  <c r="G142"/>
  <c r="G143"/>
  <c r="G139"/>
  <c r="X5" i="3"/>
  <c r="X6"/>
  <c r="H264" a="1"/>
  <c r="H264" s="1"/>
  <c r="W34"/>
  <c r="W33"/>
  <c r="W32"/>
  <c r="V281"/>
  <c r="V282" s="1"/>
  <c r="V283" s="1"/>
  <c r="V284" s="1"/>
  <c r="V285" s="1"/>
  <c r="V286" s="1"/>
  <c r="V287" s="1"/>
  <c r="V288" s="1"/>
  <c r="V289" s="1"/>
  <c r="V290" s="1"/>
  <c r="V291" s="1"/>
  <c r="V292" s="1"/>
  <c r="V293" s="1"/>
  <c r="V294" s="1"/>
  <c r="V295" s="1"/>
  <c r="V296" s="1"/>
  <c r="V297" s="1"/>
  <c r="V298" s="1"/>
  <c r="V299" s="1"/>
  <c r="V300" s="1"/>
  <c r="V301" s="1"/>
  <c r="V302" s="1"/>
  <c r="V303" s="1"/>
  <c r="V304" s="1"/>
  <c r="V305" s="1"/>
  <c r="V306" s="1"/>
  <c r="V307" s="1"/>
  <c r="V308" s="1"/>
  <c r="V309" s="1"/>
  <c r="V310" s="1"/>
  <c r="V311" s="1"/>
  <c r="V312" s="1"/>
  <c r="V313" s="1"/>
  <c r="V314" s="1"/>
  <c r="V315" s="1"/>
  <c r="V316" s="1"/>
  <c r="V317" s="1"/>
  <c r="V318" s="1"/>
  <c r="V319" s="1"/>
  <c r="V320" s="1"/>
  <c r="V321" s="1"/>
  <c r="V322" s="1"/>
  <c r="V323" s="1"/>
  <c r="V324" s="1"/>
  <c r="V280"/>
  <c r="U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
  <c r="V5"/>
  <c r="V7"/>
  <c r="V9"/>
  <c r="V11"/>
  <c r="V13"/>
  <c r="V15"/>
  <c r="V17"/>
  <c r="V19"/>
  <c r="V21"/>
  <c r="V23"/>
  <c r="V25"/>
  <c r="V27"/>
  <c r="V29"/>
  <c r="V31"/>
  <c r="V33"/>
  <c r="V35"/>
  <c r="V37"/>
  <c r="V39"/>
  <c r="V41"/>
  <c r="V43"/>
  <c r="V45"/>
  <c r="V48"/>
  <c r="V50"/>
  <c r="V52"/>
  <c r="V54"/>
  <c r="V56"/>
  <c r="V58"/>
  <c r="V60"/>
  <c r="V62"/>
  <c r="V64"/>
  <c r="V66"/>
  <c r="V68"/>
  <c r="V70"/>
  <c r="V72"/>
  <c r="V74"/>
  <c r="V76"/>
  <c r="V78"/>
  <c r="V80"/>
  <c r="V82"/>
  <c r="V84"/>
  <c r="V86"/>
  <c r="V88"/>
  <c r="V90"/>
  <c r="V92"/>
  <c r="V94"/>
  <c r="V96"/>
  <c r="V98"/>
  <c r="V100"/>
  <c r="V102"/>
  <c r="V104"/>
  <c r="V106"/>
  <c r="V108"/>
  <c r="V110"/>
  <c r="V112"/>
  <c r="V114"/>
  <c r="V116"/>
  <c r="V118"/>
  <c r="V120"/>
  <c r="V122"/>
  <c r="V124"/>
  <c r="V126"/>
  <c r="V128"/>
  <c r="V130"/>
  <c r="V132"/>
  <c r="V134"/>
  <c r="V136"/>
  <c r="V138"/>
  <c r="V140"/>
  <c r="V142"/>
  <c r="V144"/>
  <c r="V146"/>
  <c r="V148"/>
  <c r="V150"/>
  <c r="V152"/>
  <c r="V154"/>
  <c r="V156"/>
  <c r="V158"/>
  <c r="V161"/>
  <c r="V163"/>
  <c r="V165"/>
  <c r="V167"/>
  <c r="V169"/>
  <c r="V171"/>
  <c r="V173"/>
  <c r="V175"/>
  <c r="V177"/>
  <c r="V179"/>
  <c r="V181"/>
  <c r="V183"/>
  <c r="V185"/>
  <c r="V187"/>
  <c r="V189"/>
  <c r="V191"/>
  <c r="V193"/>
  <c r="V195"/>
  <c r="V197"/>
  <c r="V199"/>
  <c r="V201"/>
  <c r="V203"/>
  <c r="V205"/>
  <c r="V207"/>
  <c r="V209"/>
  <c r="V211"/>
  <c r="V213"/>
  <c r="V215"/>
  <c r="V217"/>
  <c r="V219"/>
  <c r="V221"/>
  <c r="V223"/>
  <c r="V225"/>
  <c r="V227"/>
  <c r="V229"/>
  <c r="V231"/>
  <c r="V233"/>
  <c r="V236"/>
  <c r="V238"/>
  <c r="V240"/>
  <c r="V242"/>
  <c r="V244"/>
  <c r="V246"/>
  <c r="V249"/>
  <c r="V251"/>
  <c r="V253"/>
  <c r="V255"/>
  <c r="V257"/>
  <c r="V259"/>
  <c r="V261"/>
  <c r="V3"/>
  <c r="W23"/>
  <c r="W24"/>
  <c r="W25"/>
  <c r="W26"/>
  <c r="W27"/>
  <c r="W28"/>
  <c r="W29"/>
  <c r="W30"/>
  <c r="W31"/>
  <c r="W35"/>
  <c r="W36"/>
  <c r="W37"/>
  <c r="W38"/>
  <c r="W39"/>
  <c r="W40"/>
  <c r="W41"/>
  <c r="W42"/>
  <c r="W43"/>
  <c r="W44"/>
  <c r="W45"/>
  <c r="P25"/>
  <c r="Q25" s="1"/>
  <c r="N25"/>
  <c r="O25" s="1"/>
  <c r="W3"/>
  <c r="W4"/>
  <c r="W5"/>
  <c r="W6"/>
  <c r="W7"/>
  <c r="W8"/>
  <c r="W9"/>
  <c r="W10"/>
  <c r="W11"/>
  <c r="W12"/>
  <c r="W13"/>
  <c r="W14"/>
  <c r="W15"/>
  <c r="W16"/>
  <c r="W17"/>
  <c r="W18"/>
  <c r="W19"/>
  <c r="W20"/>
  <c r="W21"/>
  <c r="W22"/>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5"/>
  <c r="W236"/>
  <c r="W237"/>
  <c r="W238"/>
  <c r="W239"/>
  <c r="W240"/>
  <c r="W241"/>
  <c r="W242"/>
  <c r="W243"/>
  <c r="W244"/>
  <c r="W245"/>
  <c r="W246"/>
  <c r="W2"/>
  <c r="W249"/>
  <c r="W250"/>
  <c r="W251"/>
  <c r="W252"/>
  <c r="W253"/>
  <c r="W254"/>
  <c r="W255"/>
  <c r="W256"/>
  <c r="W257"/>
  <c r="W258"/>
  <c r="W259"/>
  <c r="W260"/>
  <c r="W261"/>
  <c r="W248"/>
  <c r="P260"/>
  <c r="Q260" s="1"/>
  <c r="N260"/>
  <c r="O260" s="1"/>
  <c r="P258"/>
  <c r="Q258" s="1"/>
  <c r="N258"/>
  <c r="O258" s="1"/>
  <c r="P256"/>
  <c r="Q256" s="1"/>
  <c r="N256"/>
  <c r="O256" s="1"/>
  <c r="P254"/>
  <c r="Q254" s="1"/>
  <c r="N254"/>
  <c r="O254" s="1"/>
  <c r="P252"/>
  <c r="Q252" s="1"/>
  <c r="N252"/>
  <c r="O252" s="1"/>
  <c r="P250"/>
  <c r="Q250" s="1"/>
  <c r="N250"/>
  <c r="O250" s="1"/>
  <c r="P248"/>
  <c r="Q248" s="1"/>
  <c r="N248"/>
  <c r="O248" s="1"/>
  <c r="P261"/>
  <c r="Q261" s="1"/>
  <c r="N261"/>
  <c r="O261" s="1"/>
  <c r="P259"/>
  <c r="Q259" s="1"/>
  <c r="N259"/>
  <c r="O259" s="1"/>
  <c r="P257"/>
  <c r="Q257" s="1"/>
  <c r="N257"/>
  <c r="O257" s="1"/>
  <c r="P255"/>
  <c r="Q255" s="1"/>
  <c r="N255"/>
  <c r="O255" s="1"/>
  <c r="P253"/>
  <c r="Q253" s="1"/>
  <c r="N253"/>
  <c r="O253" s="1"/>
  <c r="P251"/>
  <c r="Q251" s="1"/>
  <c r="N251"/>
  <c r="O251" s="1"/>
  <c r="P249"/>
  <c r="Q249" s="1"/>
  <c r="N249"/>
  <c r="O249" s="1"/>
  <c r="P245"/>
  <c r="Q245" s="1"/>
  <c r="N245"/>
  <c r="O245" s="1"/>
  <c r="P243"/>
  <c r="Q243" s="1"/>
  <c r="N243"/>
  <c r="O243" s="1"/>
  <c r="P241"/>
  <c r="Q241" s="1"/>
  <c r="N241"/>
  <c r="O241" s="1"/>
  <c r="P239"/>
  <c r="Q239" s="1"/>
  <c r="N239"/>
  <c r="O239" s="1"/>
  <c r="P237"/>
  <c r="Q237" s="1"/>
  <c r="N237"/>
  <c r="O237" s="1"/>
  <c r="P235"/>
  <c r="Q235" s="1"/>
  <c r="N235"/>
  <c r="O235" s="1"/>
  <c r="P246"/>
  <c r="Q246" s="1"/>
  <c r="N246"/>
  <c r="O246" s="1"/>
  <c r="P244"/>
  <c r="Q244" s="1"/>
  <c r="N244"/>
  <c r="O244" s="1"/>
  <c r="P242"/>
  <c r="Q242" s="1"/>
  <c r="N242"/>
  <c r="O242" s="1"/>
  <c r="P240"/>
  <c r="Q240" s="1"/>
  <c r="N240"/>
  <c r="O240" s="1"/>
  <c r="P238"/>
  <c r="Q238" s="1"/>
  <c r="N238"/>
  <c r="O238" s="1"/>
  <c r="P236"/>
  <c r="Q236" s="1"/>
  <c r="N236"/>
  <c r="O236" s="1"/>
  <c r="P232"/>
  <c r="Q232" s="1"/>
  <c r="N232"/>
  <c r="O232" s="1"/>
  <c r="P230"/>
  <c r="Q230" s="1"/>
  <c r="N230"/>
  <c r="O230" s="1"/>
  <c r="P228"/>
  <c r="Q228" s="1"/>
  <c r="N228"/>
  <c r="O228" s="1"/>
  <c r="P227"/>
  <c r="Q227" s="1"/>
  <c r="N227"/>
  <c r="O227" s="1"/>
  <c r="P225"/>
  <c r="Q225" s="1"/>
  <c r="N225"/>
  <c r="O225" s="1"/>
  <c r="P222"/>
  <c r="Q222" s="1"/>
  <c r="N222"/>
  <c r="O222" s="1"/>
  <c r="P220"/>
  <c r="Q220" s="1"/>
  <c r="N220"/>
  <c r="O220" s="1"/>
  <c r="P218"/>
  <c r="Q218" s="1"/>
  <c r="N218"/>
  <c r="O218" s="1"/>
  <c r="P217"/>
  <c r="Q217" s="1"/>
  <c r="N217"/>
  <c r="O217" s="1"/>
  <c r="P214"/>
  <c r="Q214" s="1"/>
  <c r="N214"/>
  <c r="O214" s="1"/>
  <c r="P212"/>
  <c r="Q212" s="1"/>
  <c r="N212"/>
  <c r="O212" s="1"/>
  <c r="P211"/>
  <c r="Q211" s="1"/>
  <c r="N211"/>
  <c r="O211" s="1"/>
  <c r="P209"/>
  <c r="Q209" s="1"/>
  <c r="N209"/>
  <c r="O209" s="1"/>
  <c r="P206"/>
  <c r="Q206" s="1"/>
  <c r="N206"/>
  <c r="O206" s="1"/>
  <c r="P204"/>
  <c r="Q204" s="1"/>
  <c r="N204"/>
  <c r="O204" s="1"/>
  <c r="P202"/>
  <c r="Q202" s="1"/>
  <c r="N202"/>
  <c r="O202" s="1"/>
  <c r="P200"/>
  <c r="Q200" s="1"/>
  <c r="N200"/>
  <c r="O200" s="1"/>
  <c r="P198"/>
  <c r="Q198" s="1"/>
  <c r="N198"/>
  <c r="O198" s="1"/>
  <c r="P197"/>
  <c r="Q197" s="1"/>
  <c r="N197"/>
  <c r="O197" s="1"/>
  <c r="P195"/>
  <c r="Q195" s="1"/>
  <c r="N195"/>
  <c r="O195" s="1"/>
  <c r="P192"/>
  <c r="Q192" s="1"/>
  <c r="N192"/>
  <c r="O192" s="1"/>
  <c r="P191"/>
  <c r="Q191" s="1"/>
  <c r="N191"/>
  <c r="O191" s="1"/>
  <c r="P188"/>
  <c r="Q188" s="1"/>
  <c r="N188"/>
  <c r="O188" s="1"/>
  <c r="P186"/>
  <c r="Q186" s="1"/>
  <c r="N186"/>
  <c r="O186" s="1"/>
  <c r="P184"/>
  <c r="Q184" s="1"/>
  <c r="N184"/>
  <c r="O184" s="1"/>
  <c r="P182"/>
  <c r="Q182" s="1"/>
  <c r="N182"/>
  <c r="O182" s="1"/>
  <c r="P180"/>
  <c r="Q180" s="1"/>
  <c r="N180"/>
  <c r="O180" s="1"/>
  <c r="P179"/>
  <c r="Q179" s="1"/>
  <c r="N179"/>
  <c r="O179" s="1"/>
  <c r="P176"/>
  <c r="Q176" s="1"/>
  <c r="N176"/>
  <c r="O176" s="1"/>
  <c r="P175"/>
  <c r="Q175" s="1"/>
  <c r="N175"/>
  <c r="O175" s="1"/>
  <c r="P172"/>
  <c r="Q172" s="1"/>
  <c r="N172"/>
  <c r="O172" s="1"/>
  <c r="P170"/>
  <c r="Q170" s="1"/>
  <c r="N170"/>
  <c r="O170" s="1"/>
  <c r="P168"/>
  <c r="Q168" s="1"/>
  <c r="N168"/>
  <c r="O168" s="1"/>
  <c r="P166"/>
  <c r="Q166" s="1"/>
  <c r="N166"/>
  <c r="O166" s="1"/>
  <c r="P165"/>
  <c r="Q165" s="1"/>
  <c r="N165"/>
  <c r="O165" s="1"/>
  <c r="P162"/>
  <c r="Q162" s="1"/>
  <c r="N162"/>
  <c r="O162" s="1"/>
  <c r="P160"/>
  <c r="Q160" s="1"/>
  <c r="N160"/>
  <c r="O160" s="1"/>
  <c r="P233"/>
  <c r="Q233" s="1"/>
  <c r="N233"/>
  <c r="O233" s="1"/>
  <c r="P231"/>
  <c r="Q231" s="1"/>
  <c r="N231"/>
  <c r="O231" s="1"/>
  <c r="P229"/>
  <c r="Q229" s="1"/>
  <c r="N229"/>
  <c r="O229" s="1"/>
  <c r="P226"/>
  <c r="Q226" s="1"/>
  <c r="N226"/>
  <c r="O226" s="1"/>
  <c r="P224"/>
  <c r="Q224" s="1"/>
  <c r="N224"/>
  <c r="O224" s="1"/>
  <c r="P223"/>
  <c r="Q223" s="1"/>
  <c r="N223"/>
  <c r="O223" s="1"/>
  <c r="P221"/>
  <c r="Q221" s="1"/>
  <c r="N221"/>
  <c r="O221" s="1"/>
  <c r="P219"/>
  <c r="Q219" s="1"/>
  <c r="N219"/>
  <c r="O219" s="1"/>
  <c r="P216"/>
  <c r="Q216" s="1"/>
  <c r="N216"/>
  <c r="O216" s="1"/>
  <c r="P215"/>
  <c r="Q215" s="1"/>
  <c r="N215"/>
  <c r="O215" s="1"/>
  <c r="P213"/>
  <c r="Q213" s="1"/>
  <c r="N213"/>
  <c r="O213" s="1"/>
  <c r="P210"/>
  <c r="Q210" s="1"/>
  <c r="N210"/>
  <c r="O210" s="1"/>
  <c r="P208"/>
  <c r="Q208" s="1"/>
  <c r="N208"/>
  <c r="O208" s="1"/>
  <c r="P207"/>
  <c r="Q207" s="1"/>
  <c r="N207"/>
  <c r="O207" s="1"/>
  <c r="P205"/>
  <c r="Q205" s="1"/>
  <c r="N205"/>
  <c r="O205" s="1"/>
  <c r="P203"/>
  <c r="Q203" s="1"/>
  <c r="N203"/>
  <c r="O203" s="1"/>
  <c r="P201"/>
  <c r="Q201" s="1"/>
  <c r="N201"/>
  <c r="O201" s="1"/>
  <c r="P199"/>
  <c r="Q199" s="1"/>
  <c r="N199"/>
  <c r="O199" s="1"/>
  <c r="P196"/>
  <c r="Q196" s="1"/>
  <c r="N196"/>
  <c r="O196" s="1"/>
  <c r="P194"/>
  <c r="Q194" s="1"/>
  <c r="N194"/>
  <c r="O194" s="1"/>
  <c r="P193"/>
  <c r="Q193" s="1"/>
  <c r="N193"/>
  <c r="O193" s="1"/>
  <c r="P190"/>
  <c r="Q190" s="1"/>
  <c r="N190"/>
  <c r="O190" s="1"/>
  <c r="P189"/>
  <c r="Q189" s="1"/>
  <c r="N189"/>
  <c r="O189" s="1"/>
  <c r="P187"/>
  <c r="Q187" s="1"/>
  <c r="N187"/>
  <c r="O187" s="1"/>
  <c r="P185"/>
  <c r="Q185" s="1"/>
  <c r="N185"/>
  <c r="O185" s="1"/>
  <c r="P183"/>
  <c r="Q183" s="1"/>
  <c r="N183"/>
  <c r="O183" s="1"/>
  <c r="P181"/>
  <c r="Q181" s="1"/>
  <c r="N181"/>
  <c r="O181" s="1"/>
  <c r="P178"/>
  <c r="Q178" s="1"/>
  <c r="N178"/>
  <c r="O178" s="1"/>
  <c r="P177"/>
  <c r="Q177" s="1"/>
  <c r="N177"/>
  <c r="O177" s="1"/>
  <c r="P174"/>
  <c r="Q174" s="1"/>
  <c r="N174"/>
  <c r="O174" s="1"/>
  <c r="P173"/>
  <c r="Q173" s="1"/>
  <c r="N173"/>
  <c r="O173" s="1"/>
  <c r="P171"/>
  <c r="Q171" s="1"/>
  <c r="N171"/>
  <c r="O171" s="1"/>
  <c r="P169"/>
  <c r="Q169" s="1"/>
  <c r="N169"/>
  <c r="O169" s="1"/>
  <c r="P167"/>
  <c r="Q167" s="1"/>
  <c r="N167"/>
  <c r="O167" s="1"/>
  <c r="P164"/>
  <c r="Q164" s="1"/>
  <c r="N164"/>
  <c r="O164" s="1"/>
  <c r="P163"/>
  <c r="Q163" s="1"/>
  <c r="N163"/>
  <c r="O163" s="1"/>
  <c r="P161"/>
  <c r="Q161" s="1"/>
  <c r="N161"/>
  <c r="O161" s="1"/>
  <c r="P157"/>
  <c r="Q157" s="1"/>
  <c r="N157"/>
  <c r="O157" s="1"/>
  <c r="P155"/>
  <c r="Q155" s="1"/>
  <c r="N155"/>
  <c r="O155" s="1"/>
  <c r="P154"/>
  <c r="Q154" s="1"/>
  <c r="N154"/>
  <c r="O154" s="1"/>
  <c r="P151"/>
  <c r="Q151" s="1"/>
  <c r="N151"/>
  <c r="O151" s="1"/>
  <c r="P149"/>
  <c r="Q149" s="1"/>
  <c r="N149"/>
  <c r="O149" s="1"/>
  <c r="P147"/>
  <c r="Q147" s="1"/>
  <c r="N147"/>
  <c r="O147" s="1"/>
  <c r="P145"/>
  <c r="Q145" s="1"/>
  <c r="N145"/>
  <c r="O145" s="1"/>
  <c r="P144"/>
  <c r="Q144" s="1"/>
  <c r="N144"/>
  <c r="O144" s="1"/>
  <c r="P141"/>
  <c r="Q141" s="1"/>
  <c r="N141"/>
  <c r="O141" s="1"/>
  <c r="P139"/>
  <c r="Q139" s="1"/>
  <c r="N139"/>
  <c r="O139" s="1"/>
  <c r="P138"/>
  <c r="Q138" s="1"/>
  <c r="N138"/>
  <c r="O138" s="1"/>
  <c r="P135"/>
  <c r="Q135" s="1"/>
  <c r="N135"/>
  <c r="O135" s="1"/>
  <c r="P134"/>
  <c r="Q134" s="1"/>
  <c r="N134"/>
  <c r="O134" s="1"/>
  <c r="P132"/>
  <c r="Q132" s="1"/>
  <c r="N132"/>
  <c r="O132" s="1"/>
  <c r="P129"/>
  <c r="Q129" s="1"/>
  <c r="N129"/>
  <c r="O129" s="1"/>
  <c r="P128"/>
  <c r="Q128" s="1"/>
  <c r="N128"/>
  <c r="O128" s="1"/>
  <c r="P126"/>
  <c r="Q126" s="1"/>
  <c r="N126"/>
  <c r="O126" s="1"/>
  <c r="P123"/>
  <c r="Q123" s="1"/>
  <c r="N123"/>
  <c r="O123" s="1"/>
  <c r="P121"/>
  <c r="Q121" s="1"/>
  <c r="N121"/>
  <c r="O121" s="1"/>
  <c r="P120"/>
  <c r="Q120" s="1"/>
  <c r="N120"/>
  <c r="O120" s="1"/>
  <c r="P118"/>
  <c r="Q118" s="1"/>
  <c r="N118"/>
  <c r="O118" s="1"/>
  <c r="P115"/>
  <c r="Q115" s="1"/>
  <c r="N115"/>
  <c r="O115" s="1"/>
  <c r="P114"/>
  <c r="Q114" s="1"/>
  <c r="N114"/>
  <c r="O114" s="1"/>
  <c r="P111"/>
  <c r="Q111" s="1"/>
  <c r="N111"/>
  <c r="O111" s="1"/>
  <c r="P110"/>
  <c r="Q110" s="1"/>
  <c r="N110"/>
  <c r="O110" s="1"/>
  <c r="P107"/>
  <c r="Q107" s="1"/>
  <c r="N107"/>
  <c r="O107" s="1"/>
  <c r="P105"/>
  <c r="Q105" s="1"/>
  <c r="N105"/>
  <c r="O105" s="1"/>
  <c r="P103"/>
  <c r="Q103" s="1"/>
  <c r="N103"/>
  <c r="O103" s="1"/>
  <c r="P101"/>
  <c r="Q101" s="1"/>
  <c r="N101"/>
  <c r="O101" s="1"/>
  <c r="P99"/>
  <c r="Q99" s="1"/>
  <c r="N99"/>
  <c r="O99" s="1"/>
  <c r="P98"/>
  <c r="Q98" s="1"/>
  <c r="N98"/>
  <c r="O98" s="1"/>
  <c r="P95"/>
  <c r="Q95" s="1"/>
  <c r="N95"/>
  <c r="O95" s="1"/>
  <c r="P94"/>
  <c r="Q94" s="1"/>
  <c r="N94"/>
  <c r="O94" s="1"/>
  <c r="P92"/>
  <c r="Q92" s="1"/>
  <c r="N92"/>
  <c r="O92" s="1"/>
  <c r="P90"/>
  <c r="Q90" s="1"/>
  <c r="N90"/>
  <c r="O90" s="1"/>
  <c r="P87"/>
  <c r="Q87" s="1"/>
  <c r="N87"/>
  <c r="O87" s="1"/>
  <c r="P86"/>
  <c r="Q86" s="1"/>
  <c r="N86"/>
  <c r="O86" s="1"/>
  <c r="P83"/>
  <c r="Q83" s="1"/>
  <c r="N83"/>
  <c r="O83" s="1"/>
  <c r="P81"/>
  <c r="Q81" s="1"/>
  <c r="N81"/>
  <c r="O81" s="1"/>
  <c r="P79"/>
  <c r="Q79" s="1"/>
  <c r="N79"/>
  <c r="O79" s="1"/>
  <c r="P77"/>
  <c r="Q77" s="1"/>
  <c r="N77"/>
  <c r="O77" s="1"/>
  <c r="P75"/>
  <c r="Q75" s="1"/>
  <c r="N75"/>
  <c r="O75" s="1"/>
  <c r="P74"/>
  <c r="Q74" s="1"/>
  <c r="N74"/>
  <c r="O74" s="1"/>
  <c r="P72"/>
  <c r="Q72" s="1"/>
  <c r="N72"/>
  <c r="O72" s="1"/>
  <c r="P70"/>
  <c r="Q70" s="1"/>
  <c r="N70"/>
  <c r="O70" s="1"/>
  <c r="P68"/>
  <c r="Q68" s="1"/>
  <c r="N68"/>
  <c r="O68" s="1"/>
  <c r="P66"/>
  <c r="Q66" s="1"/>
  <c r="N66"/>
  <c r="O66" s="1"/>
  <c r="P64"/>
  <c r="Q64" s="1"/>
  <c r="N64"/>
  <c r="O64" s="1"/>
  <c r="P61"/>
  <c r="Q61" s="1"/>
  <c r="N61"/>
  <c r="O61" s="1"/>
  <c r="P59"/>
  <c r="Q59" s="1"/>
  <c r="N59"/>
  <c r="O59" s="1"/>
  <c r="P57"/>
  <c r="Q57" s="1"/>
  <c r="N57"/>
  <c r="O57" s="1"/>
  <c r="P56"/>
  <c r="Q56" s="1"/>
  <c r="N56"/>
  <c r="O56" s="1"/>
  <c r="P53"/>
  <c r="Q53" s="1"/>
  <c r="N53"/>
  <c r="O53" s="1"/>
  <c r="P51"/>
  <c r="Q51" s="1"/>
  <c r="N51"/>
  <c r="O51" s="1"/>
  <c r="P49"/>
  <c r="Q49" s="1"/>
  <c r="N49"/>
  <c r="O49" s="1"/>
  <c r="P47"/>
  <c r="Q47" s="1"/>
  <c r="N47"/>
  <c r="O47" s="1"/>
  <c r="P158"/>
  <c r="Q158" s="1"/>
  <c r="N158"/>
  <c r="O158" s="1"/>
  <c r="P156"/>
  <c r="Q156" s="1"/>
  <c r="N156"/>
  <c r="O156" s="1"/>
  <c r="P153"/>
  <c r="Q153" s="1"/>
  <c r="V153" s="1"/>
  <c r="N153"/>
  <c r="O153" s="1"/>
  <c r="P152"/>
  <c r="Q152" s="1"/>
  <c r="N152"/>
  <c r="O152" s="1"/>
  <c r="P150"/>
  <c r="Q150" s="1"/>
  <c r="N150"/>
  <c r="O150" s="1"/>
  <c r="P148"/>
  <c r="Q148" s="1"/>
  <c r="N148"/>
  <c r="O148" s="1"/>
  <c r="P146"/>
  <c r="Q146" s="1"/>
  <c r="N146"/>
  <c r="O146" s="1"/>
  <c r="P143"/>
  <c r="Q143" s="1"/>
  <c r="V143" s="1"/>
  <c r="N143"/>
  <c r="O143" s="1"/>
  <c r="P142"/>
  <c r="Q142" s="1"/>
  <c r="N142"/>
  <c r="O142" s="1"/>
  <c r="P140"/>
  <c r="Q140" s="1"/>
  <c r="N140"/>
  <c r="O140" s="1"/>
  <c r="P137"/>
  <c r="Q137" s="1"/>
  <c r="V137" s="1"/>
  <c r="N137"/>
  <c r="O137" s="1"/>
  <c r="P136"/>
  <c r="Q136" s="1"/>
  <c r="N136"/>
  <c r="O136" s="1"/>
  <c r="P133"/>
  <c r="Q133" s="1"/>
  <c r="V133" s="1"/>
  <c r="N133"/>
  <c r="O133" s="1"/>
  <c r="P131"/>
  <c r="Q131" s="1"/>
  <c r="V131" s="1"/>
  <c r="N131"/>
  <c r="O131" s="1"/>
  <c r="P130"/>
  <c r="Q130" s="1"/>
  <c r="N130"/>
  <c r="O130" s="1"/>
  <c r="P127"/>
  <c r="Q127" s="1"/>
  <c r="V127" s="1"/>
  <c r="N127"/>
  <c r="O127" s="1"/>
  <c r="P125"/>
  <c r="Q125" s="1"/>
  <c r="V125" s="1"/>
  <c r="N125"/>
  <c r="O125" s="1"/>
  <c r="P124"/>
  <c r="Q124" s="1"/>
  <c r="N124"/>
  <c r="O124" s="1"/>
  <c r="P122"/>
  <c r="Q122" s="1"/>
  <c r="N122"/>
  <c r="O122" s="1"/>
  <c r="P119"/>
  <c r="Q119" s="1"/>
  <c r="V119" s="1"/>
  <c r="N119"/>
  <c r="O119" s="1"/>
  <c r="P117"/>
  <c r="Q117" s="1"/>
  <c r="V117" s="1"/>
  <c r="N117"/>
  <c r="O117" s="1"/>
  <c r="P116"/>
  <c r="Q116" s="1"/>
  <c r="N116"/>
  <c r="O116" s="1"/>
  <c r="P113"/>
  <c r="Q113" s="1"/>
  <c r="V113" s="1"/>
  <c r="N113"/>
  <c r="O113" s="1"/>
  <c r="P112"/>
  <c r="Q112" s="1"/>
  <c r="N112"/>
  <c r="O112" s="1"/>
  <c r="P109"/>
  <c r="Q109" s="1"/>
  <c r="V109" s="1"/>
  <c r="N109"/>
  <c r="O109" s="1"/>
  <c r="P108"/>
  <c r="Q108" s="1"/>
  <c r="N108"/>
  <c r="O108" s="1"/>
  <c r="P106"/>
  <c r="Q106" s="1"/>
  <c r="N106"/>
  <c r="O106" s="1"/>
  <c r="P104"/>
  <c r="Q104" s="1"/>
  <c r="N104"/>
  <c r="O104" s="1"/>
  <c r="P102"/>
  <c r="Q102" s="1"/>
  <c r="N102"/>
  <c r="O102" s="1"/>
  <c r="P100"/>
  <c r="Q100" s="1"/>
  <c r="N100"/>
  <c r="O100" s="1"/>
  <c r="P97"/>
  <c r="Q97" s="1"/>
  <c r="V97" s="1"/>
  <c r="N97"/>
  <c r="O97" s="1"/>
  <c r="P96"/>
  <c r="Q96" s="1"/>
  <c r="N96"/>
  <c r="O96" s="1"/>
  <c r="P93"/>
  <c r="Q93" s="1"/>
  <c r="V93" s="1"/>
  <c r="N93"/>
  <c r="O93" s="1"/>
  <c r="P91"/>
  <c r="Q91" s="1"/>
  <c r="V91" s="1"/>
  <c r="N91"/>
  <c r="O91" s="1"/>
  <c r="P89"/>
  <c r="Q89" s="1"/>
  <c r="V89" s="1"/>
  <c r="N89"/>
  <c r="O89" s="1"/>
  <c r="P88"/>
  <c r="Q88" s="1"/>
  <c r="N88"/>
  <c r="O88" s="1"/>
  <c r="P85"/>
  <c r="Q85" s="1"/>
  <c r="V85" s="1"/>
  <c r="N85"/>
  <c r="O85" s="1"/>
  <c r="P84"/>
  <c r="Q84" s="1"/>
  <c r="N84"/>
  <c r="O84" s="1"/>
  <c r="P82"/>
  <c r="Q82" s="1"/>
  <c r="N82"/>
  <c r="O82" s="1"/>
  <c r="P80"/>
  <c r="Q80" s="1"/>
  <c r="N80"/>
  <c r="O80" s="1"/>
  <c r="P78"/>
  <c r="Q78" s="1"/>
  <c r="N78"/>
  <c r="O78" s="1"/>
  <c r="P76"/>
  <c r="Q76" s="1"/>
  <c r="N76"/>
  <c r="O76" s="1"/>
  <c r="P73"/>
  <c r="Q73" s="1"/>
  <c r="V73" s="1"/>
  <c r="N73"/>
  <c r="O73" s="1"/>
  <c r="P71"/>
  <c r="Q71" s="1"/>
  <c r="V71" s="1"/>
  <c r="N71"/>
  <c r="O71" s="1"/>
  <c r="P69"/>
  <c r="Q69" s="1"/>
  <c r="V69" s="1"/>
  <c r="N69"/>
  <c r="O69" s="1"/>
  <c r="P67"/>
  <c r="Q67" s="1"/>
  <c r="V67" s="1"/>
  <c r="N67"/>
  <c r="O67" s="1"/>
  <c r="P65"/>
  <c r="Q65" s="1"/>
  <c r="V65" s="1"/>
  <c r="N65"/>
  <c r="O65" s="1"/>
  <c r="P63"/>
  <c r="Q63" s="1"/>
  <c r="V63" s="1"/>
  <c r="N63"/>
  <c r="O63" s="1"/>
  <c r="P62"/>
  <c r="Q62" s="1"/>
  <c r="N62"/>
  <c r="O62" s="1"/>
  <c r="P60"/>
  <c r="Q60" s="1"/>
  <c r="N60"/>
  <c r="O60" s="1"/>
  <c r="P58"/>
  <c r="Q58" s="1"/>
  <c r="V57" s="1"/>
  <c r="N58"/>
  <c r="O58" s="1"/>
  <c r="P55"/>
  <c r="Q55" s="1"/>
  <c r="V55" s="1"/>
  <c r="N55"/>
  <c r="O55" s="1"/>
  <c r="P54"/>
  <c r="Q54" s="1"/>
  <c r="N54"/>
  <c r="O54" s="1"/>
  <c r="P52"/>
  <c r="Q52" s="1"/>
  <c r="N52"/>
  <c r="O52" s="1"/>
  <c r="P50"/>
  <c r="Q50" s="1"/>
  <c r="N50"/>
  <c r="O50" s="1"/>
  <c r="P48"/>
  <c r="Q48" s="1"/>
  <c r="N48"/>
  <c r="O48" s="1"/>
  <c r="P45"/>
  <c r="Q45" s="1"/>
  <c r="N45"/>
  <c r="O45" s="1"/>
  <c r="P43"/>
  <c r="Q43" s="1"/>
  <c r="N43"/>
  <c r="O43" s="1"/>
  <c r="P41"/>
  <c r="Q41" s="1"/>
  <c r="N41"/>
  <c r="O41" s="1"/>
  <c r="P39"/>
  <c r="Q39" s="1"/>
  <c r="N39"/>
  <c r="O39" s="1"/>
  <c r="P36"/>
  <c r="Q36" s="1"/>
  <c r="N36"/>
  <c r="O36" s="1"/>
  <c r="P35"/>
  <c r="Q35" s="1"/>
  <c r="N35"/>
  <c r="O35" s="1"/>
  <c r="P33"/>
  <c r="Q33" s="1"/>
  <c r="N33"/>
  <c r="O33" s="1"/>
  <c r="P30"/>
  <c r="Q30" s="1"/>
  <c r="N30"/>
  <c r="O30" s="1"/>
  <c r="P28"/>
  <c r="Q28" s="1"/>
  <c r="N28"/>
  <c r="O28" s="1"/>
  <c r="P27"/>
  <c r="Q27" s="1"/>
  <c r="N27"/>
  <c r="O27" s="1"/>
  <c r="P23"/>
  <c r="Q23" s="1"/>
  <c r="N23"/>
  <c r="O23" s="1"/>
  <c r="P20"/>
  <c r="Q20" s="1"/>
  <c r="N20"/>
  <c r="O20" s="1"/>
  <c r="P19"/>
  <c r="Q19" s="1"/>
  <c r="N19"/>
  <c r="O19" s="1"/>
  <c r="P17"/>
  <c r="Q17" s="1"/>
  <c r="N17"/>
  <c r="O17" s="1"/>
  <c r="P14"/>
  <c r="Q14" s="1"/>
  <c r="N14"/>
  <c r="O14" s="1"/>
  <c r="P12"/>
  <c r="Q12" s="1"/>
  <c r="N12"/>
  <c r="O12" s="1"/>
  <c r="P10"/>
  <c r="Q10" s="1"/>
  <c r="N10"/>
  <c r="O10" s="1"/>
  <c r="P9"/>
  <c r="Q9" s="1"/>
  <c r="N9"/>
  <c r="O9" s="1"/>
  <c r="P7"/>
  <c r="Q7" s="1"/>
  <c r="N7"/>
  <c r="O7" s="1"/>
  <c r="P4"/>
  <c r="Q4" s="1"/>
  <c r="N4"/>
  <c r="O4" s="1"/>
  <c r="P3"/>
  <c r="Q3" s="1"/>
  <c r="N3"/>
  <c r="O3" s="1"/>
  <c r="P44"/>
  <c r="Q44" s="1"/>
  <c r="N44"/>
  <c r="O44" s="1"/>
  <c r="P42"/>
  <c r="Q42" s="1"/>
  <c r="N42"/>
  <c r="O42" s="1"/>
  <c r="P40"/>
  <c r="Q40" s="1"/>
  <c r="N40"/>
  <c r="O40" s="1"/>
  <c r="P38"/>
  <c r="Q38" s="1"/>
  <c r="N38"/>
  <c r="O38" s="1"/>
  <c r="P37"/>
  <c r="Q37" s="1"/>
  <c r="N37"/>
  <c r="O37" s="1"/>
  <c r="P34"/>
  <c r="Q34" s="1"/>
  <c r="N34"/>
  <c r="O34" s="1"/>
  <c r="P32"/>
  <c r="Q32" s="1"/>
  <c r="N32"/>
  <c r="O32" s="1"/>
  <c r="P31"/>
  <c r="Q31" s="1"/>
  <c r="N31"/>
  <c r="O31" s="1"/>
  <c r="P29"/>
  <c r="Q29" s="1"/>
  <c r="N29"/>
  <c r="O29" s="1"/>
  <c r="P26"/>
  <c r="Q26" s="1"/>
  <c r="N26"/>
  <c r="O26" s="1"/>
  <c r="P24"/>
  <c r="Q24" s="1"/>
  <c r="N24"/>
  <c r="O24" s="1"/>
  <c r="P22"/>
  <c r="Q22" s="1"/>
  <c r="V22" s="1"/>
  <c r="N22"/>
  <c r="O22" s="1"/>
  <c r="P21"/>
  <c r="Q21" s="1"/>
  <c r="N21"/>
  <c r="O21" s="1"/>
  <c r="P18"/>
  <c r="Q18" s="1"/>
  <c r="V18" s="1"/>
  <c r="N18"/>
  <c r="O18" s="1"/>
  <c r="P16"/>
  <c r="Q16" s="1"/>
  <c r="V16" s="1"/>
  <c r="N16"/>
  <c r="O16" s="1"/>
  <c r="P15"/>
  <c r="Q15" s="1"/>
  <c r="N15"/>
  <c r="O15" s="1"/>
  <c r="P13"/>
  <c r="Q13" s="1"/>
  <c r="N13"/>
  <c r="O13" s="1"/>
  <c r="P11"/>
  <c r="Q11" s="1"/>
  <c r="N11"/>
  <c r="O11" s="1"/>
  <c r="P8"/>
  <c r="Q8" s="1"/>
  <c r="V8" s="1"/>
  <c r="N8"/>
  <c r="O8" s="1"/>
  <c r="P6"/>
  <c r="Q6" s="1"/>
  <c r="V6" s="1"/>
  <c r="N6"/>
  <c r="O6" s="1"/>
  <c r="P5"/>
  <c r="Q5" s="1"/>
  <c r="N5"/>
  <c r="O5" s="1"/>
  <c r="P2"/>
  <c r="Q2" s="1"/>
  <c r="V2" s="1"/>
  <c r="N2"/>
  <c r="O2" s="1"/>
  <c r="P143" i="2"/>
  <c r="Q143" s="1"/>
  <c r="T143" s="1"/>
  <c r="R143"/>
  <c r="S143" s="1"/>
  <c r="P144"/>
  <c r="Q144"/>
  <c r="T144" s="1"/>
  <c r="R144"/>
  <c r="S144"/>
  <c r="P145"/>
  <c r="Q145" s="1"/>
  <c r="T145" s="1"/>
  <c r="R145"/>
  <c r="S145" s="1"/>
  <c r="P146"/>
  <c r="Q146"/>
  <c r="T146" s="1"/>
  <c r="R146"/>
  <c r="S146"/>
  <c r="P147"/>
  <c r="Q147" s="1"/>
  <c r="T147" s="1"/>
  <c r="R147"/>
  <c r="S147" s="1"/>
  <c r="P148"/>
  <c r="Q148"/>
  <c r="T148" s="1"/>
  <c r="R148"/>
  <c r="S148"/>
  <c r="P149"/>
  <c r="Q149" s="1"/>
  <c r="R149"/>
  <c r="S149" s="1"/>
  <c r="P150"/>
  <c r="Q150"/>
  <c r="T150" s="1"/>
  <c r="R150"/>
  <c r="S150"/>
  <c r="P151"/>
  <c r="Q151" s="1"/>
  <c r="T151" s="1"/>
  <c r="R151"/>
  <c r="S151" s="1"/>
  <c r="P152"/>
  <c r="Q152"/>
  <c r="R152"/>
  <c r="S152"/>
  <c r="P153"/>
  <c r="Q153" s="1"/>
  <c r="T153" s="1"/>
  <c r="R153"/>
  <c r="S153" s="1"/>
  <c r="P154"/>
  <c r="Q154"/>
  <c r="T154" s="1"/>
  <c r="R154"/>
  <c r="S154"/>
  <c r="P155"/>
  <c r="Q155" s="1"/>
  <c r="R155"/>
  <c r="S155" s="1"/>
  <c r="T155"/>
  <c r="P156"/>
  <c r="Q156"/>
  <c r="R156"/>
  <c r="S156"/>
  <c r="P157"/>
  <c r="Q157" s="1"/>
  <c r="R157"/>
  <c r="S157" s="1"/>
  <c r="P158"/>
  <c r="Q158"/>
  <c r="T158" s="1"/>
  <c r="R158"/>
  <c r="S158"/>
  <c r="P159"/>
  <c r="Q159" s="1"/>
  <c r="T159" s="1"/>
  <c r="R159"/>
  <c r="S159" s="1"/>
  <c r="P160"/>
  <c r="Q160"/>
  <c r="T160" s="1"/>
  <c r="R160"/>
  <c r="S160"/>
  <c r="P161"/>
  <c r="Q161" s="1"/>
  <c r="T161" s="1"/>
  <c r="R161"/>
  <c r="S161" s="1"/>
  <c r="P162"/>
  <c r="Q162"/>
  <c r="T162" s="1"/>
  <c r="R162"/>
  <c r="S162"/>
  <c r="P163"/>
  <c r="Q163" s="1"/>
  <c r="T163" s="1"/>
  <c r="R163"/>
  <c r="S163" s="1"/>
  <c r="P164"/>
  <c r="Q164"/>
  <c r="T164" s="1"/>
  <c r="R164"/>
  <c r="S164"/>
  <c r="P165"/>
  <c r="Q165" s="1"/>
  <c r="R165"/>
  <c r="S165" s="1"/>
  <c r="P166"/>
  <c r="Q166"/>
  <c r="T166" s="1"/>
  <c r="R166"/>
  <c r="S166"/>
  <c r="P167"/>
  <c r="Q167" s="1"/>
  <c r="R167"/>
  <c r="S167" s="1"/>
  <c r="T167" s="1"/>
  <c r="P168"/>
  <c r="Q168"/>
  <c r="R168"/>
  <c r="S168"/>
  <c r="P169"/>
  <c r="Q169" s="1"/>
  <c r="T169" s="1"/>
  <c r="R169"/>
  <c r="S169" s="1"/>
  <c r="P170"/>
  <c r="Q170"/>
  <c r="T170" s="1"/>
  <c r="R170"/>
  <c r="S170"/>
  <c r="P171"/>
  <c r="Q171" s="1"/>
  <c r="T171" s="1"/>
  <c r="R171"/>
  <c r="S171" s="1"/>
  <c r="P172"/>
  <c r="Q172"/>
  <c r="T172" s="1"/>
  <c r="R172"/>
  <c r="S172"/>
  <c r="P173"/>
  <c r="Q173" s="1"/>
  <c r="R173"/>
  <c r="S173" s="1"/>
  <c r="T173"/>
  <c r="P174"/>
  <c r="Q174"/>
  <c r="R174"/>
  <c r="S174"/>
  <c r="P175"/>
  <c r="Q175" s="1"/>
  <c r="R175"/>
  <c r="S175" s="1"/>
  <c r="T175" s="1"/>
  <c r="P176"/>
  <c r="Q176"/>
  <c r="R176"/>
  <c r="S176"/>
  <c r="P177"/>
  <c r="Q177" s="1"/>
  <c r="T177" s="1"/>
  <c r="R177"/>
  <c r="S177" s="1"/>
  <c r="P178"/>
  <c r="Q178"/>
  <c r="T178" s="1"/>
  <c r="R178"/>
  <c r="S178"/>
  <c r="P179"/>
  <c r="Q179" s="1"/>
  <c r="T179" s="1"/>
  <c r="R179"/>
  <c r="S179" s="1"/>
  <c r="P180"/>
  <c r="Q180"/>
  <c r="T180" s="1"/>
  <c r="R180"/>
  <c r="S180"/>
  <c r="P181"/>
  <c r="Q181" s="1"/>
  <c r="R181"/>
  <c r="S181" s="1"/>
  <c r="T181"/>
  <c r="P182"/>
  <c r="Q182"/>
  <c r="R182"/>
  <c r="S182"/>
  <c r="P183"/>
  <c r="Q183" s="1"/>
  <c r="R183"/>
  <c r="S183" s="1"/>
  <c r="T183" s="1"/>
  <c r="P184"/>
  <c r="Q184"/>
  <c r="R184"/>
  <c r="S184"/>
  <c r="P185"/>
  <c r="Q185" s="1"/>
  <c r="T185" s="1"/>
  <c r="R185"/>
  <c r="S185" s="1"/>
  <c r="P186"/>
  <c r="Q186"/>
  <c r="T186" s="1"/>
  <c r="R186"/>
  <c r="S186"/>
  <c r="P187"/>
  <c r="Q187" s="1"/>
  <c r="T187" s="1"/>
  <c r="R187"/>
  <c r="S187" s="1"/>
  <c r="P188"/>
  <c r="Q188"/>
  <c r="T188" s="1"/>
  <c r="R188"/>
  <c r="S188"/>
  <c r="P189"/>
  <c r="Q189" s="1"/>
  <c r="R189"/>
  <c r="S189" s="1"/>
  <c r="T189"/>
  <c r="P190"/>
  <c r="Q190"/>
  <c r="R190"/>
  <c r="S190"/>
  <c r="P191"/>
  <c r="Q191" s="1"/>
  <c r="R191"/>
  <c r="S191" s="1"/>
  <c r="T191" s="1"/>
  <c r="P192"/>
  <c r="Q192"/>
  <c r="R192"/>
  <c r="S192"/>
  <c r="P193"/>
  <c r="Q193" s="1"/>
  <c r="T193" s="1"/>
  <c r="R193"/>
  <c r="S193" s="1"/>
  <c r="P194"/>
  <c r="Q194"/>
  <c r="T194" s="1"/>
  <c r="R194"/>
  <c r="S194"/>
  <c r="P195"/>
  <c r="Q195" s="1"/>
  <c r="T195" s="1"/>
  <c r="R195"/>
  <c r="S195" s="1"/>
  <c r="P196"/>
  <c r="Q196"/>
  <c r="T196" s="1"/>
  <c r="R196"/>
  <c r="S196"/>
  <c r="P197"/>
  <c r="Q197" s="1"/>
  <c r="R197"/>
  <c r="S197" s="1"/>
  <c r="T197"/>
  <c r="P198"/>
  <c r="Q198"/>
  <c r="R198"/>
  <c r="S198"/>
  <c r="P199"/>
  <c r="Q199" s="1"/>
  <c r="R199"/>
  <c r="S199" s="1"/>
  <c r="T199" s="1"/>
  <c r="P200"/>
  <c r="Q200"/>
  <c r="R200"/>
  <c r="S200"/>
  <c r="P201"/>
  <c r="Q201" s="1"/>
  <c r="T201" s="1"/>
  <c r="R201"/>
  <c r="S201" s="1"/>
  <c r="P202"/>
  <c r="Q202"/>
  <c r="T202" s="1"/>
  <c r="R202"/>
  <c r="S202"/>
  <c r="P203"/>
  <c r="Q203" s="1"/>
  <c r="T203" s="1"/>
  <c r="R203"/>
  <c r="S203" s="1"/>
  <c r="P204"/>
  <c r="Q204"/>
  <c r="T204" s="1"/>
  <c r="R204"/>
  <c r="S204"/>
  <c r="P205"/>
  <c r="Q205" s="1"/>
  <c r="R205"/>
  <c r="S205" s="1"/>
  <c r="T205"/>
  <c r="P206"/>
  <c r="Q206"/>
  <c r="R206"/>
  <c r="S206"/>
  <c r="P207"/>
  <c r="Q207" s="1"/>
  <c r="R207"/>
  <c r="S207" s="1"/>
  <c r="T207" s="1"/>
  <c r="P208"/>
  <c r="Q208"/>
  <c r="R208"/>
  <c r="S208"/>
  <c r="P209"/>
  <c r="Q209" s="1"/>
  <c r="T209" s="1"/>
  <c r="R209"/>
  <c r="S209" s="1"/>
  <c r="P210"/>
  <c r="Q210"/>
  <c r="T210" s="1"/>
  <c r="R210"/>
  <c r="S210"/>
  <c r="P211"/>
  <c r="Q211" s="1"/>
  <c r="T211" s="1"/>
  <c r="R211"/>
  <c r="S211" s="1"/>
  <c r="P212"/>
  <c r="Q212"/>
  <c r="T212" s="1"/>
  <c r="R212"/>
  <c r="S212"/>
  <c r="P213"/>
  <c r="Q213" s="1"/>
  <c r="R213"/>
  <c r="S213" s="1"/>
  <c r="T213"/>
  <c r="P214"/>
  <c r="Q214"/>
  <c r="R214"/>
  <c r="S214"/>
  <c r="P215"/>
  <c r="Q215" s="1"/>
  <c r="R215"/>
  <c r="S215" s="1"/>
  <c r="T215" s="1"/>
  <c r="P216"/>
  <c r="Q216"/>
  <c r="R216"/>
  <c r="S216"/>
  <c r="P217"/>
  <c r="Q217" s="1"/>
  <c r="T217" s="1"/>
  <c r="R217"/>
  <c r="S217" s="1"/>
  <c r="P218"/>
  <c r="Q218"/>
  <c r="T218" s="1"/>
  <c r="R218"/>
  <c r="S218"/>
  <c r="P219"/>
  <c r="Q219" s="1"/>
  <c r="T219" s="1"/>
  <c r="R219"/>
  <c r="S219" s="1"/>
  <c r="P220"/>
  <c r="Q220"/>
  <c r="T220" s="1"/>
  <c r="R220"/>
  <c r="S220"/>
  <c r="P221"/>
  <c r="Q221" s="1"/>
  <c r="R221"/>
  <c r="S221" s="1"/>
  <c r="T221"/>
  <c r="P222"/>
  <c r="Q222"/>
  <c r="R222"/>
  <c r="S222"/>
  <c r="P223"/>
  <c r="Q223" s="1"/>
  <c r="R223"/>
  <c r="S223" s="1"/>
  <c r="T223" s="1"/>
  <c r="P224"/>
  <c r="Q224"/>
  <c r="R224"/>
  <c r="S224"/>
  <c r="P225"/>
  <c r="Q225" s="1"/>
  <c r="T225" s="1"/>
  <c r="R225"/>
  <c r="S225" s="1"/>
  <c r="P226"/>
  <c r="Q226"/>
  <c r="T226" s="1"/>
  <c r="R226"/>
  <c r="S226"/>
  <c r="P227"/>
  <c r="Q227" s="1"/>
  <c r="T227" s="1"/>
  <c r="R227"/>
  <c r="S227" s="1"/>
  <c r="P228"/>
  <c r="Q228"/>
  <c r="T228" s="1"/>
  <c r="R228"/>
  <c r="S228"/>
  <c r="P229"/>
  <c r="Q229" s="1"/>
  <c r="R229"/>
  <c r="S229" s="1"/>
  <c r="T229"/>
  <c r="P230"/>
  <c r="Q230"/>
  <c r="R230"/>
  <c r="S230"/>
  <c r="P231"/>
  <c r="Q231" s="1"/>
  <c r="R231"/>
  <c r="S231" s="1"/>
  <c r="T231" s="1"/>
  <c r="P232"/>
  <c r="Q232"/>
  <c r="R232"/>
  <c r="S232"/>
  <c r="P233"/>
  <c r="Q233" s="1"/>
  <c r="T233" s="1"/>
  <c r="R233"/>
  <c r="S233" s="1"/>
  <c r="P234"/>
  <c r="Q234"/>
  <c r="T234" s="1"/>
  <c r="R234"/>
  <c r="S234"/>
  <c r="P235"/>
  <c r="Q235" s="1"/>
  <c r="T235" s="1"/>
  <c r="R235"/>
  <c r="S235" s="1"/>
  <c r="P236"/>
  <c r="Q236"/>
  <c r="T236" s="1"/>
  <c r="R236"/>
  <c r="S236"/>
  <c r="P237"/>
  <c r="Q237" s="1"/>
  <c r="R237"/>
  <c r="S237" s="1"/>
  <c r="T237"/>
  <c r="P238"/>
  <c r="Q238"/>
  <c r="R238"/>
  <c r="S238"/>
  <c r="P239"/>
  <c r="Q239" s="1"/>
  <c r="R239"/>
  <c r="S239" s="1"/>
  <c r="T239" s="1"/>
  <c r="P240"/>
  <c r="Q240"/>
  <c r="R240"/>
  <c r="S240"/>
  <c r="P241"/>
  <c r="Q241" s="1"/>
  <c r="T241" s="1"/>
  <c r="R241"/>
  <c r="S241" s="1"/>
  <c r="P242"/>
  <c r="Q242"/>
  <c r="T242" s="1"/>
  <c r="R242"/>
  <c r="S242"/>
  <c r="P243"/>
  <c r="Q243" s="1"/>
  <c r="T243" s="1"/>
  <c r="R243"/>
  <c r="S243" s="1"/>
  <c r="P244"/>
  <c r="Q244"/>
  <c r="T244" s="1"/>
  <c r="R244"/>
  <c r="S244"/>
  <c r="P245"/>
  <c r="Q245" s="1"/>
  <c r="R245"/>
  <c r="S245" s="1"/>
  <c r="T245"/>
  <c r="P246"/>
  <c r="Q246"/>
  <c r="R246"/>
  <c r="S246"/>
  <c r="P247"/>
  <c r="Q247" s="1"/>
  <c r="R247"/>
  <c r="S247" s="1"/>
  <c r="T247" s="1"/>
  <c r="P248"/>
  <c r="Q248"/>
  <c r="R248"/>
  <c r="S248"/>
  <c r="P249"/>
  <c r="Q249" s="1"/>
  <c r="T249" s="1"/>
  <c r="R249"/>
  <c r="S249" s="1"/>
  <c r="P250"/>
  <c r="Q250"/>
  <c r="T250" s="1"/>
  <c r="R250"/>
  <c r="S250"/>
  <c r="P251"/>
  <c r="Q251" s="1"/>
  <c r="T251" s="1"/>
  <c r="R251"/>
  <c r="S251" s="1"/>
  <c r="P252"/>
  <c r="Q252"/>
  <c r="T252" s="1"/>
  <c r="R252"/>
  <c r="S252"/>
  <c r="P253"/>
  <c r="Q253" s="1"/>
  <c r="R253"/>
  <c r="S253" s="1"/>
  <c r="T253"/>
  <c r="P254"/>
  <c r="Q254"/>
  <c r="R254"/>
  <c r="S254"/>
  <c r="P255"/>
  <c r="Q255" s="1"/>
  <c r="R255"/>
  <c r="S255" s="1"/>
  <c r="T255" s="1"/>
  <c r="P256"/>
  <c r="Q256"/>
  <c r="R256"/>
  <c r="S256"/>
  <c r="P257"/>
  <c r="Q257" s="1"/>
  <c r="T257" s="1"/>
  <c r="R257"/>
  <c r="S257" s="1"/>
  <c r="P258"/>
  <c r="Q258"/>
  <c r="T258" s="1"/>
  <c r="R258"/>
  <c r="S258"/>
  <c r="P259"/>
  <c r="Q259" s="1"/>
  <c r="T259" s="1"/>
  <c r="R259"/>
  <c r="S259" s="1"/>
  <c r="P260"/>
  <c r="Q260"/>
  <c r="T260" s="1"/>
  <c r="R260"/>
  <c r="S260"/>
  <c r="P261"/>
  <c r="Q261" s="1"/>
  <c r="R261"/>
  <c r="S261" s="1"/>
  <c r="T261"/>
  <c r="P262"/>
  <c r="Q262"/>
  <c r="R262"/>
  <c r="S262"/>
  <c r="P263"/>
  <c r="Q263" s="1"/>
  <c r="R263"/>
  <c r="S263" s="1"/>
  <c r="T263" s="1"/>
  <c r="P264"/>
  <c r="Q264"/>
  <c r="R264"/>
  <c r="S264"/>
  <c r="P265"/>
  <c r="Q265" s="1"/>
  <c r="T265" s="1"/>
  <c r="R265"/>
  <c r="S265" s="1"/>
  <c r="P266"/>
  <c r="Q266"/>
  <c r="T266" s="1"/>
  <c r="R266"/>
  <c r="S266"/>
  <c r="P267"/>
  <c r="Q267" s="1"/>
  <c r="T267" s="1"/>
  <c r="R267"/>
  <c r="S267" s="1"/>
  <c r="P268"/>
  <c r="Q268"/>
  <c r="T268" s="1"/>
  <c r="R268"/>
  <c r="S268"/>
  <c r="P269"/>
  <c r="Q269" s="1"/>
  <c r="R269"/>
  <c r="S269" s="1"/>
  <c r="T269"/>
  <c r="P270"/>
  <c r="Q270"/>
  <c r="R270"/>
  <c r="S270"/>
  <c r="P271"/>
  <c r="Q271" s="1"/>
  <c r="R271"/>
  <c r="S271" s="1"/>
  <c r="T271" s="1"/>
  <c r="P272"/>
  <c r="Q272"/>
  <c r="R272"/>
  <c r="S272"/>
  <c r="P273"/>
  <c r="Q273" s="1"/>
  <c r="T273" s="1"/>
  <c r="R273"/>
  <c r="S273" s="1"/>
  <c r="P274"/>
  <c r="Q274"/>
  <c r="T274" s="1"/>
  <c r="R274"/>
  <c r="S274"/>
  <c r="P275"/>
  <c r="Q275" s="1"/>
  <c r="T275" s="1"/>
  <c r="R275"/>
  <c r="S275" s="1"/>
  <c r="P276"/>
  <c r="Q276"/>
  <c r="T276" s="1"/>
  <c r="R276"/>
  <c r="S276"/>
  <c r="P277"/>
  <c r="Q277" s="1"/>
  <c r="R277"/>
  <c r="S277" s="1"/>
  <c r="T277"/>
  <c r="P278"/>
  <c r="Q278"/>
  <c r="R278"/>
  <c r="S278"/>
  <c r="P279"/>
  <c r="Q279" s="1"/>
  <c r="R279"/>
  <c r="S279" s="1"/>
  <c r="T279" s="1"/>
  <c r="P280"/>
  <c r="Q280"/>
  <c r="R280"/>
  <c r="S280"/>
  <c r="P281"/>
  <c r="Q281" s="1"/>
  <c r="T281" s="1"/>
  <c r="R281"/>
  <c r="S281" s="1"/>
  <c r="P282"/>
  <c r="Q282"/>
  <c r="T282" s="1"/>
  <c r="R282"/>
  <c r="S282"/>
  <c r="P283"/>
  <c r="Q283" s="1"/>
  <c r="T283" s="1"/>
  <c r="R283"/>
  <c r="S283" s="1"/>
  <c r="P284"/>
  <c r="Q284"/>
  <c r="T284" s="1"/>
  <c r="R284"/>
  <c r="S284"/>
  <c r="P285"/>
  <c r="Q285" s="1"/>
  <c r="R285"/>
  <c r="S285" s="1"/>
  <c r="T285"/>
  <c r="P286"/>
  <c r="Q286"/>
  <c r="R286"/>
  <c r="S286"/>
  <c r="P287"/>
  <c r="Q287" s="1"/>
  <c r="R287"/>
  <c r="S287" s="1"/>
  <c r="T287" s="1"/>
  <c r="P288"/>
  <c r="Q288"/>
  <c r="R288"/>
  <c r="S288"/>
  <c r="P289"/>
  <c r="Q289" s="1"/>
  <c r="T289" s="1"/>
  <c r="R289"/>
  <c r="S289" s="1"/>
  <c r="P290"/>
  <c r="Q290"/>
  <c r="T290" s="1"/>
  <c r="R290"/>
  <c r="S290"/>
  <c r="P291"/>
  <c r="Q291" s="1"/>
  <c r="T291" s="1"/>
  <c r="R291"/>
  <c r="S291" s="1"/>
  <c r="P292"/>
  <c r="Q292"/>
  <c r="T292" s="1"/>
  <c r="R292"/>
  <c r="S292"/>
  <c r="P293"/>
  <c r="Q293" s="1"/>
  <c r="R293"/>
  <c r="S293" s="1"/>
  <c r="T293"/>
  <c r="P294"/>
  <c r="Q294"/>
  <c r="R294"/>
  <c r="S294"/>
  <c r="P295"/>
  <c r="Q295" s="1"/>
  <c r="R295"/>
  <c r="S295" s="1"/>
  <c r="T295" s="1"/>
  <c r="P296"/>
  <c r="Q296"/>
  <c r="R296"/>
  <c r="S296"/>
  <c r="P297"/>
  <c r="Q297" s="1"/>
  <c r="T297" s="1"/>
  <c r="R297"/>
  <c r="S297" s="1"/>
  <c r="P298"/>
  <c r="Q298"/>
  <c r="T298" s="1"/>
  <c r="R298"/>
  <c r="S298"/>
  <c r="P299"/>
  <c r="Q299" s="1"/>
  <c r="T299" s="1"/>
  <c r="R299"/>
  <c r="S299" s="1"/>
  <c r="P300"/>
  <c r="Q300"/>
  <c r="T300" s="1"/>
  <c r="R300"/>
  <c r="S300"/>
  <c r="P301"/>
  <c r="Q301" s="1"/>
  <c r="R301"/>
  <c r="S301" s="1"/>
  <c r="T301"/>
  <c r="P302"/>
  <c r="Q302"/>
  <c r="R302"/>
  <c r="S302"/>
  <c r="P303"/>
  <c r="Q303" s="1"/>
  <c r="R303"/>
  <c r="S303" s="1"/>
  <c r="T303" s="1"/>
  <c r="P304"/>
  <c r="Q304"/>
  <c r="R304"/>
  <c r="S304"/>
  <c r="P305"/>
  <c r="Q305" s="1"/>
  <c r="T305" s="1"/>
  <c r="R305"/>
  <c r="S305" s="1"/>
  <c r="P306"/>
  <c r="Q306"/>
  <c r="T306" s="1"/>
  <c r="R306"/>
  <c r="S306"/>
  <c r="P307"/>
  <c r="Q307" s="1"/>
  <c r="T307" s="1"/>
  <c r="R307"/>
  <c r="S307" s="1"/>
  <c r="P308"/>
  <c r="Q308"/>
  <c r="T308" s="1"/>
  <c r="R308"/>
  <c r="S308"/>
  <c r="P309"/>
  <c r="Q309" s="1"/>
  <c r="R309"/>
  <c r="S309" s="1"/>
  <c r="T309"/>
  <c r="P310"/>
  <c r="Q310"/>
  <c r="R310"/>
  <c r="S310"/>
  <c r="P311"/>
  <c r="Q311" s="1"/>
  <c r="R311"/>
  <c r="S311" s="1"/>
  <c r="T311" s="1"/>
  <c r="P312"/>
  <c r="Q312"/>
  <c r="R312"/>
  <c r="S312"/>
  <c r="P313"/>
  <c r="Q313" s="1"/>
  <c r="T313" s="1"/>
  <c r="R313"/>
  <c r="S313" s="1"/>
  <c r="P314"/>
  <c r="Q314"/>
  <c r="T314" s="1"/>
  <c r="R314"/>
  <c r="S314"/>
  <c r="P315"/>
  <c r="Q315" s="1"/>
  <c r="T315" s="1"/>
  <c r="R315"/>
  <c r="S315" s="1"/>
  <c r="P316"/>
  <c r="Q316"/>
  <c r="T316" s="1"/>
  <c r="R316"/>
  <c r="S316"/>
  <c r="P317"/>
  <c r="Q317" s="1"/>
  <c r="R317"/>
  <c r="S317" s="1"/>
  <c r="T317"/>
  <c r="P318"/>
  <c r="Q318"/>
  <c r="R318"/>
  <c r="S318"/>
  <c r="P319"/>
  <c r="Q319" s="1"/>
  <c r="R319"/>
  <c r="S319" s="1"/>
  <c r="T319" s="1"/>
  <c r="P320"/>
  <c r="Q320"/>
  <c r="R320"/>
  <c r="S320"/>
  <c r="P321"/>
  <c r="Q321" s="1"/>
  <c r="T321" s="1"/>
  <c r="R321"/>
  <c r="S321" s="1"/>
  <c r="P322"/>
  <c r="Q322"/>
  <c r="T322" s="1"/>
  <c r="R322"/>
  <c r="S322"/>
  <c r="P323"/>
  <c r="Q323" s="1"/>
  <c r="T323" s="1"/>
  <c r="R323"/>
  <c r="S323" s="1"/>
  <c r="P324"/>
  <c r="Q324"/>
  <c r="T324" s="1"/>
  <c r="R324"/>
  <c r="S324"/>
  <c r="P325"/>
  <c r="Q325" s="1"/>
  <c r="R325"/>
  <c r="S325" s="1"/>
  <c r="T325"/>
  <c r="P326"/>
  <c r="Q326"/>
  <c r="R326"/>
  <c r="S326"/>
  <c r="P327"/>
  <c r="Q327" s="1"/>
  <c r="R327"/>
  <c r="S327" s="1"/>
  <c r="T327" s="1"/>
  <c r="P328"/>
  <c r="Q328"/>
  <c r="R328"/>
  <c r="S328"/>
  <c r="P329"/>
  <c r="Q329" s="1"/>
  <c r="T329" s="1"/>
  <c r="R329"/>
  <c r="S329" s="1"/>
  <c r="P330"/>
  <c r="Q330"/>
  <c r="T330" s="1"/>
  <c r="R330"/>
  <c r="S330"/>
  <c r="P331"/>
  <c r="Q331" s="1"/>
  <c r="T331" s="1"/>
  <c r="R331"/>
  <c r="S331" s="1"/>
  <c r="P332"/>
  <c r="Q332"/>
  <c r="T332" s="1"/>
  <c r="R332"/>
  <c r="S332"/>
  <c r="P333"/>
  <c r="Q333" s="1"/>
  <c r="R333"/>
  <c r="S333" s="1"/>
  <c r="T333"/>
  <c r="P334"/>
  <c r="Q334"/>
  <c r="R334"/>
  <c r="S334"/>
  <c r="P335"/>
  <c r="Q335" s="1"/>
  <c r="R335"/>
  <c r="S335" s="1"/>
  <c r="T335" s="1"/>
  <c r="P336"/>
  <c r="Q336"/>
  <c r="R336"/>
  <c r="S336"/>
  <c r="P337"/>
  <c r="Q337" s="1"/>
  <c r="T337" s="1"/>
  <c r="R337"/>
  <c r="S337" s="1"/>
  <c r="P338"/>
  <c r="Q338"/>
  <c r="T338" s="1"/>
  <c r="R338"/>
  <c r="S338"/>
  <c r="P339"/>
  <c r="Q339" s="1"/>
  <c r="T339" s="1"/>
  <c r="R339"/>
  <c r="S339" s="1"/>
  <c r="P340"/>
  <c r="Q340"/>
  <c r="T340" s="1"/>
  <c r="R340"/>
  <c r="S340"/>
  <c r="P341"/>
  <c r="Q341" s="1"/>
  <c r="R341"/>
  <c r="S341" s="1"/>
  <c r="T341"/>
  <c r="P342"/>
  <c r="Q342"/>
  <c r="R342"/>
  <c r="S342"/>
  <c r="P343"/>
  <c r="Q343" s="1"/>
  <c r="R343"/>
  <c r="S343" s="1"/>
  <c r="T343" s="1"/>
  <c r="P344"/>
  <c r="Q344"/>
  <c r="R344"/>
  <c r="S344"/>
  <c r="P345"/>
  <c r="Q345" s="1"/>
  <c r="T345" s="1"/>
  <c r="R345"/>
  <c r="S345" s="1"/>
  <c r="P346"/>
  <c r="Q346"/>
  <c r="T346" s="1"/>
  <c r="R346"/>
  <c r="S346"/>
  <c r="P347"/>
  <c r="Q347" s="1"/>
  <c r="T347" s="1"/>
  <c r="R347"/>
  <c r="S347" s="1"/>
  <c r="P348"/>
  <c r="Q348"/>
  <c r="T348" s="1"/>
  <c r="R348"/>
  <c r="S348"/>
  <c r="P349"/>
  <c r="Q349" s="1"/>
  <c r="R349"/>
  <c r="S349" s="1"/>
  <c r="T349"/>
  <c r="P350"/>
  <c r="Q350"/>
  <c r="R350"/>
  <c r="S350"/>
  <c r="P351"/>
  <c r="Q351" s="1"/>
  <c r="R351"/>
  <c r="S351" s="1"/>
  <c r="T351" s="1"/>
  <c r="P352"/>
  <c r="Q352"/>
  <c r="R352"/>
  <c r="S352"/>
  <c r="P353"/>
  <c r="Q353" s="1"/>
  <c r="T353" s="1"/>
  <c r="R353"/>
  <c r="S353" s="1"/>
  <c r="P354"/>
  <c r="Q354"/>
  <c r="T354" s="1"/>
  <c r="R354"/>
  <c r="S354"/>
  <c r="P355"/>
  <c r="Q355" s="1"/>
  <c r="T355" s="1"/>
  <c r="R355"/>
  <c r="S355" s="1"/>
  <c r="P356"/>
  <c r="Q356"/>
  <c r="T356" s="1"/>
  <c r="R356"/>
  <c r="S356"/>
  <c r="P357"/>
  <c r="Q357" s="1"/>
  <c r="R357"/>
  <c r="S357" s="1"/>
  <c r="T357"/>
  <c r="P358"/>
  <c r="Q358"/>
  <c r="R358"/>
  <c r="S358"/>
  <c r="P359"/>
  <c r="Q359" s="1"/>
  <c r="R359"/>
  <c r="S359" s="1"/>
  <c r="T359" s="1"/>
  <c r="P360"/>
  <c r="Q360"/>
  <c r="R360"/>
  <c r="S360"/>
  <c r="P361"/>
  <c r="Q361" s="1"/>
  <c r="T361" s="1"/>
  <c r="R361"/>
  <c r="S361" s="1"/>
  <c r="P362"/>
  <c r="Q362"/>
  <c r="T362" s="1"/>
  <c r="R362"/>
  <c r="S362"/>
  <c r="P363"/>
  <c r="Q363" s="1"/>
  <c r="T363" s="1"/>
  <c r="R363"/>
  <c r="S363" s="1"/>
  <c r="P364"/>
  <c r="Q364"/>
  <c r="T364" s="1"/>
  <c r="R364"/>
  <c r="S364"/>
  <c r="P365"/>
  <c r="Q365" s="1"/>
  <c r="R365"/>
  <c r="S365" s="1"/>
  <c r="T365"/>
  <c r="P366"/>
  <c r="Q366"/>
  <c r="R366"/>
  <c r="S366"/>
  <c r="P367"/>
  <c r="Q367" s="1"/>
  <c r="R367"/>
  <c r="S367" s="1"/>
  <c r="T367" s="1"/>
  <c r="P368"/>
  <c r="Q368"/>
  <c r="R368"/>
  <c r="S368"/>
  <c r="P369"/>
  <c r="Q369" s="1"/>
  <c r="T369" s="1"/>
  <c r="R369"/>
  <c r="S369" s="1"/>
  <c r="P370"/>
  <c r="Q370"/>
  <c r="T370" s="1"/>
  <c r="R370"/>
  <c r="S370"/>
  <c r="P371"/>
  <c r="Q371" s="1"/>
  <c r="T371" s="1"/>
  <c r="R371"/>
  <c r="S371" s="1"/>
  <c r="P372"/>
  <c r="Q372"/>
  <c r="T372" s="1"/>
  <c r="R372"/>
  <c r="S372"/>
  <c r="P373"/>
  <c r="Q373" s="1"/>
  <c r="R373"/>
  <c r="S373" s="1"/>
  <c r="T373"/>
  <c r="P374"/>
  <c r="Q374"/>
  <c r="R374"/>
  <c r="S374"/>
  <c r="P375"/>
  <c r="Q375" s="1"/>
  <c r="R375"/>
  <c r="S375" s="1"/>
  <c r="T375" s="1"/>
  <c r="P376"/>
  <c r="Q376"/>
  <c r="R376"/>
  <c r="S376"/>
  <c r="P377"/>
  <c r="Q377" s="1"/>
  <c r="T377" s="1"/>
  <c r="R377"/>
  <c r="S377" s="1"/>
  <c r="P378"/>
  <c r="Q378"/>
  <c r="T378" s="1"/>
  <c r="R378"/>
  <c r="S378"/>
  <c r="P379"/>
  <c r="Q379" s="1"/>
  <c r="T379" s="1"/>
  <c r="R379"/>
  <c r="S379" s="1"/>
  <c r="P380"/>
  <c r="Q380"/>
  <c r="T380" s="1"/>
  <c r="R380"/>
  <c r="S380"/>
  <c r="P381"/>
  <c r="Q381" s="1"/>
  <c r="R381"/>
  <c r="S381" s="1"/>
  <c r="T381"/>
  <c r="P382"/>
  <c r="Q382"/>
  <c r="R382"/>
  <c r="S382"/>
  <c r="P383"/>
  <c r="Q383" s="1"/>
  <c r="R383"/>
  <c r="S383" s="1"/>
  <c r="T383" s="1"/>
  <c r="P384"/>
  <c r="Q384"/>
  <c r="R384"/>
  <c r="S384"/>
  <c r="P385"/>
  <c r="Q385" s="1"/>
  <c r="T385" s="1"/>
  <c r="R385"/>
  <c r="S385" s="1"/>
  <c r="P386"/>
  <c r="Q386"/>
  <c r="T386" s="1"/>
  <c r="R386"/>
  <c r="S386"/>
  <c r="P387"/>
  <c r="Q387" s="1"/>
  <c r="T387" s="1"/>
  <c r="R387"/>
  <c r="S387" s="1"/>
  <c r="P388"/>
  <c r="Q388"/>
  <c r="T388" s="1"/>
  <c r="R388"/>
  <c r="S388"/>
  <c r="P389"/>
  <c r="Q389" s="1"/>
  <c r="R389"/>
  <c r="S389" s="1"/>
  <c r="T389"/>
  <c r="P390"/>
  <c r="Q390"/>
  <c r="R390"/>
  <c r="S390"/>
  <c r="P391"/>
  <c r="Q391" s="1"/>
  <c r="R391"/>
  <c r="S391" s="1"/>
  <c r="T391" s="1"/>
  <c r="P392"/>
  <c r="Q392"/>
  <c r="R392"/>
  <c r="S392"/>
  <c r="P393"/>
  <c r="Q393" s="1"/>
  <c r="T393" s="1"/>
  <c r="R393"/>
  <c r="S393" s="1"/>
  <c r="P394"/>
  <c r="Q394"/>
  <c r="T394" s="1"/>
  <c r="R394"/>
  <c r="S394"/>
  <c r="P395"/>
  <c r="Q395" s="1"/>
  <c r="R395"/>
  <c r="S395" s="1"/>
  <c r="T395" s="1"/>
  <c r="P396"/>
  <c r="Q396"/>
  <c r="T396" s="1"/>
  <c r="R396"/>
  <c r="S396"/>
  <c r="P397"/>
  <c r="Q397"/>
  <c r="T397" s="1"/>
  <c r="R397"/>
  <c r="S397" s="1"/>
  <c r="P398"/>
  <c r="Q398"/>
  <c r="T398" s="1"/>
  <c r="R398"/>
  <c r="S398"/>
  <c r="P399"/>
  <c r="Q399" s="1"/>
  <c r="T399" s="1"/>
  <c r="R399"/>
  <c r="S399"/>
  <c r="P400"/>
  <c r="Q400"/>
  <c r="R400"/>
  <c r="S400" s="1"/>
  <c r="P401"/>
  <c r="Q401" s="1"/>
  <c r="T401" s="1"/>
  <c r="R401"/>
  <c r="S401" s="1"/>
  <c r="P402"/>
  <c r="Q402" s="1"/>
  <c r="T402" s="1"/>
  <c r="R402"/>
  <c r="S402"/>
  <c r="P403"/>
  <c r="Q403" s="1"/>
  <c r="R403"/>
  <c r="S403" s="1"/>
  <c r="T403" s="1"/>
  <c r="P404"/>
  <c r="Q404"/>
  <c r="R404"/>
  <c r="S404"/>
  <c r="P405"/>
  <c r="Q405"/>
  <c r="R405"/>
  <c r="S405" s="1"/>
  <c r="T405"/>
  <c r="P406"/>
  <c r="Q406"/>
  <c r="T406" s="1"/>
  <c r="R406"/>
  <c r="S406"/>
  <c r="P407"/>
  <c r="Q407" s="1"/>
  <c r="T407" s="1"/>
  <c r="R407"/>
  <c r="S407"/>
  <c r="P408"/>
  <c r="Q408"/>
  <c r="R408"/>
  <c r="S408" s="1"/>
  <c r="P409"/>
  <c r="Q409" s="1"/>
  <c r="T409" s="1"/>
  <c r="R409"/>
  <c r="S409" s="1"/>
  <c r="P410"/>
  <c r="Q410" s="1"/>
  <c r="T410" s="1"/>
  <c r="R410"/>
  <c r="S410"/>
  <c r="P411"/>
  <c r="Q411" s="1"/>
  <c r="R411"/>
  <c r="S411" s="1"/>
  <c r="T411" s="1"/>
  <c r="P412"/>
  <c r="Q412"/>
  <c r="T412" s="1"/>
  <c r="R412"/>
  <c r="S412"/>
  <c r="P413"/>
  <c r="Q413"/>
  <c r="T413" s="1"/>
  <c r="R413"/>
  <c r="S413" s="1"/>
  <c r="P414"/>
  <c r="Q414"/>
  <c r="T414" s="1"/>
  <c r="R414"/>
  <c r="S414"/>
  <c r="P415"/>
  <c r="Q415" s="1"/>
  <c r="T415" s="1"/>
  <c r="R415"/>
  <c r="S415"/>
  <c r="P416"/>
  <c r="Q416"/>
  <c r="R416"/>
  <c r="S416" s="1"/>
  <c r="P417"/>
  <c r="Q417" s="1"/>
  <c r="T417" s="1"/>
  <c r="R417"/>
  <c r="S417" s="1"/>
  <c r="P418"/>
  <c r="Q418" s="1"/>
  <c r="T418" s="1"/>
  <c r="R418"/>
  <c r="S418"/>
  <c r="P419"/>
  <c r="Q419" s="1"/>
  <c r="R419"/>
  <c r="S419" s="1"/>
  <c r="T419" s="1"/>
  <c r="P420"/>
  <c r="Q420"/>
  <c r="R420"/>
  <c r="S420"/>
  <c r="P421"/>
  <c r="Q421"/>
  <c r="R421"/>
  <c r="S421" s="1"/>
  <c r="T421"/>
  <c r="P422"/>
  <c r="Q422"/>
  <c r="T422" s="1"/>
  <c r="R422"/>
  <c r="S422"/>
  <c r="P423"/>
  <c r="Q423" s="1"/>
  <c r="T423" s="1"/>
  <c r="R423"/>
  <c r="S423"/>
  <c r="P424"/>
  <c r="Q424"/>
  <c r="R424"/>
  <c r="S424" s="1"/>
  <c r="P425"/>
  <c r="Q425" s="1"/>
  <c r="T425" s="1"/>
  <c r="R425"/>
  <c r="S425" s="1"/>
  <c r="P426"/>
  <c r="Q426" s="1"/>
  <c r="T426" s="1"/>
  <c r="R426"/>
  <c r="S426"/>
  <c r="P427"/>
  <c r="Q427" s="1"/>
  <c r="R427"/>
  <c r="S427" s="1"/>
  <c r="T427" s="1"/>
  <c r="P428"/>
  <c r="Q428"/>
  <c r="T428" s="1"/>
  <c r="R428"/>
  <c r="S428"/>
  <c r="P429"/>
  <c r="Q429"/>
  <c r="T429" s="1"/>
  <c r="R429"/>
  <c r="S429" s="1"/>
  <c r="P430"/>
  <c r="Q430"/>
  <c r="T430" s="1"/>
  <c r="R430"/>
  <c r="S430"/>
  <c r="P431"/>
  <c r="Q431" s="1"/>
  <c r="T431" s="1"/>
  <c r="R431"/>
  <c r="S431"/>
  <c r="P432"/>
  <c r="Q432"/>
  <c r="R432"/>
  <c r="S432" s="1"/>
  <c r="P433"/>
  <c r="Q433" s="1"/>
  <c r="T433" s="1"/>
  <c r="R433"/>
  <c r="S433" s="1"/>
  <c r="P434"/>
  <c r="Q434" s="1"/>
  <c r="T434" s="1"/>
  <c r="R434"/>
  <c r="S434"/>
  <c r="P435"/>
  <c r="Q435" s="1"/>
  <c r="R435"/>
  <c r="S435" s="1"/>
  <c r="T435" s="1"/>
  <c r="P436"/>
  <c r="Q436"/>
  <c r="R436"/>
  <c r="S436"/>
  <c r="P437"/>
  <c r="Q437"/>
  <c r="R437"/>
  <c r="S437" s="1"/>
  <c r="T437"/>
  <c r="P438"/>
  <c r="Q438"/>
  <c r="T438" s="1"/>
  <c r="R438"/>
  <c r="S438"/>
  <c r="P439"/>
  <c r="Q439" s="1"/>
  <c r="T439" s="1"/>
  <c r="R439"/>
  <c r="S439"/>
  <c r="P440"/>
  <c r="Q440"/>
  <c r="R440"/>
  <c r="S440" s="1"/>
  <c r="P441"/>
  <c r="Q441" s="1"/>
  <c r="T441" s="1"/>
  <c r="R441"/>
  <c r="S441" s="1"/>
  <c r="P443"/>
  <c r="Q443" s="1"/>
  <c r="R443"/>
  <c r="S443" s="1"/>
  <c r="T443" s="1"/>
  <c r="P444"/>
  <c r="Q444"/>
  <c r="T444" s="1"/>
  <c r="R444"/>
  <c r="S444"/>
  <c r="P445"/>
  <c r="Q445"/>
  <c r="T445" s="1"/>
  <c r="R445"/>
  <c r="S445" s="1"/>
  <c r="P446"/>
  <c r="Q446"/>
  <c r="T446" s="1"/>
  <c r="R446"/>
  <c r="S446"/>
  <c r="P447"/>
  <c r="Q447" s="1"/>
  <c r="T447" s="1"/>
  <c r="R447"/>
  <c r="S447"/>
  <c r="P448"/>
  <c r="Q448"/>
  <c r="R448"/>
  <c r="S448" s="1"/>
  <c r="P449"/>
  <c r="Q449" s="1"/>
  <c r="T449" s="1"/>
  <c r="R449"/>
  <c r="S449" s="1"/>
  <c r="P450"/>
  <c r="Q450" s="1"/>
  <c r="T450" s="1"/>
  <c r="R450"/>
  <c r="S450"/>
  <c r="P451"/>
  <c r="Q451" s="1"/>
  <c r="R451"/>
  <c r="S451" s="1"/>
  <c r="T451" s="1"/>
  <c r="P452"/>
  <c r="Q452"/>
  <c r="R452"/>
  <c r="S452"/>
  <c r="P453"/>
  <c r="Q453"/>
  <c r="R453"/>
  <c r="S453" s="1"/>
  <c r="T453"/>
  <c r="P454"/>
  <c r="Q454"/>
  <c r="T454" s="1"/>
  <c r="R454"/>
  <c r="S454"/>
  <c r="P455"/>
  <c r="Q455" s="1"/>
  <c r="T455" s="1"/>
  <c r="R455"/>
  <c r="S455"/>
  <c r="P456"/>
  <c r="Q456"/>
  <c r="R456"/>
  <c r="S456" s="1"/>
  <c r="P457"/>
  <c r="Q457" s="1"/>
  <c r="T457" s="1"/>
  <c r="R457"/>
  <c r="S457" s="1"/>
  <c r="P458"/>
  <c r="Q458" s="1"/>
  <c r="T458" s="1"/>
  <c r="R458"/>
  <c r="S458"/>
  <c r="P459"/>
  <c r="Q459" s="1"/>
  <c r="R459"/>
  <c r="S459" s="1"/>
  <c r="T459" s="1"/>
  <c r="P460"/>
  <c r="Q460"/>
  <c r="T460" s="1"/>
  <c r="R460"/>
  <c r="S460"/>
  <c r="P461"/>
  <c r="Q461"/>
  <c r="T461" s="1"/>
  <c r="R461"/>
  <c r="S461" s="1"/>
  <c r="P462"/>
  <c r="Q462"/>
  <c r="T462" s="1"/>
  <c r="R462"/>
  <c r="S462"/>
  <c r="P463"/>
  <c r="Q463" s="1"/>
  <c r="T463" s="1"/>
  <c r="R463"/>
  <c r="S463"/>
  <c r="P464"/>
  <c r="Q464"/>
  <c r="R464"/>
  <c r="S464" s="1"/>
  <c r="P465"/>
  <c r="Q465" s="1"/>
  <c r="T465" s="1"/>
  <c r="R465"/>
  <c r="S465" s="1"/>
  <c r="P466"/>
  <c r="Q466" s="1"/>
  <c r="T466" s="1"/>
  <c r="R466"/>
  <c r="S466"/>
  <c r="P467"/>
  <c r="Q467" s="1"/>
  <c r="R467"/>
  <c r="S467" s="1"/>
  <c r="T467" s="1"/>
  <c r="P468"/>
  <c r="Q468"/>
  <c r="R468"/>
  <c r="S468"/>
  <c r="P469"/>
  <c r="Q469"/>
  <c r="R469"/>
  <c r="S469" s="1"/>
  <c r="T469"/>
  <c r="P470"/>
  <c r="Q470"/>
  <c r="T470" s="1"/>
  <c r="R470"/>
  <c r="S470"/>
  <c r="S142"/>
  <c r="R142"/>
  <c r="Q142"/>
  <c r="T142" s="1"/>
  <c r="P142"/>
  <c r="S141"/>
  <c r="R141"/>
  <c r="Q141"/>
  <c r="P141"/>
  <c r="S83"/>
  <c r="R83"/>
  <c r="Q83"/>
  <c r="P83"/>
  <c r="S82"/>
  <c r="R82"/>
  <c r="P82"/>
  <c r="Q82" s="1"/>
  <c r="R81"/>
  <c r="S81" s="1"/>
  <c r="Q81"/>
  <c r="P81"/>
  <c r="R80"/>
  <c r="S80" s="1"/>
  <c r="Q80"/>
  <c r="P80"/>
  <c r="S79"/>
  <c r="R79"/>
  <c r="Q79"/>
  <c r="T79" s="1"/>
  <c r="P79"/>
  <c r="S78"/>
  <c r="R78"/>
  <c r="P78"/>
  <c r="Q78" s="1"/>
  <c r="T78" s="1"/>
  <c r="S77"/>
  <c r="R77"/>
  <c r="P77"/>
  <c r="Q77" s="1"/>
  <c r="T77" s="1"/>
  <c r="R76"/>
  <c r="P76"/>
  <c r="R75"/>
  <c r="S75" s="1"/>
  <c r="P75"/>
  <c r="Q75" s="1"/>
  <c r="S74"/>
  <c r="R74"/>
  <c r="Q74"/>
  <c r="T74" s="1"/>
  <c r="P74"/>
  <c r="R73"/>
  <c r="S73" s="1"/>
  <c r="P73"/>
  <c r="Q73" s="1"/>
  <c r="S72"/>
  <c r="R72"/>
  <c r="P72"/>
  <c r="Q72" s="1"/>
  <c r="T72" s="1"/>
  <c r="S71"/>
  <c r="R71"/>
  <c r="P71"/>
  <c r="Q71" s="1"/>
  <c r="S70"/>
  <c r="R70"/>
  <c r="Q70"/>
  <c r="P70"/>
  <c r="R69"/>
  <c r="S69" s="1"/>
  <c r="Q69"/>
  <c r="P69"/>
  <c r="R62"/>
  <c r="S62" s="1"/>
  <c r="P62"/>
  <c r="Q62" s="1"/>
  <c r="S60"/>
  <c r="R60"/>
  <c r="P60"/>
  <c r="Q60" s="1"/>
  <c r="P56"/>
  <c r="P55"/>
  <c r="P54"/>
  <c r="P53"/>
  <c r="P52"/>
  <c r="R43"/>
  <c r="S43" s="1"/>
  <c r="Q43"/>
  <c r="P43"/>
  <c r="R41"/>
  <c r="P41"/>
  <c r="P40"/>
  <c r="P39"/>
  <c r="R32"/>
  <c r="S32" s="1"/>
  <c r="Q32"/>
  <c r="P32"/>
  <c r="S30"/>
  <c r="R30"/>
  <c r="Q30"/>
  <c r="T30" s="1"/>
  <c r="P30"/>
  <c r="S29"/>
  <c r="R29"/>
  <c r="P29"/>
  <c r="Q29" s="1"/>
  <c r="T29" s="1"/>
  <c r="R26"/>
  <c r="P26"/>
  <c r="R25"/>
  <c r="S25" s="1"/>
  <c r="Q25"/>
  <c r="P25"/>
  <c r="R24"/>
  <c r="S24" s="1"/>
  <c r="P24"/>
  <c r="Q24" s="1"/>
  <c r="S23"/>
  <c r="R23"/>
  <c r="Q23"/>
  <c r="T23" s="1"/>
  <c r="P23"/>
  <c r="R22"/>
  <c r="S22" s="1"/>
  <c r="P22"/>
  <c r="Q22" s="1"/>
  <c r="S21"/>
  <c r="R21"/>
  <c r="P21"/>
  <c r="Q21" s="1"/>
  <c r="T21" s="1"/>
  <c r="S20"/>
  <c r="R20"/>
  <c r="P20"/>
  <c r="Q20" s="1"/>
  <c r="S19"/>
  <c r="R19"/>
  <c r="Q19"/>
  <c r="P19"/>
  <c r="R18"/>
  <c r="S18" s="1"/>
  <c r="Q18"/>
  <c r="P18"/>
  <c r="P17"/>
  <c r="P16"/>
  <c r="P14"/>
  <c r="P13"/>
  <c r="P12"/>
  <c r="P11"/>
  <c r="P10"/>
  <c r="P9"/>
  <c r="P8"/>
  <c r="P7"/>
  <c r="P6"/>
  <c r="P5"/>
  <c r="P4"/>
  <c r="P19" i="1"/>
  <c r="Q19" s="1"/>
  <c r="T19" s="1"/>
  <c r="R19"/>
  <c r="S19"/>
  <c r="P20"/>
  <c r="Q20" s="1"/>
  <c r="T20" s="1"/>
  <c r="R20"/>
  <c r="S20"/>
  <c r="P21"/>
  <c r="Q21"/>
  <c r="R21"/>
  <c r="S21" s="1"/>
  <c r="P22"/>
  <c r="Q22"/>
  <c r="R22"/>
  <c r="S22" s="1"/>
  <c r="P23"/>
  <c r="Q23" s="1"/>
  <c r="T23" s="1"/>
  <c r="R23"/>
  <c r="S23"/>
  <c r="P24"/>
  <c r="Q24" s="1"/>
  <c r="T24" s="1"/>
  <c r="R24"/>
  <c r="S24"/>
  <c r="P25"/>
  <c r="Q25"/>
  <c r="R25"/>
  <c r="S25" s="1"/>
  <c r="P26"/>
  <c r="R26"/>
  <c r="P29"/>
  <c r="Q29"/>
  <c r="R29"/>
  <c r="S29" s="1"/>
  <c r="P30"/>
  <c r="Q30" s="1"/>
  <c r="T30" s="1"/>
  <c r="R30"/>
  <c r="S30"/>
  <c r="P32"/>
  <c r="Q32"/>
  <c r="R32"/>
  <c r="S32" s="1"/>
  <c r="P39"/>
  <c r="P40"/>
  <c r="P41"/>
  <c r="R41"/>
  <c r="P43"/>
  <c r="Q43"/>
  <c r="R43"/>
  <c r="S43" s="1"/>
  <c r="P52"/>
  <c r="Q52" s="1"/>
  <c r="T52" s="1"/>
  <c r="R52"/>
  <c r="S52" s="1"/>
  <c r="P53"/>
  <c r="Q53" s="1"/>
  <c r="T53" s="1"/>
  <c r="R53"/>
  <c r="S53"/>
  <c r="P54"/>
  <c r="Q54" s="1"/>
  <c r="R54"/>
  <c r="S54" s="1"/>
  <c r="P55"/>
  <c r="Q55"/>
  <c r="T55" s="1"/>
  <c r="R55"/>
  <c r="S55" s="1"/>
  <c r="P56"/>
  <c r="R56"/>
  <c r="P57"/>
  <c r="Q57" s="1"/>
  <c r="T57" s="1"/>
  <c r="R57"/>
  <c r="S57" s="1"/>
  <c r="P59"/>
  <c r="Q59" s="1"/>
  <c r="R59"/>
  <c r="S59" s="1"/>
  <c r="P60"/>
  <c r="Q60" s="1"/>
  <c r="T60" s="1"/>
  <c r="R60"/>
  <c r="S60"/>
  <c r="P61"/>
  <c r="Q61" s="1"/>
  <c r="R61"/>
  <c r="S61" s="1"/>
  <c r="P62"/>
  <c r="Q62"/>
  <c r="R62"/>
  <c r="S62" s="1"/>
  <c r="P63"/>
  <c r="Q63" s="1"/>
  <c r="T63" s="1"/>
  <c r="R63"/>
  <c r="S63" s="1"/>
  <c r="P64"/>
  <c r="Q64" s="1"/>
  <c r="T64" s="1"/>
  <c r="R64"/>
  <c r="S64"/>
  <c r="P65"/>
  <c r="Q65" s="1"/>
  <c r="T65" s="1"/>
  <c r="R65"/>
  <c r="S65" s="1"/>
  <c r="S18"/>
  <c r="R18"/>
  <c r="Q18"/>
  <c r="T18" s="1"/>
  <c r="P18"/>
  <c r="S17"/>
  <c r="R17"/>
  <c r="P17"/>
  <c r="Q17" s="1"/>
  <c r="T17" s="1"/>
  <c r="S16"/>
  <c r="R16"/>
  <c r="Q16"/>
  <c r="T16" s="1"/>
  <c r="P16"/>
  <c r="S14"/>
  <c r="R14"/>
  <c r="Q14"/>
  <c r="T14" s="1"/>
  <c r="P14"/>
  <c r="S13"/>
  <c r="R13"/>
  <c r="P13"/>
  <c r="Q13" s="1"/>
  <c r="T13" s="1"/>
  <c r="S12"/>
  <c r="R12"/>
  <c r="Q12"/>
  <c r="T12" s="1"/>
  <c r="P12"/>
  <c r="R11"/>
  <c r="P11"/>
  <c r="S10"/>
  <c r="R10"/>
  <c r="P10"/>
  <c r="Q10" s="1"/>
  <c r="T10" s="1"/>
  <c r="S9"/>
  <c r="R9"/>
  <c r="Q9"/>
  <c r="T9" s="1"/>
  <c r="P9"/>
  <c r="R8"/>
  <c r="S8" s="1"/>
  <c r="Q8"/>
  <c r="P8"/>
  <c r="S7"/>
  <c r="R7"/>
  <c r="Q7"/>
  <c r="T7" s="1"/>
  <c r="P7"/>
  <c r="S6"/>
  <c r="R6"/>
  <c r="P6"/>
  <c r="Q6" s="1"/>
  <c r="T6" s="1"/>
  <c r="S5"/>
  <c r="R5"/>
  <c r="Q5"/>
  <c r="T5" s="1"/>
  <c r="P5"/>
  <c r="R4"/>
  <c r="S4" s="1"/>
  <c r="Q4"/>
  <c r="T4" s="1"/>
  <c r="P4"/>
  <c r="T70"/>
  <c r="T71"/>
  <c r="T72"/>
  <c r="T73"/>
  <c r="T74"/>
  <c r="T75"/>
  <c r="T77"/>
  <c r="T78"/>
  <c r="T79"/>
  <c r="T80"/>
  <c r="T81"/>
  <c r="T82"/>
  <c r="T83"/>
  <c r="T69"/>
  <c r="Q70"/>
  <c r="Q71"/>
  <c r="Q72"/>
  <c r="Q73"/>
  <c r="Q74"/>
  <c r="Q75"/>
  <c r="Q77"/>
  <c r="Q78"/>
  <c r="Q79"/>
  <c r="Q80"/>
  <c r="Q81"/>
  <c r="Q82"/>
  <c r="Q83"/>
  <c r="Q69"/>
  <c r="P69"/>
  <c r="S70"/>
  <c r="S71"/>
  <c r="S72"/>
  <c r="S73"/>
  <c r="S74"/>
  <c r="S75"/>
  <c r="S77"/>
  <c r="S78"/>
  <c r="S79"/>
  <c r="S80"/>
  <c r="S81"/>
  <c r="S82"/>
  <c r="S83"/>
  <c r="R83"/>
  <c r="S69"/>
  <c r="R70"/>
  <c r="R71"/>
  <c r="R72"/>
  <c r="R73"/>
  <c r="R74"/>
  <c r="R75"/>
  <c r="R76"/>
  <c r="R77"/>
  <c r="R78"/>
  <c r="R79"/>
  <c r="R80"/>
  <c r="R81"/>
  <c r="R82"/>
  <c r="R69"/>
  <c r="P70"/>
  <c r="P71"/>
  <c r="P72"/>
  <c r="P73"/>
  <c r="P74"/>
  <c r="P75"/>
  <c r="P76"/>
  <c r="P77"/>
  <c r="P78"/>
  <c r="P79"/>
  <c r="P80"/>
  <c r="P81"/>
  <c r="P82"/>
  <c r="P83"/>
  <c r="V121" i="3" l="1"/>
  <c r="V258"/>
  <c r="V105"/>
  <c r="V241"/>
  <c r="V10"/>
  <c r="V14"/>
  <c r="V36"/>
  <c r="V49"/>
  <c r="V53"/>
  <c r="V61"/>
  <c r="V77"/>
  <c r="V81"/>
  <c r="V101"/>
  <c r="V129"/>
  <c r="V141"/>
  <c r="V145"/>
  <c r="V149"/>
  <c r="V157"/>
  <c r="V160"/>
  <c r="V168"/>
  <c r="V172"/>
  <c r="V176"/>
  <c r="V180"/>
  <c r="V184"/>
  <c r="V188"/>
  <c r="V192"/>
  <c r="V200"/>
  <c r="V204"/>
  <c r="V212"/>
  <c r="V220"/>
  <c r="V228"/>
  <c r="V232"/>
  <c r="V237"/>
  <c r="V245"/>
  <c r="V254"/>
  <c r="V248"/>
  <c r="V252"/>
  <c r="AE248" s="1"/>
  <c r="V256"/>
  <c r="V260"/>
  <c r="W267"/>
  <c r="V28"/>
  <c r="W296"/>
  <c r="R2"/>
  <c r="V24"/>
  <c r="V32"/>
  <c r="V40"/>
  <c r="V44"/>
  <c r="V4"/>
  <c r="V12"/>
  <c r="V20"/>
  <c r="V26"/>
  <c r="V30"/>
  <c r="V34"/>
  <c r="V38"/>
  <c r="V42"/>
  <c r="V47"/>
  <c r="V51"/>
  <c r="V59"/>
  <c r="V75"/>
  <c r="V79"/>
  <c r="V83"/>
  <c r="V87"/>
  <c r="V95"/>
  <c r="V99"/>
  <c r="V103"/>
  <c r="V107"/>
  <c r="V111"/>
  <c r="V115"/>
  <c r="V123"/>
  <c r="V135"/>
  <c r="V139"/>
  <c r="V147"/>
  <c r="V151"/>
  <c r="V155"/>
  <c r="V164"/>
  <c r="V196"/>
  <c r="V208"/>
  <c r="V216"/>
  <c r="V224"/>
  <c r="V162"/>
  <c r="V166"/>
  <c r="V170"/>
  <c r="V174"/>
  <c r="V178"/>
  <c r="V182"/>
  <c r="V186"/>
  <c r="V190"/>
  <c r="V194"/>
  <c r="V198"/>
  <c r="V202"/>
  <c r="V206"/>
  <c r="V210"/>
  <c r="V214"/>
  <c r="V218"/>
  <c r="V222"/>
  <c r="V226"/>
  <c r="V230"/>
  <c r="V235"/>
  <c r="V239"/>
  <c r="V243"/>
  <c r="AF235" s="1"/>
  <c r="V250"/>
  <c r="AD235"/>
  <c r="W295"/>
  <c r="X263"/>
  <c r="W271"/>
  <c r="W275"/>
  <c r="W279"/>
  <c r="W291"/>
  <c r="W287"/>
  <c r="W283"/>
  <c r="W324"/>
  <c r="W320"/>
  <c r="W316"/>
  <c r="W312"/>
  <c r="W308"/>
  <c r="W304"/>
  <c r="W300"/>
  <c r="W298"/>
  <c r="W268"/>
  <c r="X266"/>
  <c r="X271"/>
  <c r="X275"/>
  <c r="X279"/>
  <c r="X291"/>
  <c r="X287"/>
  <c r="X283"/>
  <c r="X324"/>
  <c r="X320"/>
  <c r="X316"/>
  <c r="X312"/>
  <c r="X308"/>
  <c r="X304"/>
  <c r="X300"/>
  <c r="X296"/>
  <c r="W263"/>
  <c r="X268"/>
  <c r="X264"/>
  <c r="X270"/>
  <c r="X272"/>
  <c r="X274"/>
  <c r="X276"/>
  <c r="X278"/>
  <c r="X280"/>
  <c r="X294"/>
  <c r="X292"/>
  <c r="X290"/>
  <c r="X288"/>
  <c r="X286"/>
  <c r="X284"/>
  <c r="X282"/>
  <c r="X323"/>
  <c r="X321"/>
  <c r="X319"/>
  <c r="X317"/>
  <c r="X315"/>
  <c r="X313"/>
  <c r="X311"/>
  <c r="X309"/>
  <c r="X307"/>
  <c r="X305"/>
  <c r="X303"/>
  <c r="X301"/>
  <c r="X299"/>
  <c r="X297"/>
  <c r="X295"/>
  <c r="W266"/>
  <c r="W269"/>
  <c r="W273"/>
  <c r="W277"/>
  <c r="W293"/>
  <c r="W289"/>
  <c r="W285"/>
  <c r="W281"/>
  <c r="W322"/>
  <c r="W318"/>
  <c r="W314"/>
  <c r="W310"/>
  <c r="W306"/>
  <c r="W302"/>
  <c r="W265"/>
  <c r="X269"/>
  <c r="X273"/>
  <c r="X277"/>
  <c r="X293"/>
  <c r="X289"/>
  <c r="X285"/>
  <c r="X281"/>
  <c r="X322"/>
  <c r="X318"/>
  <c r="X314"/>
  <c r="X310"/>
  <c r="X306"/>
  <c r="X302"/>
  <c r="X298"/>
  <c r="Y248"/>
  <c r="W264"/>
  <c r="X267"/>
  <c r="X265"/>
  <c r="W270"/>
  <c r="W272"/>
  <c r="W274"/>
  <c r="W276"/>
  <c r="W278"/>
  <c r="W280"/>
  <c r="W294"/>
  <c r="W292"/>
  <c r="W290"/>
  <c r="W288"/>
  <c r="W286"/>
  <c r="W284"/>
  <c r="W282"/>
  <c r="W323"/>
  <c r="W321"/>
  <c r="W319"/>
  <c r="W317"/>
  <c r="W315"/>
  <c r="W313"/>
  <c r="W311"/>
  <c r="W309"/>
  <c r="W307"/>
  <c r="W305"/>
  <c r="W303"/>
  <c r="W301"/>
  <c r="W299"/>
  <c r="W297"/>
  <c r="Z235"/>
  <c r="AC248"/>
  <c r="R25"/>
  <c r="Z160"/>
  <c r="X248"/>
  <c r="AD160"/>
  <c r="AD248"/>
  <c r="AF160"/>
  <c r="Y160"/>
  <c r="AC160"/>
  <c r="X160"/>
  <c r="Y235"/>
  <c r="Z248"/>
  <c r="X235"/>
  <c r="AC235"/>
  <c r="AD47"/>
  <c r="Z2"/>
  <c r="Y2"/>
  <c r="Z47"/>
  <c r="AC47"/>
  <c r="X2"/>
  <c r="Y47"/>
  <c r="AD2"/>
  <c r="X47"/>
  <c r="AC2"/>
  <c r="R246"/>
  <c r="R73"/>
  <c r="R139"/>
  <c r="R39"/>
  <c r="R258"/>
  <c r="R100"/>
  <c r="R4"/>
  <c r="R18"/>
  <c r="R90"/>
  <c r="R107"/>
  <c r="R173"/>
  <c r="R29"/>
  <c r="R14"/>
  <c r="R52"/>
  <c r="R84"/>
  <c r="R113"/>
  <c r="R164"/>
  <c r="R187"/>
  <c r="R168"/>
  <c r="R175"/>
  <c r="R129"/>
  <c r="R206"/>
  <c r="R218"/>
  <c r="R167"/>
  <c r="R148"/>
  <c r="R74"/>
  <c r="R221"/>
  <c r="R13"/>
  <c r="R33"/>
  <c r="R125"/>
  <c r="R15"/>
  <c r="R35"/>
  <c r="R69"/>
  <c r="R112"/>
  <c r="R131"/>
  <c r="R152"/>
  <c r="R158"/>
  <c r="R57"/>
  <c r="R95"/>
  <c r="R185"/>
  <c r="R205"/>
  <c r="R224"/>
  <c r="R231"/>
  <c r="R180"/>
  <c r="R186"/>
  <c r="R204"/>
  <c r="R217"/>
  <c r="R225"/>
  <c r="R31"/>
  <c r="R34"/>
  <c r="R17"/>
  <c r="R20"/>
  <c r="R54"/>
  <c r="R58"/>
  <c r="R85"/>
  <c r="R126"/>
  <c r="R145"/>
  <c r="R200"/>
  <c r="R236"/>
  <c r="R259"/>
  <c r="R44"/>
  <c r="R67"/>
  <c r="R116"/>
  <c r="R64"/>
  <c r="R70"/>
  <c r="R94"/>
  <c r="R105"/>
  <c r="R114"/>
  <c r="R128"/>
  <c r="R189"/>
  <c r="R199"/>
  <c r="R184"/>
  <c r="R239"/>
  <c r="R249"/>
  <c r="R255"/>
  <c r="R75"/>
  <c r="R261"/>
  <c r="R117"/>
  <c r="R156"/>
  <c r="R59"/>
  <c r="R81"/>
  <c r="R115"/>
  <c r="R134"/>
  <c r="R154"/>
  <c r="R190"/>
  <c r="R170"/>
  <c r="R192"/>
  <c r="R238"/>
  <c r="R250"/>
  <c r="R21"/>
  <c r="R7"/>
  <c r="R23"/>
  <c r="R76"/>
  <c r="R91"/>
  <c r="R124"/>
  <c r="R143"/>
  <c r="R66"/>
  <c r="R83"/>
  <c r="R101"/>
  <c r="R138"/>
  <c r="R155"/>
  <c r="R161"/>
  <c r="R181"/>
  <c r="R215"/>
  <c r="R219"/>
  <c r="R160"/>
  <c r="R211"/>
  <c r="R251"/>
  <c r="R252"/>
  <c r="R22"/>
  <c r="R26"/>
  <c r="R9"/>
  <c r="R12"/>
  <c r="R62"/>
  <c r="R65"/>
  <c r="R78"/>
  <c r="R82"/>
  <c r="R93"/>
  <c r="R109"/>
  <c r="R51"/>
  <c r="R68"/>
  <c r="R123"/>
  <c r="R183"/>
  <c r="R162"/>
  <c r="R179"/>
  <c r="R253"/>
  <c r="R102"/>
  <c r="R119"/>
  <c r="R140"/>
  <c r="R61"/>
  <c r="R98"/>
  <c r="R132"/>
  <c r="R174"/>
  <c r="R193"/>
  <c r="R213"/>
  <c r="R229"/>
  <c r="R172"/>
  <c r="R209"/>
  <c r="R227"/>
  <c r="R240"/>
  <c r="R5"/>
  <c r="R37"/>
  <c r="R41"/>
  <c r="R60"/>
  <c r="R108"/>
  <c r="R142"/>
  <c r="R146"/>
  <c r="R49"/>
  <c r="R99"/>
  <c r="R121"/>
  <c r="R157"/>
  <c r="R196"/>
  <c r="R216"/>
  <c r="R176"/>
  <c r="R195"/>
  <c r="R212"/>
  <c r="R232"/>
  <c r="R244"/>
  <c r="R6"/>
  <c r="R11"/>
  <c r="R38"/>
  <c r="R42"/>
  <c r="R27"/>
  <c r="R30"/>
  <c r="R43"/>
  <c r="R50"/>
  <c r="R133"/>
  <c r="R150"/>
  <c r="R92"/>
  <c r="R147"/>
  <c r="R207"/>
  <c r="R223"/>
  <c r="R202"/>
  <c r="R241"/>
  <c r="R260"/>
  <c r="R72"/>
  <c r="R135"/>
  <c r="R163"/>
  <c r="R8"/>
  <c r="R16"/>
  <c r="R24"/>
  <c r="R32"/>
  <c r="R40"/>
  <c r="R3"/>
  <c r="R10"/>
  <c r="R19"/>
  <c r="R28"/>
  <c r="R36"/>
  <c r="R45"/>
  <c r="R48"/>
  <c r="R55"/>
  <c r="R63"/>
  <c r="R71"/>
  <c r="R80"/>
  <c r="R88"/>
  <c r="R89"/>
  <c r="R96"/>
  <c r="R97"/>
  <c r="R104"/>
  <c r="R106"/>
  <c r="R136"/>
  <c r="R137"/>
  <c r="R53"/>
  <c r="R56"/>
  <c r="R86"/>
  <c r="R87"/>
  <c r="R118"/>
  <c r="R120"/>
  <c r="R149"/>
  <c r="R151"/>
  <c r="R177"/>
  <c r="R178"/>
  <c r="R208"/>
  <c r="R210"/>
  <c r="R165"/>
  <c r="R166"/>
  <c r="R197"/>
  <c r="R198"/>
  <c r="R228"/>
  <c r="R230"/>
  <c r="R243"/>
  <c r="R245"/>
  <c r="R254"/>
  <c r="R256"/>
  <c r="R122"/>
  <c r="R153"/>
  <c r="R103"/>
  <c r="R194"/>
  <c r="R226"/>
  <c r="R182"/>
  <c r="R214"/>
  <c r="R242"/>
  <c r="R257"/>
  <c r="R127"/>
  <c r="R130"/>
  <c r="R47"/>
  <c r="R77"/>
  <c r="R79"/>
  <c r="R110"/>
  <c r="R111"/>
  <c r="R141"/>
  <c r="R144"/>
  <c r="R169"/>
  <c r="R171"/>
  <c r="R201"/>
  <c r="R203"/>
  <c r="R233"/>
  <c r="R188"/>
  <c r="R191"/>
  <c r="R220"/>
  <c r="R222"/>
  <c r="R235"/>
  <c r="R237"/>
  <c r="R248"/>
  <c r="T464" i="2"/>
  <c r="T448"/>
  <c r="T432"/>
  <c r="T416"/>
  <c r="T400"/>
  <c r="T392"/>
  <c r="T384"/>
  <c r="T376"/>
  <c r="T368"/>
  <c r="T360"/>
  <c r="T352"/>
  <c r="T344"/>
  <c r="T336"/>
  <c r="T328"/>
  <c r="T320"/>
  <c r="T312"/>
  <c r="T304"/>
  <c r="T296"/>
  <c r="T288"/>
  <c r="T280"/>
  <c r="T272"/>
  <c r="T264"/>
  <c r="T256"/>
  <c r="T248"/>
  <c r="T240"/>
  <c r="T232"/>
  <c r="T224"/>
  <c r="T216"/>
  <c r="T208"/>
  <c r="T200"/>
  <c r="T192"/>
  <c r="T184"/>
  <c r="T176"/>
  <c r="T168"/>
  <c r="T157"/>
  <c r="T152"/>
  <c r="T468"/>
  <c r="T436"/>
  <c r="T420"/>
  <c r="T404"/>
  <c r="T390"/>
  <c r="T382"/>
  <c r="T374"/>
  <c r="T366"/>
  <c r="T358"/>
  <c r="T350"/>
  <c r="T342"/>
  <c r="T334"/>
  <c r="T326"/>
  <c r="T318"/>
  <c r="T310"/>
  <c r="T302"/>
  <c r="T294"/>
  <c r="T286"/>
  <c r="T278"/>
  <c r="T270"/>
  <c r="T262"/>
  <c r="T254"/>
  <c r="T246"/>
  <c r="T238"/>
  <c r="T230"/>
  <c r="T222"/>
  <c r="T214"/>
  <c r="T206"/>
  <c r="T198"/>
  <c r="T190"/>
  <c r="T182"/>
  <c r="T174"/>
  <c r="T156"/>
  <c r="T452"/>
  <c r="T456"/>
  <c r="T440"/>
  <c r="T424"/>
  <c r="T408"/>
  <c r="T165"/>
  <c r="T149"/>
  <c r="T18"/>
  <c r="T24"/>
  <c r="T25"/>
  <c r="T43"/>
  <c r="T69"/>
  <c r="T81"/>
  <c r="T19"/>
  <c r="T20"/>
  <c r="T60"/>
  <c r="T71"/>
  <c r="T75"/>
  <c r="T70"/>
  <c r="T82"/>
  <c r="T83"/>
  <c r="T141"/>
  <c r="T32"/>
  <c r="T80"/>
  <c r="T22"/>
  <c r="T62"/>
  <c r="T73"/>
  <c r="T62" i="1"/>
  <c r="T59"/>
  <c r="T54"/>
  <c r="T29"/>
  <c r="T22"/>
  <c r="T61"/>
  <c r="T43"/>
  <c r="T32"/>
  <c r="T25"/>
  <c r="T21"/>
  <c r="T8"/>
  <c r="AF248" i="3" l="1"/>
  <c r="AE235"/>
  <c r="AE160"/>
  <c r="AE47"/>
  <c r="AF2"/>
  <c r="AE2"/>
  <c r="AF47"/>
  <c r="AB235"/>
  <c r="AB160"/>
  <c r="AB2"/>
  <c r="AB248"/>
  <c r="AB47"/>
</calcChain>
</file>

<file path=xl/sharedStrings.xml><?xml version="1.0" encoding="utf-8"?>
<sst xmlns="http://schemas.openxmlformats.org/spreadsheetml/2006/main" count="4350" uniqueCount="833">
  <si>
    <t>Acct ID</t>
  </si>
  <si>
    <t>Symbol</t>
  </si>
  <si>
    <t>Trade Date</t>
  </si>
  <si>
    <t>Settle Date</t>
  </si>
  <si>
    <t>Exchange</t>
  </si>
  <si>
    <t>Type</t>
  </si>
  <si>
    <t>Quantity</t>
  </si>
  <si>
    <t>Price</t>
  </si>
  <si>
    <t>Proceeds</t>
  </si>
  <si>
    <t>Comm</t>
  </si>
  <si>
    <t>Tax</t>
  </si>
  <si>
    <t>Code</t>
  </si>
  <si>
    <t>Stocks</t>
  </si>
  <si>
    <t>HKD</t>
  </si>
  <si>
    <t>+U8911572</t>
  </si>
  <si>
    <t>2015-09-07, 22:42:00</t>
  </si>
  <si>
    <t>-</t>
  </si>
  <si>
    <t>BUY</t>
  </si>
  <si>
    <t>2015-09-08, 02:27:22</t>
  </si>
  <si>
    <t>2015-09-11, 02:05:22</t>
  </si>
  <si>
    <t>+U6911572</t>
  </si>
  <si>
    <t>2015-09-15, 22:03:21</t>
  </si>
  <si>
    <t>2015-09-16, 01:18:49</t>
  </si>
  <si>
    <t>2015-09-22, 01:55:09</t>
  </si>
  <si>
    <t>2015-09-22, 21:51:29</t>
  </si>
  <si>
    <t>2015-09-23, 01:14:03</t>
  </si>
  <si>
    <t>2015-09-23, 23:05:31</t>
  </si>
  <si>
    <t>2015-09-28, 21:39:42</t>
  </si>
  <si>
    <t>2015-09-28, 23:12:04</t>
  </si>
  <si>
    <t>Total 2822 (Bought)</t>
  </si>
  <si>
    <t>2015-09-07, 23:03:18</t>
  </si>
  <si>
    <t>SELL</t>
  </si>
  <si>
    <t>2015-09-08, 02:35:03</t>
  </si>
  <si>
    <t>2015-09-11, 02:34:02</t>
  </si>
  <si>
    <t>2015-09-15, 22:20:43</t>
  </si>
  <si>
    <t>2015-09-16, 01:33:14</t>
  </si>
  <si>
    <t>2015-09-22, 02:35:03</t>
  </si>
  <si>
    <t>2015-09-22, 23:23:27</t>
  </si>
  <si>
    <t>2015-09-23, 02:02:27</t>
  </si>
  <si>
    <t>2015-09-24, 02:44:45</t>
  </si>
  <si>
    <t>2015-09-29, 03:51:18</t>
  </si>
  <si>
    <t>Total 2822 (Sold)</t>
  </si>
  <si>
    <t>Total 2822</t>
  </si>
  <si>
    <t>2015-09-24, 22:45:37</t>
  </si>
  <si>
    <t>2015-09-24, 23:17:52</t>
  </si>
  <si>
    <t>Total 2823 (Bought)</t>
  </si>
  <si>
    <t>2015-09-25, 03:01:22</t>
  </si>
  <si>
    <t>Total 2823 (Sold)</t>
  </si>
  <si>
    <t>Total 2823</t>
  </si>
  <si>
    <t>Total</t>
  </si>
  <si>
    <t>Equity and Index Options</t>
  </si>
  <si>
    <t>2823 29SEP15 9.5 P</t>
  </si>
  <si>
    <t>2015-09-14, 02:20:00</t>
  </si>
  <si>
    <t>O</t>
  </si>
  <si>
    <t>Total A50 SEP15 9.5 P (Bought)</t>
  </si>
  <si>
    <t>2015-09-14, 02:32:16</t>
  </si>
  <si>
    <t>C</t>
  </si>
  <si>
    <t>Total A50 SEP15 9.5 P (Sold)</t>
  </si>
  <si>
    <t>Total A50 SEP15 9.5 P</t>
  </si>
  <si>
    <t>Notional Value</t>
  </si>
  <si>
    <t>Futures</t>
  </si>
  <si>
    <t>USD</t>
  </si>
  <si>
    <t>CNU15</t>
  </si>
  <si>
    <t>2015-09-16, 01:37:37</t>
  </si>
  <si>
    <t>2015-09-22, 02:03:53</t>
  </si>
  <si>
    <t>2015-09-22, 02:46:22</t>
  </si>
  <si>
    <t>2015-09-22, 22:40:40</t>
  </si>
  <si>
    <t>2015-09-22, 23:25:14</t>
  </si>
  <si>
    <t>2015-09-24, 02:42:34</t>
  </si>
  <si>
    <t>Total CNU15 (Bought)</t>
  </si>
  <si>
    <t>2015-09-16, 01:33:39</t>
  </si>
  <si>
    <t>2015-09-22, 01:48:20</t>
  </si>
  <si>
    <t>2015-09-22, 02:34:34</t>
  </si>
  <si>
    <t>-U6911572</t>
  </si>
  <si>
    <t>2015-09-22, 22:24:43</t>
  </si>
  <si>
    <t>U6911572</t>
  </si>
  <si>
    <t>SGX</t>
  </si>
  <si>
    <t>2015-09-22, 23:03:14</t>
  </si>
  <si>
    <t>2015-09-24, 02:33:24</t>
  </si>
  <si>
    <t>Total CNU15 (Sold)</t>
  </si>
  <si>
    <t>Total CNU15</t>
  </si>
  <si>
    <t>CNV15</t>
  </si>
  <si>
    <t>2015-09-27, 22:48:25</t>
  </si>
  <si>
    <t>2015-09-27, 23:16:03</t>
  </si>
  <si>
    <t>2015-09-28, 02:21:33</t>
  </si>
  <si>
    <t>2015-09-28, 02:40:55</t>
  </si>
  <si>
    <t>2015-09-28, 21:36:48</t>
  </si>
  <si>
    <t>2015-09-28, 22:50:50</t>
  </si>
  <si>
    <t>2015-09-30, 01:45:04</t>
  </si>
  <si>
    <t>Total CNV15 (Bought)</t>
  </si>
  <si>
    <t>2015-09-27, 22:42:30</t>
  </si>
  <si>
    <t>2015-09-27, 23:11:40</t>
  </si>
  <si>
    <t>2015-09-28, 02:20:50</t>
  </si>
  <si>
    <t>2015-09-28, 02:24:09</t>
  </si>
  <si>
    <t>2015-09-28, 21:33:38</t>
  </si>
  <si>
    <t>2015-09-28, 22:40:45</t>
  </si>
  <si>
    <t>2015-09-30, 01:21:34</t>
  </si>
  <si>
    <t>Total CNV15 (Sold)</t>
  </si>
  <si>
    <t>Total CNV15</t>
  </si>
  <si>
    <t>Options (Future Style)</t>
  </si>
  <si>
    <t>HHI.HK 29SEP15 10400.0 C</t>
  </si>
  <si>
    <t>2015-09-22, 22:04:07</t>
  </si>
  <si>
    <t>Total HHI10400I5 (Bought)</t>
  </si>
  <si>
    <t>2015-09-22, 23:20:44</t>
  </si>
  <si>
    <t>Total HHI10400I5 (Sold)</t>
  </si>
  <si>
    <t>Total HHI10400I5</t>
  </si>
  <si>
    <t>2015-08-18, 23:12:55</t>
  </si>
  <si>
    <t>2015-08-20, 22:55:04</t>
  </si>
  <si>
    <t>2015-08-23, 22:17:50</t>
  </si>
  <si>
    <t>2015-08-20, 23:24:12</t>
  </si>
  <si>
    <t>2015-08-23, 23:09:18</t>
  </si>
  <si>
    <t>2823 29JUN15 12.5 P</t>
  </si>
  <si>
    <t>2015-05-28, 21:44:36</t>
  </si>
  <si>
    <t>Total A50 JUN15 12.5 P (Bought)</t>
  </si>
  <si>
    <t>2015-05-29, 01:03:27</t>
  </si>
  <si>
    <t>Total A50 JUN15 12.5 P (Sold)</t>
  </si>
  <si>
    <t>Total A50 JUN15 12.5 P</t>
  </si>
  <si>
    <t>2823 29JUN15 13.0 P</t>
  </si>
  <si>
    <t>2015-05-27, 21:36:29</t>
  </si>
  <si>
    <t>Total A50 JUN15 13 P (Bought)</t>
  </si>
  <si>
    <t>2015-05-27, 22:34:57</t>
  </si>
  <si>
    <t>Total A50 JUN15 13 P (Sold)</t>
  </si>
  <si>
    <t>Total A50 JUN15 13 P</t>
  </si>
  <si>
    <t>2823 29JUN15 13.5 P</t>
  </si>
  <si>
    <t>2015-05-28, 21:40:48</t>
  </si>
  <si>
    <t>Total A50 JUN15 13.5 P (Bought)</t>
  </si>
  <si>
    <t>2015-05-29, 01:43:00</t>
  </si>
  <si>
    <t>Total A50 JUN15 13.5 P (Sold)</t>
  </si>
  <si>
    <t>Total A50 JUN15 13.5 P</t>
  </si>
  <si>
    <t>2823 29JUN15 14.5 P</t>
  </si>
  <si>
    <t>2015-05-26, 21:54:30</t>
  </si>
  <si>
    <t>Total A50 JUN15 14.5 P (Bought)</t>
  </si>
  <si>
    <t>2015-05-27, 01:45:31</t>
  </si>
  <si>
    <t>Total A50 JUN15 14.5 P (Sold)</t>
  </si>
  <si>
    <t>Total A50 JUN15 14.5 P</t>
  </si>
  <si>
    <t>2823 29JUN15 17.5 C</t>
  </si>
  <si>
    <t>2015-05-29, 01:45:19</t>
  </si>
  <si>
    <t>2015-06-04, 02:27:20</t>
  </si>
  <si>
    <t>Total A50 JUN15 17.5 C (Bought)</t>
  </si>
  <si>
    <t>2015-06-04, 22:55:43</t>
  </si>
  <si>
    <t>2015-06-05, 02:01:25</t>
  </si>
  <si>
    <t>2015-06-05, 02:46:28</t>
  </si>
  <si>
    <t>Total A50 JUN15 17.5 C (Sold)</t>
  </si>
  <si>
    <t>Total A50 JUN15 17.5 C</t>
  </si>
  <si>
    <t>2823 29JUN15 18.0 C</t>
  </si>
  <si>
    <t>2015-06-04, 01:04:31</t>
  </si>
  <si>
    <t>O;P</t>
  </si>
  <si>
    <t>Total A50 JUN15 18 C (Bought)</t>
  </si>
  <si>
    <t>2015-06-11, 03:46:17</t>
  </si>
  <si>
    <t>Total A50 JUN15 18 C (Sold)</t>
  </si>
  <si>
    <t>Total A50 JUN15 18 C</t>
  </si>
  <si>
    <t>2823 29JUN15 18.5 C</t>
  </si>
  <si>
    <t>2015-06-10, 03:03:07</t>
  </si>
  <si>
    <t>Total A50 JUN15 18.5 C (Bought)</t>
  </si>
  <si>
    <t>2015-06-12, 01:52:15</t>
  </si>
  <si>
    <t>Total A50 JUN15 18.5 C (Sold)</t>
  </si>
  <si>
    <t>Total A50 JUN15 18.5 C</t>
  </si>
  <si>
    <t>2823 28MAY15 14.5 P</t>
  </si>
  <si>
    <t>2015-05-21, 01:44:52</t>
  </si>
  <si>
    <t>Total A50 MAY15 14.5 P (Bought)</t>
  </si>
  <si>
    <t>2015-05-21, 02:34:56</t>
  </si>
  <si>
    <t>Total A50 MAY15 14.5 P (Sold)</t>
  </si>
  <si>
    <t>Total A50 MAY15 14.5 P</t>
  </si>
  <si>
    <t>2823 28MAY15 16.5 C</t>
  </si>
  <si>
    <t>2015-05-21, 21:34:52</t>
  </si>
  <si>
    <t>Total A50 MAY15 16.5 C (Bought)</t>
  </si>
  <si>
    <t>2015-05-21, 22:27:03</t>
  </si>
  <si>
    <t>Total A50 MAY15 16.5 C (Sold)</t>
  </si>
  <si>
    <t>Total A50 MAY15 16.5 C</t>
  </si>
  <si>
    <t>2823 28MAY15 17.0 C</t>
  </si>
  <si>
    <t>2015-05-05, 21:31:18</t>
  </si>
  <si>
    <t>2015-05-06, 03:07:04</t>
  </si>
  <si>
    <t>Total A50 MAY15 17 C (Bought)</t>
  </si>
  <si>
    <t>2015-05-05, 23:18:28</t>
  </si>
  <si>
    <t>2015-05-19, 22:56:26</t>
  </si>
  <si>
    <t>Total A50 MAY15 17 C (Sold)</t>
  </si>
  <si>
    <t>Total A50 MAY15 17 C</t>
  </si>
  <si>
    <t>2823 29SEP15 12.0 C</t>
  </si>
  <si>
    <t>2015-08-31, 01:15:03</t>
  </si>
  <si>
    <t>Total A50 SEP15 12 C (Bought)</t>
  </si>
  <si>
    <t>2015-08-31, 02:32:55</t>
  </si>
  <si>
    <t>Total A50 SEP15 12 C (Sold)</t>
  </si>
  <si>
    <t>Total A50 SEP15 12 C</t>
  </si>
  <si>
    <t>HHIM15</t>
  </si>
  <si>
    <t>2015-06-02, 01:18:00</t>
  </si>
  <si>
    <t>+U8911572F</t>
  </si>
  <si>
    <t>2015-06-17, 02:30:53</t>
  </si>
  <si>
    <t>Total HHIM15 (Bought)</t>
  </si>
  <si>
    <t>2015-06-02, 01:03:47</t>
  </si>
  <si>
    <t>2015-06-17, 02:52:10</t>
  </si>
  <si>
    <t>Total HHIM15 (Sold)</t>
  </si>
  <si>
    <t>Total HHIM15</t>
  </si>
  <si>
    <t>MCHM15</t>
  </si>
  <si>
    <t>2015-06-01, 22:39:14</t>
  </si>
  <si>
    <t>2015-06-02, 22:01:45</t>
  </si>
  <si>
    <t>2015-06-03, 23:38:31</t>
  </si>
  <si>
    <t>2015-06-04, 01:07:50</t>
  </si>
  <si>
    <t>2015-06-04, 02:40:11</t>
  </si>
  <si>
    <t>2015-06-04, 21:31:45</t>
  </si>
  <si>
    <t>2015-06-08, 22:29:47</t>
  </si>
  <si>
    <t>2015-06-10, 02:55:03</t>
  </si>
  <si>
    <t>2015-06-10, 03:18:38</t>
  </si>
  <si>
    <t>2015-06-10, 22:11:22</t>
  </si>
  <si>
    <t>2015-06-12, 03:31:24</t>
  </si>
  <si>
    <t>2015-06-14, 23:06:10</t>
  </si>
  <si>
    <t>2015-06-15, 22:13:15</t>
  </si>
  <si>
    <t>2015-06-16, 02:34:28</t>
  </si>
  <si>
    <t>2015-06-16, 22:16:50</t>
  </si>
  <si>
    <t>2015-06-17, 23:11:55</t>
  </si>
  <si>
    <t>Total MCHM15 (Bought)</t>
  </si>
  <si>
    <t>2015-06-01, 23:11:11</t>
  </si>
  <si>
    <t>2015-06-02, 22:08:08</t>
  </si>
  <si>
    <t>2015-06-03, 23:28:52</t>
  </si>
  <si>
    <t>2015-06-04, 01:03:13</t>
  </si>
  <si>
    <t>2015-06-04, 02:45:33</t>
  </si>
  <si>
    <t>2015-06-04, 21:40:35</t>
  </si>
  <si>
    <t>2015-06-08, 22:28:07</t>
  </si>
  <si>
    <t>2015-06-10, 02:44:00</t>
  </si>
  <si>
    <t>2015-06-10, 03:16:35</t>
  </si>
  <si>
    <t>2015-06-10, 21:44:59</t>
  </si>
  <si>
    <t>2015-06-12, 03:22:03</t>
  </si>
  <si>
    <t>2015-06-14, 22:49:42</t>
  </si>
  <si>
    <t>2015-06-15, 22:04:43</t>
  </si>
  <si>
    <t>2015-06-16, 02:26:52</t>
  </si>
  <si>
    <t>2015-06-16, 22:09:11</t>
  </si>
  <si>
    <t>2015-06-17, 22:54:14</t>
  </si>
  <si>
    <t>Total MCHM15 (Sold)</t>
  </si>
  <si>
    <t>Total MCHM15</t>
  </si>
  <si>
    <t>MCHN15</t>
  </si>
  <si>
    <t>2015-07-08, 03:08:41</t>
  </si>
  <si>
    <t>Total MCHN15 (Bought)</t>
  </si>
  <si>
    <t>2015-07-08, 03:07:25</t>
  </si>
  <si>
    <t>Total MCHN15 (Sold)</t>
  </si>
  <si>
    <t>Total MCHN15</t>
  </si>
  <si>
    <t>CNM15</t>
  </si>
  <si>
    <t>2015-06-09, 21:03:06</t>
  </si>
  <si>
    <t>2015-06-11, 02:32:06</t>
  </si>
  <si>
    <t>2015-06-12, 02:21:02</t>
  </si>
  <si>
    <t>2015-06-15, 01:44:17</t>
  </si>
  <si>
    <t>2015-06-16, 01:30:31</t>
  </si>
  <si>
    <t>2015-06-16, 02:19:26</t>
  </si>
  <si>
    <t>2015-06-16, 02:42:39</t>
  </si>
  <si>
    <t>2015-06-16, 02:54:05</t>
  </si>
  <si>
    <t>2015-06-16, 21:04:47</t>
  </si>
  <si>
    <t>2015-06-16, 23:09:09</t>
  </si>
  <si>
    <t>2015-06-17, 02:16:44</t>
  </si>
  <si>
    <t>2015-06-18, 01:52:46</t>
  </si>
  <si>
    <t>2015-06-18, 02:11:25</t>
  </si>
  <si>
    <t>2015-06-18, 02:39:26</t>
  </si>
  <si>
    <t>2015-06-19, 01:56:42</t>
  </si>
  <si>
    <t>2015-06-19, 02:03:44</t>
  </si>
  <si>
    <t>2015-06-19, 02:31:16</t>
  </si>
  <si>
    <t>2015-06-23, 02:27:27</t>
  </si>
  <si>
    <t>2015-06-23, 02:36:40</t>
  </si>
  <si>
    <t>2015-06-24, 01:25:07</t>
  </si>
  <si>
    <t>2015-06-24, 02:18:33</t>
  </si>
  <si>
    <t>2015-06-24, 06:39:42</t>
  </si>
  <si>
    <t>Total CNM15 (Bought)</t>
  </si>
  <si>
    <t>2015-06-09, 21:55:27</t>
  </si>
  <si>
    <t>2015-06-10, 22:04:32</t>
  </si>
  <si>
    <t>2015-06-12, 02:40:48</t>
  </si>
  <si>
    <t>2015-06-15, 02:04:17</t>
  </si>
  <si>
    <t>2015-06-16, 01:17:25</t>
  </si>
  <si>
    <t>2015-06-16, 02:11:04</t>
  </si>
  <si>
    <t>2015-06-16, 02:37:14</t>
  </si>
  <si>
    <t>2015-06-16, 02:59:51</t>
  </si>
  <si>
    <t>2015-06-16, 22:00:20</t>
  </si>
  <si>
    <t>2015-06-16, 22:46:05</t>
  </si>
  <si>
    <t>2015-06-17, 02:31:45</t>
  </si>
  <si>
    <t>2015-06-18, 02:33:54</t>
  </si>
  <si>
    <t>2015-06-18, 02:36:33</t>
  </si>
  <si>
    <t>2015-06-19, 01:39:35</t>
  </si>
  <si>
    <t>2015-06-19, 02:22:55</t>
  </si>
  <si>
    <t>2015-06-19, 02:34:33</t>
  </si>
  <si>
    <t>2015-06-23, 02:22:17</t>
  </si>
  <si>
    <t>2015-06-23, 02:42:28</t>
  </si>
  <si>
    <t>2015-06-24, 01:29:39</t>
  </si>
  <si>
    <t>2015-06-24, 02:54:53</t>
  </si>
  <si>
    <t>2015-06-24, 07:49:26</t>
  </si>
  <si>
    <t>Total CNM15 (Sold)</t>
  </si>
  <si>
    <t>Total CNM15</t>
  </si>
  <si>
    <t>CNN15</t>
  </si>
  <si>
    <t>2015-06-26, 01:26:26</t>
  </si>
  <si>
    <t>2015-06-26, 01:31:34</t>
  </si>
  <si>
    <t>2015-06-26, 01:43:47</t>
  </si>
  <si>
    <t>2015-06-26, 01:49:42</t>
  </si>
  <si>
    <t>2015-06-26, 01:50:19</t>
  </si>
  <si>
    <t>2015-06-26, 01:53:13</t>
  </si>
  <si>
    <t>2015-06-26, 02:00:12</t>
  </si>
  <si>
    <t>2015-06-26, 02:16:42</t>
  </si>
  <si>
    <t>2015-06-26, 02:30:56</t>
  </si>
  <si>
    <t>2015-06-26, 02:54:39</t>
  </si>
  <si>
    <t>2015-06-26, 02:57:04</t>
  </si>
  <si>
    <t>2015-06-30, 01:00:36</t>
  </si>
  <si>
    <t>2015-06-30, 02:10:35</t>
  </si>
  <si>
    <t>2015-07-01, 02:27:06</t>
  </si>
  <si>
    <t>2015-07-02, 02:33:38</t>
  </si>
  <si>
    <t>2015-07-03, 02:01:49</t>
  </si>
  <si>
    <t>2015-07-03, 02:22:18</t>
  </si>
  <si>
    <t>2015-07-05, 21:46:17</t>
  </si>
  <si>
    <t>2015-07-06, 01:46:16</t>
  </si>
  <si>
    <t>2015-07-06, 02:35:33</t>
  </si>
  <si>
    <t>2015-07-07, 01:24:24</t>
  </si>
  <si>
    <t>2015-07-08, 01:03:04</t>
  </si>
  <si>
    <t>2015-07-08, 02:24:17</t>
  </si>
  <si>
    <t>2015-07-09, 22:08:29</t>
  </si>
  <si>
    <t>2015-07-10, 01:06:58</t>
  </si>
  <si>
    <t>2015-07-13, 01:25:54</t>
  </si>
  <si>
    <t>2015-07-13, 21:57:27</t>
  </si>
  <si>
    <t>2015-07-14, 01:20:55</t>
  </si>
  <si>
    <t>2015-07-14, 02:16:27</t>
  </si>
  <si>
    <t>2015-07-14, 23:05:09</t>
  </si>
  <si>
    <t>2015-07-14, 23:24:41</t>
  </si>
  <si>
    <t>2015-07-15, 01:00:44</t>
  </si>
  <si>
    <t>2015-07-15, 01:34:34</t>
  </si>
  <si>
    <t>2015-07-15, 22:51:03</t>
  </si>
  <si>
    <t>2015-07-16, 01:59:50</t>
  </si>
  <si>
    <t>2015-07-17, 01:19:28</t>
  </si>
  <si>
    <t>2015-07-17, 02:08:01</t>
  </si>
  <si>
    <t>2015-07-19, 22:52:02</t>
  </si>
  <si>
    <t>2015-07-20, 01:19:03</t>
  </si>
  <si>
    <t>2015-07-20, 02:24:01</t>
  </si>
  <si>
    <t>2015-07-20, 02:46:01</t>
  </si>
  <si>
    <t>2015-07-20, 22:39:40</t>
  </si>
  <si>
    <t>2015-07-20, 23:00:47</t>
  </si>
  <si>
    <t>2015-07-21, 01:27:55</t>
  </si>
  <si>
    <t>2015-07-21, 22:56:02</t>
  </si>
  <si>
    <t>2015-07-23, 22:14:03</t>
  </si>
  <si>
    <t>2015-07-23, 23:01:31</t>
  </si>
  <si>
    <t>2015-07-24, 01:22:16</t>
  </si>
  <si>
    <t>2015-07-26, 22:16:21</t>
  </si>
  <si>
    <t>2015-07-27, 21:30:39</t>
  </si>
  <si>
    <t>2015-07-27, 21:49:32</t>
  </si>
  <si>
    <t>2015-07-27, 22:25:19</t>
  </si>
  <si>
    <t>2015-07-27, 22:45:42</t>
  </si>
  <si>
    <t>2015-07-28, 21:58:17</t>
  </si>
  <si>
    <t>2015-07-29, 01:15:20</t>
  </si>
  <si>
    <t>2015-07-29, 21:28:48</t>
  </si>
  <si>
    <t>Total CNN15 (Bought)</t>
  </si>
  <si>
    <t>2015-06-26, 01:05:59</t>
  </si>
  <si>
    <t>2015-06-26, 01:30:18</t>
  </si>
  <si>
    <t>2015-06-26, 01:32:09</t>
  </si>
  <si>
    <t>2015-06-26, 01:48:02</t>
  </si>
  <si>
    <t>2015-06-26, 01:50:42</t>
  </si>
  <si>
    <t>2015-06-26, 01:52:15</t>
  </si>
  <si>
    <t>2015-06-26, 01:57:08</t>
  </si>
  <si>
    <t>2015-06-26, 02:06:46</t>
  </si>
  <si>
    <t>2015-06-26, 02:34:18</t>
  </si>
  <si>
    <t>2015-06-26, 02:55:36</t>
  </si>
  <si>
    <t>2015-06-26, 03:00:50</t>
  </si>
  <si>
    <t>2015-06-30, 01:07:20</t>
  </si>
  <si>
    <t>2015-06-30, 02:20:31</t>
  </si>
  <si>
    <t>2015-07-01, 02:32:46</t>
  </si>
  <si>
    <t>2015-07-02, 02:27:40</t>
  </si>
  <si>
    <t>2015-07-03, 02:00:14</t>
  </si>
  <si>
    <t>2015-07-03, 02:18:26</t>
  </si>
  <si>
    <t>2015-07-05, 21:38:57</t>
  </si>
  <si>
    <t>2015-07-06, 01:44:15</t>
  </si>
  <si>
    <t>2015-07-06, 02:37:47</t>
  </si>
  <si>
    <t>2015-07-07, 01:14:48</t>
  </si>
  <si>
    <t>2015-07-08, 02:09:55</t>
  </si>
  <si>
    <t>2015-07-08, 02:27:43</t>
  </si>
  <si>
    <t>2015-07-09, 22:10:10</t>
  </si>
  <si>
    <t>2015-07-10, 01:03:53</t>
  </si>
  <si>
    <t>2015-07-13, 01:30:11</t>
  </si>
  <si>
    <t>2015-07-13, 21:55:31</t>
  </si>
  <si>
    <t>2015-07-14, 01:15:55</t>
  </si>
  <si>
    <t>2015-07-14, 02:12:08</t>
  </si>
  <si>
    <t>2015-07-14, 22:57:33</t>
  </si>
  <si>
    <t>2015-07-14, 23:16:29</t>
  </si>
  <si>
    <t>2015-07-15, 01:03:40</t>
  </si>
  <si>
    <t>2015-07-15, 01:27:40</t>
  </si>
  <si>
    <t>2015-07-15, 22:55:55</t>
  </si>
  <si>
    <t>2015-07-16, 01:58:54</t>
  </si>
  <si>
    <t>2015-07-17, 01:27:42</t>
  </si>
  <si>
    <t>2015-07-17, 02:17:38</t>
  </si>
  <si>
    <t>2015-07-19, 22:40:09</t>
  </si>
  <si>
    <t>2015-07-20, 01:16:28</t>
  </si>
  <si>
    <t>2015-07-20, 02:29:45</t>
  </si>
  <si>
    <t>2015-07-20, 02:47:15</t>
  </si>
  <si>
    <t>2015-07-20, 22:30:15</t>
  </si>
  <si>
    <t>2015-07-20, 23:01:51</t>
  </si>
  <si>
    <t>2015-07-21, 01:32:16</t>
  </si>
  <si>
    <t>2015-07-21, 22:49:04</t>
  </si>
  <si>
    <t>2015-07-23, 22:23:08</t>
  </si>
  <si>
    <t>2015-07-23, 22:54:11</t>
  </si>
  <si>
    <t>2015-07-24, 01:19:35</t>
  </si>
  <si>
    <t>2015-07-26, 22:16:47</t>
  </si>
  <si>
    <t>2015-07-27, 21:29:54</t>
  </si>
  <si>
    <t>2015-07-27, 21:46:45</t>
  </si>
  <si>
    <t>2015-07-27, 22:23:17</t>
  </si>
  <si>
    <t>2015-07-27, 22:44:59</t>
  </si>
  <si>
    <t>2015-07-28, 22:08:25</t>
  </si>
  <si>
    <t>2015-07-29, 01:08:10</t>
  </si>
  <si>
    <t>2015-07-29, 21:17:46</t>
  </si>
  <si>
    <t>Total CNN15 (Sold)</t>
  </si>
  <si>
    <t>Total CNN15</t>
  </si>
  <si>
    <t>CNQ15</t>
  </si>
  <si>
    <t>2015-07-30, 02:33:50</t>
  </si>
  <si>
    <t>2015-07-30, 21:22:12</t>
  </si>
  <si>
    <t>2015-07-31, 01:39:36</t>
  </si>
  <si>
    <t>2015-07-31, 02:45:05</t>
  </si>
  <si>
    <t>2015-08-02, 21:06:30</t>
  </si>
  <si>
    <t>2015-08-03, 21:02:09</t>
  </si>
  <si>
    <t>2015-08-03, 21:35:18</t>
  </si>
  <si>
    <t>2015-08-03, 21:42:28</t>
  </si>
  <si>
    <t>2015-08-03, 22:21:42</t>
  </si>
  <si>
    <t>2015-08-04, 02:01:37</t>
  </si>
  <si>
    <t>2015-08-04, 21:36:17</t>
  </si>
  <si>
    <t>2015-08-04, 22:53:14</t>
  </si>
  <si>
    <t>2015-08-04, 23:19:52</t>
  </si>
  <si>
    <t>2015-08-05, 01:42:08</t>
  </si>
  <si>
    <t>2015-08-05, 02:38:47</t>
  </si>
  <si>
    <t>2015-08-05, 03:01:52</t>
  </si>
  <si>
    <t>2015-08-05, 21:18:57</t>
  </si>
  <si>
    <t>2015-08-05, 22:04:01</t>
  </si>
  <si>
    <t>2015-08-05, 22:40:38</t>
  </si>
  <si>
    <t>2015-08-06, 01:25:13</t>
  </si>
  <si>
    <t>2015-08-06, 02:03:56</t>
  </si>
  <si>
    <t>2015-08-06, 02:33:36</t>
  </si>
  <si>
    <t>2015-08-06, 21:13:35</t>
  </si>
  <si>
    <t>2015-08-06, 21:38:26</t>
  </si>
  <si>
    <t>2015-08-06, 22:00:12</t>
  </si>
  <si>
    <t>2015-08-06, 22:16:54</t>
  </si>
  <si>
    <t>2015-08-06, 22:59:07</t>
  </si>
  <si>
    <t>2015-08-07, 01:33:06</t>
  </si>
  <si>
    <t>2015-08-10, 01:25:48</t>
  </si>
  <si>
    <t>2015-08-11, 01:09:50</t>
  </si>
  <si>
    <t>2015-08-11, 02:08:26</t>
  </si>
  <si>
    <t>2015-08-12, 01:11:59</t>
  </si>
  <si>
    <t>2015-08-14, 01:55:04</t>
  </si>
  <si>
    <t>2015-08-16, 22:03:59</t>
  </si>
  <si>
    <t>2015-08-16, 22:09:13</t>
  </si>
  <si>
    <t>2015-08-19, 22:20:40</t>
  </si>
  <si>
    <t>2015-08-20, 02:35:41</t>
  </si>
  <si>
    <t>Total CNQ15 (Bought)</t>
  </si>
  <si>
    <t>2015-07-30, 02:31:59</t>
  </si>
  <si>
    <t>2015-07-30, 21:15:06</t>
  </si>
  <si>
    <t>2015-07-31, 01:41:30</t>
  </si>
  <si>
    <t>2015-07-31, 02:44:17</t>
  </si>
  <si>
    <t>2015-08-02, 21:02:50</t>
  </si>
  <si>
    <t>2015-08-03, 21:01:13</t>
  </si>
  <si>
    <t>2015-08-03, 21:33:25</t>
  </si>
  <si>
    <t>2015-08-03, 21:47:24</t>
  </si>
  <si>
    <t>2015-08-03, 22:19:13</t>
  </si>
  <si>
    <t>2015-08-04, 02:06:10</t>
  </si>
  <si>
    <t>2015-08-04, 21:35:17</t>
  </si>
  <si>
    <t>2015-08-04, 22:51:25</t>
  </si>
  <si>
    <t>2015-08-04, 23:17:54</t>
  </si>
  <si>
    <t>2015-08-05, 01:25:49</t>
  </si>
  <si>
    <t>2015-08-05, 02:36:19</t>
  </si>
  <si>
    <t>2015-08-05, 03:03:36</t>
  </si>
  <si>
    <t>2015-08-05, 21:17:27</t>
  </si>
  <si>
    <t>2015-08-05, 22:05:23</t>
  </si>
  <si>
    <t>2015-08-05, 22:42:17</t>
  </si>
  <si>
    <t>2015-08-06, 01:21:08</t>
  </si>
  <si>
    <t>2015-08-06, 01:49:55</t>
  </si>
  <si>
    <t>2015-08-06, 02:32:41</t>
  </si>
  <si>
    <t>2015-08-06, 21:04:18</t>
  </si>
  <si>
    <t>2015-08-06, 21:35:56</t>
  </si>
  <si>
    <t>2015-08-06, 22:02:33</t>
  </si>
  <si>
    <t>2015-08-06, 22:17:55</t>
  </si>
  <si>
    <t>2015-08-06, 22:57:38</t>
  </si>
  <si>
    <t>2015-08-07, 01:31:09</t>
  </si>
  <si>
    <t>2015-08-10, 01:29:34</t>
  </si>
  <si>
    <t>2015-08-11, 01:08:06</t>
  </si>
  <si>
    <t>2015-08-11, 02:07:16</t>
  </si>
  <si>
    <t>2015-08-12, 01:06:20</t>
  </si>
  <si>
    <t>2015-08-14, 01:59:02</t>
  </si>
  <si>
    <t>2015-08-16, 22:07:19</t>
  </si>
  <si>
    <t>2015-08-16, 22:07:45</t>
  </si>
  <si>
    <t>2015-08-19, 22:18:48</t>
  </si>
  <si>
    <t>2015-08-20, 02:34:40</t>
  </si>
  <si>
    <t>Total CNQ15 (Sold)</t>
  </si>
  <si>
    <t>Total CNQ15</t>
  </si>
  <si>
    <t>Date and time</t>
  </si>
  <si>
    <t>Date and time</t>
    <phoneticPr fontId="6" type="noConversion"/>
  </si>
  <si>
    <t>O</t>
    <phoneticPr fontId="6" type="noConversion"/>
  </si>
  <si>
    <t>C</t>
    <phoneticPr fontId="6" type="noConversion"/>
  </si>
  <si>
    <t>Holding time</t>
    <phoneticPr fontId="6" type="noConversion"/>
  </si>
  <si>
    <t>Winning Avg</t>
    <phoneticPr fontId="6" type="noConversion"/>
  </si>
  <si>
    <t>Losing Avg</t>
    <phoneticPr fontId="6" type="noConversion"/>
  </si>
  <si>
    <t>Losing Avg T</t>
    <phoneticPr fontId="6" type="noConversion"/>
  </si>
  <si>
    <t>Winning Avg T</t>
    <phoneticPr fontId="6" type="noConversion"/>
  </si>
  <si>
    <t># Win</t>
    <phoneticPr fontId="6" type="noConversion"/>
  </si>
  <si>
    <t># Lose</t>
    <phoneticPr fontId="6" type="noConversion"/>
  </si>
  <si>
    <t># flat</t>
    <phoneticPr fontId="6" type="noConversion"/>
  </si>
  <si>
    <t>% Win</t>
    <phoneticPr fontId="6" type="noConversion"/>
  </si>
  <si>
    <t>Pnl</t>
    <phoneticPr fontId="6" type="noConversion"/>
  </si>
  <si>
    <t>Comment</t>
    <phoneticPr fontId="6" type="noConversion"/>
  </si>
  <si>
    <t>中午疯狂上涨，下午做空，进入点位不考究，移动止损到成本，失去了后期的机会。</t>
    <phoneticPr fontId="6" type="noConversion"/>
  </si>
  <si>
    <t>10点后期做空，止盈太aggressive，被打掉。</t>
    <phoneticPr fontId="6" type="noConversion"/>
  </si>
  <si>
    <t>上冲做空，被打掉，应该留一部分的空间止损。</t>
    <phoneticPr fontId="6" type="noConversion"/>
  </si>
  <si>
    <t>下午上冲做空，位置很好，被stop out</t>
    <phoneticPr fontId="6" type="noConversion"/>
  </si>
  <si>
    <t>还没升到顶就做空，被打掉止损。耐心。</t>
    <phoneticPr fontId="6" type="noConversion"/>
  </si>
  <si>
    <t>11点做空，盘尾，感觉是疯狂的阶段。这地方的胜算多少？不知道。</t>
    <phoneticPr fontId="6" type="noConversion"/>
  </si>
  <si>
    <t>10点末期做空，区间在中间。没有明确趋势。</t>
    <phoneticPr fontId="6" type="noConversion"/>
  </si>
  <si>
    <t>做空在下午的低点。没有遵守低点不能做空的规则。</t>
    <phoneticPr fontId="6" type="noConversion"/>
  </si>
  <si>
    <t>Aging trend</t>
    <phoneticPr fontId="6" type="noConversion"/>
  </si>
  <si>
    <t>１０点交易，没有明确规律</t>
    <phoneticPr fontId="6" type="noConversion"/>
  </si>
  <si>
    <t>买在高点</t>
    <phoneticPr fontId="6" type="noConversion"/>
  </si>
  <si>
    <t>卖早了</t>
    <phoneticPr fontId="6" type="noConversion"/>
  </si>
  <si>
    <t>全天低点做空。</t>
    <phoneticPr fontId="6" type="noConversion"/>
  </si>
  <si>
    <t>１２单垃圾。破低要用期权。持单时间太少。</t>
    <phoneticPr fontId="6" type="noConversion"/>
  </si>
  <si>
    <t>报复交易</t>
    <phoneticPr fontId="6" type="noConversion"/>
  </si>
  <si>
    <t>尾盘</t>
    <phoneticPr fontId="6" type="noConversion"/>
  </si>
  <si>
    <t>追低</t>
    <phoneticPr fontId="6" type="noConversion"/>
  </si>
  <si>
    <t>持有４０秒，赌博</t>
    <phoneticPr fontId="6" type="noConversion"/>
  </si>
  <si>
    <t>新闻arbitrage</t>
    <phoneticPr fontId="6" type="noConversion"/>
  </si>
  <si>
    <t>开盘就作多，没有任何理由。</t>
    <phoneticPr fontId="6" type="noConversion"/>
  </si>
  <si>
    <t>最低点做空。上午到这个时候应该买。</t>
    <phoneticPr fontId="6" type="noConversion"/>
  </si>
  <si>
    <t>大趋势向下，虎口拔牙。</t>
    <phoneticPr fontId="6" type="noConversion"/>
  </si>
  <si>
    <t>没有止损。入单原因不明。Confirmation bias.应止损。用期权。</t>
    <phoneticPr fontId="6" type="noConversion"/>
  </si>
  <si>
    <t>冲高，虎口拔牙。</t>
    <phoneticPr fontId="6" type="noConversion"/>
  </si>
  <si>
    <t>Revenge.</t>
    <phoneticPr fontId="6" type="noConversion"/>
  </si>
  <si>
    <t>无理由。</t>
    <phoneticPr fontId="6" type="noConversion"/>
  </si>
  <si>
    <t>持仓时间太短。止损太频繁。</t>
    <phoneticPr fontId="6" type="noConversion"/>
  </si>
  <si>
    <t>Holding period issue.</t>
    <phoneticPr fontId="6" type="noConversion"/>
  </si>
  <si>
    <t>下午最低点做空。</t>
    <phoneticPr fontId="6" type="noConversion"/>
  </si>
  <si>
    <t>持仓时间短</t>
    <phoneticPr fontId="6" type="noConversion"/>
  </si>
  <si>
    <t>下午早盘盲目。</t>
    <phoneticPr fontId="6" type="noConversion"/>
  </si>
  <si>
    <t>下午抄底太早。横盘没有反弹迹象。没有恐慌不买。</t>
    <phoneticPr fontId="6" type="noConversion"/>
  </si>
  <si>
    <t>Month</t>
    <phoneticPr fontId="6" type="noConversion"/>
  </si>
  <si>
    <t>Holding period</t>
    <phoneticPr fontId="6" type="noConversion"/>
  </si>
  <si>
    <t>Lessons:</t>
    <phoneticPr fontId="6" type="noConversion"/>
  </si>
  <si>
    <t>Document reasons while trading</t>
    <phoneticPr fontId="6" type="noConversion"/>
  </si>
  <si>
    <t>Longer holding period</t>
    <phoneticPr fontId="6" type="noConversion"/>
  </si>
  <si>
    <t>Trade less - 7% lost due to trading cost.</t>
    <phoneticPr fontId="6" type="noConversion"/>
  </si>
  <si>
    <t>Take note of greed/panic periods.</t>
    <phoneticPr fontId="6" type="noConversion"/>
  </si>
  <si>
    <t>下午早盘进入时间太早。</t>
    <phoneticPr fontId="6" type="noConversion"/>
  </si>
  <si>
    <t>Aging trend.追低。Chasing.</t>
    <phoneticPr fontId="6" type="noConversion"/>
  </si>
  <si>
    <t>Choose advantageous level to enter the trade. Avoid disadvantageous position.</t>
    <phoneticPr fontId="6" type="noConversion"/>
  </si>
  <si>
    <t>Avoid aging trend or whatever trade that looks OBVIOUS. Taking obvious trades is not rewarded. (obvious is because other players have already acted)</t>
    <phoneticPr fontId="6" type="noConversion"/>
  </si>
  <si>
    <t>一个小趋势赶上尾了</t>
    <phoneticPr fontId="6" type="noConversion"/>
  </si>
  <si>
    <t>Aging trend (打到上午区域低）</t>
    <phoneticPr fontId="6" type="noConversion"/>
  </si>
  <si>
    <t>不知道在干什么。</t>
    <phoneticPr fontId="6" type="noConversion"/>
  </si>
  <si>
    <t>Trade @ high/lows with stop loss. Keep drawing lines as these are useful.</t>
    <phoneticPr fontId="6" type="noConversion"/>
  </si>
  <si>
    <t>尾盘瞎搞。</t>
    <phoneticPr fontId="6" type="noConversion"/>
  </si>
  <si>
    <t>开盘还没稳，而且是在中点。当时还没有ｐｔｃ的概念。</t>
    <phoneticPr fontId="6" type="noConversion"/>
  </si>
  <si>
    <t>追高，侥幸。</t>
    <phoneticPr fontId="6" type="noConversion"/>
  </si>
  <si>
    <t>抄底太早。如果没有恐慌的下跌则可以做空。Long should use 2822.Slowly build position instead of all in @ 10.</t>
    <phoneticPr fontId="6" type="noConversion"/>
  </si>
  <si>
    <t>luck (no methodology)</t>
    <phoneticPr fontId="6" type="noConversion"/>
  </si>
  <si>
    <t>sold @ the lowest point of the day. No stop loss. Overal terrible.</t>
    <phoneticPr fontId="6" type="noConversion"/>
  </si>
  <si>
    <t>Luck</t>
    <phoneticPr fontId="6" type="noConversion"/>
  </si>
  <si>
    <t>Buying @ afternoon highs, 虎口拔牙</t>
    <phoneticPr fontId="6" type="noConversion"/>
  </si>
  <si>
    <t>Covered too early. The key is not to change stop loss.</t>
    <phoneticPr fontId="6" type="noConversion"/>
  </si>
  <si>
    <t>Last trade held too short</t>
    <phoneticPr fontId="6" type="noConversion"/>
  </si>
  <si>
    <t>Chase high</t>
    <phoneticPr fontId="6" type="noConversion"/>
  </si>
  <si>
    <t>No clear reason for entry, no stop loss. Holding onto losses longer than gains.</t>
    <phoneticPr fontId="6" type="noConversion"/>
  </si>
  <si>
    <t>Average down. Absolute terrifying.</t>
    <phoneticPr fontId="6" type="noConversion"/>
  </si>
  <si>
    <t>Revenge. Switch direction @ the lows.</t>
    <phoneticPr fontId="6" type="noConversion"/>
  </si>
  <si>
    <t>Short @ day's low on the way down</t>
    <phoneticPr fontId="6" type="noConversion"/>
  </si>
  <si>
    <t>No stop loss.Shorting @ lows.</t>
    <phoneticPr fontId="6" type="noConversion"/>
  </si>
  <si>
    <t>Shorting on the way down.</t>
    <phoneticPr fontId="6" type="noConversion"/>
  </si>
  <si>
    <t>Good position, but held too short</t>
    <phoneticPr fontId="6" type="noConversion"/>
  </si>
  <si>
    <t>Chasing highs.</t>
    <phoneticPr fontId="6" type="noConversion"/>
  </si>
  <si>
    <t>Buying @ day's high with no stop loss.</t>
    <phoneticPr fontId="6" type="noConversion"/>
  </si>
  <si>
    <t>大跌過程中抄底。</t>
    <phoneticPr fontId="6" type="noConversion"/>
  </si>
  <si>
    <t>ok</t>
    <phoneticPr fontId="6" type="noConversion"/>
  </si>
  <si>
    <t>急速反彈。 錯過最好進入點。做空要在上漲過程中做空。</t>
    <phoneticPr fontId="6" type="noConversion"/>
  </si>
  <si>
    <t>這地方是震盪。全天中間位置。</t>
    <phoneticPr fontId="6" type="noConversion"/>
  </si>
  <si>
    <t>Missing graph</t>
    <phoneticPr fontId="6" type="noConversion"/>
  </si>
  <si>
    <t>Taking profit too early.</t>
    <phoneticPr fontId="6" type="noConversion"/>
  </si>
  <si>
    <t>selling @ day's low on the way down</t>
    <phoneticPr fontId="6" type="noConversion"/>
  </si>
  <si>
    <t>Shorting on the lows on the way up.</t>
    <phoneticPr fontId="6" type="noConversion"/>
  </si>
  <si>
    <t>Chasing high, take profit too fast.</t>
    <phoneticPr fontId="6" type="noConversion"/>
  </si>
  <si>
    <t>Shorting on the open. Afternoon 震盪。</t>
    <phoneticPr fontId="6" type="noConversion"/>
  </si>
  <si>
    <t>橫盤期操作。</t>
    <phoneticPr fontId="6" type="noConversion"/>
  </si>
  <si>
    <t>Sell @ lows on the way down</t>
    <phoneticPr fontId="6" type="noConversion"/>
  </si>
  <si>
    <t>最低点做空, a big late into the trend.</t>
    <phoneticPr fontId="6" type="noConversion"/>
  </si>
  <si>
    <t>sell @ lows on the way down</t>
    <phoneticPr fontId="6" type="noConversion"/>
  </si>
  <si>
    <t>buy @ lows on the way down, need to hold</t>
    <phoneticPr fontId="6" type="noConversion"/>
  </si>
  <si>
    <t>Chasing high, sell too early.</t>
    <phoneticPr fontId="6" type="noConversion"/>
  </si>
  <si>
    <t>Sell on the way down, stopped out @ reversal</t>
    <phoneticPr fontId="6" type="noConversion"/>
  </si>
  <si>
    <t>How to fix the problem?</t>
    <phoneticPr fontId="6" type="noConversion"/>
  </si>
  <si>
    <t>Sell on way up.</t>
    <phoneticPr fontId="6" type="noConversion"/>
  </si>
  <si>
    <t>Sell @ lows on the way down</t>
    <phoneticPr fontId="6" type="noConversion"/>
  </si>
  <si>
    <t>Do not sell @ days low</t>
    <phoneticPr fontId="6" type="noConversion"/>
  </si>
  <si>
    <t>Hold longer</t>
    <phoneticPr fontId="6" type="noConversion"/>
  </si>
  <si>
    <t>sell @ highs and stopped out</t>
    <phoneticPr fontId="6" type="noConversion"/>
  </si>
  <si>
    <t>Wider stop loss</t>
    <phoneticPr fontId="6" type="noConversion"/>
  </si>
  <si>
    <t>Buy @ lows and stopped out</t>
    <phoneticPr fontId="6" type="noConversion"/>
  </si>
  <si>
    <t>Wider stop loss, use small position and hold</t>
    <phoneticPr fontId="6" type="noConversion"/>
  </si>
  <si>
    <t>Good</t>
    <phoneticPr fontId="6" type="noConversion"/>
  </si>
  <si>
    <t>Buy @ region high.</t>
    <phoneticPr fontId="6" type="noConversion"/>
  </si>
  <si>
    <t>Do not buy on way up, on dip.</t>
    <phoneticPr fontId="6" type="noConversion"/>
  </si>
  <si>
    <t>Rebound already started. Should buy here.</t>
    <phoneticPr fontId="6" type="noConversion"/>
  </si>
  <si>
    <t>If missed a downtrend, buy not short.</t>
    <phoneticPr fontId="6" type="noConversion"/>
  </si>
  <si>
    <t>Ok</t>
    <phoneticPr fontId="6" type="noConversion"/>
  </si>
  <si>
    <t>Just starting. No rationale.</t>
    <phoneticPr fontId="6" type="noConversion"/>
  </si>
  <si>
    <t>Do not trade at open.</t>
    <phoneticPr fontId="6" type="noConversion"/>
  </si>
  <si>
    <t>Hold longer, keep buying while short</t>
    <phoneticPr fontId="6" type="noConversion"/>
  </si>
  <si>
    <t>Rebound already started, middle of the range, no clear rational.</t>
    <phoneticPr fontId="6" type="noConversion"/>
  </si>
  <si>
    <t>Should not act, hold on the previous position.</t>
    <phoneticPr fontId="6" type="noConversion"/>
  </si>
  <si>
    <t>Short @ highs. Trend is not over</t>
    <phoneticPr fontId="6" type="noConversion"/>
  </si>
  <si>
    <t>Do not go against a strong trend. Monitor volume.</t>
    <phoneticPr fontId="6" type="noConversion"/>
  </si>
  <si>
    <t>Anchor to previous day's price action. No other rationale</t>
    <phoneticPr fontId="6" type="noConversion"/>
  </si>
  <si>
    <t>10點傳統橫盤期不要動。</t>
    <phoneticPr fontId="6" type="noConversion"/>
  </si>
  <si>
    <t>侥幸。机会在于10：35的高点S和下午的ptc。</t>
    <phoneticPr fontId="6" type="noConversion"/>
  </si>
  <si>
    <t>Sell @ peak &amp; Wider stop</t>
    <phoneticPr fontId="6" type="noConversion"/>
  </si>
  <si>
    <t>？？？</t>
    <phoneticPr fontId="6" type="noConversion"/>
  </si>
  <si>
    <t>Issues Identified:</t>
    <phoneticPr fontId="6" type="noConversion"/>
  </si>
  <si>
    <t>Exit profitable position too early</t>
    <phoneticPr fontId="6" type="noConversion"/>
  </si>
  <si>
    <t>Problem</t>
    <phoneticPr fontId="6" type="noConversion"/>
  </si>
  <si>
    <t>Fix</t>
    <phoneticPr fontId="6" type="noConversion"/>
  </si>
  <si>
    <t>Hold position</t>
    <phoneticPr fontId="6" type="noConversion"/>
  </si>
  <si>
    <t>Revenge trading</t>
    <phoneticPr fontId="6" type="noConversion"/>
  </si>
  <si>
    <t>Overtrading during period of loss</t>
    <phoneticPr fontId="6" type="noConversion"/>
  </si>
  <si>
    <t>Maximum loss setup, maximum trade time setup</t>
    <phoneticPr fontId="6" type="noConversion"/>
  </si>
  <si>
    <t>Cooling period</t>
    <phoneticPr fontId="6" type="noConversion"/>
  </si>
  <si>
    <t>At the lows only use option in small size. Short only @ regional/absolute highs</t>
    <phoneticPr fontId="6" type="noConversion"/>
  </si>
  <si>
    <t>chasing high, stopped out</t>
    <phoneticPr fontId="6" type="noConversion"/>
  </si>
  <si>
    <t>do not change stop loss</t>
    <phoneticPr fontId="6" type="noConversion"/>
  </si>
  <si>
    <t>sell @ day's low</t>
    <phoneticPr fontId="6" type="noConversion"/>
  </si>
  <si>
    <t>do not sell at the lows</t>
    <phoneticPr fontId="6" type="noConversion"/>
  </si>
  <si>
    <t>Overestimate the probability of breaking lows</t>
    <phoneticPr fontId="6" type="noConversion"/>
  </si>
  <si>
    <t>漲了一天</t>
    <phoneticPr fontId="6" type="noConversion"/>
  </si>
  <si>
    <t>早晨逢低吸納</t>
    <phoneticPr fontId="6" type="noConversion"/>
  </si>
  <si>
    <t>no entry rationale</t>
    <phoneticPr fontId="6" type="noConversion"/>
  </si>
  <si>
    <t>追高</t>
    <phoneticPr fontId="6" type="noConversion"/>
  </si>
  <si>
    <t>Stop overtrading</t>
    <phoneticPr fontId="6" type="noConversion"/>
  </si>
  <si>
    <t>橫盤期</t>
    <phoneticPr fontId="6" type="noConversion"/>
  </si>
  <si>
    <t>在大漲勢當中搶點</t>
    <phoneticPr fontId="6" type="noConversion"/>
  </si>
  <si>
    <t>Stop overtrading, increase holding period length</t>
    <phoneticPr fontId="6" type="noConversion"/>
  </si>
  <si>
    <t>No positional advantage</t>
    <phoneticPr fontId="6" type="noConversion"/>
  </si>
  <si>
    <t>overtrading, scalping</t>
    <phoneticPr fontId="6" type="noConversion"/>
  </si>
  <si>
    <t>hold longer</t>
    <phoneticPr fontId="6" type="noConversion"/>
  </si>
  <si>
    <t>Late entry but OK</t>
    <phoneticPr fontId="6" type="noConversion"/>
  </si>
  <si>
    <t>dangerous play here. Should short but know the chance of rebound is &gt;70%</t>
    <phoneticPr fontId="6" type="noConversion"/>
  </si>
  <si>
    <t>Late entry but ok</t>
    <phoneticPr fontId="6" type="noConversion"/>
  </si>
  <si>
    <t>pick absolute advantageous position to short</t>
    <phoneticPr fontId="6" type="noConversion"/>
  </si>
  <si>
    <t>stop selling at the lows</t>
    <phoneticPr fontId="6" type="noConversion"/>
  </si>
  <si>
    <t>Keeping shorting at the lows</t>
    <phoneticPr fontId="6" type="noConversion"/>
  </si>
  <si>
    <t>need to long at the lows, short at the highs, with longer holding period</t>
    <phoneticPr fontId="6" type="noConversion"/>
  </si>
  <si>
    <t>Chase highs with very narrow stop, will be knocked out with high proba.</t>
    <phoneticPr fontId="6" type="noConversion"/>
  </si>
  <si>
    <t>Do not trade direction, trade level.</t>
    <phoneticPr fontId="6" type="noConversion"/>
  </si>
  <si>
    <t>Keep chasing trades</t>
    <phoneticPr fontId="6" type="noConversion"/>
  </si>
  <si>
    <t>Do not buy at absolute highs or short at absolute lows. Wait until the pull back for a confirmation sign.</t>
    <phoneticPr fontId="6" type="noConversion"/>
  </si>
  <si>
    <t xml:space="preserve">Chasing highs. </t>
    <phoneticPr fontId="6" type="noConversion"/>
  </si>
  <si>
    <t>Chase high with options, with longer stop. Tentative buy in the morning.</t>
    <phoneticPr fontId="6" type="noConversion"/>
  </si>
  <si>
    <t>Avoid pointless trades with short term holding period</t>
    <phoneticPr fontId="6" type="noConversion"/>
  </si>
  <si>
    <t>Wait until few tested resistance before shorting</t>
    <phoneticPr fontId="6" type="noConversion"/>
  </si>
  <si>
    <t>Buy with ETF, not futures. No panic on the way down, cannot buy</t>
    <phoneticPr fontId="6" type="noConversion"/>
  </si>
  <si>
    <t>Buy with ETF. Sell on euphoria.</t>
    <phoneticPr fontId="6" type="noConversion"/>
  </si>
  <si>
    <t>Revenge trading，持续一分钟。被打掉。Selling urgently, chasing the lows with small stop, knocked out</t>
    <phoneticPr fontId="6" type="noConversion"/>
  </si>
  <si>
    <t>Stop revenge trading. Sell at the highs.Stop all chasing. Be clear about the entry level.</t>
    <phoneticPr fontId="6" type="noConversion"/>
  </si>
  <si>
    <t>Should build position with 2822.</t>
    <phoneticPr fontId="6" type="noConversion"/>
  </si>
  <si>
    <t>Shorting at the lows.</t>
    <phoneticPr fontId="6" type="noConversion"/>
  </si>
  <si>
    <t>stop shorting at the lows.</t>
    <phoneticPr fontId="6" type="noConversion"/>
  </si>
  <si>
    <t>Leaving wider stop loss.Be more selective about the entry.</t>
    <phoneticPr fontId="6" type="noConversion"/>
  </si>
  <si>
    <t>Leaving wider stops.</t>
    <phoneticPr fontId="6" type="noConversion"/>
  </si>
  <si>
    <t>Observations:</t>
    <phoneticPr fontId="6" type="noConversion"/>
  </si>
  <si>
    <t>The holding period for winning trades is short.</t>
    <phoneticPr fontId="6" type="noConversion"/>
  </si>
  <si>
    <t>Now I understand there is an issue with selling at the lows and this needs to be completely rectified. Selling at the top is scary and selling at the lows is human nature, this consistently loses money. Need to actively short @ the top. Chasing lows is left solely to options in small size.</t>
    <phoneticPr fontId="6" type="noConversion"/>
  </si>
  <si>
    <t>Lack of action and paralysed when action is needed. Action based on level, not direction.Retail trades and fuels direction, experts trade level. Important to trade at the level that is hard to lose money. But of course, level needs to be attractive and there needs to be strong market emotion and the trade needs to take the opposite side of risk preference.</t>
    <phoneticPr fontId="6" type="noConversion"/>
  </si>
  <si>
    <t>Stop loss needs to be bigger. Maximum adverse excursion needs to be experimentally tested and figured out.Record this.</t>
    <phoneticPr fontId="6" type="noConversion"/>
  </si>
  <si>
    <t>Stop loss needs to be tested to be  40, 50, 60, 70, 100, 150 (40bps to 1.5%)</t>
    <phoneticPr fontId="6" type="noConversion"/>
  </si>
  <si>
    <t>Trend needs to be based on a bigger trend instead of a small, relatively chaotic trend (the key is if the level is significantly high or low)</t>
    <phoneticPr fontId="6" type="noConversion"/>
  </si>
  <si>
    <t>How to set stop loss is a function of market volatility, personal forecast accuracy, strategy</t>
    <phoneticPr fontId="6" type="noConversion"/>
  </si>
  <si>
    <t>走勢 is always wrong, it depends on how long it lasts.</t>
    <phoneticPr fontId="6" type="noConversion"/>
  </si>
  <si>
    <t>The expected future movement is most reliably predicted by its current position, not its direction of moving</t>
    <phoneticPr fontId="6" type="noConversion"/>
  </si>
  <si>
    <t>Position and movement tendency cannot be determined at the same time. Once it starts moving due to a random reason, trend followers will follow and will sow the seed for reversion.</t>
    <phoneticPr fontId="6" type="noConversion"/>
  </si>
  <si>
    <t>Comment</t>
  </si>
  <si>
    <t>How to fix the problem?</t>
  </si>
  <si>
    <t>Holding time</t>
  </si>
  <si>
    <t>Pnl</t>
  </si>
  <si>
    <t>luck (no methodology)</t>
  </si>
  <si>
    <t>Long</t>
  </si>
  <si>
    <t/>
  </si>
  <si>
    <t>sold @ the lowest point of the day. No stop loss. Overal terrible.</t>
  </si>
  <si>
    <t>Short</t>
  </si>
  <si>
    <t>Luck</t>
  </si>
  <si>
    <t>Buying @ afternoon highs, 虎口拔牙</t>
  </si>
  <si>
    <t>Covered too early. The key is not to change stop loss.</t>
  </si>
  <si>
    <t>Last trade held too short</t>
  </si>
  <si>
    <t>开盘就作多，没有任何理由。</t>
  </si>
  <si>
    <t>最低点做空。上午到这个时候应该买。</t>
  </si>
  <si>
    <t>Chase high</t>
  </si>
  <si>
    <t>No clear reason for entry, no stop loss. Holding onto losses longer than gains.</t>
  </si>
  <si>
    <t>Average down. Absolute terrifying.</t>
  </si>
  <si>
    <t>Revenge. Switch direction @ the lows.</t>
  </si>
  <si>
    <t>Short @ day's low on the way down</t>
  </si>
  <si>
    <t>No stop loss.Shorting @ lows.</t>
  </si>
  <si>
    <t>Revenge.</t>
  </si>
  <si>
    <t>Shorting on the way down.</t>
  </si>
  <si>
    <t>Good position, but held too short</t>
  </si>
  <si>
    <t>新闻arbitrage</t>
  </si>
  <si>
    <t>１２单垃圾。破低要用期权。持单时间太少。</t>
  </si>
  <si>
    <t>追低</t>
  </si>
  <si>
    <t>持有４０秒，赌博</t>
  </si>
  <si>
    <t>报复交易</t>
  </si>
  <si>
    <t>尾盘</t>
  </si>
  <si>
    <t>？？？</t>
  </si>
  <si>
    <t>Chasing highs.</t>
  </si>
  <si>
    <t>Buying @ day's high with no stop loss.</t>
  </si>
  <si>
    <t>大跌過程中抄底。</t>
  </si>
  <si>
    <t>ok</t>
  </si>
  <si>
    <t>急速反彈。 錯過最好進入點。做空要在上漲過程中做空。</t>
  </si>
  <si>
    <t>這地方是震盪。全天中間位置。</t>
  </si>
  <si>
    <t>Missing graph</t>
  </si>
  <si>
    <t>selling @ day's low on the way down</t>
  </si>
  <si>
    <t>Taking profit too early.</t>
  </si>
  <si>
    <t>Shorting on the lows on the way up.</t>
  </si>
  <si>
    <t>没有止损。入单原因不明。Confirmation bias.应止损。用期权。</t>
  </si>
  <si>
    <t>大趋势向下，虎口拔牙。</t>
  </si>
  <si>
    <t>Chasing high, take profit too fast.</t>
  </si>
  <si>
    <t>Shorting on the open. Afternoon 震盪。</t>
  </si>
  <si>
    <t>冲高，虎口拔牙。</t>
  </si>
  <si>
    <t>橫盤期操作。</t>
  </si>
  <si>
    <t>Sell @ lows on the way down</t>
  </si>
  <si>
    <t>最低点做空, a big late into the trend.</t>
  </si>
  <si>
    <t>尾盘瞎搞。</t>
  </si>
  <si>
    <t>开盘还没稳，而且是在中点。当时还没有ｐｔｃ的概念。</t>
  </si>
  <si>
    <t>追高，侥幸。</t>
  </si>
  <si>
    <t>sell @ lows on the way down</t>
  </si>
  <si>
    <t>buy @ lows on the way down, need to hold</t>
  </si>
  <si>
    <t>Chasing high, sell too early.</t>
  </si>
  <si>
    <t>Sell on the way down, stopped out @ reversal</t>
  </si>
  <si>
    <t>Sell on way up.</t>
  </si>
  <si>
    <t>Do not sell @ days low</t>
  </si>
  <si>
    <t>Hold longer</t>
  </si>
  <si>
    <t>sell @ highs and stopped out</t>
  </si>
  <si>
    <t>Wider stop loss</t>
  </si>
  <si>
    <t>Buy @ lows and stopped out</t>
  </si>
  <si>
    <t>Wider stop loss, use small position and hold</t>
  </si>
  <si>
    <t>Good</t>
  </si>
  <si>
    <t>Buy @ region high.</t>
  </si>
  <si>
    <t>Do not buy on way up, on dip.</t>
  </si>
  <si>
    <t>Rebound already started. Should buy here.</t>
  </si>
  <si>
    <t>If missed a downtrend, buy not short.</t>
  </si>
  <si>
    <t>Ok</t>
  </si>
  <si>
    <t>Just starting. No rationale.</t>
  </si>
  <si>
    <t>Do not trade at open.</t>
  </si>
  <si>
    <t>Hold longer, keep buying while short</t>
  </si>
  <si>
    <t>Rebound already started, middle of the range, no clear rational.</t>
  </si>
  <si>
    <t>Should not act, hold on the previous position.</t>
  </si>
  <si>
    <t>Short @ highs. Trend is not over</t>
  </si>
  <si>
    <t>Do not go against a strong trend. Monitor volume.</t>
  </si>
  <si>
    <t>Anchor to previous day's price action. No other rationale</t>
  </si>
  <si>
    <t>10點傳統橫盤期不要動。</t>
  </si>
  <si>
    <t>下午早盘进入时间太早。</t>
  </si>
  <si>
    <t>侥幸。机会在于10：35的高点S和下午的ptc。</t>
  </si>
  <si>
    <t>Aging trend.追低。Chasing.</t>
  </si>
  <si>
    <t>Sell @ peak &amp; Wider stop</t>
  </si>
  <si>
    <t>chasing high, stopped out</t>
  </si>
  <si>
    <t>do not change stop loss</t>
  </si>
  <si>
    <t>sell @ day's low</t>
  </si>
  <si>
    <t>do not sell at the lows</t>
  </si>
  <si>
    <t>漲了一天</t>
  </si>
  <si>
    <t>早晨逢低吸納</t>
  </si>
  <si>
    <t>no entry rationale</t>
  </si>
  <si>
    <t>追高</t>
  </si>
  <si>
    <t>Stop overtrading</t>
  </si>
  <si>
    <t>橫盤期</t>
  </si>
  <si>
    <t>在大漲勢當中搶點</t>
  </si>
  <si>
    <t>Stop overtrading, increase holding period length</t>
  </si>
  <si>
    <t>No positional advantage</t>
  </si>
  <si>
    <t>overtrading, scalping</t>
  </si>
  <si>
    <t>Late entry but OK</t>
  </si>
  <si>
    <t>hold longer</t>
  </si>
  <si>
    <t>一个小趋势赶上尾了</t>
  </si>
  <si>
    <t>dangerous play here. Should short but know the chance of rebound is &gt;70%</t>
  </si>
  <si>
    <t>Aging trend (打到上午区域低）</t>
  </si>
  <si>
    <t>不知道在干什么。</t>
  </si>
  <si>
    <t>Aging trend</t>
  </si>
  <si>
    <t>１０点交易，没有明确规律</t>
  </si>
  <si>
    <t>买在高点</t>
  </si>
  <si>
    <t>卖早了</t>
  </si>
  <si>
    <t>Late entry but ok</t>
  </si>
  <si>
    <t>pick absolute advantageous position to short</t>
  </si>
  <si>
    <t>全天低点做空。</t>
  </si>
  <si>
    <t>stop selling at the lows</t>
  </si>
  <si>
    <t>无理由。</t>
  </si>
  <si>
    <t>持仓时间太短。止损太频繁。</t>
  </si>
  <si>
    <t>need to long at the lows, short at the highs, with longer holding period</t>
  </si>
  <si>
    <t>Chase highs with very narrow stop, will be knocked out with high proba.</t>
  </si>
  <si>
    <t>Do not trade direction, trade level.</t>
  </si>
  <si>
    <t>Holding period issue.</t>
  </si>
  <si>
    <t xml:space="preserve">Chasing highs. </t>
  </si>
  <si>
    <t>Chase high with options, with longer stop. Tentative buy in the morning.</t>
  </si>
  <si>
    <t>下午最低点做空。</t>
  </si>
  <si>
    <t>持仓时间短</t>
  </si>
  <si>
    <t>Avoid pointless trades with short term holding period</t>
  </si>
  <si>
    <t>下午早盘盲目。</t>
  </si>
  <si>
    <t>Wait until few tested resistance before shorting</t>
  </si>
  <si>
    <t>下午抄底太早。横盘没有反弹迹象。没有恐慌不买。</t>
  </si>
  <si>
    <t>Buy with ETF, not futures. No panic on the way down, cannot buy</t>
  </si>
  <si>
    <t>抄底太早。如果没有恐慌的下跌则可以做空。Long should use 2822.Slowly build position instead of all in @ 10.</t>
  </si>
  <si>
    <t>Buy with ETF. Sell on euphoria.</t>
  </si>
  <si>
    <t>Revenge trading，持续一分钟。被打掉。Selling urgently, chasing the lows with small stop, knocked out</t>
  </si>
  <si>
    <t>Stop revenge trading. Sell at the highs.Stop all chasing. Be clear about the entry level.</t>
  </si>
  <si>
    <t>Shorting at the lows.</t>
  </si>
  <si>
    <t>Should build position with 2822.</t>
  </si>
  <si>
    <t>stop shorting at the lows.</t>
  </si>
  <si>
    <t>做空在下午的低点。没有遵守低点不能做空的规则。</t>
  </si>
  <si>
    <t>10点末期做空，区间在中间。没有明确趋势。</t>
  </si>
  <si>
    <t>11点做空，盘尾，感觉是疯狂的阶段。这地方的胜算多少？不知道。</t>
  </si>
  <si>
    <t>还没升到顶就做空，被打掉止损。耐心。</t>
  </si>
  <si>
    <t>下午上冲做空，位置很好，被stop out</t>
  </si>
  <si>
    <t>上冲做空，被打掉，应该留一部分的空间止损。</t>
  </si>
  <si>
    <t>Leaving wider stops.</t>
  </si>
  <si>
    <t>10点后期做空，止盈太aggressive，被打掉。</t>
  </si>
  <si>
    <t>中午疯狂上涨，下午做空，进入点位不考究，移动止损到成本，失去了后期的机会。</t>
  </si>
  <si>
    <t>Leaving wider stop loss.Be more selective about the entry.</t>
  </si>
  <si>
    <t>21 big losing trades</t>
    <phoneticPr fontId="6" type="noConversion"/>
  </si>
  <si>
    <t>shorting at lows</t>
    <phoneticPr fontId="6" type="noConversion"/>
  </si>
  <si>
    <t>buying at the highs</t>
    <phoneticPr fontId="6" type="noConversion"/>
  </si>
  <si>
    <t>trade for no reason</t>
    <phoneticPr fontId="6" type="noConversion"/>
  </si>
  <si>
    <t>revenge</t>
    <phoneticPr fontId="6" type="noConversion"/>
  </si>
  <si>
    <t>Average down/Buying on way down</t>
    <phoneticPr fontId="6" type="noConversion"/>
  </si>
  <si>
    <t>Explain 35% of losses -&gt; stop selling @ the lows</t>
    <phoneticPr fontId="6" type="noConversion"/>
  </si>
  <si>
    <t>Make sure trades have a basis that is documented, do not enter too early, enter based on level</t>
    <phoneticPr fontId="6" type="noConversion"/>
  </si>
  <si>
    <t>Stop trading until calm</t>
    <phoneticPr fontId="6" type="noConversion"/>
  </si>
  <si>
    <t>Do not add to losing position</t>
    <phoneticPr fontId="6" type="noConversion"/>
  </si>
  <si>
    <t>Use option to buy at the highs</t>
    <phoneticPr fontId="6" type="noConversion"/>
  </si>
  <si>
    <t xml:space="preserve">Long </t>
    <phoneticPr fontId="6" type="noConversion"/>
  </si>
  <si>
    <t>Short</t>
    <phoneticPr fontId="6" type="noConversion"/>
  </si>
  <si>
    <t>Wins (&gt;50)</t>
    <phoneticPr fontId="6" type="noConversion"/>
  </si>
  <si>
    <t>chasing high</t>
    <phoneticPr fontId="6" type="noConversion"/>
  </si>
  <si>
    <t>Good trades</t>
    <phoneticPr fontId="6" type="noConversion"/>
  </si>
  <si>
    <t>News arbitrage</t>
    <phoneticPr fontId="6" type="noConversion"/>
  </si>
  <si>
    <t>luck</t>
    <phoneticPr fontId="6" type="noConversion"/>
  </si>
  <si>
    <t>Sell @ lows</t>
    <phoneticPr fontId="6" type="noConversion"/>
  </si>
  <si>
    <t>Loss（－７５）</t>
    <phoneticPr fontId="6" type="noConversion"/>
  </si>
  <si>
    <t>Long</t>
    <phoneticPr fontId="6" type="noConversion"/>
  </si>
  <si>
    <t>Avg</t>
    <phoneticPr fontId="6" type="noConversion"/>
  </si>
  <si>
    <t>Hold position longer or even overnight if level attractive from a multi-day perspective, longer investment horizons, ultrashort holding period turned out to be a failure, so need to focus on relatively long term patterns. 日K 週K，月內走勢都要重視</t>
    <phoneticPr fontId="6" type="noConversion"/>
  </si>
  <si>
    <t>The nature of market is fractal. Mean reversion (instead of trending) happens most of the time.</t>
    <phoneticPr fontId="6" type="noConversion"/>
  </si>
  <si>
    <t>More discussion of absolute LEVEL in terms of day, 2 days, 3 days, week, month, and year perspectives.</t>
    <phoneticPr fontId="6" type="noConversion"/>
  </si>
  <si>
    <t>Have to be able to differentiate if the market is trending or 盤整</t>
    <phoneticPr fontId="6" type="noConversion"/>
  </si>
  <si>
    <t>work on profit target.Should be a resistance/support line (at which you would enter an offsetting trade)</t>
    <phoneticPr fontId="6" type="noConversion"/>
  </si>
  <si>
    <t>Time</t>
    <phoneticPr fontId="6" type="noConversion"/>
  </si>
  <si>
    <t>Time horizon to 30 min - 2 hours (instead of 5 minutes)</t>
    <phoneticPr fontId="6" type="noConversion"/>
  </si>
</sst>
</file>

<file path=xl/styles.xml><?xml version="1.0" encoding="utf-8"?>
<styleSheet xmlns="http://schemas.openxmlformats.org/spreadsheetml/2006/main">
  <numFmts count="3">
    <numFmt numFmtId="176" formatCode="yyyy/m/d\ h:mm;@"/>
    <numFmt numFmtId="177" formatCode="0_ "/>
    <numFmt numFmtId="178" formatCode="0.000_ "/>
  </numFmts>
  <fonts count="8">
    <font>
      <sz val="11"/>
      <color theme="1"/>
      <name val="宋体"/>
      <family val="2"/>
      <charset val="134"/>
      <scheme val="minor"/>
    </font>
    <font>
      <sz val="8"/>
      <color rgb="FF000000"/>
      <name val="Lucida Sans Unicode"/>
      <family val="2"/>
    </font>
    <font>
      <sz val="15"/>
      <color rgb="FF000000"/>
      <name val="Lucida Sans Unicode"/>
      <family val="2"/>
    </font>
    <font>
      <sz val="11"/>
      <color rgb="FF00346B"/>
      <name val="Lucida Sans Unicode"/>
      <family val="2"/>
    </font>
    <font>
      <b/>
      <sz val="8"/>
      <color rgb="FF000000"/>
      <name val="Lucida Sans Unicode"/>
      <family val="2"/>
    </font>
    <font>
      <sz val="8"/>
      <color theme="1"/>
      <name val="Lucida Sans Unicode"/>
      <family val="2"/>
    </font>
    <font>
      <sz val="9"/>
      <name val="宋体"/>
      <family val="2"/>
      <charset val="134"/>
      <scheme val="minor"/>
    </font>
    <font>
      <b/>
      <sz val="11"/>
      <color theme="1"/>
      <name val="宋体"/>
      <family val="3"/>
      <charset val="134"/>
      <scheme val="minor"/>
    </font>
  </fonts>
  <fills count="25">
    <fill>
      <patternFill patternType="none"/>
    </fill>
    <fill>
      <patternFill patternType="gray125"/>
    </fill>
    <fill>
      <patternFill patternType="solid">
        <fgColor rgb="FFFFFFFF"/>
        <bgColor indexed="64"/>
      </patternFill>
    </fill>
    <fill>
      <patternFill patternType="solid">
        <fgColor rgb="FFD6E9FD"/>
        <bgColor indexed="64"/>
      </patternFill>
    </fill>
    <fill>
      <patternFill patternType="solid">
        <fgColor rgb="FFF8F8F8"/>
        <bgColor indexed="64"/>
      </patternFill>
    </fill>
    <fill>
      <patternFill patternType="solid">
        <fgColor rgb="FFFEFEF3"/>
        <bgColor indexed="64"/>
      </patternFill>
    </fill>
    <fill>
      <patternFill patternType="solid">
        <fgColor rgb="FFEFEFEF"/>
        <bgColor indexed="64"/>
      </patternFill>
    </fill>
    <fill>
      <patternFill patternType="solid">
        <fgColor rgb="FFE7E7E7"/>
        <bgColor indexed="64"/>
      </patternFill>
    </fill>
    <fill>
      <patternFill patternType="solid">
        <fgColor theme="8" tint="0.59999389629810485"/>
        <bgColor indexed="64"/>
      </patternFill>
    </fill>
    <fill>
      <patternFill patternType="solid">
        <fgColor theme="6"/>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FF00"/>
        <bgColor indexed="64"/>
      </patternFill>
    </fill>
  </fills>
  <borders count="21">
    <border>
      <left/>
      <right/>
      <top/>
      <bottom/>
      <diagonal/>
    </border>
    <border>
      <left style="medium">
        <color rgb="FFD6E4F4"/>
      </left>
      <right style="medium">
        <color rgb="FFD6E4F4"/>
      </right>
      <top style="medium">
        <color rgb="FFD6E4F4"/>
      </top>
      <bottom style="medium">
        <color rgb="FFD6E4F4"/>
      </bottom>
      <diagonal/>
    </border>
    <border>
      <left/>
      <right/>
      <top/>
      <bottom style="dotted">
        <color rgb="FFCCCCCC"/>
      </bottom>
      <diagonal/>
    </border>
    <border>
      <left style="dotted">
        <color rgb="FFCCCCCC"/>
      </left>
      <right/>
      <top/>
      <bottom style="dotted">
        <color rgb="FFCCCCCC"/>
      </bottom>
      <diagonal/>
    </border>
    <border>
      <left/>
      <right/>
      <top style="dotted">
        <color rgb="FFCCCCCC"/>
      </top>
      <bottom style="dotted">
        <color rgb="FFCCCCCC"/>
      </bottom>
      <diagonal/>
    </border>
    <border>
      <left style="dotted">
        <color rgb="FFCCCCCC"/>
      </left>
      <right/>
      <top style="dotted">
        <color rgb="FFCCCCCC"/>
      </top>
      <bottom style="dotted">
        <color rgb="FFCCCCCC"/>
      </bottom>
      <diagonal/>
    </border>
    <border>
      <left/>
      <right style="dotted">
        <color rgb="FFCCCCCC"/>
      </right>
      <top style="dotted">
        <color rgb="FFCCCCCC"/>
      </top>
      <bottom style="dotted">
        <color rgb="FFCCCCCC"/>
      </bottom>
      <diagonal/>
    </border>
    <border>
      <left/>
      <right/>
      <top style="dotted">
        <color rgb="FFCCCCCC"/>
      </top>
      <bottom/>
      <diagonal/>
    </border>
    <border>
      <left/>
      <right style="dotted">
        <color rgb="FFCCCCCC"/>
      </right>
      <top/>
      <bottom style="dotted">
        <color rgb="FFCCCCCC"/>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right/>
      <top style="hair">
        <color auto="1"/>
      </top>
      <bottom style="hair">
        <color auto="1"/>
      </bottom>
      <diagonal/>
    </border>
  </borders>
  <cellStyleXfs count="1">
    <xf numFmtId="0" fontId="0" fillId="0" borderId="0">
      <alignment vertical="center"/>
    </xf>
  </cellStyleXfs>
  <cellXfs count="246">
    <xf numFmtId="0" fontId="0" fillId="0" borderId="0" xfId="0">
      <alignment vertical="center"/>
    </xf>
    <xf numFmtId="0" fontId="1" fillId="0" borderId="0" xfId="0" applyFont="1" applyAlignment="1">
      <alignment vertical="center" wrapText="1"/>
    </xf>
    <xf numFmtId="0" fontId="0" fillId="0" borderId="0" xfId="0"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0" borderId="0" xfId="0" applyFont="1" applyAlignment="1">
      <alignment horizontal="center" vertical="center" wrapText="1"/>
    </xf>
    <xf numFmtId="0" fontId="3" fillId="0" borderId="1" xfId="0" applyFont="1" applyBorder="1" applyAlignment="1">
      <alignment horizontal="left" vertical="center" wrapText="1" indent="1"/>
    </xf>
    <xf numFmtId="0" fontId="4" fillId="2" borderId="0" xfId="0" applyFont="1" applyFill="1" applyAlignment="1">
      <alignment horizontal="left" vertical="center" wrapText="1"/>
    </xf>
    <xf numFmtId="0" fontId="4" fillId="2" borderId="0" xfId="0" applyFont="1" applyFill="1" applyAlignment="1">
      <alignment horizontal="right" vertical="center" wrapText="1"/>
    </xf>
    <xf numFmtId="0" fontId="5" fillId="5" borderId="2" xfId="0" applyFont="1" applyFill="1" applyBorder="1" applyAlignment="1">
      <alignment vertical="center" wrapText="1"/>
    </xf>
    <xf numFmtId="0" fontId="5" fillId="5" borderId="3" xfId="0" applyFont="1" applyFill="1" applyBorder="1" applyAlignment="1">
      <alignment vertical="center" wrapText="1"/>
    </xf>
    <xf numFmtId="14" fontId="0" fillId="0" borderId="0" xfId="0" applyNumberFormat="1">
      <alignment vertical="center"/>
    </xf>
    <xf numFmtId="14" fontId="5" fillId="5" borderId="3" xfId="0" applyNumberFormat="1" applyFont="1" applyFill="1" applyBorder="1" applyAlignment="1">
      <alignment vertical="center" wrapText="1"/>
    </xf>
    <xf numFmtId="0" fontId="5" fillId="5" borderId="3" xfId="0" applyFont="1" applyFill="1" applyBorder="1" applyAlignment="1">
      <alignment horizontal="right" vertical="center" wrapText="1"/>
    </xf>
    <xf numFmtId="4" fontId="5" fillId="5" borderId="3" xfId="0" applyNumberFormat="1" applyFont="1" applyFill="1" applyBorder="1" applyAlignment="1">
      <alignment horizontal="right" vertical="center" wrapText="1"/>
    </xf>
    <xf numFmtId="3" fontId="5" fillId="5" borderId="3" xfId="0" applyNumberFormat="1" applyFont="1" applyFill="1" applyBorder="1" applyAlignment="1">
      <alignment horizontal="right" vertical="center" wrapText="1"/>
    </xf>
    <xf numFmtId="3" fontId="4" fillId="6" borderId="3" xfId="0" applyNumberFormat="1" applyFont="1" applyFill="1" applyBorder="1" applyAlignment="1">
      <alignment horizontal="right" vertical="center" wrapText="1"/>
    </xf>
    <xf numFmtId="0" fontId="4" fillId="6" borderId="3" xfId="0" applyFont="1" applyFill="1" applyBorder="1" applyAlignment="1">
      <alignment horizontal="right" vertical="center" wrapText="1"/>
    </xf>
    <xf numFmtId="4" fontId="4" fillId="6" borderId="3" xfId="0" applyNumberFormat="1" applyFont="1" applyFill="1" applyBorder="1" applyAlignment="1">
      <alignment horizontal="right" vertical="center" wrapText="1"/>
    </xf>
    <xf numFmtId="0" fontId="4" fillId="6" borderId="3" xfId="0" applyFont="1" applyFill="1" applyBorder="1" applyAlignment="1">
      <alignment vertical="center" wrapText="1"/>
    </xf>
    <xf numFmtId="0" fontId="4" fillId="7" borderId="3" xfId="0" applyFont="1" applyFill="1" applyBorder="1" applyAlignment="1">
      <alignment horizontal="right" vertical="center" wrapText="1"/>
    </xf>
    <xf numFmtId="0" fontId="4" fillId="7" borderId="3" xfId="0" applyFont="1" applyFill="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14" fontId="5" fillId="0" borderId="3" xfId="0" applyNumberFormat="1" applyFont="1" applyBorder="1" applyAlignment="1">
      <alignment vertical="center" wrapText="1"/>
    </xf>
    <xf numFmtId="0" fontId="5" fillId="0" borderId="3" xfId="0" applyFont="1" applyBorder="1" applyAlignment="1">
      <alignment horizontal="right" vertical="center" wrapText="1"/>
    </xf>
    <xf numFmtId="4" fontId="5" fillId="0" borderId="3" xfId="0" applyNumberFormat="1" applyFont="1" applyBorder="1" applyAlignment="1">
      <alignment horizontal="right" vertical="center" wrapText="1"/>
    </xf>
    <xf numFmtId="18" fontId="0" fillId="0" borderId="0" xfId="0" applyNumberFormat="1">
      <alignment vertical="center"/>
    </xf>
    <xf numFmtId="0" fontId="0" fillId="0" borderId="0" xfId="0" applyNumberFormat="1">
      <alignment vertical="center"/>
    </xf>
    <xf numFmtId="176" fontId="0" fillId="0" borderId="0" xfId="0" applyNumberFormat="1">
      <alignment vertical="center"/>
    </xf>
    <xf numFmtId="4" fontId="4" fillId="7" borderId="3" xfId="0" applyNumberFormat="1" applyFont="1" applyFill="1" applyBorder="1" applyAlignment="1">
      <alignment horizontal="right" vertical="center" wrapText="1"/>
    </xf>
    <xf numFmtId="0" fontId="4" fillId="2" borderId="9" xfId="0" applyFont="1" applyFill="1" applyBorder="1" applyAlignment="1">
      <alignment horizontal="left" vertical="center"/>
    </xf>
    <xf numFmtId="0" fontId="4" fillId="2" borderId="9" xfId="0" applyFont="1" applyFill="1" applyBorder="1" applyAlignment="1">
      <alignment vertical="center"/>
    </xf>
    <xf numFmtId="0" fontId="4" fillId="2" borderId="9" xfId="0" applyFont="1" applyFill="1" applyBorder="1" applyAlignment="1">
      <alignment horizontal="right" vertical="center"/>
    </xf>
    <xf numFmtId="0" fontId="0" fillId="0" borderId="9" xfId="0" applyBorder="1" applyAlignment="1">
      <alignment vertical="center"/>
    </xf>
    <xf numFmtId="0" fontId="0" fillId="0" borderId="9" xfId="0" applyBorder="1" applyAlignment="1">
      <alignment vertical="center" wrapText="1"/>
    </xf>
    <xf numFmtId="0" fontId="0" fillId="0" borderId="9" xfId="0" applyBorder="1">
      <alignment vertical="center"/>
    </xf>
    <xf numFmtId="0" fontId="5" fillId="5" borderId="10" xfId="0" applyFont="1" applyFill="1" applyBorder="1" applyAlignment="1">
      <alignment vertical="center"/>
    </xf>
    <xf numFmtId="0" fontId="5" fillId="5" borderId="10" xfId="0" applyFont="1" applyFill="1" applyBorder="1" applyAlignment="1">
      <alignment vertical="center" wrapText="1"/>
    </xf>
    <xf numFmtId="14" fontId="5" fillId="5" borderId="10" xfId="0" applyNumberFormat="1" applyFont="1" applyFill="1" applyBorder="1" applyAlignment="1">
      <alignment vertical="center"/>
    </xf>
    <xf numFmtId="0" fontId="5" fillId="5" borderId="10" xfId="0" applyFont="1" applyFill="1" applyBorder="1" applyAlignment="1">
      <alignment horizontal="right" vertical="center"/>
    </xf>
    <xf numFmtId="4" fontId="5" fillId="5" borderId="10" xfId="0" applyNumberFormat="1" applyFont="1" applyFill="1" applyBorder="1" applyAlignment="1">
      <alignment horizontal="right" vertical="center"/>
    </xf>
    <xf numFmtId="14" fontId="0" fillId="0" borderId="10" xfId="0" applyNumberFormat="1" applyBorder="1" applyAlignment="1">
      <alignment vertical="center"/>
    </xf>
    <xf numFmtId="0" fontId="0" fillId="0" borderId="10" xfId="0" applyBorder="1" applyAlignment="1">
      <alignment vertical="center"/>
    </xf>
    <xf numFmtId="18" fontId="0" fillId="0" borderId="10" xfId="0" applyNumberFormat="1" applyBorder="1" applyAlignment="1">
      <alignment vertical="center"/>
    </xf>
    <xf numFmtId="0" fontId="0" fillId="0" borderId="10" xfId="0" applyNumberFormat="1" applyBorder="1" applyAlignment="1">
      <alignment vertical="center"/>
    </xf>
    <xf numFmtId="0" fontId="0" fillId="0" borderId="10" xfId="0" applyNumberFormat="1" applyBorder="1" applyAlignment="1">
      <alignment vertical="center" wrapText="1"/>
    </xf>
    <xf numFmtId="177" fontId="0" fillId="0" borderId="10" xfId="0" applyNumberFormat="1" applyBorder="1" applyAlignment="1">
      <alignment vertical="center"/>
    </xf>
    <xf numFmtId="0" fontId="0" fillId="0" borderId="10" xfId="0" applyBorder="1">
      <alignment vertical="center"/>
    </xf>
    <xf numFmtId="9" fontId="0" fillId="0" borderId="10" xfId="0" applyNumberFormat="1" applyBorder="1">
      <alignment vertical="center"/>
    </xf>
    <xf numFmtId="4" fontId="0" fillId="0" borderId="10" xfId="0" applyNumberFormat="1" applyBorder="1">
      <alignment vertical="center"/>
    </xf>
    <xf numFmtId="0" fontId="5" fillId="8" borderId="10" xfId="0" applyFont="1" applyFill="1" applyBorder="1" applyAlignment="1">
      <alignment vertical="center" wrapText="1"/>
    </xf>
    <xf numFmtId="0" fontId="5" fillId="8" borderId="10" xfId="0" applyFont="1" applyFill="1" applyBorder="1" applyAlignment="1">
      <alignment vertical="center"/>
    </xf>
    <xf numFmtId="14" fontId="5" fillId="8" borderId="10" xfId="0" applyNumberFormat="1" applyFont="1" applyFill="1" applyBorder="1" applyAlignment="1">
      <alignment vertical="center"/>
    </xf>
    <xf numFmtId="0" fontId="5" fillId="8" borderId="10" xfId="0" applyFont="1" applyFill="1" applyBorder="1" applyAlignment="1">
      <alignment horizontal="right" vertical="center"/>
    </xf>
    <xf numFmtId="4" fontId="5" fillId="8" borderId="10" xfId="0" applyNumberFormat="1" applyFont="1" applyFill="1" applyBorder="1" applyAlignment="1">
      <alignment horizontal="right" vertical="center"/>
    </xf>
    <xf numFmtId="14" fontId="0" fillId="8" borderId="10" xfId="0" applyNumberFormat="1" applyFill="1" applyBorder="1" applyAlignment="1">
      <alignment vertical="center"/>
    </xf>
    <xf numFmtId="0" fontId="0" fillId="8" borderId="10" xfId="0" applyFill="1" applyBorder="1" applyAlignment="1">
      <alignment vertical="center"/>
    </xf>
    <xf numFmtId="18" fontId="0" fillId="8" borderId="10" xfId="0" applyNumberFormat="1" applyFill="1" applyBorder="1" applyAlignment="1">
      <alignment vertical="center"/>
    </xf>
    <xf numFmtId="0" fontId="0" fillId="8" borderId="10" xfId="0" applyNumberFormat="1" applyFill="1" applyBorder="1" applyAlignment="1">
      <alignment vertical="center"/>
    </xf>
    <xf numFmtId="0" fontId="0" fillId="8" borderId="10" xfId="0" applyNumberFormat="1" applyFill="1" applyBorder="1" applyAlignment="1">
      <alignment vertical="center" wrapText="1"/>
    </xf>
    <xf numFmtId="177" fontId="0" fillId="8" borderId="10" xfId="0" applyNumberFormat="1" applyFill="1" applyBorder="1" applyAlignment="1">
      <alignment vertical="center"/>
    </xf>
    <xf numFmtId="0" fontId="0" fillId="8" borderId="10" xfId="0" applyFill="1" applyBorder="1">
      <alignment vertical="center"/>
    </xf>
    <xf numFmtId="0" fontId="5" fillId="11" borderId="10" xfId="0" applyFont="1" applyFill="1" applyBorder="1" applyAlignment="1">
      <alignment vertical="center" wrapText="1"/>
    </xf>
    <xf numFmtId="0" fontId="5" fillId="11" borderId="10" xfId="0" applyFont="1" applyFill="1" applyBorder="1" applyAlignment="1">
      <alignment vertical="center"/>
    </xf>
    <xf numFmtId="14" fontId="5" fillId="11" borderId="10" xfId="0" applyNumberFormat="1" applyFont="1" applyFill="1" applyBorder="1" applyAlignment="1">
      <alignment vertical="center"/>
    </xf>
    <xf numFmtId="0" fontId="5" fillId="11" borderId="10" xfId="0" applyFont="1" applyFill="1" applyBorder="1" applyAlignment="1">
      <alignment horizontal="right" vertical="center"/>
    </xf>
    <xf numFmtId="4" fontId="5" fillId="11" borderId="10" xfId="0" applyNumberFormat="1" applyFont="1" applyFill="1" applyBorder="1" applyAlignment="1">
      <alignment horizontal="right" vertical="center"/>
    </xf>
    <xf numFmtId="14" fontId="0" fillId="11" borderId="10" xfId="0" applyNumberFormat="1" applyFill="1" applyBorder="1" applyAlignment="1">
      <alignment vertical="center"/>
    </xf>
    <xf numFmtId="0" fontId="0" fillId="11" borderId="10" xfId="0" applyFill="1" applyBorder="1" applyAlignment="1">
      <alignment vertical="center"/>
    </xf>
    <xf numFmtId="18" fontId="0" fillId="11" borderId="10" xfId="0" applyNumberFormat="1" applyFill="1" applyBorder="1" applyAlignment="1">
      <alignment vertical="center"/>
    </xf>
    <xf numFmtId="0" fontId="0" fillId="11" borderId="10" xfId="0" applyNumberFormat="1" applyFill="1" applyBorder="1" applyAlignment="1">
      <alignment vertical="center"/>
    </xf>
    <xf numFmtId="0" fontId="0" fillId="11" borderId="10" xfId="0" applyNumberFormat="1" applyFill="1" applyBorder="1" applyAlignment="1">
      <alignment vertical="center" wrapText="1"/>
    </xf>
    <xf numFmtId="177" fontId="0" fillId="11" borderId="10" xfId="0" applyNumberFormat="1" applyFill="1" applyBorder="1" applyAlignment="1">
      <alignment vertical="center"/>
    </xf>
    <xf numFmtId="0" fontId="0" fillId="11" borderId="10" xfId="0" applyFill="1" applyBorder="1">
      <alignment vertical="center"/>
    </xf>
    <xf numFmtId="0" fontId="5" fillId="13" borderId="10" xfId="0" applyFont="1" applyFill="1" applyBorder="1" applyAlignment="1">
      <alignment vertical="center" wrapText="1"/>
    </xf>
    <xf numFmtId="0" fontId="5" fillId="13" borderId="10" xfId="0" applyFont="1" applyFill="1" applyBorder="1" applyAlignment="1">
      <alignment vertical="center"/>
    </xf>
    <xf numFmtId="14" fontId="5" fillId="13" borderId="10" xfId="0" applyNumberFormat="1" applyFont="1" applyFill="1" applyBorder="1" applyAlignment="1">
      <alignment vertical="center"/>
    </xf>
    <xf numFmtId="0" fontId="5" fillId="13" borderId="10" xfId="0" applyFont="1" applyFill="1" applyBorder="1" applyAlignment="1">
      <alignment horizontal="right" vertical="center"/>
    </xf>
    <xf numFmtId="4" fontId="5" fillId="13" borderId="10" xfId="0" applyNumberFormat="1" applyFont="1" applyFill="1" applyBorder="1" applyAlignment="1">
      <alignment horizontal="right" vertical="center"/>
    </xf>
    <xf numFmtId="14" fontId="0" fillId="13" borderId="10" xfId="0" applyNumberFormat="1" applyFill="1" applyBorder="1" applyAlignment="1">
      <alignment vertical="center"/>
    </xf>
    <xf numFmtId="0" fontId="0" fillId="13" borderId="10" xfId="0" applyFill="1" applyBorder="1" applyAlignment="1">
      <alignment vertical="center"/>
    </xf>
    <xf numFmtId="18" fontId="0" fillId="13" borderId="10" xfId="0" applyNumberFormat="1" applyFill="1" applyBorder="1" applyAlignment="1">
      <alignment vertical="center"/>
    </xf>
    <xf numFmtId="0" fontId="0" fillId="13" borderId="10" xfId="0" applyNumberFormat="1" applyFill="1" applyBorder="1" applyAlignment="1">
      <alignment vertical="center"/>
    </xf>
    <xf numFmtId="0" fontId="0" fillId="13" borderId="10" xfId="0" applyNumberFormat="1" applyFill="1" applyBorder="1" applyAlignment="1">
      <alignment vertical="center" wrapText="1"/>
    </xf>
    <xf numFmtId="177" fontId="0" fillId="13" borderId="10" xfId="0" applyNumberFormat="1" applyFill="1" applyBorder="1" applyAlignment="1">
      <alignment vertical="center"/>
    </xf>
    <xf numFmtId="0" fontId="0" fillId="13" borderId="10" xfId="0" applyFill="1" applyBorder="1">
      <alignment vertical="center"/>
    </xf>
    <xf numFmtId="0" fontId="5" fillId="12" borderId="10" xfId="0" applyFont="1" applyFill="1" applyBorder="1" applyAlignment="1">
      <alignment vertical="center" wrapText="1"/>
    </xf>
    <xf numFmtId="0" fontId="5" fillId="12" borderId="10" xfId="0" applyFont="1" applyFill="1" applyBorder="1" applyAlignment="1">
      <alignment vertical="center"/>
    </xf>
    <xf numFmtId="14" fontId="5" fillId="12" borderId="10" xfId="0" applyNumberFormat="1" applyFont="1" applyFill="1" applyBorder="1" applyAlignment="1">
      <alignment vertical="center"/>
    </xf>
    <xf numFmtId="0" fontId="5" fillId="12" borderId="10" xfId="0" applyFont="1" applyFill="1" applyBorder="1" applyAlignment="1">
      <alignment horizontal="right" vertical="center"/>
    </xf>
    <xf numFmtId="4" fontId="5" fillId="12" borderId="10" xfId="0" applyNumberFormat="1" applyFont="1" applyFill="1" applyBorder="1" applyAlignment="1">
      <alignment horizontal="right" vertical="center"/>
    </xf>
    <xf numFmtId="14" fontId="0" fillId="12" borderId="10" xfId="0" applyNumberFormat="1" applyFill="1" applyBorder="1" applyAlignment="1">
      <alignment vertical="center"/>
    </xf>
    <xf numFmtId="0" fontId="0" fillId="12" borderId="10" xfId="0" applyFill="1" applyBorder="1" applyAlignment="1">
      <alignment vertical="center"/>
    </xf>
    <xf numFmtId="18" fontId="0" fillId="12" borderId="10" xfId="0" applyNumberFormat="1" applyFill="1" applyBorder="1" applyAlignment="1">
      <alignment vertical="center"/>
    </xf>
    <xf numFmtId="0" fontId="0" fillId="12" borderId="10" xfId="0" applyNumberFormat="1" applyFill="1" applyBorder="1" applyAlignment="1">
      <alignment vertical="center"/>
    </xf>
    <xf numFmtId="0" fontId="0" fillId="12" borderId="10" xfId="0" applyNumberFormat="1" applyFill="1" applyBorder="1" applyAlignment="1">
      <alignment vertical="center" wrapText="1"/>
    </xf>
    <xf numFmtId="177" fontId="0" fillId="12" borderId="10" xfId="0" applyNumberFormat="1" applyFill="1" applyBorder="1" applyAlignment="1">
      <alignment vertical="center"/>
    </xf>
    <xf numFmtId="0" fontId="0" fillId="12" borderId="10" xfId="0" applyFill="1" applyBorder="1">
      <alignment vertical="center"/>
    </xf>
    <xf numFmtId="0" fontId="5" fillId="9" borderId="10" xfId="0" applyFont="1" applyFill="1" applyBorder="1" applyAlignment="1">
      <alignment vertical="center"/>
    </xf>
    <xf numFmtId="0" fontId="5" fillId="9" borderId="10" xfId="0" applyFont="1" applyFill="1" applyBorder="1" applyAlignment="1">
      <alignment vertical="center" wrapText="1"/>
    </xf>
    <xf numFmtId="14" fontId="5" fillId="9" borderId="10" xfId="0" applyNumberFormat="1" applyFont="1" applyFill="1" applyBorder="1" applyAlignment="1">
      <alignment vertical="center"/>
    </xf>
    <xf numFmtId="0" fontId="5" fillId="9" borderId="10" xfId="0" applyFont="1" applyFill="1" applyBorder="1" applyAlignment="1">
      <alignment horizontal="right" vertical="center"/>
    </xf>
    <xf numFmtId="4" fontId="5" fillId="9" borderId="10" xfId="0" applyNumberFormat="1" applyFont="1" applyFill="1" applyBorder="1" applyAlignment="1">
      <alignment horizontal="right" vertical="center"/>
    </xf>
    <xf numFmtId="14" fontId="0" fillId="9" borderId="10" xfId="0" applyNumberFormat="1" applyFill="1" applyBorder="1" applyAlignment="1">
      <alignment vertical="center"/>
    </xf>
    <xf numFmtId="0" fontId="0" fillId="9" borderId="10" xfId="0" applyFill="1" applyBorder="1" applyAlignment="1">
      <alignment vertical="center"/>
    </xf>
    <xf numFmtId="18" fontId="0" fillId="9" borderId="10" xfId="0" applyNumberFormat="1" applyFill="1" applyBorder="1" applyAlignment="1">
      <alignment vertical="center"/>
    </xf>
    <xf numFmtId="0" fontId="0" fillId="9" borderId="10" xfId="0" applyNumberFormat="1" applyFill="1" applyBorder="1" applyAlignment="1">
      <alignment vertical="center"/>
    </xf>
    <xf numFmtId="0" fontId="0" fillId="9" borderId="10" xfId="0" applyNumberFormat="1" applyFill="1" applyBorder="1" applyAlignment="1">
      <alignment vertical="center" wrapText="1"/>
    </xf>
    <xf numFmtId="177" fontId="0" fillId="9" borderId="10" xfId="0" applyNumberFormat="1" applyFill="1" applyBorder="1" applyAlignment="1">
      <alignment vertical="center"/>
    </xf>
    <xf numFmtId="0" fontId="0" fillId="9" borderId="10" xfId="0" applyFill="1" applyBorder="1">
      <alignment vertical="center"/>
    </xf>
    <xf numFmtId="0" fontId="0" fillId="15" borderId="10" xfId="0" applyFill="1" applyBorder="1">
      <alignment vertical="center"/>
    </xf>
    <xf numFmtId="0" fontId="5" fillId="14" borderId="10" xfId="0" applyFont="1" applyFill="1" applyBorder="1" applyAlignment="1">
      <alignment vertical="center"/>
    </xf>
    <xf numFmtId="0" fontId="5" fillId="14" borderId="10" xfId="0" applyFont="1" applyFill="1" applyBorder="1" applyAlignment="1">
      <alignment vertical="center" wrapText="1"/>
    </xf>
    <xf numFmtId="14" fontId="5" fillId="14" borderId="10" xfId="0" applyNumberFormat="1" applyFont="1" applyFill="1" applyBorder="1" applyAlignment="1">
      <alignment vertical="center"/>
    </xf>
    <xf numFmtId="0" fontId="5" fillId="14" borderId="10" xfId="0" applyFont="1" applyFill="1" applyBorder="1" applyAlignment="1">
      <alignment horizontal="right" vertical="center"/>
    </xf>
    <xf numFmtId="4" fontId="5" fillId="14" borderId="10" xfId="0" applyNumberFormat="1" applyFont="1" applyFill="1" applyBorder="1" applyAlignment="1">
      <alignment horizontal="right" vertical="center"/>
    </xf>
    <xf numFmtId="14" fontId="0" fillId="14" borderId="10" xfId="0" applyNumberFormat="1" applyFill="1" applyBorder="1" applyAlignment="1">
      <alignment vertical="center"/>
    </xf>
    <xf numFmtId="0" fontId="0" fillId="14" borderId="10" xfId="0" applyFill="1" applyBorder="1" applyAlignment="1">
      <alignment vertical="center"/>
    </xf>
    <xf numFmtId="18" fontId="0" fillId="14" borderId="10" xfId="0" applyNumberFormat="1" applyFill="1" applyBorder="1" applyAlignment="1">
      <alignment vertical="center"/>
    </xf>
    <xf numFmtId="0" fontId="0" fillId="14" borderId="10" xfId="0" applyNumberFormat="1" applyFill="1" applyBorder="1" applyAlignment="1">
      <alignment vertical="center"/>
    </xf>
    <xf numFmtId="0" fontId="0" fillId="14" borderId="10" xfId="0" applyNumberFormat="1" applyFill="1" applyBorder="1" applyAlignment="1">
      <alignment vertical="center" wrapText="1"/>
    </xf>
    <xf numFmtId="177" fontId="0" fillId="14" borderId="10" xfId="0" applyNumberFormat="1" applyFill="1" applyBorder="1" applyAlignment="1">
      <alignment vertical="center"/>
    </xf>
    <xf numFmtId="0" fontId="0" fillId="14" borderId="10" xfId="0" applyFill="1" applyBorder="1">
      <alignment vertical="center"/>
    </xf>
    <xf numFmtId="0" fontId="5" fillId="17" borderId="10" xfId="0" applyFont="1" applyFill="1" applyBorder="1" applyAlignment="1">
      <alignment vertical="center" wrapText="1"/>
    </xf>
    <xf numFmtId="0" fontId="5" fillId="17" borderId="10" xfId="0" applyFont="1" applyFill="1" applyBorder="1" applyAlignment="1">
      <alignment vertical="center"/>
    </xf>
    <xf numFmtId="14" fontId="5" fillId="17" borderId="10" xfId="0" applyNumberFormat="1" applyFont="1" applyFill="1" applyBorder="1" applyAlignment="1">
      <alignment vertical="center"/>
    </xf>
    <xf numFmtId="0" fontId="5" fillId="17" borderId="10" xfId="0" applyFont="1" applyFill="1" applyBorder="1" applyAlignment="1">
      <alignment horizontal="right" vertical="center"/>
    </xf>
    <xf numFmtId="4" fontId="5" fillId="17" borderId="10" xfId="0" applyNumberFormat="1" applyFont="1" applyFill="1" applyBorder="1" applyAlignment="1">
      <alignment horizontal="right" vertical="center"/>
    </xf>
    <xf numFmtId="14" fontId="0" fillId="17" borderId="10" xfId="0" applyNumberFormat="1" applyFill="1" applyBorder="1" applyAlignment="1">
      <alignment vertical="center"/>
    </xf>
    <xf numFmtId="0" fontId="0" fillId="17" borderId="10" xfId="0" applyFill="1" applyBorder="1" applyAlignment="1">
      <alignment vertical="center"/>
    </xf>
    <xf numFmtId="18" fontId="0" fillId="17" borderId="10" xfId="0" applyNumberFormat="1" applyFill="1" applyBorder="1" applyAlignment="1">
      <alignment vertical="center"/>
    </xf>
    <xf numFmtId="0" fontId="0" fillId="17" borderId="10" xfId="0" applyNumberFormat="1" applyFill="1" applyBorder="1" applyAlignment="1">
      <alignment vertical="center"/>
    </xf>
    <xf numFmtId="0" fontId="0" fillId="17" borderId="10" xfId="0" applyNumberFormat="1" applyFill="1" applyBorder="1" applyAlignment="1">
      <alignment vertical="center" wrapText="1"/>
    </xf>
    <xf numFmtId="177" fontId="0" fillId="17" borderId="10" xfId="0" applyNumberFormat="1" applyFill="1" applyBorder="1" applyAlignment="1">
      <alignment vertical="center"/>
    </xf>
    <xf numFmtId="0" fontId="0" fillId="17" borderId="10" xfId="0" applyFill="1" applyBorder="1">
      <alignment vertical="center"/>
    </xf>
    <xf numFmtId="0" fontId="5" fillId="10" borderId="10" xfId="0" applyFont="1" applyFill="1" applyBorder="1" applyAlignment="1">
      <alignment vertical="center"/>
    </xf>
    <xf numFmtId="0" fontId="5" fillId="10" borderId="10" xfId="0" applyFont="1" applyFill="1" applyBorder="1" applyAlignment="1">
      <alignment vertical="center" wrapText="1"/>
    </xf>
    <xf numFmtId="14" fontId="5" fillId="10" borderId="10" xfId="0" applyNumberFormat="1" applyFont="1" applyFill="1" applyBorder="1" applyAlignment="1">
      <alignment vertical="center"/>
    </xf>
    <xf numFmtId="0" fontId="5" fillId="10" borderId="10" xfId="0" applyFont="1" applyFill="1" applyBorder="1" applyAlignment="1">
      <alignment horizontal="right" vertical="center"/>
    </xf>
    <xf numFmtId="4" fontId="5" fillId="10" borderId="10" xfId="0" applyNumberFormat="1" applyFont="1" applyFill="1" applyBorder="1" applyAlignment="1">
      <alignment horizontal="right" vertical="center"/>
    </xf>
    <xf numFmtId="14" fontId="0" fillId="10" borderId="10" xfId="0" applyNumberFormat="1" applyFill="1" applyBorder="1" applyAlignment="1">
      <alignment vertical="center"/>
    </xf>
    <xf numFmtId="0" fontId="0" fillId="10" borderId="10" xfId="0" applyFill="1" applyBorder="1" applyAlignment="1">
      <alignment vertical="center"/>
    </xf>
    <xf numFmtId="18" fontId="0" fillId="10" borderId="10" xfId="0" applyNumberFormat="1" applyFill="1" applyBorder="1" applyAlignment="1">
      <alignment vertical="center"/>
    </xf>
    <xf numFmtId="0" fontId="0" fillId="10" borderId="10" xfId="0" applyNumberFormat="1" applyFill="1" applyBorder="1" applyAlignment="1">
      <alignment vertical="center"/>
    </xf>
    <xf numFmtId="0" fontId="0" fillId="10" borderId="10" xfId="0" applyNumberFormat="1" applyFill="1" applyBorder="1" applyAlignment="1">
      <alignment vertical="center" wrapText="1"/>
    </xf>
    <xf numFmtId="177" fontId="0" fillId="10" borderId="10" xfId="0" applyNumberFormat="1" applyFill="1" applyBorder="1" applyAlignment="1">
      <alignment vertical="center"/>
    </xf>
    <xf numFmtId="0" fontId="0" fillId="10" borderId="10" xfId="0" applyFill="1" applyBorder="1">
      <alignment vertical="center"/>
    </xf>
    <xf numFmtId="4" fontId="0" fillId="8" borderId="10" xfId="0" applyNumberFormat="1" applyFill="1" applyBorder="1">
      <alignment vertical="center"/>
    </xf>
    <xf numFmtId="0" fontId="0" fillId="0" borderId="10" xfId="0" applyBorder="1" applyAlignment="1">
      <alignment vertical="center" wrapText="1"/>
    </xf>
    <xf numFmtId="0" fontId="4" fillId="6" borderId="10" xfId="0" applyFont="1" applyFill="1" applyBorder="1" applyAlignment="1">
      <alignment horizontal="right" vertical="center" wrapText="1"/>
    </xf>
    <xf numFmtId="4" fontId="4" fillId="6" borderId="10" xfId="0" applyNumberFormat="1" applyFont="1" applyFill="1" applyBorder="1" applyAlignment="1">
      <alignment horizontal="right" vertical="center" wrapText="1"/>
    </xf>
    <xf numFmtId="0" fontId="4" fillId="6" borderId="10" xfId="0" applyFont="1" applyFill="1" applyBorder="1" applyAlignment="1">
      <alignment vertical="center" wrapText="1"/>
    </xf>
    <xf numFmtId="14" fontId="0" fillId="0" borderId="10" xfId="0" applyNumberFormat="1" applyBorder="1">
      <alignment vertical="center"/>
    </xf>
    <xf numFmtId="18" fontId="0" fillId="0" borderId="10" xfId="0" applyNumberFormat="1" applyBorder="1">
      <alignment vertical="center"/>
    </xf>
    <xf numFmtId="176" fontId="0" fillId="0" borderId="10" xfId="0" applyNumberFormat="1" applyBorder="1">
      <alignment vertical="center"/>
    </xf>
    <xf numFmtId="176" fontId="0" fillId="0" borderId="10" xfId="0" applyNumberFormat="1" applyBorder="1" applyAlignment="1">
      <alignment vertical="center" wrapText="1"/>
    </xf>
    <xf numFmtId="3" fontId="0" fillId="0" borderId="10" xfId="0" applyNumberFormat="1" applyBorder="1">
      <alignment vertical="center"/>
    </xf>
    <xf numFmtId="0" fontId="0" fillId="0" borderId="10" xfId="0" applyNumberFormat="1" applyBorder="1">
      <alignment vertical="center"/>
    </xf>
    <xf numFmtId="0" fontId="7" fillId="0" borderId="10" xfId="0" applyFont="1" applyBorder="1">
      <alignment vertical="center"/>
    </xf>
    <xf numFmtId="0" fontId="0" fillId="0" borderId="17" xfId="0" applyBorder="1">
      <alignment vertical="center"/>
    </xf>
    <xf numFmtId="0" fontId="0" fillId="0" borderId="19" xfId="0" applyBorder="1">
      <alignment vertical="center"/>
    </xf>
    <xf numFmtId="0" fontId="0" fillId="0" borderId="19" xfId="0" applyBorder="1" applyAlignment="1">
      <alignment vertical="center" wrapText="1"/>
    </xf>
    <xf numFmtId="0" fontId="5" fillId="19" borderId="10" xfId="0" applyFont="1" applyFill="1" applyBorder="1" applyAlignment="1">
      <alignment vertical="center" wrapText="1"/>
    </xf>
    <xf numFmtId="0" fontId="5" fillId="19" borderId="10" xfId="0" applyFont="1" applyFill="1" applyBorder="1" applyAlignment="1">
      <alignment vertical="center"/>
    </xf>
    <xf numFmtId="14" fontId="5" fillId="19" borderId="10" xfId="0" applyNumberFormat="1" applyFont="1" applyFill="1" applyBorder="1" applyAlignment="1">
      <alignment vertical="center"/>
    </xf>
    <xf numFmtId="0" fontId="5" fillId="19" borderId="10" xfId="0" applyFont="1" applyFill="1" applyBorder="1" applyAlignment="1">
      <alignment horizontal="right" vertical="center"/>
    </xf>
    <xf numFmtId="4" fontId="5" fillId="19" borderId="10" xfId="0" applyNumberFormat="1" applyFont="1" applyFill="1" applyBorder="1" applyAlignment="1">
      <alignment horizontal="right" vertical="center"/>
    </xf>
    <xf numFmtId="14" fontId="0" fillId="19" borderId="10" xfId="0" applyNumberFormat="1" applyFill="1" applyBorder="1" applyAlignment="1">
      <alignment vertical="center"/>
    </xf>
    <xf numFmtId="0" fontId="0" fillId="19" borderId="10" xfId="0" applyFill="1" applyBorder="1" applyAlignment="1">
      <alignment vertical="center"/>
    </xf>
    <xf numFmtId="18" fontId="0" fillId="19" borderId="10" xfId="0" applyNumberFormat="1" applyFill="1" applyBorder="1" applyAlignment="1">
      <alignment vertical="center"/>
    </xf>
    <xf numFmtId="0" fontId="0" fillId="19" borderId="10" xfId="0" applyNumberFormat="1" applyFill="1" applyBorder="1" applyAlignment="1">
      <alignment vertical="center"/>
    </xf>
    <xf numFmtId="0" fontId="0" fillId="19" borderId="10" xfId="0" applyNumberFormat="1" applyFill="1" applyBorder="1" applyAlignment="1">
      <alignment vertical="center" wrapText="1"/>
    </xf>
    <xf numFmtId="177" fontId="0" fillId="19" borderId="10" xfId="0" applyNumberFormat="1" applyFill="1" applyBorder="1" applyAlignment="1">
      <alignment vertical="center"/>
    </xf>
    <xf numFmtId="0" fontId="0" fillId="19" borderId="10" xfId="0" applyFill="1" applyBorder="1">
      <alignment vertical="center"/>
    </xf>
    <xf numFmtId="0" fontId="5" fillId="18" borderId="10" xfId="0" applyFont="1" applyFill="1" applyBorder="1" applyAlignment="1">
      <alignment vertical="center" wrapText="1"/>
    </xf>
    <xf numFmtId="0" fontId="5" fillId="18" borderId="10" xfId="0" applyFont="1" applyFill="1" applyBorder="1" applyAlignment="1">
      <alignment vertical="center"/>
    </xf>
    <xf numFmtId="14" fontId="5" fillId="18" borderId="10" xfId="0" applyNumberFormat="1" applyFont="1" applyFill="1" applyBorder="1" applyAlignment="1">
      <alignment vertical="center"/>
    </xf>
    <xf numFmtId="0" fontId="5" fillId="18" borderId="10" xfId="0" applyFont="1" applyFill="1" applyBorder="1" applyAlignment="1">
      <alignment horizontal="right" vertical="center"/>
    </xf>
    <xf numFmtId="4" fontId="5" fillId="18" borderId="10" xfId="0" applyNumberFormat="1" applyFont="1" applyFill="1" applyBorder="1" applyAlignment="1">
      <alignment horizontal="right" vertical="center"/>
    </xf>
    <xf numFmtId="14" fontId="0" fillId="18" borderId="10" xfId="0" applyNumberFormat="1" applyFill="1" applyBorder="1" applyAlignment="1">
      <alignment vertical="center"/>
    </xf>
    <xf numFmtId="0" fontId="0" fillId="18" borderId="10" xfId="0" applyFill="1" applyBorder="1" applyAlignment="1">
      <alignment vertical="center"/>
    </xf>
    <xf numFmtId="18" fontId="0" fillId="18" borderId="10" xfId="0" applyNumberFormat="1" applyFill="1" applyBorder="1" applyAlignment="1">
      <alignment vertical="center"/>
    </xf>
    <xf numFmtId="0" fontId="0" fillId="18" borderId="10" xfId="0" applyNumberFormat="1" applyFill="1" applyBorder="1" applyAlignment="1">
      <alignment vertical="center"/>
    </xf>
    <xf numFmtId="0" fontId="0" fillId="18" borderId="10" xfId="0" applyNumberFormat="1" applyFill="1" applyBorder="1" applyAlignment="1">
      <alignment vertical="center" wrapText="1"/>
    </xf>
    <xf numFmtId="177" fontId="0" fillId="18" borderId="10" xfId="0" applyNumberFormat="1" applyFill="1" applyBorder="1" applyAlignment="1">
      <alignment vertical="center"/>
    </xf>
    <xf numFmtId="0" fontId="0" fillId="18" borderId="10" xfId="0" applyFill="1" applyBorder="1">
      <alignment vertical="center"/>
    </xf>
    <xf numFmtId="0" fontId="5" fillId="16" borderId="10" xfId="0" applyFont="1" applyFill="1" applyBorder="1" applyAlignment="1">
      <alignment vertical="center" wrapText="1"/>
    </xf>
    <xf numFmtId="0" fontId="5" fillId="16" borderId="10" xfId="0" applyFont="1" applyFill="1" applyBorder="1" applyAlignment="1">
      <alignment vertical="center"/>
    </xf>
    <xf numFmtId="14" fontId="5" fillId="16" borderId="10" xfId="0" applyNumberFormat="1" applyFont="1" applyFill="1" applyBorder="1" applyAlignment="1">
      <alignment vertical="center"/>
    </xf>
    <xf numFmtId="0" fontId="5" fillId="16" borderId="10" xfId="0" applyFont="1" applyFill="1" applyBorder="1" applyAlignment="1">
      <alignment horizontal="right" vertical="center"/>
    </xf>
    <xf numFmtId="4" fontId="5" fillId="16" borderId="10" xfId="0" applyNumberFormat="1" applyFont="1" applyFill="1" applyBorder="1" applyAlignment="1">
      <alignment horizontal="right" vertical="center"/>
    </xf>
    <xf numFmtId="14" fontId="0" fillId="16" borderId="10" xfId="0" applyNumberFormat="1" applyFill="1" applyBorder="1" applyAlignment="1">
      <alignment vertical="center"/>
    </xf>
    <xf numFmtId="0" fontId="0" fillId="16" borderId="10" xfId="0" applyFill="1" applyBorder="1" applyAlignment="1">
      <alignment vertical="center"/>
    </xf>
    <xf numFmtId="18" fontId="0" fillId="16" borderId="10" xfId="0" applyNumberFormat="1" applyFill="1" applyBorder="1" applyAlignment="1">
      <alignment vertical="center"/>
    </xf>
    <xf numFmtId="0" fontId="0" fillId="16" borderId="10" xfId="0" applyNumberFormat="1" applyFill="1" applyBorder="1" applyAlignment="1">
      <alignment vertical="center"/>
    </xf>
    <xf numFmtId="0" fontId="0" fillId="16" borderId="10" xfId="0" applyNumberFormat="1" applyFill="1" applyBorder="1" applyAlignment="1">
      <alignment vertical="center" wrapText="1"/>
    </xf>
    <xf numFmtId="177" fontId="0" fillId="16" borderId="10" xfId="0" applyNumberFormat="1" applyFill="1" applyBorder="1" applyAlignment="1">
      <alignment vertical="center"/>
    </xf>
    <xf numFmtId="0" fontId="0" fillId="16" borderId="10" xfId="0" applyFill="1" applyBorder="1">
      <alignment vertical="center"/>
    </xf>
    <xf numFmtId="0" fontId="0" fillId="17" borderId="10" xfId="0" applyFill="1" applyBorder="1" applyAlignment="1">
      <alignment vertical="center" wrapText="1"/>
    </xf>
    <xf numFmtId="178" fontId="0" fillId="0" borderId="10" xfId="0" applyNumberFormat="1" applyBorder="1">
      <alignment vertical="center"/>
    </xf>
    <xf numFmtId="0" fontId="0" fillId="18" borderId="0" xfId="0" applyFill="1">
      <alignment vertical="center"/>
    </xf>
    <xf numFmtId="0" fontId="0" fillId="19" borderId="0" xfId="0" applyFill="1">
      <alignment vertical="center"/>
    </xf>
    <xf numFmtId="0" fontId="0" fillId="8" borderId="0" xfId="0" applyFill="1">
      <alignment vertical="center"/>
    </xf>
    <xf numFmtId="0" fontId="0" fillId="20" borderId="0" xfId="0" applyFill="1">
      <alignment vertical="center"/>
    </xf>
    <xf numFmtId="0" fontId="0" fillId="21" borderId="0" xfId="0" applyFill="1">
      <alignment vertical="center"/>
    </xf>
    <xf numFmtId="0" fontId="0" fillId="22" borderId="0" xfId="0" applyFill="1">
      <alignment vertical="center"/>
    </xf>
    <xf numFmtId="0" fontId="0" fillId="23" borderId="0" xfId="0" applyFill="1">
      <alignment vertical="center"/>
    </xf>
    <xf numFmtId="9" fontId="0" fillId="0" borderId="0" xfId="0" applyNumberFormat="1">
      <alignment vertical="center"/>
    </xf>
    <xf numFmtId="0" fontId="0" fillId="24" borderId="0" xfId="0" applyFill="1">
      <alignment vertical="center"/>
    </xf>
    <xf numFmtId="0" fontId="0" fillId="0" borderId="10" xfId="0" applyBorder="1" applyAlignment="1">
      <alignment horizontal="center" vertical="center"/>
    </xf>
    <xf numFmtId="0" fontId="5" fillId="5" borderId="5" xfId="0" applyFont="1" applyFill="1" applyBorder="1" applyAlignment="1">
      <alignment vertical="center" wrapText="1"/>
    </xf>
    <xf numFmtId="0" fontId="5" fillId="5" borderId="6" xfId="0" applyFont="1" applyFill="1" applyBorder="1" applyAlignment="1">
      <alignment vertical="center" wrapText="1"/>
    </xf>
    <xf numFmtId="0" fontId="4" fillId="2" borderId="0" xfId="0" applyFont="1" applyFill="1" applyAlignment="1">
      <alignment horizontal="left" vertical="center" wrapText="1"/>
    </xf>
    <xf numFmtId="0" fontId="4" fillId="3" borderId="2"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6" borderId="4" xfId="0" applyFont="1" applyFill="1" applyBorder="1" applyAlignment="1">
      <alignment vertical="center" wrapText="1"/>
    </xf>
    <xf numFmtId="0" fontId="4" fillId="6" borderId="6" xfId="0" applyFont="1" applyFill="1" applyBorder="1" applyAlignment="1">
      <alignment vertical="center" wrapText="1"/>
    </xf>
    <xf numFmtId="0" fontId="5" fillId="0" borderId="7" xfId="0" applyFont="1" applyBorder="1" applyAlignment="1">
      <alignment vertical="center" wrapText="1"/>
    </xf>
    <xf numFmtId="0" fontId="4" fillId="6" borderId="2" xfId="0" applyFont="1" applyFill="1" applyBorder="1" applyAlignment="1">
      <alignment vertical="center" wrapText="1"/>
    </xf>
    <xf numFmtId="0" fontId="4" fillId="6" borderId="8" xfId="0" applyFont="1" applyFill="1" applyBorder="1" applyAlignment="1">
      <alignment vertical="center" wrapText="1"/>
    </xf>
    <xf numFmtId="0" fontId="4" fillId="7" borderId="2" xfId="0" applyFont="1" applyFill="1" applyBorder="1" applyAlignment="1">
      <alignment vertical="center" wrapText="1"/>
    </xf>
    <xf numFmtId="0" fontId="4" fillId="7" borderId="8" xfId="0" applyFont="1" applyFill="1" applyBorder="1" applyAlignment="1">
      <alignment vertical="center" wrapText="1"/>
    </xf>
    <xf numFmtId="0" fontId="4" fillId="2" borderId="7" xfId="0" applyFont="1" applyFill="1" applyBorder="1" applyAlignment="1">
      <alignment horizontal="lef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center" vertical="center"/>
    </xf>
    <xf numFmtId="0" fontId="0" fillId="0" borderId="9" xfId="0" applyBorder="1" applyAlignment="1">
      <alignment horizontal="center" vertical="center"/>
    </xf>
    <xf numFmtId="0" fontId="4" fillId="6" borderId="10" xfId="0" applyFont="1" applyFill="1" applyBorder="1" applyAlignment="1">
      <alignment vertical="center" wrapText="1"/>
    </xf>
    <xf numFmtId="0" fontId="5" fillId="0" borderId="10" xfId="0" applyFont="1" applyBorder="1" applyAlignment="1">
      <alignmen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0" borderId="18" xfId="0" applyBorder="1" applyAlignment="1">
      <alignment horizontal="left" vertical="center" wrapText="1"/>
    </xf>
    <xf numFmtId="0" fontId="0" fillId="0" borderId="17"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left" vertical="center"/>
    </xf>
    <xf numFmtId="20" fontId="0" fillId="0" borderId="0" xfId="0" applyNumberFormat="1">
      <alignment vertical="center"/>
    </xf>
    <xf numFmtId="20" fontId="0" fillId="20" borderId="0" xfId="0" applyNumberFormat="1" applyFill="1">
      <alignment vertical="center"/>
    </xf>
    <xf numFmtId="20" fontId="0" fillId="19" borderId="0" xfId="0" applyNumberFormat="1" applyFill="1">
      <alignment vertical="center"/>
    </xf>
    <xf numFmtId="20" fontId="0" fillId="24" borderId="0" xfId="0" applyNumberFormat="1"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5</xdr:col>
      <xdr:colOff>801756</xdr:colOff>
      <xdr:row>2</xdr:row>
      <xdr:rowOff>79927</xdr:rowOff>
    </xdr:to>
    <xdr:pic>
      <xdr:nvPicPr>
        <xdr:cNvPr id="1025" name="logo_img" descr="Interactive Brokers"/>
        <xdr:cNvPicPr>
          <a:picLocks noChangeAspect="1" noChangeArrowheads="1"/>
        </xdr:cNvPicPr>
      </xdr:nvPicPr>
      <xdr:blipFill>
        <a:blip xmlns:r="http://schemas.openxmlformats.org/officeDocument/2006/relationships" r:embed="rId1"/>
        <a:srcRect/>
        <a:stretch>
          <a:fillRect/>
        </a:stretch>
      </xdr:blipFill>
      <xdr:spPr bwMode="auto">
        <a:xfrm>
          <a:off x="1371600" y="0"/>
          <a:ext cx="2857500" cy="428625"/>
        </a:xfrm>
        <a:prstGeom prst="rect">
          <a:avLst/>
        </a:prstGeom>
        <a:noFill/>
      </xdr:spPr>
    </xdr:pic>
    <xdr:clientData/>
  </xdr:twoCellAnchor>
  <xdr:twoCellAnchor editAs="oneCell">
    <xdr:from>
      <xdr:col>2</xdr:col>
      <xdr:colOff>0</xdr:colOff>
      <xdr:row>0</xdr:row>
      <xdr:rowOff>0</xdr:rowOff>
    </xdr:from>
    <xdr:to>
      <xdr:col>2</xdr:col>
      <xdr:colOff>152400</xdr:colOff>
      <xdr:row>0</xdr:row>
      <xdr:rowOff>152400</xdr:rowOff>
    </xdr:to>
    <xdr:pic>
      <xdr:nvPicPr>
        <xdr:cNvPr id="1026" name="Picture 2"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1371600" y="5029200"/>
          <a:ext cx="152400" cy="152400"/>
        </a:xfrm>
        <a:prstGeom prst="rect">
          <a:avLst/>
        </a:prstGeom>
        <a:noFill/>
      </xdr:spPr>
    </xdr:pic>
    <xdr:clientData/>
  </xdr:twoCellAnchor>
  <xdr:twoCellAnchor editAs="oneCell">
    <xdr:from>
      <xdr:col>2</xdr:col>
      <xdr:colOff>0</xdr:colOff>
      <xdr:row>0</xdr:row>
      <xdr:rowOff>0</xdr:rowOff>
    </xdr:from>
    <xdr:to>
      <xdr:col>2</xdr:col>
      <xdr:colOff>152400</xdr:colOff>
      <xdr:row>0</xdr:row>
      <xdr:rowOff>152400</xdr:rowOff>
    </xdr:to>
    <xdr:pic>
      <xdr:nvPicPr>
        <xdr:cNvPr id="1027" name="Picture 3"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1371600" y="6296025"/>
          <a:ext cx="152400" cy="152400"/>
        </a:xfrm>
        <a:prstGeom prst="rect">
          <a:avLst/>
        </a:prstGeom>
        <a:noFill/>
      </xdr:spPr>
    </xdr:pic>
    <xdr:clientData/>
  </xdr:twoCellAnchor>
  <xdr:twoCellAnchor editAs="oneCell">
    <xdr:from>
      <xdr:col>2</xdr:col>
      <xdr:colOff>0</xdr:colOff>
      <xdr:row>99</xdr:row>
      <xdr:rowOff>0</xdr:rowOff>
    </xdr:from>
    <xdr:to>
      <xdr:col>2</xdr:col>
      <xdr:colOff>152400</xdr:colOff>
      <xdr:row>99</xdr:row>
      <xdr:rowOff>152400</xdr:rowOff>
    </xdr:to>
    <xdr:pic>
      <xdr:nvPicPr>
        <xdr:cNvPr id="1028" name="Picture 4"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1371600" y="41890950"/>
          <a:ext cx="152400" cy="152400"/>
        </a:xfrm>
        <a:prstGeom prst="rect">
          <a:avLst/>
        </a:prstGeom>
        <a:noFill/>
      </xdr:spPr>
    </xdr:pic>
    <xdr:clientData/>
  </xdr:twoCellAnchor>
  <xdr:twoCellAnchor editAs="oneCell">
    <xdr:from>
      <xdr:col>2</xdr:col>
      <xdr:colOff>0</xdr:colOff>
      <xdr:row>99</xdr:row>
      <xdr:rowOff>0</xdr:rowOff>
    </xdr:from>
    <xdr:to>
      <xdr:col>2</xdr:col>
      <xdr:colOff>152400</xdr:colOff>
      <xdr:row>99</xdr:row>
      <xdr:rowOff>152400</xdr:rowOff>
    </xdr:to>
    <xdr:pic>
      <xdr:nvPicPr>
        <xdr:cNvPr id="1029" name="Picture 5"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1371600" y="43157775"/>
          <a:ext cx="152400" cy="1524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114300</xdr:colOff>
      <xdr:row>2</xdr:row>
      <xdr:rowOff>19050</xdr:rowOff>
    </xdr:to>
    <xdr:pic>
      <xdr:nvPicPr>
        <xdr:cNvPr id="2049" name="logo_img" descr="Interactive Brokers"/>
        <xdr:cNvPicPr>
          <a:picLocks noChangeAspect="1" noChangeArrowheads="1"/>
        </xdr:cNvPicPr>
      </xdr:nvPicPr>
      <xdr:blipFill>
        <a:blip xmlns:r="http://schemas.openxmlformats.org/officeDocument/2006/relationships" r:embed="rId1"/>
        <a:srcRect/>
        <a:stretch>
          <a:fillRect/>
        </a:stretch>
      </xdr:blipFill>
      <xdr:spPr bwMode="auto">
        <a:xfrm>
          <a:off x="0" y="0"/>
          <a:ext cx="2857500" cy="428625"/>
        </a:xfrm>
        <a:prstGeom prst="rect">
          <a:avLst/>
        </a:prstGeom>
        <a:noFill/>
      </xdr:spPr>
    </xdr:pic>
    <xdr:clientData/>
  </xdr:twoCellAnchor>
  <xdr:twoCellAnchor editAs="oneCell">
    <xdr:from>
      <xdr:col>1</xdr:col>
      <xdr:colOff>0</xdr:colOff>
      <xdr:row>9</xdr:row>
      <xdr:rowOff>0</xdr:rowOff>
    </xdr:from>
    <xdr:to>
      <xdr:col>1</xdr:col>
      <xdr:colOff>152400</xdr:colOff>
      <xdr:row>9</xdr:row>
      <xdr:rowOff>152400</xdr:rowOff>
    </xdr:to>
    <xdr:pic>
      <xdr:nvPicPr>
        <xdr:cNvPr id="2050" name="Picture 2"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0" y="5029200"/>
          <a:ext cx="152400" cy="152400"/>
        </a:xfrm>
        <a:prstGeom prst="rect">
          <a:avLst/>
        </a:prstGeom>
        <a:noFill/>
      </xdr:spPr>
    </xdr:pic>
    <xdr:clientData/>
  </xdr:twoCellAnchor>
  <xdr:twoCellAnchor editAs="oneCell">
    <xdr:from>
      <xdr:col>1</xdr:col>
      <xdr:colOff>0</xdr:colOff>
      <xdr:row>12</xdr:row>
      <xdr:rowOff>0</xdr:rowOff>
    </xdr:from>
    <xdr:to>
      <xdr:col>1</xdr:col>
      <xdr:colOff>152400</xdr:colOff>
      <xdr:row>12</xdr:row>
      <xdr:rowOff>152400</xdr:rowOff>
    </xdr:to>
    <xdr:pic>
      <xdr:nvPicPr>
        <xdr:cNvPr id="2051" name="Picture 3"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0" y="6296025"/>
          <a:ext cx="152400" cy="152400"/>
        </a:xfrm>
        <a:prstGeom prst="rect">
          <a:avLst/>
        </a:prstGeom>
        <a:noFill/>
      </xdr:spPr>
    </xdr:pic>
    <xdr:clientData/>
  </xdr:twoCellAnchor>
  <xdr:twoCellAnchor editAs="oneCell">
    <xdr:from>
      <xdr:col>1</xdr:col>
      <xdr:colOff>0</xdr:colOff>
      <xdr:row>482</xdr:row>
      <xdr:rowOff>0</xdr:rowOff>
    </xdr:from>
    <xdr:to>
      <xdr:col>1</xdr:col>
      <xdr:colOff>152400</xdr:colOff>
      <xdr:row>482</xdr:row>
      <xdr:rowOff>152400</xdr:rowOff>
    </xdr:to>
    <xdr:pic>
      <xdr:nvPicPr>
        <xdr:cNvPr id="2052" name="Picture 4"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0" y="198824850"/>
          <a:ext cx="152400" cy="152400"/>
        </a:xfrm>
        <a:prstGeom prst="rect">
          <a:avLst/>
        </a:prstGeom>
        <a:noFill/>
      </xdr:spPr>
    </xdr:pic>
    <xdr:clientData/>
  </xdr:twoCellAnchor>
  <xdr:twoCellAnchor editAs="oneCell">
    <xdr:from>
      <xdr:col>1</xdr:col>
      <xdr:colOff>0</xdr:colOff>
      <xdr:row>482</xdr:row>
      <xdr:rowOff>0</xdr:rowOff>
    </xdr:from>
    <xdr:to>
      <xdr:col>1</xdr:col>
      <xdr:colOff>152400</xdr:colOff>
      <xdr:row>482</xdr:row>
      <xdr:rowOff>152400</xdr:rowOff>
    </xdr:to>
    <xdr:pic>
      <xdr:nvPicPr>
        <xdr:cNvPr id="2053" name="Picture 5" descr="https://www.interactivebrokers.com/reporting/images/icon_help.png"/>
        <xdr:cNvPicPr>
          <a:picLocks noChangeAspect="1" noChangeArrowheads="1"/>
        </xdr:cNvPicPr>
      </xdr:nvPicPr>
      <xdr:blipFill>
        <a:blip xmlns:r="http://schemas.openxmlformats.org/officeDocument/2006/relationships" r:embed="rId2"/>
        <a:srcRect/>
        <a:stretch>
          <a:fillRect/>
        </a:stretch>
      </xdr:blipFill>
      <xdr:spPr bwMode="auto">
        <a:xfrm>
          <a:off x="0" y="200091675"/>
          <a:ext cx="152400" cy="1524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C1:T99"/>
  <sheetViews>
    <sheetView topLeftCell="E61" zoomScale="115" zoomScaleNormal="115" workbookViewId="0">
      <selection activeCell="P4" sqref="P4:T4"/>
    </sheetView>
  </sheetViews>
  <sheetFormatPr defaultRowHeight="13.5"/>
  <cols>
    <col min="6" max="6" width="24.25" customWidth="1"/>
    <col min="7" max="7" width="9.5" bestFit="1" customWidth="1"/>
    <col min="12" max="12" width="12.25" bestFit="1" customWidth="1"/>
    <col min="16" max="16" width="11.625" bestFit="1" customWidth="1"/>
    <col min="17" max="17" width="11.625" customWidth="1"/>
    <col min="19" max="19" width="9.5" bestFit="1" customWidth="1"/>
    <col min="20" max="20" width="16.125" bestFit="1" customWidth="1"/>
  </cols>
  <sheetData>
    <row r="1" spans="3:20">
      <c r="C1" s="7" t="s">
        <v>0</v>
      </c>
      <c r="D1" s="213" t="s">
        <v>1</v>
      </c>
      <c r="E1" s="213"/>
      <c r="F1" s="7" t="s">
        <v>2</v>
      </c>
      <c r="G1" s="7" t="s">
        <v>3</v>
      </c>
      <c r="H1" s="7" t="s">
        <v>4</v>
      </c>
      <c r="I1" s="7" t="s">
        <v>5</v>
      </c>
      <c r="J1" s="8" t="s">
        <v>6</v>
      </c>
      <c r="K1" s="8" t="s">
        <v>7</v>
      </c>
      <c r="L1" s="8" t="s">
        <v>8</v>
      </c>
      <c r="M1" s="8" t="s">
        <v>9</v>
      </c>
      <c r="N1" s="8" t="s">
        <v>10</v>
      </c>
      <c r="O1" s="8" t="s">
        <v>11</v>
      </c>
    </row>
    <row r="2" spans="3:20">
      <c r="C2" s="214" t="s">
        <v>12</v>
      </c>
      <c r="D2" s="214"/>
      <c r="E2" s="214"/>
      <c r="F2" s="214"/>
      <c r="G2" s="214"/>
      <c r="H2" s="214"/>
      <c r="I2" s="214"/>
      <c r="J2" s="214"/>
      <c r="K2" s="214"/>
      <c r="L2" s="214"/>
      <c r="M2" s="214"/>
      <c r="N2" s="214"/>
      <c r="O2" s="214"/>
    </row>
    <row r="3" spans="3:20">
      <c r="C3" s="215" t="s">
        <v>13</v>
      </c>
      <c r="D3" s="215"/>
      <c r="E3" s="215"/>
      <c r="F3" s="215"/>
      <c r="G3" s="215"/>
      <c r="H3" s="215"/>
      <c r="I3" s="215"/>
      <c r="J3" s="215"/>
      <c r="K3" s="215"/>
      <c r="L3" s="215"/>
      <c r="M3" s="215"/>
      <c r="N3" s="215"/>
      <c r="O3" s="215"/>
    </row>
    <row r="4" spans="3:20">
      <c r="C4" s="9" t="s">
        <v>14</v>
      </c>
      <c r="D4" s="211">
        <v>2822</v>
      </c>
      <c r="E4" s="212"/>
      <c r="F4" s="10" t="s">
        <v>15</v>
      </c>
      <c r="G4" s="12">
        <v>42257</v>
      </c>
      <c r="H4" s="10" t="s">
        <v>16</v>
      </c>
      <c r="I4" s="10" t="s">
        <v>17</v>
      </c>
      <c r="J4" s="13">
        <v>400</v>
      </c>
      <c r="K4" s="13">
        <v>11.64</v>
      </c>
      <c r="L4" s="14">
        <v>-4656</v>
      </c>
      <c r="M4" s="13">
        <v>-18</v>
      </c>
      <c r="N4" s="13">
        <v>-0.13</v>
      </c>
      <c r="O4" s="13"/>
      <c r="P4" s="11" t="str">
        <f>LEFT(F4,10)</f>
        <v>2015-09-07</v>
      </c>
      <c r="Q4" s="28">
        <f>DATE(YEAR(P4),MONTH(P4),DAY(P4))</f>
        <v>42254</v>
      </c>
      <c r="R4" t="str">
        <f>RIGHT(F4,8)</f>
        <v>22:42:00</v>
      </c>
      <c r="S4" s="28">
        <f>TIME(LEFT(R4,2),MID(R4,4,2),RIGHT(R4,2))</f>
        <v>0.9458333333333333</v>
      </c>
      <c r="T4" s="29">
        <f>Q4+S4</f>
        <v>42254.945833333331</v>
      </c>
    </row>
    <row r="5" spans="3:20">
      <c r="C5" s="9" t="s">
        <v>14</v>
      </c>
      <c r="D5" s="211">
        <v>2822</v>
      </c>
      <c r="E5" s="212"/>
      <c r="F5" s="10" t="s">
        <v>18</v>
      </c>
      <c r="G5" s="12">
        <v>42257</v>
      </c>
      <c r="H5" s="10" t="s">
        <v>16</v>
      </c>
      <c r="I5" s="10" t="s">
        <v>17</v>
      </c>
      <c r="J5" s="13">
        <v>400</v>
      </c>
      <c r="K5" s="13">
        <v>11.8</v>
      </c>
      <c r="L5" s="14">
        <v>-4720</v>
      </c>
      <c r="M5" s="13">
        <v>-18</v>
      </c>
      <c r="N5" s="13">
        <v>-0.13</v>
      </c>
      <c r="O5" s="13"/>
      <c r="P5" t="str">
        <f t="shared" ref="P5:P19" si="0">LEFT(F5,10)</f>
        <v>2015-09-08</v>
      </c>
      <c r="Q5" s="28">
        <f t="shared" ref="Q5:Q65" si="1">DATE(YEAR(P5),MONTH(P5),DAY(P5))</f>
        <v>42255</v>
      </c>
      <c r="R5" t="str">
        <f t="shared" ref="R5:R19" si="2">RIGHT(F5,8)</f>
        <v>02:27:22</v>
      </c>
      <c r="S5" s="28">
        <f t="shared" ref="S5:S65" si="3">TIME(LEFT(R5,2),MID(R5,4,2),RIGHT(R5,2))</f>
        <v>0.10233796296296298</v>
      </c>
      <c r="T5" s="29">
        <f t="shared" ref="T5:T10" si="4">Q5+S5</f>
        <v>42255.102337962962</v>
      </c>
    </row>
    <row r="6" spans="3:20">
      <c r="C6" s="9" t="s">
        <v>14</v>
      </c>
      <c r="D6" s="211">
        <v>2822</v>
      </c>
      <c r="E6" s="212"/>
      <c r="F6" s="10" t="s">
        <v>19</v>
      </c>
      <c r="G6" s="12">
        <v>42262</v>
      </c>
      <c r="H6" s="10" t="s">
        <v>16</v>
      </c>
      <c r="I6" s="10" t="s">
        <v>17</v>
      </c>
      <c r="J6" s="15">
        <v>2000</v>
      </c>
      <c r="K6" s="13">
        <v>11.86</v>
      </c>
      <c r="L6" s="14">
        <v>-23720</v>
      </c>
      <c r="M6" s="13">
        <v>-18.98</v>
      </c>
      <c r="N6" s="13">
        <v>-0.64</v>
      </c>
      <c r="O6" s="13"/>
      <c r="P6" t="str">
        <f t="shared" si="0"/>
        <v>2015-09-11</v>
      </c>
      <c r="Q6" s="28">
        <f t="shared" si="1"/>
        <v>42258</v>
      </c>
      <c r="R6" t="str">
        <f t="shared" si="2"/>
        <v>02:05:22</v>
      </c>
      <c r="S6" s="28">
        <f t="shared" si="3"/>
        <v>8.7060185185185171E-2</v>
      </c>
      <c r="T6" s="29">
        <f t="shared" si="4"/>
        <v>42258.087060185186</v>
      </c>
    </row>
    <row r="7" spans="3:20">
      <c r="C7" s="9" t="s">
        <v>20</v>
      </c>
      <c r="D7" s="211">
        <v>2822</v>
      </c>
      <c r="E7" s="212"/>
      <c r="F7" s="10" t="s">
        <v>21</v>
      </c>
      <c r="G7" s="12">
        <v>42265</v>
      </c>
      <c r="H7" s="10" t="s">
        <v>16</v>
      </c>
      <c r="I7" s="10" t="s">
        <v>17</v>
      </c>
      <c r="J7" s="15">
        <v>1600</v>
      </c>
      <c r="K7" s="13">
        <v>11.7</v>
      </c>
      <c r="L7" s="14">
        <v>-18720</v>
      </c>
      <c r="M7" s="13">
        <v>-18</v>
      </c>
      <c r="N7" s="13">
        <v>-0.51</v>
      </c>
      <c r="O7" s="13"/>
      <c r="P7" t="str">
        <f t="shared" si="0"/>
        <v>2015-09-15</v>
      </c>
      <c r="Q7" s="28">
        <f t="shared" si="1"/>
        <v>42262</v>
      </c>
      <c r="R7" t="str">
        <f t="shared" si="2"/>
        <v>22:03:21</v>
      </c>
      <c r="S7" s="28">
        <f t="shared" si="3"/>
        <v>0.91899305555555555</v>
      </c>
      <c r="T7" s="29">
        <f t="shared" si="4"/>
        <v>42262.918993055559</v>
      </c>
    </row>
    <row r="8" spans="3:20">
      <c r="C8" s="9" t="s">
        <v>20</v>
      </c>
      <c r="D8" s="211">
        <v>2822</v>
      </c>
      <c r="E8" s="212"/>
      <c r="F8" s="10" t="s">
        <v>22</v>
      </c>
      <c r="G8" s="12">
        <v>42265</v>
      </c>
      <c r="H8" s="10" t="s">
        <v>16</v>
      </c>
      <c r="I8" s="10" t="s">
        <v>17</v>
      </c>
      <c r="J8" s="15">
        <v>1800</v>
      </c>
      <c r="K8" s="13">
        <v>11.68</v>
      </c>
      <c r="L8" s="14">
        <v>-21024</v>
      </c>
      <c r="M8" s="13">
        <v>-18</v>
      </c>
      <c r="N8" s="13">
        <v>-0.56999999999999995</v>
      </c>
      <c r="O8" s="13"/>
      <c r="P8" t="str">
        <f t="shared" si="0"/>
        <v>2015-09-16</v>
      </c>
      <c r="Q8" s="28">
        <f t="shared" si="1"/>
        <v>42263</v>
      </c>
      <c r="R8" t="str">
        <f t="shared" si="2"/>
        <v>01:18:49</v>
      </c>
      <c r="S8" s="28">
        <f t="shared" si="3"/>
        <v>5.4733796296296294E-2</v>
      </c>
      <c r="T8" s="29">
        <f t="shared" si="4"/>
        <v>42263.0547337963</v>
      </c>
    </row>
    <row r="9" spans="3:20">
      <c r="C9" s="9" t="s">
        <v>20</v>
      </c>
      <c r="D9" s="211">
        <v>2822</v>
      </c>
      <c r="E9" s="212"/>
      <c r="F9" s="10" t="s">
        <v>23</v>
      </c>
      <c r="G9" s="12">
        <v>42271</v>
      </c>
      <c r="H9" s="10" t="s">
        <v>16</v>
      </c>
      <c r="I9" s="10" t="s">
        <v>17</v>
      </c>
      <c r="J9" s="15">
        <v>2600</v>
      </c>
      <c r="K9" s="13">
        <v>12</v>
      </c>
      <c r="L9" s="14">
        <v>-31200</v>
      </c>
      <c r="M9" s="13">
        <v>-24.96</v>
      </c>
      <c r="N9" s="13">
        <v>-0.84</v>
      </c>
      <c r="O9" s="13"/>
      <c r="P9" t="str">
        <f t="shared" si="0"/>
        <v>2015-09-22</v>
      </c>
      <c r="Q9" s="28">
        <f t="shared" si="1"/>
        <v>42269</v>
      </c>
      <c r="R9" t="str">
        <f t="shared" si="2"/>
        <v>01:55:09</v>
      </c>
      <c r="S9" s="28">
        <f t="shared" si="3"/>
        <v>7.9965277777777774E-2</v>
      </c>
      <c r="T9" s="29">
        <f t="shared" si="4"/>
        <v>42269.079965277779</v>
      </c>
    </row>
    <row r="10" spans="3:20">
      <c r="C10" s="9" t="s">
        <v>20</v>
      </c>
      <c r="D10" s="211">
        <v>2822</v>
      </c>
      <c r="E10" s="212"/>
      <c r="F10" s="10" t="s">
        <v>24</v>
      </c>
      <c r="G10" s="12">
        <v>42272</v>
      </c>
      <c r="H10" s="10" t="s">
        <v>16</v>
      </c>
      <c r="I10" s="10" t="s">
        <v>17</v>
      </c>
      <c r="J10" s="15">
        <v>1000</v>
      </c>
      <c r="K10" s="13">
        <v>11.8</v>
      </c>
      <c r="L10" s="14">
        <v>-11800</v>
      </c>
      <c r="M10" s="13">
        <v>-18</v>
      </c>
      <c r="N10" s="13">
        <v>-0.32</v>
      </c>
      <c r="O10" s="13"/>
      <c r="P10" t="str">
        <f t="shared" si="0"/>
        <v>2015-09-22</v>
      </c>
      <c r="Q10" s="28">
        <f t="shared" si="1"/>
        <v>42269</v>
      </c>
      <c r="R10" t="str">
        <f t="shared" si="2"/>
        <v>21:51:29</v>
      </c>
      <c r="S10" s="28">
        <f t="shared" si="3"/>
        <v>0.91075231481481478</v>
      </c>
      <c r="T10" s="29">
        <f t="shared" si="4"/>
        <v>42269.910752314812</v>
      </c>
    </row>
    <row r="11" spans="3:20">
      <c r="C11" s="9" t="s">
        <v>20</v>
      </c>
      <c r="D11" s="211">
        <v>2822</v>
      </c>
      <c r="E11" s="212"/>
      <c r="F11" s="10" t="s">
        <v>25</v>
      </c>
      <c r="G11" s="12">
        <v>42272</v>
      </c>
      <c r="H11" s="10" t="s">
        <v>16</v>
      </c>
      <c r="I11" s="10" t="s">
        <v>17</v>
      </c>
      <c r="J11" s="15">
        <v>1000</v>
      </c>
      <c r="K11" s="13">
        <v>11.66</v>
      </c>
      <c r="L11" s="14">
        <v>-11660</v>
      </c>
      <c r="M11" s="13">
        <v>-18</v>
      </c>
      <c r="N11" s="13">
        <v>-0.31</v>
      </c>
      <c r="O11" s="13"/>
      <c r="P11" t="str">
        <f t="shared" si="0"/>
        <v>2015-09-23</v>
      </c>
      <c r="Q11" s="28"/>
      <c r="R11" t="str">
        <f t="shared" si="2"/>
        <v>01:14:03</v>
      </c>
      <c r="S11" s="28"/>
      <c r="T11" s="29"/>
    </row>
    <row r="12" spans="3:20">
      <c r="C12" s="9" t="s">
        <v>20</v>
      </c>
      <c r="D12" s="211">
        <v>2822</v>
      </c>
      <c r="E12" s="212"/>
      <c r="F12" s="10" t="s">
        <v>26</v>
      </c>
      <c r="G12" s="12">
        <v>42276</v>
      </c>
      <c r="H12" s="10" t="s">
        <v>16</v>
      </c>
      <c r="I12" s="10" t="s">
        <v>17</v>
      </c>
      <c r="J12" s="15">
        <v>1000</v>
      </c>
      <c r="K12" s="13">
        <v>11.64</v>
      </c>
      <c r="L12" s="14">
        <v>-11640</v>
      </c>
      <c r="M12" s="13">
        <v>-18</v>
      </c>
      <c r="N12" s="13">
        <v>-0.31</v>
      </c>
      <c r="O12" s="13"/>
      <c r="P12" t="str">
        <f t="shared" si="0"/>
        <v>2015-09-23</v>
      </c>
      <c r="Q12" s="28">
        <f t="shared" si="1"/>
        <v>42270</v>
      </c>
      <c r="R12" t="str">
        <f t="shared" si="2"/>
        <v>23:05:31</v>
      </c>
      <c r="S12" s="28">
        <f t="shared" si="3"/>
        <v>0.96216435185185178</v>
      </c>
      <c r="T12" s="29">
        <f t="shared" ref="T12:T25" si="5">Q12+S12</f>
        <v>42270.962164351855</v>
      </c>
    </row>
    <row r="13" spans="3:20">
      <c r="C13" s="9" t="s">
        <v>20</v>
      </c>
      <c r="D13" s="211">
        <v>2822</v>
      </c>
      <c r="E13" s="212"/>
      <c r="F13" s="10" t="s">
        <v>27</v>
      </c>
      <c r="G13" s="12">
        <v>42279</v>
      </c>
      <c r="H13" s="10" t="s">
        <v>16</v>
      </c>
      <c r="I13" s="10" t="s">
        <v>17</v>
      </c>
      <c r="J13" s="15">
        <v>1000</v>
      </c>
      <c r="K13" s="13">
        <v>11.46</v>
      </c>
      <c r="L13" s="14">
        <v>-11460</v>
      </c>
      <c r="M13" s="13">
        <v>-18</v>
      </c>
      <c r="N13" s="13">
        <v>-0.31</v>
      </c>
      <c r="O13" s="13"/>
      <c r="P13" t="str">
        <f t="shared" si="0"/>
        <v>2015-09-28</v>
      </c>
      <c r="Q13" s="28">
        <f t="shared" si="1"/>
        <v>42275</v>
      </c>
      <c r="R13" t="str">
        <f t="shared" si="2"/>
        <v>21:39:42</v>
      </c>
      <c r="S13" s="28">
        <f t="shared" si="3"/>
        <v>0.90256944444444442</v>
      </c>
      <c r="T13" s="29">
        <f t="shared" si="5"/>
        <v>42275.902569444443</v>
      </c>
    </row>
    <row r="14" spans="3:20">
      <c r="C14" s="9" t="s">
        <v>20</v>
      </c>
      <c r="D14" s="211">
        <v>2822</v>
      </c>
      <c r="E14" s="212"/>
      <c r="F14" s="10" t="s">
        <v>28</v>
      </c>
      <c r="G14" s="12">
        <v>42279</v>
      </c>
      <c r="H14" s="10" t="s">
        <v>16</v>
      </c>
      <c r="I14" s="10" t="s">
        <v>17</v>
      </c>
      <c r="J14" s="15">
        <v>1000</v>
      </c>
      <c r="K14" s="13">
        <v>11.36</v>
      </c>
      <c r="L14" s="14">
        <v>-11360</v>
      </c>
      <c r="M14" s="13">
        <v>-18</v>
      </c>
      <c r="N14" s="13">
        <v>-0.31</v>
      </c>
      <c r="O14" s="13"/>
      <c r="P14" t="str">
        <f t="shared" si="0"/>
        <v>2015-09-28</v>
      </c>
      <c r="Q14" s="28">
        <f t="shared" si="1"/>
        <v>42275</v>
      </c>
      <c r="R14" t="str">
        <f t="shared" si="2"/>
        <v>23:12:04</v>
      </c>
      <c r="S14" s="28">
        <f t="shared" si="3"/>
        <v>0.96671296296296294</v>
      </c>
      <c r="T14" s="29">
        <f t="shared" si="5"/>
        <v>42275.96671296296</v>
      </c>
    </row>
    <row r="15" spans="3:20">
      <c r="C15" s="216" t="s">
        <v>29</v>
      </c>
      <c r="D15" s="216"/>
      <c r="E15" s="216"/>
      <c r="F15" s="216"/>
      <c r="G15" s="216"/>
      <c r="H15" s="216"/>
      <c r="I15" s="217"/>
      <c r="J15" s="16">
        <v>13800</v>
      </c>
      <c r="K15" s="17">
        <v>11.7362319</v>
      </c>
      <c r="L15" s="18">
        <v>-161960</v>
      </c>
      <c r="M15" s="17">
        <v>-205.94</v>
      </c>
      <c r="N15" s="17">
        <v>-4.37</v>
      </c>
      <c r="O15" s="19"/>
      <c r="Q15" s="28"/>
      <c r="S15" s="28"/>
      <c r="T15" s="29"/>
    </row>
    <row r="16" spans="3:20">
      <c r="C16" s="9" t="s">
        <v>14</v>
      </c>
      <c r="D16" s="211">
        <v>2822</v>
      </c>
      <c r="E16" s="212"/>
      <c r="F16" s="10" t="s">
        <v>30</v>
      </c>
      <c r="G16" s="12">
        <v>42257</v>
      </c>
      <c r="H16" s="10" t="s">
        <v>16</v>
      </c>
      <c r="I16" s="10" t="s">
        <v>31</v>
      </c>
      <c r="J16" s="13">
        <v>-400</v>
      </c>
      <c r="K16" s="13">
        <v>11.52</v>
      </c>
      <c r="L16" s="14">
        <v>4608</v>
      </c>
      <c r="M16" s="13">
        <v>-18</v>
      </c>
      <c r="N16" s="13">
        <v>-0.12</v>
      </c>
      <c r="O16" s="13"/>
      <c r="P16" t="str">
        <f t="shared" si="0"/>
        <v>2015-09-07</v>
      </c>
      <c r="Q16" s="28">
        <f t="shared" si="1"/>
        <v>42254</v>
      </c>
      <c r="R16" t="str">
        <f t="shared" si="2"/>
        <v>23:03:18</v>
      </c>
      <c r="S16" s="28">
        <f t="shared" si="3"/>
        <v>0.96062499999999995</v>
      </c>
      <c r="T16" s="29">
        <f t="shared" si="5"/>
        <v>42254.960625</v>
      </c>
    </row>
    <row r="17" spans="3:20">
      <c r="C17" s="9" t="s">
        <v>14</v>
      </c>
      <c r="D17" s="211">
        <v>2822</v>
      </c>
      <c r="E17" s="212"/>
      <c r="F17" s="10" t="s">
        <v>32</v>
      </c>
      <c r="G17" s="12">
        <v>42257</v>
      </c>
      <c r="H17" s="10" t="s">
        <v>16</v>
      </c>
      <c r="I17" s="10" t="s">
        <v>31</v>
      </c>
      <c r="J17" s="13">
        <v>-400</v>
      </c>
      <c r="K17" s="13">
        <v>11.86</v>
      </c>
      <c r="L17" s="14">
        <v>4744</v>
      </c>
      <c r="M17" s="13">
        <v>-18</v>
      </c>
      <c r="N17" s="13">
        <v>-0.13</v>
      </c>
      <c r="O17" s="13"/>
      <c r="P17" t="str">
        <f t="shared" si="0"/>
        <v>2015-09-08</v>
      </c>
      <c r="Q17" s="28">
        <f t="shared" si="1"/>
        <v>42255</v>
      </c>
      <c r="R17" t="str">
        <f t="shared" si="2"/>
        <v>02:35:03</v>
      </c>
      <c r="S17" s="28">
        <f t="shared" si="3"/>
        <v>0.10767361111111111</v>
      </c>
      <c r="T17" s="29">
        <f t="shared" si="5"/>
        <v>42255.107673611114</v>
      </c>
    </row>
    <row r="18" spans="3:20">
      <c r="C18" s="9" t="s">
        <v>14</v>
      </c>
      <c r="D18" s="211">
        <v>2822</v>
      </c>
      <c r="E18" s="212"/>
      <c r="F18" s="10" t="s">
        <v>33</v>
      </c>
      <c r="G18" s="12">
        <v>42262</v>
      </c>
      <c r="H18" s="10" t="s">
        <v>16</v>
      </c>
      <c r="I18" s="10" t="s">
        <v>31</v>
      </c>
      <c r="J18" s="15">
        <v>-2000</v>
      </c>
      <c r="K18" s="13">
        <v>11.94</v>
      </c>
      <c r="L18" s="14">
        <v>23880</v>
      </c>
      <c r="M18" s="13">
        <v>-19.100000000000001</v>
      </c>
      <c r="N18" s="13">
        <v>-0.64</v>
      </c>
      <c r="O18" s="13"/>
      <c r="P18" t="str">
        <f t="shared" si="0"/>
        <v>2015-09-11</v>
      </c>
      <c r="Q18" s="28">
        <f t="shared" si="1"/>
        <v>42258</v>
      </c>
      <c r="R18" t="str">
        <f t="shared" si="2"/>
        <v>02:34:02</v>
      </c>
      <c r="S18" s="28">
        <f t="shared" si="3"/>
        <v>0.10696759259259259</v>
      </c>
      <c r="T18" s="29">
        <f t="shared" si="5"/>
        <v>42258.10696759259</v>
      </c>
    </row>
    <row r="19" spans="3:20">
      <c r="C19" s="9" t="s">
        <v>20</v>
      </c>
      <c r="D19" s="211">
        <v>2822</v>
      </c>
      <c r="E19" s="212"/>
      <c r="F19" s="10" t="s">
        <v>34</v>
      </c>
      <c r="G19" s="12">
        <v>42265</v>
      </c>
      <c r="H19" s="10" t="s">
        <v>16</v>
      </c>
      <c r="I19" s="10" t="s">
        <v>31</v>
      </c>
      <c r="J19" s="15">
        <v>-1600</v>
      </c>
      <c r="K19" s="13">
        <v>11.72</v>
      </c>
      <c r="L19" s="14">
        <v>18752</v>
      </c>
      <c r="M19" s="13">
        <v>-18</v>
      </c>
      <c r="N19" s="13">
        <v>-0.51</v>
      </c>
      <c r="O19" s="13"/>
      <c r="P19" s="11" t="str">
        <f t="shared" si="0"/>
        <v>2015-09-15</v>
      </c>
      <c r="Q19" s="28">
        <f t="shared" si="1"/>
        <v>42262</v>
      </c>
      <c r="R19" t="str">
        <f t="shared" si="2"/>
        <v>22:20:43</v>
      </c>
      <c r="S19" s="28">
        <f t="shared" si="3"/>
        <v>0.9310532407407407</v>
      </c>
      <c r="T19" s="29">
        <f t="shared" si="5"/>
        <v>42262.93105324074</v>
      </c>
    </row>
    <row r="20" spans="3:20">
      <c r="C20" s="9" t="s">
        <v>20</v>
      </c>
      <c r="D20" s="211">
        <v>2822</v>
      </c>
      <c r="E20" s="212"/>
      <c r="F20" s="10" t="s">
        <v>35</v>
      </c>
      <c r="G20" s="12">
        <v>42265</v>
      </c>
      <c r="H20" s="10" t="s">
        <v>16</v>
      </c>
      <c r="I20" s="10" t="s">
        <v>31</v>
      </c>
      <c r="J20" s="15">
        <v>-1800</v>
      </c>
      <c r="K20" s="13">
        <v>11.62</v>
      </c>
      <c r="L20" s="14">
        <v>20916</v>
      </c>
      <c r="M20" s="13">
        <v>-18</v>
      </c>
      <c r="N20" s="13">
        <v>-0.56000000000000005</v>
      </c>
      <c r="O20" s="13"/>
      <c r="P20" t="str">
        <f t="shared" ref="P20:P65" si="6">LEFT(F20,10)</f>
        <v>2015-09-16</v>
      </c>
      <c r="Q20" s="28">
        <f t="shared" si="1"/>
        <v>42263</v>
      </c>
      <c r="R20" t="str">
        <f t="shared" ref="R20:R65" si="7">RIGHT(F20,8)</f>
        <v>01:33:14</v>
      </c>
      <c r="S20" s="28">
        <f t="shared" si="3"/>
        <v>6.474537037037037E-2</v>
      </c>
      <c r="T20" s="29">
        <f t="shared" si="5"/>
        <v>42263.064745370371</v>
      </c>
    </row>
    <row r="21" spans="3:20">
      <c r="C21" s="9" t="s">
        <v>20</v>
      </c>
      <c r="D21" s="211">
        <v>2822</v>
      </c>
      <c r="E21" s="212"/>
      <c r="F21" s="10" t="s">
        <v>36</v>
      </c>
      <c r="G21" s="12">
        <v>42271</v>
      </c>
      <c r="H21" s="10" t="s">
        <v>16</v>
      </c>
      <c r="I21" s="10" t="s">
        <v>31</v>
      </c>
      <c r="J21" s="15">
        <v>-2600</v>
      </c>
      <c r="K21" s="13">
        <v>12.04</v>
      </c>
      <c r="L21" s="14">
        <v>31304</v>
      </c>
      <c r="M21" s="13">
        <v>-25.04</v>
      </c>
      <c r="N21" s="13">
        <v>-0.85</v>
      </c>
      <c r="O21" s="13"/>
      <c r="P21" t="str">
        <f t="shared" si="6"/>
        <v>2015-09-22</v>
      </c>
      <c r="Q21" s="28">
        <f t="shared" si="1"/>
        <v>42269</v>
      </c>
      <c r="R21" t="str">
        <f t="shared" si="7"/>
        <v>02:35:03</v>
      </c>
      <c r="S21" s="28">
        <f t="shared" si="3"/>
        <v>0.10767361111111111</v>
      </c>
      <c r="T21" s="29">
        <f t="shared" si="5"/>
        <v>42269.107673611114</v>
      </c>
    </row>
    <row r="22" spans="3:20">
      <c r="C22" s="9" t="s">
        <v>20</v>
      </c>
      <c r="D22" s="211">
        <v>2822</v>
      </c>
      <c r="E22" s="212"/>
      <c r="F22" s="10" t="s">
        <v>37</v>
      </c>
      <c r="G22" s="12">
        <v>42272</v>
      </c>
      <c r="H22" s="10" t="s">
        <v>16</v>
      </c>
      <c r="I22" s="10" t="s">
        <v>31</v>
      </c>
      <c r="J22" s="15">
        <v>-1000</v>
      </c>
      <c r="K22" s="13">
        <v>11.66</v>
      </c>
      <c r="L22" s="14">
        <v>11660</v>
      </c>
      <c r="M22" s="13">
        <v>-18</v>
      </c>
      <c r="N22" s="13">
        <v>-0.31</v>
      </c>
      <c r="O22" s="13"/>
      <c r="P22" t="str">
        <f t="shared" si="6"/>
        <v>2015-09-22</v>
      </c>
      <c r="Q22" s="28">
        <f t="shared" si="1"/>
        <v>42269</v>
      </c>
      <c r="R22" t="str">
        <f t="shared" si="7"/>
        <v>23:23:27</v>
      </c>
      <c r="S22" s="28">
        <f t="shared" si="3"/>
        <v>0.97461805555555558</v>
      </c>
      <c r="T22" s="29">
        <f t="shared" si="5"/>
        <v>42269.974618055552</v>
      </c>
    </row>
    <row r="23" spans="3:20">
      <c r="C23" s="9" t="s">
        <v>20</v>
      </c>
      <c r="D23" s="211">
        <v>2822</v>
      </c>
      <c r="E23" s="212"/>
      <c r="F23" s="10" t="s">
        <v>38</v>
      </c>
      <c r="G23" s="12">
        <v>42272</v>
      </c>
      <c r="H23" s="10" t="s">
        <v>16</v>
      </c>
      <c r="I23" s="10" t="s">
        <v>31</v>
      </c>
      <c r="J23" s="15">
        <v>-1000</v>
      </c>
      <c r="K23" s="13">
        <v>11.66</v>
      </c>
      <c r="L23" s="14">
        <v>11660</v>
      </c>
      <c r="M23" s="13">
        <v>-18</v>
      </c>
      <c r="N23" s="13">
        <v>-0.31</v>
      </c>
      <c r="O23" s="13"/>
      <c r="P23" t="str">
        <f t="shared" si="6"/>
        <v>2015-09-23</v>
      </c>
      <c r="Q23" s="28">
        <f t="shared" si="1"/>
        <v>42270</v>
      </c>
      <c r="R23" t="str">
        <f t="shared" si="7"/>
        <v>02:02:27</v>
      </c>
      <c r="S23" s="28">
        <f t="shared" si="3"/>
        <v>8.5034722222222234E-2</v>
      </c>
      <c r="T23" s="29">
        <f t="shared" si="5"/>
        <v>42270.085034722222</v>
      </c>
    </row>
    <row r="24" spans="3:20">
      <c r="C24" s="9" t="s">
        <v>20</v>
      </c>
      <c r="D24" s="211">
        <v>2822</v>
      </c>
      <c r="E24" s="212"/>
      <c r="F24" s="10" t="s">
        <v>39</v>
      </c>
      <c r="G24" s="12">
        <v>42276</v>
      </c>
      <c r="H24" s="10" t="s">
        <v>16</v>
      </c>
      <c r="I24" s="10" t="s">
        <v>31</v>
      </c>
      <c r="J24" s="15">
        <v>-1000</v>
      </c>
      <c r="K24" s="13">
        <v>11.64</v>
      </c>
      <c r="L24" s="14">
        <v>11640</v>
      </c>
      <c r="M24" s="13">
        <v>-18</v>
      </c>
      <c r="N24" s="13">
        <v>-0.31</v>
      </c>
      <c r="O24" s="13"/>
      <c r="P24" t="str">
        <f t="shared" si="6"/>
        <v>2015-09-24</v>
      </c>
      <c r="Q24" s="28">
        <f t="shared" si="1"/>
        <v>42271</v>
      </c>
      <c r="R24" t="str">
        <f t="shared" si="7"/>
        <v>02:44:45</v>
      </c>
      <c r="S24" s="28">
        <f t="shared" si="3"/>
        <v>0.11440972222222223</v>
      </c>
      <c r="T24" s="29">
        <f t="shared" si="5"/>
        <v>42271.11440972222</v>
      </c>
    </row>
    <row r="25" spans="3:20">
      <c r="C25" s="9" t="s">
        <v>20</v>
      </c>
      <c r="D25" s="211">
        <v>2822</v>
      </c>
      <c r="E25" s="212"/>
      <c r="F25" s="10" t="s">
        <v>40</v>
      </c>
      <c r="G25" s="12">
        <v>42279</v>
      </c>
      <c r="H25" s="10" t="s">
        <v>16</v>
      </c>
      <c r="I25" s="10" t="s">
        <v>31</v>
      </c>
      <c r="J25" s="15">
        <v>-2000</v>
      </c>
      <c r="K25" s="13">
        <v>11.38</v>
      </c>
      <c r="L25" s="14">
        <v>22760</v>
      </c>
      <c r="M25" s="13">
        <v>-18.21</v>
      </c>
      <c r="N25" s="13">
        <v>-0.61</v>
      </c>
      <c r="O25" s="13"/>
      <c r="P25" t="str">
        <f t="shared" si="6"/>
        <v>2015-09-29</v>
      </c>
      <c r="Q25" s="28">
        <f t="shared" si="1"/>
        <v>42276</v>
      </c>
      <c r="R25" t="str">
        <f t="shared" si="7"/>
        <v>03:51:18</v>
      </c>
      <c r="S25" s="28">
        <f t="shared" si="3"/>
        <v>0.16062499999999999</v>
      </c>
      <c r="T25" s="29">
        <f t="shared" si="5"/>
        <v>42276.160624999997</v>
      </c>
    </row>
    <row r="26" spans="3:20">
      <c r="C26" s="216" t="s">
        <v>41</v>
      </c>
      <c r="D26" s="216"/>
      <c r="E26" s="216"/>
      <c r="F26" s="216"/>
      <c r="G26" s="216"/>
      <c r="H26" s="216"/>
      <c r="I26" s="217"/>
      <c r="J26" s="16">
        <v>-13800</v>
      </c>
      <c r="K26" s="17">
        <v>11.7336232</v>
      </c>
      <c r="L26" s="18">
        <v>161924</v>
      </c>
      <c r="M26" s="17">
        <v>-188.36</v>
      </c>
      <c r="N26" s="17">
        <v>-4.37</v>
      </c>
      <c r="O26" s="19"/>
      <c r="P26" t="str">
        <f t="shared" si="6"/>
        <v/>
      </c>
      <c r="Q26" s="28"/>
      <c r="R26" t="str">
        <f t="shared" si="7"/>
        <v/>
      </c>
      <c r="S26" s="28"/>
      <c r="T26" s="29"/>
    </row>
    <row r="27" spans="3:20">
      <c r="C27" s="218"/>
      <c r="D27" s="218"/>
      <c r="E27" s="218"/>
      <c r="F27" s="218"/>
      <c r="G27" s="218"/>
      <c r="H27" s="218"/>
      <c r="I27" s="218"/>
      <c r="J27" s="218"/>
      <c r="K27" s="218"/>
      <c r="L27" s="218"/>
      <c r="M27" s="218"/>
      <c r="N27" s="218"/>
      <c r="O27" s="218"/>
      <c r="Q27" s="28"/>
      <c r="S27" s="28"/>
      <c r="T27" s="29"/>
    </row>
    <row r="28" spans="3:20">
      <c r="C28" s="219" t="s">
        <v>42</v>
      </c>
      <c r="D28" s="219"/>
      <c r="E28" s="219"/>
      <c r="F28" s="219"/>
      <c r="G28" s="219"/>
      <c r="H28" s="219"/>
      <c r="I28" s="220"/>
      <c r="J28" s="17">
        <v>0</v>
      </c>
      <c r="K28" s="17"/>
      <c r="L28" s="17">
        <v>-36</v>
      </c>
      <c r="M28" s="17">
        <v>-394.29</v>
      </c>
      <c r="N28" s="17">
        <v>-8.74</v>
      </c>
      <c r="O28" s="19"/>
      <c r="Q28" s="28"/>
      <c r="S28" s="28"/>
      <c r="T28" s="29"/>
    </row>
    <row r="29" spans="3:20">
      <c r="C29" s="9" t="s">
        <v>20</v>
      </c>
      <c r="D29" s="211">
        <v>2823</v>
      </c>
      <c r="E29" s="212"/>
      <c r="F29" s="10" t="s">
        <v>43</v>
      </c>
      <c r="G29" s="12">
        <v>42277</v>
      </c>
      <c r="H29" s="10" t="s">
        <v>16</v>
      </c>
      <c r="I29" s="10" t="s">
        <v>17</v>
      </c>
      <c r="J29" s="15">
        <v>1000</v>
      </c>
      <c r="K29" s="13">
        <v>10.34</v>
      </c>
      <c r="L29" s="14">
        <v>-10340</v>
      </c>
      <c r="M29" s="13">
        <v>-18</v>
      </c>
      <c r="N29" s="13">
        <v>-0.28000000000000003</v>
      </c>
      <c r="O29" s="13"/>
      <c r="P29" t="str">
        <f t="shared" si="6"/>
        <v>2015-09-24</v>
      </c>
      <c r="Q29" s="28">
        <f t="shared" si="1"/>
        <v>42271</v>
      </c>
      <c r="R29" t="str">
        <f t="shared" si="7"/>
        <v>22:45:37</v>
      </c>
      <c r="S29" s="28">
        <f t="shared" si="3"/>
        <v>0.9483449074074074</v>
      </c>
      <c r="T29" s="29">
        <f t="shared" ref="T29:T32" si="8">Q29+S29</f>
        <v>42271.948344907411</v>
      </c>
    </row>
    <row r="30" spans="3:20">
      <c r="C30" s="9" t="s">
        <v>20</v>
      </c>
      <c r="D30" s="211">
        <v>2823</v>
      </c>
      <c r="E30" s="212"/>
      <c r="F30" s="10" t="s">
        <v>44</v>
      </c>
      <c r="G30" s="12">
        <v>42277</v>
      </c>
      <c r="H30" s="10" t="s">
        <v>16</v>
      </c>
      <c r="I30" s="10" t="s">
        <v>17</v>
      </c>
      <c r="J30" s="15">
        <v>1000</v>
      </c>
      <c r="K30" s="13">
        <v>10.26</v>
      </c>
      <c r="L30" s="14">
        <v>-10260</v>
      </c>
      <c r="M30" s="13">
        <v>-18</v>
      </c>
      <c r="N30" s="13">
        <v>-0.28000000000000003</v>
      </c>
      <c r="O30" s="13"/>
      <c r="P30" t="str">
        <f t="shared" si="6"/>
        <v>2015-09-24</v>
      </c>
      <c r="Q30" s="28">
        <f t="shared" si="1"/>
        <v>42271</v>
      </c>
      <c r="R30" t="str">
        <f t="shared" si="7"/>
        <v>23:17:52</v>
      </c>
      <c r="S30" s="28">
        <f t="shared" si="3"/>
        <v>0.97074074074074079</v>
      </c>
      <c r="T30" s="29">
        <f t="shared" si="8"/>
        <v>42271.97074074074</v>
      </c>
    </row>
    <row r="31" spans="3:20">
      <c r="C31" s="216" t="s">
        <v>45</v>
      </c>
      <c r="D31" s="216"/>
      <c r="E31" s="216"/>
      <c r="F31" s="216"/>
      <c r="G31" s="216"/>
      <c r="H31" s="216"/>
      <c r="I31" s="217"/>
      <c r="J31" s="16">
        <v>2000</v>
      </c>
      <c r="K31" s="17">
        <v>10.3</v>
      </c>
      <c r="L31" s="18">
        <v>-20600</v>
      </c>
      <c r="M31" s="17">
        <v>-36</v>
      </c>
      <c r="N31" s="17">
        <v>-0.56000000000000005</v>
      </c>
      <c r="O31" s="19"/>
      <c r="Q31" s="28"/>
      <c r="S31" s="28"/>
      <c r="T31" s="29"/>
    </row>
    <row r="32" spans="3:20">
      <c r="C32" s="9" t="s">
        <v>20</v>
      </c>
      <c r="D32" s="211">
        <v>2823</v>
      </c>
      <c r="E32" s="212"/>
      <c r="F32" s="10" t="s">
        <v>46</v>
      </c>
      <c r="G32" s="12">
        <v>42277</v>
      </c>
      <c r="H32" s="10" t="s">
        <v>16</v>
      </c>
      <c r="I32" s="10" t="s">
        <v>31</v>
      </c>
      <c r="J32" s="15">
        <v>-2000</v>
      </c>
      <c r="K32" s="13">
        <v>10.32</v>
      </c>
      <c r="L32" s="14">
        <v>20640</v>
      </c>
      <c r="M32" s="13">
        <v>-18</v>
      </c>
      <c r="N32" s="13">
        <v>-0.56000000000000005</v>
      </c>
      <c r="O32" s="13"/>
      <c r="P32" t="str">
        <f t="shared" si="6"/>
        <v>2015-09-25</v>
      </c>
      <c r="Q32" s="28">
        <f t="shared" si="1"/>
        <v>42272</v>
      </c>
      <c r="R32" t="str">
        <f t="shared" si="7"/>
        <v>03:01:22</v>
      </c>
      <c r="S32" s="28">
        <f t="shared" si="3"/>
        <v>0.12594907407407407</v>
      </c>
      <c r="T32" s="29">
        <f t="shared" si="8"/>
        <v>42272.125949074078</v>
      </c>
    </row>
    <row r="33" spans="3:20">
      <c r="C33" s="216" t="s">
        <v>47</v>
      </c>
      <c r="D33" s="216"/>
      <c r="E33" s="216"/>
      <c r="F33" s="216"/>
      <c r="G33" s="216"/>
      <c r="H33" s="216"/>
      <c r="I33" s="217"/>
      <c r="J33" s="16">
        <v>-2000</v>
      </c>
      <c r="K33" s="17">
        <v>10.32</v>
      </c>
      <c r="L33" s="18">
        <v>20640</v>
      </c>
      <c r="M33" s="17">
        <v>-18</v>
      </c>
      <c r="N33" s="17">
        <v>-0.56000000000000005</v>
      </c>
      <c r="O33" s="19"/>
      <c r="Q33" s="28"/>
      <c r="S33" s="28"/>
      <c r="T33" s="29"/>
    </row>
    <row r="34" spans="3:20">
      <c r="C34" s="218"/>
      <c r="D34" s="218"/>
      <c r="E34" s="218"/>
      <c r="F34" s="218"/>
      <c r="G34" s="218"/>
      <c r="H34" s="218"/>
      <c r="I34" s="218"/>
      <c r="J34" s="218"/>
      <c r="K34" s="218"/>
      <c r="L34" s="218"/>
      <c r="M34" s="218"/>
      <c r="N34" s="218"/>
      <c r="O34" s="218"/>
      <c r="P34" s="11"/>
      <c r="Q34" s="28"/>
      <c r="S34" s="28"/>
      <c r="T34" s="29"/>
    </row>
    <row r="35" spans="3:20">
      <c r="C35" s="219" t="s">
        <v>48</v>
      </c>
      <c r="D35" s="219"/>
      <c r="E35" s="219"/>
      <c r="F35" s="219"/>
      <c r="G35" s="219"/>
      <c r="H35" s="219"/>
      <c r="I35" s="220"/>
      <c r="J35" s="17">
        <v>0</v>
      </c>
      <c r="K35" s="17"/>
      <c r="L35" s="17">
        <v>40</v>
      </c>
      <c r="M35" s="17">
        <v>-54</v>
      </c>
      <c r="N35" s="17">
        <v>-1.1100000000000001</v>
      </c>
      <c r="O35" s="19"/>
      <c r="Q35" s="28"/>
      <c r="S35" s="28"/>
      <c r="T35" s="29"/>
    </row>
    <row r="36" spans="3:20">
      <c r="C36" s="218"/>
      <c r="D36" s="218"/>
      <c r="E36" s="218"/>
      <c r="F36" s="218"/>
      <c r="G36" s="218"/>
      <c r="H36" s="218"/>
      <c r="I36" s="218"/>
      <c r="J36" s="218"/>
      <c r="K36" s="218"/>
      <c r="L36" s="218"/>
      <c r="M36" s="218"/>
      <c r="N36" s="218"/>
      <c r="O36" s="218"/>
      <c r="Q36" s="28"/>
      <c r="S36" s="28"/>
      <c r="T36" s="29"/>
    </row>
    <row r="37" spans="3:20">
      <c r="C37" s="221" t="s">
        <v>49</v>
      </c>
      <c r="D37" s="221"/>
      <c r="E37" s="221"/>
      <c r="F37" s="221"/>
      <c r="G37" s="221"/>
      <c r="H37" s="221"/>
      <c r="I37" s="221"/>
      <c r="J37" s="221"/>
      <c r="K37" s="222"/>
      <c r="L37" s="20">
        <v>4</v>
      </c>
      <c r="M37" s="20">
        <v>-448.29</v>
      </c>
      <c r="N37" s="20">
        <v>-9.86</v>
      </c>
      <c r="O37" s="21"/>
      <c r="Q37" s="28"/>
      <c r="S37" s="28"/>
      <c r="T37" s="29"/>
    </row>
    <row r="38" spans="3:20">
      <c r="C38" s="7" t="s">
        <v>0</v>
      </c>
      <c r="D38" s="223" t="s">
        <v>1</v>
      </c>
      <c r="E38" s="223"/>
      <c r="F38" s="7" t="s">
        <v>2</v>
      </c>
      <c r="G38" s="7" t="s">
        <v>3</v>
      </c>
      <c r="H38" s="7" t="s">
        <v>4</v>
      </c>
      <c r="I38" s="7" t="s">
        <v>5</v>
      </c>
      <c r="J38" s="8" t="s">
        <v>6</v>
      </c>
      <c r="K38" s="8" t="s">
        <v>7</v>
      </c>
      <c r="L38" s="8" t="s">
        <v>8</v>
      </c>
      <c r="M38" s="8" t="s">
        <v>9</v>
      </c>
      <c r="N38" s="8" t="s">
        <v>10</v>
      </c>
      <c r="O38" s="8" t="s">
        <v>11</v>
      </c>
      <c r="Q38" s="28"/>
      <c r="S38" s="28"/>
      <c r="T38" s="29"/>
    </row>
    <row r="39" spans="3:20">
      <c r="C39" s="214" t="s">
        <v>50</v>
      </c>
      <c r="D39" s="214"/>
      <c r="E39" s="214"/>
      <c r="F39" s="214"/>
      <c r="G39" s="214"/>
      <c r="H39" s="214"/>
      <c r="I39" s="214"/>
      <c r="J39" s="214"/>
      <c r="K39" s="214"/>
      <c r="L39" s="214"/>
      <c r="M39" s="214"/>
      <c r="N39" s="214"/>
      <c r="O39" s="214"/>
      <c r="P39" t="str">
        <f t="shared" si="6"/>
        <v/>
      </c>
      <c r="Q39" s="28"/>
      <c r="S39" s="28"/>
      <c r="T39" s="29"/>
    </row>
    <row r="40" spans="3:20">
      <c r="C40" s="215" t="s">
        <v>13</v>
      </c>
      <c r="D40" s="215"/>
      <c r="E40" s="215"/>
      <c r="F40" s="215"/>
      <c r="G40" s="215"/>
      <c r="H40" s="215"/>
      <c r="I40" s="215"/>
      <c r="J40" s="215"/>
      <c r="K40" s="215"/>
      <c r="L40" s="215"/>
      <c r="M40" s="215"/>
      <c r="N40" s="215"/>
      <c r="O40" s="215"/>
      <c r="P40" t="str">
        <f t="shared" si="6"/>
        <v/>
      </c>
      <c r="Q40" s="28"/>
      <c r="S40" s="28"/>
      <c r="T40" s="29"/>
    </row>
    <row r="41" spans="3:20">
      <c r="C41" s="9" t="s">
        <v>20</v>
      </c>
      <c r="D41" s="211" t="s">
        <v>51</v>
      </c>
      <c r="E41" s="212"/>
      <c r="F41" s="10" t="s">
        <v>52</v>
      </c>
      <c r="G41" s="12">
        <v>42262</v>
      </c>
      <c r="H41" s="10" t="s">
        <v>16</v>
      </c>
      <c r="I41" s="10" t="s">
        <v>17</v>
      </c>
      <c r="J41" s="13">
        <v>2</v>
      </c>
      <c r="K41" s="13">
        <v>0.21</v>
      </c>
      <c r="L41" s="14">
        <v>-2100</v>
      </c>
      <c r="M41" s="13">
        <v>-24</v>
      </c>
      <c r="N41" s="13">
        <v>0</v>
      </c>
      <c r="O41" s="13" t="s">
        <v>53</v>
      </c>
      <c r="P41" t="str">
        <f t="shared" si="6"/>
        <v>2015-09-14</v>
      </c>
      <c r="Q41" s="28"/>
      <c r="R41" t="str">
        <f t="shared" si="7"/>
        <v>02:20:00</v>
      </c>
      <c r="S41" s="28"/>
      <c r="T41" s="29"/>
    </row>
    <row r="42" spans="3:20">
      <c r="C42" s="216" t="s">
        <v>54</v>
      </c>
      <c r="D42" s="216"/>
      <c r="E42" s="216"/>
      <c r="F42" s="216"/>
      <c r="G42" s="216"/>
      <c r="H42" s="216"/>
      <c r="I42" s="217"/>
      <c r="J42" s="17">
        <v>2</v>
      </c>
      <c r="K42" s="17">
        <v>0.21</v>
      </c>
      <c r="L42" s="18">
        <v>-2100</v>
      </c>
      <c r="M42" s="17">
        <v>-24</v>
      </c>
      <c r="N42" s="17">
        <v>0</v>
      </c>
      <c r="O42" s="19"/>
      <c r="Q42" s="28"/>
      <c r="S42" s="28"/>
      <c r="T42" s="29"/>
    </row>
    <row r="43" spans="3:20">
      <c r="C43" s="9" t="s">
        <v>20</v>
      </c>
      <c r="D43" s="211" t="s">
        <v>51</v>
      </c>
      <c r="E43" s="212"/>
      <c r="F43" s="10" t="s">
        <v>55</v>
      </c>
      <c r="G43" s="12">
        <v>42262</v>
      </c>
      <c r="H43" s="10" t="s">
        <v>16</v>
      </c>
      <c r="I43" s="10" t="s">
        <v>31</v>
      </c>
      <c r="J43" s="13">
        <v>-2</v>
      </c>
      <c r="K43" s="13">
        <v>0.18</v>
      </c>
      <c r="L43" s="14">
        <v>1800</v>
      </c>
      <c r="M43" s="13">
        <v>-24</v>
      </c>
      <c r="N43" s="13">
        <v>0</v>
      </c>
      <c r="O43" s="13" t="s">
        <v>56</v>
      </c>
      <c r="P43" t="str">
        <f t="shared" si="6"/>
        <v>2015-09-14</v>
      </c>
      <c r="Q43" s="28">
        <f t="shared" si="1"/>
        <v>42261</v>
      </c>
      <c r="R43" t="str">
        <f t="shared" si="7"/>
        <v>02:32:16</v>
      </c>
      <c r="S43" s="28">
        <f t="shared" si="3"/>
        <v>0.10574074074074075</v>
      </c>
      <c r="T43" s="29">
        <f t="shared" ref="T43:T55" si="9">Q43+S43</f>
        <v>42261.105740740742</v>
      </c>
    </row>
    <row r="44" spans="3:20">
      <c r="C44" s="216" t="s">
        <v>57</v>
      </c>
      <c r="D44" s="216"/>
      <c r="E44" s="216"/>
      <c r="F44" s="216"/>
      <c r="G44" s="216"/>
      <c r="H44" s="216"/>
      <c r="I44" s="217"/>
      <c r="J44" s="17">
        <v>-2</v>
      </c>
      <c r="K44" s="17">
        <v>0.18</v>
      </c>
      <c r="L44" s="18">
        <v>1800</v>
      </c>
      <c r="M44" s="17">
        <v>-24</v>
      </c>
      <c r="N44" s="17">
        <v>0</v>
      </c>
      <c r="O44" s="19"/>
      <c r="Q44" s="28"/>
      <c r="S44" s="28"/>
      <c r="T44" s="29"/>
    </row>
    <row r="45" spans="3:20">
      <c r="C45" s="218"/>
      <c r="D45" s="218"/>
      <c r="E45" s="218"/>
      <c r="F45" s="218"/>
      <c r="G45" s="218"/>
      <c r="H45" s="218"/>
      <c r="I45" s="218"/>
      <c r="J45" s="218"/>
      <c r="K45" s="218"/>
      <c r="L45" s="218"/>
      <c r="M45" s="218"/>
      <c r="N45" s="218"/>
      <c r="O45" s="218"/>
      <c r="Q45" s="28"/>
      <c r="S45" s="28"/>
      <c r="T45" s="29"/>
    </row>
    <row r="46" spans="3:20">
      <c r="C46" s="219" t="s">
        <v>58</v>
      </c>
      <c r="D46" s="219"/>
      <c r="E46" s="219"/>
      <c r="F46" s="219"/>
      <c r="G46" s="219"/>
      <c r="H46" s="219"/>
      <c r="I46" s="220"/>
      <c r="J46" s="17">
        <v>0</v>
      </c>
      <c r="K46" s="17"/>
      <c r="L46" s="17">
        <v>-300</v>
      </c>
      <c r="M46" s="17">
        <v>-48</v>
      </c>
      <c r="N46" s="17">
        <v>0</v>
      </c>
      <c r="O46" s="19"/>
      <c r="Q46" s="28"/>
      <c r="S46" s="28"/>
      <c r="T46" s="29"/>
    </row>
    <row r="47" spans="3:20">
      <c r="C47" s="218"/>
      <c r="D47" s="218"/>
      <c r="E47" s="218"/>
      <c r="F47" s="218"/>
      <c r="G47" s="218"/>
      <c r="H47" s="218"/>
      <c r="I47" s="218"/>
      <c r="J47" s="218"/>
      <c r="K47" s="218"/>
      <c r="L47" s="218"/>
      <c r="M47" s="218"/>
      <c r="N47" s="218"/>
      <c r="O47" s="218"/>
      <c r="Q47" s="28"/>
      <c r="S47" s="28"/>
      <c r="T47" s="29"/>
    </row>
    <row r="48" spans="3:20">
      <c r="C48" s="221" t="s">
        <v>49</v>
      </c>
      <c r="D48" s="221"/>
      <c r="E48" s="221"/>
      <c r="F48" s="221"/>
      <c r="G48" s="221"/>
      <c r="H48" s="221"/>
      <c r="I48" s="221"/>
      <c r="J48" s="221"/>
      <c r="K48" s="222"/>
      <c r="L48" s="20">
        <v>-300</v>
      </c>
      <c r="M48" s="20">
        <v>-48</v>
      </c>
      <c r="N48" s="20">
        <v>0</v>
      </c>
      <c r="O48" s="21"/>
      <c r="Q48" s="28"/>
      <c r="S48" s="28"/>
      <c r="T48" s="29"/>
    </row>
    <row r="49" spans="3:20">
      <c r="C49" s="7" t="s">
        <v>0</v>
      </c>
      <c r="D49" s="223" t="s">
        <v>1</v>
      </c>
      <c r="E49" s="223"/>
      <c r="F49" s="7" t="s">
        <v>2</v>
      </c>
      <c r="G49" s="7" t="s">
        <v>3</v>
      </c>
      <c r="H49" s="7" t="s">
        <v>4</v>
      </c>
      <c r="I49" s="7" t="s">
        <v>5</v>
      </c>
      <c r="J49" s="8" t="s">
        <v>6</v>
      </c>
      <c r="K49" s="8" t="s">
        <v>7</v>
      </c>
      <c r="L49" s="8" t="s">
        <v>59</v>
      </c>
      <c r="M49" s="8" t="s">
        <v>9</v>
      </c>
      <c r="N49" s="8" t="s">
        <v>10</v>
      </c>
      <c r="O49" s="8" t="s">
        <v>11</v>
      </c>
      <c r="P49" s="11"/>
      <c r="Q49" s="28"/>
      <c r="S49" s="28"/>
      <c r="T49" s="29"/>
    </row>
    <row r="50" spans="3:20">
      <c r="C50" s="214" t="s">
        <v>60</v>
      </c>
      <c r="D50" s="214"/>
      <c r="E50" s="214"/>
      <c r="F50" s="214"/>
      <c r="G50" s="214"/>
      <c r="H50" s="214"/>
      <c r="I50" s="214"/>
      <c r="J50" s="214"/>
      <c r="K50" s="214"/>
      <c r="L50" s="214"/>
      <c r="M50" s="214"/>
      <c r="N50" s="214"/>
      <c r="O50" s="214"/>
      <c r="Q50" s="28"/>
      <c r="S50" s="28"/>
      <c r="T50" s="29"/>
    </row>
    <row r="51" spans="3:20">
      <c r="C51" s="215" t="s">
        <v>61</v>
      </c>
      <c r="D51" s="215"/>
      <c r="E51" s="215"/>
      <c r="F51" s="215"/>
      <c r="G51" s="215"/>
      <c r="H51" s="215"/>
      <c r="I51" s="215"/>
      <c r="J51" s="215"/>
      <c r="K51" s="215"/>
      <c r="L51" s="215"/>
      <c r="M51" s="215"/>
      <c r="N51" s="215"/>
      <c r="O51" s="215"/>
      <c r="Q51" s="28"/>
      <c r="S51" s="28"/>
      <c r="T51" s="29"/>
    </row>
    <row r="52" spans="3:20">
      <c r="C52" s="9" t="s">
        <v>20</v>
      </c>
      <c r="D52" s="211" t="s">
        <v>62</v>
      </c>
      <c r="E52" s="212"/>
      <c r="F52" s="10" t="s">
        <v>63</v>
      </c>
      <c r="G52" s="12">
        <v>42264</v>
      </c>
      <c r="H52" s="10" t="s">
        <v>16</v>
      </c>
      <c r="I52" s="10" t="s">
        <v>17</v>
      </c>
      <c r="J52" s="13">
        <v>1</v>
      </c>
      <c r="K52" s="14">
        <v>9295</v>
      </c>
      <c r="L52" s="14">
        <v>-9295</v>
      </c>
      <c r="M52" s="13">
        <v>-1.5</v>
      </c>
      <c r="N52" s="13">
        <v>0</v>
      </c>
      <c r="O52" s="13" t="s">
        <v>56</v>
      </c>
      <c r="P52" t="str">
        <f t="shared" si="6"/>
        <v>2015-09-16</v>
      </c>
      <c r="Q52" s="28">
        <f t="shared" si="1"/>
        <v>42263</v>
      </c>
      <c r="R52" t="str">
        <f t="shared" si="7"/>
        <v>01:37:37</v>
      </c>
      <c r="S52" s="28">
        <f t="shared" si="3"/>
        <v>6.7789351851851851E-2</v>
      </c>
      <c r="T52" s="29">
        <f t="shared" si="9"/>
        <v>42263.067789351851</v>
      </c>
    </row>
    <row r="53" spans="3:20">
      <c r="C53" s="9" t="s">
        <v>20</v>
      </c>
      <c r="D53" s="211" t="s">
        <v>62</v>
      </c>
      <c r="E53" s="212"/>
      <c r="F53" s="10" t="s">
        <v>64</v>
      </c>
      <c r="G53" s="12">
        <v>42270</v>
      </c>
      <c r="H53" s="10" t="s">
        <v>16</v>
      </c>
      <c r="I53" s="10" t="s">
        <v>17</v>
      </c>
      <c r="J53" s="13">
        <v>1</v>
      </c>
      <c r="K53" s="14">
        <v>9802.5</v>
      </c>
      <c r="L53" s="14">
        <v>-9802.5</v>
      </c>
      <c r="M53" s="13">
        <v>-1.5</v>
      </c>
      <c r="N53" s="13">
        <v>0</v>
      </c>
      <c r="O53" s="13" t="s">
        <v>56</v>
      </c>
      <c r="P53" t="str">
        <f t="shared" si="6"/>
        <v>2015-09-22</v>
      </c>
      <c r="Q53" s="28">
        <f t="shared" si="1"/>
        <v>42269</v>
      </c>
      <c r="R53" t="str">
        <f t="shared" si="7"/>
        <v>02:03:53</v>
      </c>
      <c r="S53" s="28">
        <f t="shared" si="3"/>
        <v>8.6030092592592589E-2</v>
      </c>
      <c r="T53" s="29">
        <f t="shared" si="9"/>
        <v>42269.086030092592</v>
      </c>
    </row>
    <row r="54" spans="3:20">
      <c r="C54" s="9" t="s">
        <v>20</v>
      </c>
      <c r="D54" s="211" t="s">
        <v>62</v>
      </c>
      <c r="E54" s="212"/>
      <c r="F54" s="10" t="s">
        <v>65</v>
      </c>
      <c r="G54" s="12">
        <v>42270</v>
      </c>
      <c r="H54" s="10" t="s">
        <v>16</v>
      </c>
      <c r="I54" s="10" t="s">
        <v>17</v>
      </c>
      <c r="J54" s="13">
        <v>1</v>
      </c>
      <c r="K54" s="14">
        <v>9772.5</v>
      </c>
      <c r="L54" s="14">
        <v>-9772.5</v>
      </c>
      <c r="M54" s="13">
        <v>-1.5</v>
      </c>
      <c r="N54" s="13">
        <v>0</v>
      </c>
      <c r="O54" s="13" t="s">
        <v>56</v>
      </c>
      <c r="P54" t="str">
        <f t="shared" si="6"/>
        <v>2015-09-22</v>
      </c>
      <c r="Q54" s="28">
        <f t="shared" si="1"/>
        <v>42269</v>
      </c>
      <c r="R54" t="str">
        <f t="shared" si="7"/>
        <v>02:46:22</v>
      </c>
      <c r="S54" s="28">
        <f t="shared" si="3"/>
        <v>0.1155324074074074</v>
      </c>
      <c r="T54" s="29">
        <f t="shared" si="9"/>
        <v>42269.115532407406</v>
      </c>
    </row>
    <row r="55" spans="3:20">
      <c r="C55" s="9" t="s">
        <v>20</v>
      </c>
      <c r="D55" s="211" t="s">
        <v>62</v>
      </c>
      <c r="E55" s="212"/>
      <c r="F55" s="10" t="s">
        <v>66</v>
      </c>
      <c r="G55" s="12">
        <v>42271</v>
      </c>
      <c r="H55" s="10" t="s">
        <v>16</v>
      </c>
      <c r="I55" s="10" t="s">
        <v>17</v>
      </c>
      <c r="J55" s="13">
        <v>1</v>
      </c>
      <c r="K55" s="14">
        <v>9602.5</v>
      </c>
      <c r="L55" s="14">
        <v>-9602.5</v>
      </c>
      <c r="M55" s="13">
        <v>-1.5</v>
      </c>
      <c r="N55" s="13">
        <v>0</v>
      </c>
      <c r="O55" s="13" t="s">
        <v>56</v>
      </c>
      <c r="P55" t="str">
        <f t="shared" si="6"/>
        <v>2015-09-22</v>
      </c>
      <c r="Q55" s="28">
        <f t="shared" si="1"/>
        <v>42269</v>
      </c>
      <c r="R55" t="str">
        <f t="shared" si="7"/>
        <v>22:40:40</v>
      </c>
      <c r="S55" s="28">
        <f t="shared" si="3"/>
        <v>0.94490740740740742</v>
      </c>
      <c r="T55" s="29">
        <f t="shared" si="9"/>
        <v>42269.944907407407</v>
      </c>
    </row>
    <row r="56" spans="3:20">
      <c r="C56" s="9" t="s">
        <v>20</v>
      </c>
      <c r="D56" s="211" t="s">
        <v>62</v>
      </c>
      <c r="E56" s="212"/>
      <c r="F56" s="10" t="s">
        <v>67</v>
      </c>
      <c r="G56" s="12">
        <v>42271</v>
      </c>
      <c r="H56" s="10" t="s">
        <v>16</v>
      </c>
      <c r="I56" s="10" t="s">
        <v>17</v>
      </c>
      <c r="J56" s="13">
        <v>1</v>
      </c>
      <c r="K56" s="14">
        <v>9520</v>
      </c>
      <c r="L56" s="14">
        <v>-9520</v>
      </c>
      <c r="M56" s="13">
        <v>-1.5</v>
      </c>
      <c r="N56" s="13">
        <v>0</v>
      </c>
      <c r="O56" s="13" t="s">
        <v>56</v>
      </c>
      <c r="P56" t="str">
        <f t="shared" si="6"/>
        <v>2015-09-22</v>
      </c>
      <c r="Q56" s="28"/>
      <c r="R56" t="str">
        <f t="shared" si="7"/>
        <v>23:25:14</v>
      </c>
      <c r="S56" s="28"/>
      <c r="T56" s="29"/>
    </row>
    <row r="57" spans="3:20">
      <c r="C57" s="9" t="s">
        <v>20</v>
      </c>
      <c r="D57" s="211" t="s">
        <v>62</v>
      </c>
      <c r="E57" s="212"/>
      <c r="F57" s="10" t="s">
        <v>68</v>
      </c>
      <c r="G57" s="12">
        <v>42272</v>
      </c>
      <c r="H57" s="10" t="s">
        <v>16</v>
      </c>
      <c r="I57" s="10" t="s">
        <v>17</v>
      </c>
      <c r="J57" s="13">
        <v>1</v>
      </c>
      <c r="K57" s="14">
        <v>9485</v>
      </c>
      <c r="L57" s="14">
        <v>-9485</v>
      </c>
      <c r="M57" s="13">
        <v>-1.5</v>
      </c>
      <c r="N57" s="13">
        <v>0</v>
      </c>
      <c r="O57" s="13" t="s">
        <v>56</v>
      </c>
      <c r="P57" t="str">
        <f t="shared" si="6"/>
        <v>2015-09-24</v>
      </c>
      <c r="Q57" s="28">
        <f t="shared" si="1"/>
        <v>42271</v>
      </c>
      <c r="R57" t="str">
        <f t="shared" si="7"/>
        <v>02:42:34</v>
      </c>
      <c r="S57" s="28">
        <f t="shared" si="3"/>
        <v>0.11289351851851852</v>
      </c>
      <c r="T57" s="29">
        <f t="shared" ref="T57:T65" si="10">Q57+S57</f>
        <v>42271.112893518519</v>
      </c>
    </row>
    <row r="58" spans="3:20">
      <c r="C58" s="216" t="s">
        <v>69</v>
      </c>
      <c r="D58" s="216"/>
      <c r="E58" s="216"/>
      <c r="F58" s="216"/>
      <c r="G58" s="216"/>
      <c r="H58" s="216"/>
      <c r="I58" s="217"/>
      <c r="J58" s="17">
        <v>6</v>
      </c>
      <c r="K58" s="18">
        <v>9579.5833332999991</v>
      </c>
      <c r="L58" s="18">
        <v>-57477.5</v>
      </c>
      <c r="M58" s="17">
        <v>-9.0299999999999994</v>
      </c>
      <c r="N58" s="17">
        <v>0</v>
      </c>
      <c r="O58" s="19"/>
      <c r="Q58" s="28"/>
      <c r="S58" s="28"/>
      <c r="T58" s="29"/>
    </row>
    <row r="59" spans="3:20">
      <c r="C59" s="9" t="s">
        <v>20</v>
      </c>
      <c r="D59" s="211" t="s">
        <v>62</v>
      </c>
      <c r="E59" s="212"/>
      <c r="F59" s="10" t="s">
        <v>70</v>
      </c>
      <c r="G59" s="12">
        <v>42264</v>
      </c>
      <c r="H59" s="10" t="s">
        <v>16</v>
      </c>
      <c r="I59" s="10" t="s">
        <v>31</v>
      </c>
      <c r="J59" s="13">
        <v>-1</v>
      </c>
      <c r="K59" s="14">
        <v>9270</v>
      </c>
      <c r="L59" s="14">
        <v>9270</v>
      </c>
      <c r="M59" s="13">
        <v>-1.5</v>
      </c>
      <c r="N59" s="13">
        <v>0</v>
      </c>
      <c r="O59" s="13" t="s">
        <v>53</v>
      </c>
      <c r="P59" t="str">
        <f t="shared" si="6"/>
        <v>2015-09-16</v>
      </c>
      <c r="Q59" s="28">
        <f t="shared" si="1"/>
        <v>42263</v>
      </c>
      <c r="R59" t="str">
        <f t="shared" si="7"/>
        <v>01:33:39</v>
      </c>
      <c r="S59" s="28">
        <f t="shared" si="3"/>
        <v>6.5034722222222216E-2</v>
      </c>
      <c r="T59" s="29">
        <f t="shared" si="10"/>
        <v>42263.065034722225</v>
      </c>
    </row>
    <row r="60" spans="3:20">
      <c r="C60" s="9" t="s">
        <v>20</v>
      </c>
      <c r="D60" s="211" t="s">
        <v>62</v>
      </c>
      <c r="E60" s="212"/>
      <c r="F60" s="10" t="s">
        <v>71</v>
      </c>
      <c r="G60" s="12">
        <v>42270</v>
      </c>
      <c r="H60" s="10" t="s">
        <v>16</v>
      </c>
      <c r="I60" s="10" t="s">
        <v>31</v>
      </c>
      <c r="J60" s="13">
        <v>-1</v>
      </c>
      <c r="K60" s="14">
        <v>9765</v>
      </c>
      <c r="L60" s="14">
        <v>9765</v>
      </c>
      <c r="M60" s="13">
        <v>-1.5</v>
      </c>
      <c r="N60" s="13">
        <v>0</v>
      </c>
      <c r="O60" s="13" t="s">
        <v>53</v>
      </c>
      <c r="P60" t="str">
        <f t="shared" si="6"/>
        <v>2015-09-22</v>
      </c>
      <c r="Q60" s="28">
        <f t="shared" si="1"/>
        <v>42269</v>
      </c>
      <c r="R60" t="str">
        <f t="shared" si="7"/>
        <v>01:48:20</v>
      </c>
      <c r="S60" s="28">
        <f t="shared" si="3"/>
        <v>7.5231481481481483E-2</v>
      </c>
      <c r="T60" s="29">
        <f t="shared" si="10"/>
        <v>42269.075231481482</v>
      </c>
    </row>
    <row r="61" spans="3:20">
      <c r="C61" s="9" t="s">
        <v>20</v>
      </c>
      <c r="D61" s="211" t="s">
        <v>62</v>
      </c>
      <c r="E61" s="212"/>
      <c r="F61" s="10" t="s">
        <v>72</v>
      </c>
      <c r="G61" s="12">
        <v>42270</v>
      </c>
      <c r="H61" s="10" t="s">
        <v>16</v>
      </c>
      <c r="I61" s="10" t="s">
        <v>31</v>
      </c>
      <c r="J61" s="13">
        <v>-1</v>
      </c>
      <c r="K61" s="14">
        <v>9820</v>
      </c>
      <c r="L61" s="14">
        <v>9820</v>
      </c>
      <c r="M61" s="13">
        <v>-1.5</v>
      </c>
      <c r="N61" s="13">
        <v>0</v>
      </c>
      <c r="O61" s="13" t="s">
        <v>53</v>
      </c>
      <c r="P61" t="str">
        <f t="shared" si="6"/>
        <v>2015-09-22</v>
      </c>
      <c r="Q61" s="28">
        <f t="shared" si="1"/>
        <v>42269</v>
      </c>
      <c r="R61" t="str">
        <f t="shared" si="7"/>
        <v>02:34:34</v>
      </c>
      <c r="S61" s="28">
        <f t="shared" si="3"/>
        <v>0.10733796296296295</v>
      </c>
      <c r="T61" s="29">
        <f t="shared" si="10"/>
        <v>42269.10733796296</v>
      </c>
    </row>
    <row r="62" spans="3:20">
      <c r="C62" s="9" t="s">
        <v>73</v>
      </c>
      <c r="D62" s="211" t="s">
        <v>62</v>
      </c>
      <c r="E62" s="212"/>
      <c r="F62" s="10" t="s">
        <v>74</v>
      </c>
      <c r="G62" s="12">
        <v>42271</v>
      </c>
      <c r="H62" s="10" t="s">
        <v>16</v>
      </c>
      <c r="I62" s="10" t="s">
        <v>31</v>
      </c>
      <c r="J62" s="13">
        <v>-1</v>
      </c>
      <c r="K62" s="14">
        <v>9607.5</v>
      </c>
      <c r="L62" s="14">
        <v>9607.5</v>
      </c>
      <c r="M62" s="13">
        <v>-1.5</v>
      </c>
      <c r="N62" s="13">
        <v>0</v>
      </c>
      <c r="O62" s="13" t="s">
        <v>53</v>
      </c>
      <c r="P62" t="str">
        <f t="shared" si="6"/>
        <v>2015-09-22</v>
      </c>
      <c r="Q62" s="28">
        <f t="shared" si="1"/>
        <v>42269</v>
      </c>
      <c r="R62" t="str">
        <f t="shared" si="7"/>
        <v>22:24:43</v>
      </c>
      <c r="S62" s="28">
        <f t="shared" si="3"/>
        <v>0.93383101851851846</v>
      </c>
      <c r="T62" s="29">
        <f t="shared" si="10"/>
        <v>42269.933831018519</v>
      </c>
    </row>
    <row r="63" spans="3:20">
      <c r="C63" s="22" t="s">
        <v>75</v>
      </c>
      <c r="D63" s="224" t="s">
        <v>62</v>
      </c>
      <c r="E63" s="225"/>
      <c r="F63" s="23" t="s">
        <v>74</v>
      </c>
      <c r="G63" s="24">
        <v>42271</v>
      </c>
      <c r="H63" s="23" t="s">
        <v>76</v>
      </c>
      <c r="I63" s="23" t="s">
        <v>31</v>
      </c>
      <c r="J63" s="25">
        <v>-1</v>
      </c>
      <c r="K63" s="26">
        <v>9607.5</v>
      </c>
      <c r="L63" s="26">
        <v>9607.5</v>
      </c>
      <c r="M63" s="25">
        <v>-1.5</v>
      </c>
      <c r="N63" s="25">
        <v>0</v>
      </c>
      <c r="O63" s="25" t="s">
        <v>53</v>
      </c>
      <c r="P63" t="str">
        <f t="shared" si="6"/>
        <v>2015-09-22</v>
      </c>
      <c r="Q63" s="28">
        <f t="shared" si="1"/>
        <v>42269</v>
      </c>
      <c r="R63" t="str">
        <f t="shared" si="7"/>
        <v>22:24:43</v>
      </c>
      <c r="S63" s="28">
        <f t="shared" si="3"/>
        <v>0.93383101851851846</v>
      </c>
      <c r="T63" s="29">
        <f t="shared" si="10"/>
        <v>42269.933831018519</v>
      </c>
    </row>
    <row r="64" spans="3:20">
      <c r="C64" s="9" t="s">
        <v>20</v>
      </c>
      <c r="D64" s="211" t="s">
        <v>62</v>
      </c>
      <c r="E64" s="212"/>
      <c r="F64" s="10" t="s">
        <v>77</v>
      </c>
      <c r="G64" s="12">
        <v>42271</v>
      </c>
      <c r="H64" s="10" t="s">
        <v>16</v>
      </c>
      <c r="I64" s="10" t="s">
        <v>31</v>
      </c>
      <c r="J64" s="13">
        <v>-1</v>
      </c>
      <c r="K64" s="14">
        <v>9575</v>
      </c>
      <c r="L64" s="14">
        <v>9575</v>
      </c>
      <c r="M64" s="13">
        <v>-1.5</v>
      </c>
      <c r="N64" s="13">
        <v>0</v>
      </c>
      <c r="O64" s="13" t="s">
        <v>53</v>
      </c>
      <c r="P64" s="11" t="str">
        <f t="shared" si="6"/>
        <v>2015-09-22</v>
      </c>
      <c r="Q64" s="28">
        <f t="shared" si="1"/>
        <v>42269</v>
      </c>
      <c r="R64" t="str">
        <f t="shared" si="7"/>
        <v>23:03:14</v>
      </c>
      <c r="S64" s="28">
        <f t="shared" si="3"/>
        <v>0.96057870370370368</v>
      </c>
      <c r="T64" s="29">
        <f t="shared" si="10"/>
        <v>42269.960578703707</v>
      </c>
    </row>
    <row r="65" spans="3:20">
      <c r="C65" s="9" t="s">
        <v>20</v>
      </c>
      <c r="D65" s="211" t="s">
        <v>62</v>
      </c>
      <c r="E65" s="212"/>
      <c r="F65" s="10" t="s">
        <v>78</v>
      </c>
      <c r="G65" s="12">
        <v>42272</v>
      </c>
      <c r="H65" s="10" t="s">
        <v>16</v>
      </c>
      <c r="I65" s="10" t="s">
        <v>31</v>
      </c>
      <c r="J65" s="13">
        <v>-1</v>
      </c>
      <c r="K65" s="14">
        <v>9467.5</v>
      </c>
      <c r="L65" s="14">
        <v>9467.5</v>
      </c>
      <c r="M65" s="13">
        <v>-1.5</v>
      </c>
      <c r="N65" s="13">
        <v>0</v>
      </c>
      <c r="O65" s="13" t="s">
        <v>53</v>
      </c>
      <c r="P65" t="str">
        <f t="shared" si="6"/>
        <v>2015-09-24</v>
      </c>
      <c r="Q65" s="28">
        <f t="shared" si="1"/>
        <v>42271</v>
      </c>
      <c r="R65" t="str">
        <f t="shared" si="7"/>
        <v>02:33:24</v>
      </c>
      <c r="S65" s="28">
        <f t="shared" si="3"/>
        <v>0.10652777777777778</v>
      </c>
      <c r="T65" s="29">
        <f t="shared" si="10"/>
        <v>42271.106527777774</v>
      </c>
    </row>
    <row r="66" spans="3:20">
      <c r="C66" s="216" t="s">
        <v>79</v>
      </c>
      <c r="D66" s="216"/>
      <c r="E66" s="216"/>
      <c r="F66" s="216"/>
      <c r="G66" s="216"/>
      <c r="H66" s="216"/>
      <c r="I66" s="217"/>
      <c r="J66" s="17">
        <v>-6</v>
      </c>
      <c r="K66" s="18">
        <v>9584.1666667000009</v>
      </c>
      <c r="L66" s="18">
        <v>57505</v>
      </c>
      <c r="M66" s="17">
        <v>-9.0299999999999994</v>
      </c>
      <c r="N66" s="17">
        <v>0</v>
      </c>
      <c r="O66" s="19"/>
      <c r="T66" s="29"/>
    </row>
    <row r="67" spans="3:20">
      <c r="C67" s="218"/>
      <c r="D67" s="218"/>
      <c r="E67" s="218"/>
      <c r="F67" s="218"/>
      <c r="G67" s="218"/>
      <c r="H67" s="218"/>
      <c r="I67" s="218"/>
      <c r="J67" s="218"/>
      <c r="K67" s="218"/>
      <c r="L67" s="218"/>
      <c r="M67" s="218"/>
      <c r="N67" s="218"/>
      <c r="O67" s="218"/>
      <c r="T67" s="29"/>
    </row>
    <row r="68" spans="3:20">
      <c r="C68" s="219" t="s">
        <v>80</v>
      </c>
      <c r="D68" s="219"/>
      <c r="E68" s="219"/>
      <c r="F68" s="219"/>
      <c r="G68" s="219"/>
      <c r="H68" s="219"/>
      <c r="I68" s="220"/>
      <c r="J68" s="17">
        <v>0</v>
      </c>
      <c r="K68" s="17"/>
      <c r="L68" s="17">
        <v>27.5</v>
      </c>
      <c r="M68" s="17">
        <v>-18.059999999999999</v>
      </c>
      <c r="N68" s="17">
        <v>0</v>
      </c>
      <c r="O68" s="19"/>
      <c r="T68" s="29"/>
    </row>
    <row r="69" spans="3:20">
      <c r="C69" s="9" t="s">
        <v>20</v>
      </c>
      <c r="D69" s="211" t="s">
        <v>81</v>
      </c>
      <c r="E69" s="212"/>
      <c r="F69" s="10" t="s">
        <v>82</v>
      </c>
      <c r="G69" s="12">
        <v>42276</v>
      </c>
      <c r="H69" s="10" t="s">
        <v>16</v>
      </c>
      <c r="I69" s="10" t="s">
        <v>17</v>
      </c>
      <c r="J69" s="13">
        <v>1</v>
      </c>
      <c r="K69" s="14">
        <v>9290</v>
      </c>
      <c r="L69" s="14">
        <v>-9290</v>
      </c>
      <c r="M69" s="13">
        <v>-1.5</v>
      </c>
      <c r="N69" s="13">
        <v>0</v>
      </c>
      <c r="O69" s="13" t="s">
        <v>56</v>
      </c>
      <c r="P69" s="11" t="str">
        <f>LEFT(F69,10)</f>
        <v>2015-09-27</v>
      </c>
      <c r="Q69" s="28">
        <f>DATE(YEAR(P69),MONTH(P69),DAY(P69))</f>
        <v>42274</v>
      </c>
      <c r="R69" t="str">
        <f>RIGHT(F69,8)</f>
        <v>22:48:25</v>
      </c>
      <c r="S69" s="28">
        <f>TIME(LEFT(R69,2),MID(R69,4,2),RIGHT(R69,2))</f>
        <v>0.95028935185185182</v>
      </c>
      <c r="T69" s="29">
        <f>Q69+S69</f>
        <v>42274.950289351851</v>
      </c>
    </row>
    <row r="70" spans="3:20">
      <c r="C70" s="9" t="s">
        <v>20</v>
      </c>
      <c r="D70" s="211" t="s">
        <v>81</v>
      </c>
      <c r="E70" s="212"/>
      <c r="F70" s="10" t="s">
        <v>83</v>
      </c>
      <c r="G70" s="12">
        <v>42276</v>
      </c>
      <c r="H70" s="10" t="s">
        <v>16</v>
      </c>
      <c r="I70" s="10" t="s">
        <v>17</v>
      </c>
      <c r="J70" s="13">
        <v>1</v>
      </c>
      <c r="K70" s="14">
        <v>9312.5</v>
      </c>
      <c r="L70" s="14">
        <v>-9312.5</v>
      </c>
      <c r="M70" s="13">
        <v>-1.5</v>
      </c>
      <c r="N70" s="13">
        <v>0</v>
      </c>
      <c r="O70" s="13" t="s">
        <v>56</v>
      </c>
      <c r="P70" t="str">
        <f t="shared" ref="P70:P83" si="11">LEFT(F70,10)</f>
        <v>2015-09-27</v>
      </c>
      <c r="Q70" s="28">
        <f t="shared" ref="Q70:Q83" si="12">DATE(YEAR(P70),MONTH(P70),DAY(P70))</f>
        <v>42274</v>
      </c>
      <c r="R70" t="str">
        <f t="shared" ref="R70:R83" si="13">RIGHT(F70,8)</f>
        <v>23:16:03</v>
      </c>
      <c r="S70" s="28">
        <f t="shared" ref="S70:S83" si="14">TIME(LEFT(R70,2),MID(R70,4,2),RIGHT(R70,2))</f>
        <v>0.96947916666666656</v>
      </c>
      <c r="T70" s="29">
        <f t="shared" ref="T70:T83" si="15">Q70+S70</f>
        <v>42274.96947916667</v>
      </c>
    </row>
    <row r="71" spans="3:20">
      <c r="C71" s="9" t="s">
        <v>20</v>
      </c>
      <c r="D71" s="211" t="s">
        <v>81</v>
      </c>
      <c r="E71" s="212"/>
      <c r="F71" s="10" t="s">
        <v>84</v>
      </c>
      <c r="G71" s="12">
        <v>42276</v>
      </c>
      <c r="H71" s="10" t="s">
        <v>16</v>
      </c>
      <c r="I71" s="10" t="s">
        <v>17</v>
      </c>
      <c r="J71" s="13">
        <v>1</v>
      </c>
      <c r="K71" s="14">
        <v>9372.5</v>
      </c>
      <c r="L71" s="14">
        <v>-9372.5</v>
      </c>
      <c r="M71" s="13">
        <v>-1.5</v>
      </c>
      <c r="N71" s="13">
        <v>0</v>
      </c>
      <c r="O71" s="13" t="s">
        <v>56</v>
      </c>
      <c r="P71" t="str">
        <f t="shared" si="11"/>
        <v>2015-09-28</v>
      </c>
      <c r="Q71" s="28">
        <f t="shared" si="12"/>
        <v>42275</v>
      </c>
      <c r="R71" t="str">
        <f t="shared" si="13"/>
        <v>02:21:33</v>
      </c>
      <c r="S71" s="28">
        <f t="shared" si="14"/>
        <v>9.8298611111111114E-2</v>
      </c>
      <c r="T71" s="29">
        <f t="shared" si="15"/>
        <v>42275.098298611112</v>
      </c>
    </row>
    <row r="72" spans="3:20">
      <c r="C72" s="9" t="s">
        <v>20</v>
      </c>
      <c r="D72" s="211" t="s">
        <v>81</v>
      </c>
      <c r="E72" s="212"/>
      <c r="F72" s="10" t="s">
        <v>85</v>
      </c>
      <c r="G72" s="12">
        <v>42276</v>
      </c>
      <c r="H72" s="10" t="s">
        <v>16</v>
      </c>
      <c r="I72" s="10" t="s">
        <v>17</v>
      </c>
      <c r="J72" s="13">
        <v>1</v>
      </c>
      <c r="K72" s="14">
        <v>9347.5</v>
      </c>
      <c r="L72" s="14">
        <v>-9347.5</v>
      </c>
      <c r="M72" s="13">
        <v>-1.5</v>
      </c>
      <c r="N72" s="13">
        <v>0</v>
      </c>
      <c r="O72" s="13" t="s">
        <v>56</v>
      </c>
      <c r="P72" t="str">
        <f t="shared" si="11"/>
        <v>2015-09-28</v>
      </c>
      <c r="Q72" s="28">
        <f t="shared" si="12"/>
        <v>42275</v>
      </c>
      <c r="R72" t="str">
        <f t="shared" si="13"/>
        <v>02:40:55</v>
      </c>
      <c r="S72" s="28">
        <f t="shared" si="14"/>
        <v>0.11174768518518519</v>
      </c>
      <c r="T72" s="29">
        <f t="shared" si="15"/>
        <v>42275.111747685187</v>
      </c>
    </row>
    <row r="73" spans="3:20">
      <c r="C73" s="9" t="s">
        <v>20</v>
      </c>
      <c r="D73" s="211" t="s">
        <v>81</v>
      </c>
      <c r="E73" s="212"/>
      <c r="F73" s="10" t="s">
        <v>86</v>
      </c>
      <c r="G73" s="12">
        <v>42277</v>
      </c>
      <c r="H73" s="10" t="s">
        <v>16</v>
      </c>
      <c r="I73" s="10" t="s">
        <v>17</v>
      </c>
      <c r="J73" s="13">
        <v>1</v>
      </c>
      <c r="K73" s="14">
        <v>9205</v>
      </c>
      <c r="L73" s="14">
        <v>-9205</v>
      </c>
      <c r="M73" s="13">
        <v>-1.5</v>
      </c>
      <c r="N73" s="13">
        <v>0</v>
      </c>
      <c r="O73" s="13" t="s">
        <v>56</v>
      </c>
      <c r="P73" t="str">
        <f t="shared" si="11"/>
        <v>2015-09-28</v>
      </c>
      <c r="Q73" s="28">
        <f t="shared" si="12"/>
        <v>42275</v>
      </c>
      <c r="R73" t="str">
        <f t="shared" si="13"/>
        <v>21:36:48</v>
      </c>
      <c r="S73" s="28">
        <f t="shared" si="14"/>
        <v>0.90055555555555555</v>
      </c>
      <c r="T73" s="29">
        <f t="shared" si="15"/>
        <v>42275.900555555556</v>
      </c>
    </row>
    <row r="74" spans="3:20">
      <c r="C74" s="9" t="s">
        <v>20</v>
      </c>
      <c r="D74" s="211" t="s">
        <v>81</v>
      </c>
      <c r="E74" s="212"/>
      <c r="F74" s="10" t="s">
        <v>87</v>
      </c>
      <c r="G74" s="12">
        <v>42277</v>
      </c>
      <c r="H74" s="10" t="s">
        <v>16</v>
      </c>
      <c r="I74" s="10" t="s">
        <v>17</v>
      </c>
      <c r="J74" s="13">
        <v>1</v>
      </c>
      <c r="K74" s="14">
        <v>9117.5</v>
      </c>
      <c r="L74" s="14">
        <v>-9117.5</v>
      </c>
      <c r="M74" s="13">
        <v>-1.5</v>
      </c>
      <c r="N74" s="13">
        <v>0</v>
      </c>
      <c r="O74" s="13" t="s">
        <v>56</v>
      </c>
      <c r="P74" t="str">
        <f t="shared" si="11"/>
        <v>2015-09-28</v>
      </c>
      <c r="Q74" s="28">
        <f t="shared" si="12"/>
        <v>42275</v>
      </c>
      <c r="R74" t="str">
        <f t="shared" si="13"/>
        <v>22:50:50</v>
      </c>
      <c r="S74" s="28">
        <f t="shared" si="14"/>
        <v>0.95196759259259256</v>
      </c>
      <c r="T74" s="29">
        <f t="shared" si="15"/>
        <v>42275.951967592591</v>
      </c>
    </row>
    <row r="75" spans="3:20">
      <c r="C75" s="9" t="s">
        <v>20</v>
      </c>
      <c r="D75" s="211" t="s">
        <v>81</v>
      </c>
      <c r="E75" s="212"/>
      <c r="F75" s="10" t="s">
        <v>88</v>
      </c>
      <c r="G75" s="12">
        <v>42278</v>
      </c>
      <c r="H75" s="10" t="s">
        <v>16</v>
      </c>
      <c r="I75" s="10" t="s">
        <v>17</v>
      </c>
      <c r="J75" s="13">
        <v>1</v>
      </c>
      <c r="K75" s="14">
        <v>9312.5</v>
      </c>
      <c r="L75" s="14">
        <v>-9312.5</v>
      </c>
      <c r="M75" s="13">
        <v>-1.5</v>
      </c>
      <c r="N75" s="13">
        <v>0</v>
      </c>
      <c r="O75" s="13" t="s">
        <v>56</v>
      </c>
      <c r="P75" t="str">
        <f t="shared" si="11"/>
        <v>2015-09-30</v>
      </c>
      <c r="Q75" s="28">
        <f t="shared" si="12"/>
        <v>42277</v>
      </c>
      <c r="R75" t="str">
        <f t="shared" si="13"/>
        <v>01:45:04</v>
      </c>
      <c r="S75" s="28">
        <f t="shared" si="14"/>
        <v>7.2962962962962966E-2</v>
      </c>
      <c r="T75" s="29">
        <f t="shared" si="15"/>
        <v>42277.072962962964</v>
      </c>
    </row>
    <row r="76" spans="3:20">
      <c r="C76" s="216" t="s">
        <v>89</v>
      </c>
      <c r="D76" s="216"/>
      <c r="E76" s="216"/>
      <c r="F76" s="216"/>
      <c r="G76" s="216"/>
      <c r="H76" s="216"/>
      <c r="I76" s="217"/>
      <c r="J76" s="17">
        <v>7</v>
      </c>
      <c r="K76" s="18">
        <v>9279.6428570999997</v>
      </c>
      <c r="L76" s="18">
        <v>-64957.5</v>
      </c>
      <c r="M76" s="17">
        <v>-10.54</v>
      </c>
      <c r="N76" s="17">
        <v>0</v>
      </c>
      <c r="O76" s="19"/>
      <c r="P76" t="str">
        <f t="shared" si="11"/>
        <v/>
      </c>
      <c r="Q76" s="28"/>
      <c r="R76" t="str">
        <f t="shared" si="13"/>
        <v/>
      </c>
      <c r="S76" s="28"/>
      <c r="T76" s="29"/>
    </row>
    <row r="77" spans="3:20">
      <c r="C77" s="9" t="s">
        <v>20</v>
      </c>
      <c r="D77" s="211" t="s">
        <v>81</v>
      </c>
      <c r="E77" s="212"/>
      <c r="F77" s="10" t="s">
        <v>90</v>
      </c>
      <c r="G77" s="12">
        <v>42276</v>
      </c>
      <c r="H77" s="10" t="s">
        <v>16</v>
      </c>
      <c r="I77" s="10" t="s">
        <v>31</v>
      </c>
      <c r="J77" s="13">
        <v>-1</v>
      </c>
      <c r="K77" s="14">
        <v>9260</v>
      </c>
      <c r="L77" s="14">
        <v>9260</v>
      </c>
      <c r="M77" s="13">
        <v>-1.5</v>
      </c>
      <c r="N77" s="13">
        <v>0</v>
      </c>
      <c r="O77" s="13" t="s">
        <v>53</v>
      </c>
      <c r="P77" t="str">
        <f t="shared" si="11"/>
        <v>2015-09-27</v>
      </c>
      <c r="Q77" s="28">
        <f t="shared" si="12"/>
        <v>42274</v>
      </c>
      <c r="R77" t="str">
        <f t="shared" si="13"/>
        <v>22:42:30</v>
      </c>
      <c r="S77" s="28">
        <f t="shared" si="14"/>
        <v>0.94618055555555547</v>
      </c>
      <c r="T77" s="29">
        <f t="shared" si="15"/>
        <v>42274.946180555555</v>
      </c>
    </row>
    <row r="78" spans="3:20">
      <c r="C78" s="9" t="s">
        <v>20</v>
      </c>
      <c r="D78" s="211" t="s">
        <v>81</v>
      </c>
      <c r="E78" s="212"/>
      <c r="F78" s="10" t="s">
        <v>91</v>
      </c>
      <c r="G78" s="12">
        <v>42276</v>
      </c>
      <c r="H78" s="10" t="s">
        <v>16</v>
      </c>
      <c r="I78" s="10" t="s">
        <v>31</v>
      </c>
      <c r="J78" s="13">
        <v>-1</v>
      </c>
      <c r="K78" s="14">
        <v>9312.5</v>
      </c>
      <c r="L78" s="14">
        <v>9312.5</v>
      </c>
      <c r="M78" s="13">
        <v>-1.5</v>
      </c>
      <c r="N78" s="13">
        <v>0</v>
      </c>
      <c r="O78" s="13" t="s">
        <v>53</v>
      </c>
      <c r="P78" t="str">
        <f t="shared" si="11"/>
        <v>2015-09-27</v>
      </c>
      <c r="Q78" s="28">
        <f t="shared" si="12"/>
        <v>42274</v>
      </c>
      <c r="R78" t="str">
        <f t="shared" si="13"/>
        <v>23:11:40</v>
      </c>
      <c r="S78" s="28">
        <f t="shared" si="14"/>
        <v>0.96643518518518512</v>
      </c>
      <c r="T78" s="29">
        <f t="shared" si="15"/>
        <v>42274.966435185182</v>
      </c>
    </row>
    <row r="79" spans="3:20">
      <c r="C79" s="9" t="s">
        <v>20</v>
      </c>
      <c r="D79" s="211" t="s">
        <v>81</v>
      </c>
      <c r="E79" s="212"/>
      <c r="F79" s="10" t="s">
        <v>92</v>
      </c>
      <c r="G79" s="12">
        <v>42276</v>
      </c>
      <c r="H79" s="10" t="s">
        <v>16</v>
      </c>
      <c r="I79" s="10" t="s">
        <v>31</v>
      </c>
      <c r="J79" s="13">
        <v>-1</v>
      </c>
      <c r="K79" s="14">
        <v>9345</v>
      </c>
      <c r="L79" s="14">
        <v>9345</v>
      </c>
      <c r="M79" s="13">
        <v>-1.5</v>
      </c>
      <c r="N79" s="13">
        <v>0</v>
      </c>
      <c r="O79" s="13" t="s">
        <v>53</v>
      </c>
      <c r="P79" t="str">
        <f t="shared" si="11"/>
        <v>2015-09-28</v>
      </c>
      <c r="Q79" s="28">
        <f t="shared" si="12"/>
        <v>42275</v>
      </c>
      <c r="R79" t="str">
        <f t="shared" si="13"/>
        <v>02:20:50</v>
      </c>
      <c r="S79" s="28">
        <f t="shared" si="14"/>
        <v>9.780092592592593E-2</v>
      </c>
      <c r="T79" s="29">
        <f t="shared" si="15"/>
        <v>42275.097800925927</v>
      </c>
    </row>
    <row r="80" spans="3:20">
      <c r="C80" s="9" t="s">
        <v>20</v>
      </c>
      <c r="D80" s="211" t="s">
        <v>81</v>
      </c>
      <c r="E80" s="212"/>
      <c r="F80" s="10" t="s">
        <v>93</v>
      </c>
      <c r="G80" s="12">
        <v>42276</v>
      </c>
      <c r="H80" s="10" t="s">
        <v>16</v>
      </c>
      <c r="I80" s="10" t="s">
        <v>31</v>
      </c>
      <c r="J80" s="13">
        <v>-1</v>
      </c>
      <c r="K80" s="14">
        <v>9352.5</v>
      </c>
      <c r="L80" s="14">
        <v>9352.5</v>
      </c>
      <c r="M80" s="13">
        <v>-1.5</v>
      </c>
      <c r="N80" s="13">
        <v>0</v>
      </c>
      <c r="O80" s="13" t="s">
        <v>53</v>
      </c>
      <c r="P80" t="str">
        <f t="shared" si="11"/>
        <v>2015-09-28</v>
      </c>
      <c r="Q80" s="28">
        <f t="shared" si="12"/>
        <v>42275</v>
      </c>
      <c r="R80" t="str">
        <f t="shared" si="13"/>
        <v>02:24:09</v>
      </c>
      <c r="S80" s="28">
        <f t="shared" si="14"/>
        <v>0.10010416666666666</v>
      </c>
      <c r="T80" s="29">
        <f t="shared" si="15"/>
        <v>42275.100104166668</v>
      </c>
    </row>
    <row r="81" spans="3:20">
      <c r="C81" s="9" t="s">
        <v>20</v>
      </c>
      <c r="D81" s="211" t="s">
        <v>81</v>
      </c>
      <c r="E81" s="212"/>
      <c r="F81" s="10" t="s">
        <v>94</v>
      </c>
      <c r="G81" s="12">
        <v>42277</v>
      </c>
      <c r="H81" s="10" t="s">
        <v>16</v>
      </c>
      <c r="I81" s="10" t="s">
        <v>31</v>
      </c>
      <c r="J81" s="13">
        <v>-1</v>
      </c>
      <c r="K81" s="14">
        <v>9205</v>
      </c>
      <c r="L81" s="14">
        <v>9205</v>
      </c>
      <c r="M81" s="13">
        <v>-1.5</v>
      </c>
      <c r="N81" s="13">
        <v>0</v>
      </c>
      <c r="O81" s="13" t="s">
        <v>53</v>
      </c>
      <c r="P81" t="str">
        <f t="shared" si="11"/>
        <v>2015-09-28</v>
      </c>
      <c r="Q81" s="28">
        <f t="shared" si="12"/>
        <v>42275</v>
      </c>
      <c r="R81" t="str">
        <f t="shared" si="13"/>
        <v>21:33:38</v>
      </c>
      <c r="S81" s="28">
        <f t="shared" si="14"/>
        <v>0.89835648148148151</v>
      </c>
      <c r="T81" s="29">
        <f t="shared" si="15"/>
        <v>42275.898356481484</v>
      </c>
    </row>
    <row r="82" spans="3:20">
      <c r="C82" s="9" t="s">
        <v>20</v>
      </c>
      <c r="D82" s="211" t="s">
        <v>81</v>
      </c>
      <c r="E82" s="212"/>
      <c r="F82" s="10" t="s">
        <v>95</v>
      </c>
      <c r="G82" s="12">
        <v>42277</v>
      </c>
      <c r="H82" s="10" t="s">
        <v>16</v>
      </c>
      <c r="I82" s="10" t="s">
        <v>31</v>
      </c>
      <c r="J82" s="13">
        <v>-1</v>
      </c>
      <c r="K82" s="14">
        <v>9132.5</v>
      </c>
      <c r="L82" s="14">
        <v>9132.5</v>
      </c>
      <c r="M82" s="13">
        <v>-1.5</v>
      </c>
      <c r="N82" s="13">
        <v>0</v>
      </c>
      <c r="O82" s="13" t="s">
        <v>53</v>
      </c>
      <c r="P82" t="str">
        <f t="shared" si="11"/>
        <v>2015-09-28</v>
      </c>
      <c r="Q82" s="28">
        <f t="shared" si="12"/>
        <v>42275</v>
      </c>
      <c r="R82" t="str">
        <f t="shared" si="13"/>
        <v>22:40:45</v>
      </c>
      <c r="S82" s="28">
        <f t="shared" si="14"/>
        <v>0.94496527777777783</v>
      </c>
      <c r="T82" s="29">
        <f t="shared" si="15"/>
        <v>42275.944965277777</v>
      </c>
    </row>
    <row r="83" spans="3:20">
      <c r="C83" s="9" t="s">
        <v>20</v>
      </c>
      <c r="D83" s="211" t="s">
        <v>81</v>
      </c>
      <c r="E83" s="212"/>
      <c r="F83" s="10" t="s">
        <v>96</v>
      </c>
      <c r="G83" s="12">
        <v>42278</v>
      </c>
      <c r="H83" s="10" t="s">
        <v>16</v>
      </c>
      <c r="I83" s="10" t="s">
        <v>31</v>
      </c>
      <c r="J83" s="13">
        <v>-1</v>
      </c>
      <c r="K83" s="14">
        <v>9310</v>
      </c>
      <c r="L83" s="14">
        <v>9310</v>
      </c>
      <c r="M83" s="13">
        <v>-1.5</v>
      </c>
      <c r="N83" s="13">
        <v>0</v>
      </c>
      <c r="O83" s="13" t="s">
        <v>53</v>
      </c>
      <c r="P83" t="str">
        <f t="shared" si="11"/>
        <v>2015-09-30</v>
      </c>
      <c r="Q83" s="28">
        <f t="shared" si="12"/>
        <v>42277</v>
      </c>
      <c r="R83" t="str">
        <f t="shared" si="13"/>
        <v>01:21:34</v>
      </c>
      <c r="S83" s="28">
        <f t="shared" si="14"/>
        <v>5.6643518518518517E-2</v>
      </c>
      <c r="T83" s="29">
        <f t="shared" si="15"/>
        <v>42277.056643518517</v>
      </c>
    </row>
    <row r="84" spans="3:20">
      <c r="C84" s="216" t="s">
        <v>97</v>
      </c>
      <c r="D84" s="216"/>
      <c r="E84" s="216"/>
      <c r="F84" s="216"/>
      <c r="G84" s="216"/>
      <c r="H84" s="216"/>
      <c r="I84" s="217"/>
      <c r="J84" s="17">
        <v>-7</v>
      </c>
      <c r="K84" s="18">
        <v>9273.9285713999998</v>
      </c>
      <c r="L84" s="18">
        <v>64917.5</v>
      </c>
      <c r="M84" s="17">
        <v>-10.54</v>
      </c>
      <c r="N84" s="17">
        <v>0</v>
      </c>
      <c r="O84" s="19"/>
    </row>
    <row r="85" spans="3:20">
      <c r="C85" s="218"/>
      <c r="D85" s="218"/>
      <c r="E85" s="218"/>
      <c r="F85" s="218"/>
      <c r="G85" s="218"/>
      <c r="H85" s="218"/>
      <c r="I85" s="218"/>
      <c r="J85" s="218"/>
      <c r="K85" s="218"/>
      <c r="L85" s="218"/>
      <c r="M85" s="218"/>
      <c r="N85" s="218"/>
      <c r="O85" s="218"/>
    </row>
    <row r="86" spans="3:20">
      <c r="C86" s="219" t="s">
        <v>98</v>
      </c>
      <c r="D86" s="219"/>
      <c r="E86" s="219"/>
      <c r="F86" s="219"/>
      <c r="G86" s="219"/>
      <c r="H86" s="219"/>
      <c r="I86" s="220"/>
      <c r="J86" s="17">
        <v>0</v>
      </c>
      <c r="K86" s="17"/>
      <c r="L86" s="17">
        <v>-40</v>
      </c>
      <c r="M86" s="17">
        <v>-21.07</v>
      </c>
      <c r="N86" s="17">
        <v>0</v>
      </c>
      <c r="O86" s="19"/>
    </row>
    <row r="87" spans="3:20">
      <c r="C87" s="218"/>
      <c r="D87" s="218"/>
      <c r="E87" s="218"/>
      <c r="F87" s="218"/>
      <c r="G87" s="218"/>
      <c r="H87" s="218"/>
      <c r="I87" s="218"/>
      <c r="J87" s="218"/>
      <c r="K87" s="218"/>
      <c r="L87" s="218"/>
      <c r="M87" s="218"/>
      <c r="N87" s="218"/>
      <c r="O87" s="218"/>
    </row>
    <row r="88" spans="3:20">
      <c r="C88" s="221" t="s">
        <v>49</v>
      </c>
      <c r="D88" s="221"/>
      <c r="E88" s="221"/>
      <c r="F88" s="221"/>
      <c r="G88" s="221"/>
      <c r="H88" s="221"/>
      <c r="I88" s="221"/>
      <c r="J88" s="221"/>
      <c r="K88" s="222"/>
      <c r="L88" s="20">
        <v>-12.5</v>
      </c>
      <c r="M88" s="20">
        <v>-39.130000000000003</v>
      </c>
      <c r="N88" s="20">
        <v>0</v>
      </c>
      <c r="O88" s="21"/>
    </row>
    <row r="89" spans="3:20">
      <c r="C89" s="7" t="s">
        <v>0</v>
      </c>
      <c r="D89" s="223" t="s">
        <v>1</v>
      </c>
      <c r="E89" s="223"/>
      <c r="F89" s="7" t="s">
        <v>2</v>
      </c>
      <c r="G89" s="7" t="s">
        <v>3</v>
      </c>
      <c r="H89" s="7" t="s">
        <v>4</v>
      </c>
      <c r="I89" s="7" t="s">
        <v>5</v>
      </c>
      <c r="J89" s="8" t="s">
        <v>6</v>
      </c>
      <c r="K89" s="8" t="s">
        <v>7</v>
      </c>
      <c r="L89" s="8" t="s">
        <v>59</v>
      </c>
      <c r="M89" s="8" t="s">
        <v>9</v>
      </c>
      <c r="N89" s="8" t="s">
        <v>10</v>
      </c>
      <c r="O89" s="8" t="s">
        <v>11</v>
      </c>
    </row>
    <row r="90" spans="3:20">
      <c r="C90" s="214" t="s">
        <v>99</v>
      </c>
      <c r="D90" s="214"/>
      <c r="E90" s="214"/>
      <c r="F90" s="214"/>
      <c r="G90" s="214"/>
      <c r="H90" s="214"/>
      <c r="I90" s="214"/>
      <c r="J90" s="214"/>
      <c r="K90" s="214"/>
      <c r="L90" s="214"/>
      <c r="M90" s="214"/>
      <c r="N90" s="214"/>
      <c r="O90" s="214"/>
    </row>
    <row r="91" spans="3:20">
      <c r="C91" s="215" t="s">
        <v>13</v>
      </c>
      <c r="D91" s="215"/>
      <c r="E91" s="215"/>
      <c r="F91" s="215"/>
      <c r="G91" s="215"/>
      <c r="H91" s="215"/>
      <c r="I91" s="215"/>
      <c r="J91" s="215"/>
      <c r="K91" s="215"/>
      <c r="L91" s="215"/>
      <c r="M91" s="215"/>
      <c r="N91" s="215"/>
      <c r="O91" s="215"/>
    </row>
    <row r="92" spans="3:20">
      <c r="C92" s="9" t="s">
        <v>20</v>
      </c>
      <c r="D92" s="211" t="s">
        <v>100</v>
      </c>
      <c r="E92" s="212"/>
      <c r="F92" s="10" t="s">
        <v>101</v>
      </c>
      <c r="G92" s="12">
        <v>42271</v>
      </c>
      <c r="H92" s="10" t="s">
        <v>16</v>
      </c>
      <c r="I92" s="10" t="s">
        <v>17</v>
      </c>
      <c r="J92" s="13">
        <v>1</v>
      </c>
      <c r="K92" s="13">
        <v>14</v>
      </c>
      <c r="L92" s="13">
        <v>-700</v>
      </c>
      <c r="M92" s="13">
        <v>-12.54</v>
      </c>
      <c r="N92" s="13">
        <v>0</v>
      </c>
      <c r="O92" s="13" t="s">
        <v>53</v>
      </c>
    </row>
    <row r="93" spans="3:20">
      <c r="C93" s="216" t="s">
        <v>102</v>
      </c>
      <c r="D93" s="216"/>
      <c r="E93" s="216"/>
      <c r="F93" s="216"/>
      <c r="G93" s="216"/>
      <c r="H93" s="216"/>
      <c r="I93" s="217"/>
      <c r="J93" s="17">
        <v>1</v>
      </c>
      <c r="K93" s="17">
        <v>14</v>
      </c>
      <c r="L93" s="17">
        <v>-700</v>
      </c>
      <c r="M93" s="17">
        <v>-12.54</v>
      </c>
      <c r="N93" s="17">
        <v>0</v>
      </c>
      <c r="O93" s="19"/>
    </row>
    <row r="94" spans="3:20">
      <c r="C94" s="9" t="s">
        <v>20</v>
      </c>
      <c r="D94" s="211" t="s">
        <v>100</v>
      </c>
      <c r="E94" s="212"/>
      <c r="F94" s="10" t="s">
        <v>103</v>
      </c>
      <c r="G94" s="12">
        <v>42271</v>
      </c>
      <c r="H94" s="10" t="s">
        <v>16</v>
      </c>
      <c r="I94" s="10" t="s">
        <v>31</v>
      </c>
      <c r="J94" s="13">
        <v>-1</v>
      </c>
      <c r="K94" s="13">
        <v>9</v>
      </c>
      <c r="L94" s="13">
        <v>450</v>
      </c>
      <c r="M94" s="13">
        <v>-12.54</v>
      </c>
      <c r="N94" s="13">
        <v>0</v>
      </c>
      <c r="O94" s="13" t="s">
        <v>56</v>
      </c>
    </row>
    <row r="95" spans="3:20">
      <c r="C95" s="216" t="s">
        <v>104</v>
      </c>
      <c r="D95" s="216"/>
      <c r="E95" s="216"/>
      <c r="F95" s="216"/>
      <c r="G95" s="216"/>
      <c r="H95" s="216"/>
      <c r="I95" s="217"/>
      <c r="J95" s="17">
        <v>-1</v>
      </c>
      <c r="K95" s="17">
        <v>9</v>
      </c>
      <c r="L95" s="17">
        <v>450</v>
      </c>
      <c r="M95" s="17">
        <v>-12.54</v>
      </c>
      <c r="N95" s="17">
        <v>0</v>
      </c>
      <c r="O95" s="19"/>
    </row>
    <row r="96" spans="3:20">
      <c r="C96" s="218"/>
      <c r="D96" s="218"/>
      <c r="E96" s="218"/>
      <c r="F96" s="218"/>
      <c r="G96" s="218"/>
      <c r="H96" s="218"/>
      <c r="I96" s="218"/>
      <c r="J96" s="218"/>
      <c r="K96" s="218"/>
      <c r="L96" s="218"/>
      <c r="M96" s="218"/>
      <c r="N96" s="218"/>
      <c r="O96" s="218"/>
    </row>
    <row r="97" spans="3:15">
      <c r="C97" s="219" t="s">
        <v>105</v>
      </c>
      <c r="D97" s="219"/>
      <c r="E97" s="219"/>
      <c r="F97" s="219"/>
      <c r="G97" s="219"/>
      <c r="H97" s="219"/>
      <c r="I97" s="220"/>
      <c r="J97" s="17">
        <v>0</v>
      </c>
      <c r="K97" s="17"/>
      <c r="L97" s="17">
        <v>-250</v>
      </c>
      <c r="M97" s="17">
        <v>-25.08</v>
      </c>
      <c r="N97" s="17">
        <v>0</v>
      </c>
      <c r="O97" s="19"/>
    </row>
    <row r="98" spans="3:15">
      <c r="C98" s="218"/>
      <c r="D98" s="218"/>
      <c r="E98" s="218"/>
      <c r="F98" s="218"/>
      <c r="G98" s="218"/>
      <c r="H98" s="218"/>
      <c r="I98" s="218"/>
      <c r="J98" s="218"/>
      <c r="K98" s="218"/>
      <c r="L98" s="218"/>
      <c r="M98" s="218"/>
      <c r="N98" s="218"/>
      <c r="O98" s="218"/>
    </row>
    <row r="99" spans="3:15">
      <c r="C99" s="221" t="s">
        <v>49</v>
      </c>
      <c r="D99" s="221"/>
      <c r="E99" s="221"/>
      <c r="F99" s="221"/>
      <c r="G99" s="221"/>
      <c r="H99" s="221"/>
      <c r="I99" s="221"/>
      <c r="J99" s="221"/>
      <c r="K99" s="222"/>
      <c r="L99" s="20">
        <v>-250</v>
      </c>
      <c r="M99" s="20">
        <v>-25.08</v>
      </c>
      <c r="N99" s="20">
        <v>0</v>
      </c>
      <c r="O99" s="21"/>
    </row>
  </sheetData>
  <mergeCells count="99">
    <mergeCell ref="C97:I97"/>
    <mergeCell ref="C98:O98"/>
    <mergeCell ref="C99:K99"/>
    <mergeCell ref="C91:O91"/>
    <mergeCell ref="D92:E92"/>
    <mergeCell ref="C93:I93"/>
    <mergeCell ref="D94:E94"/>
    <mergeCell ref="C95:I95"/>
    <mergeCell ref="C96:O96"/>
    <mergeCell ref="C90:O90"/>
    <mergeCell ref="D79:E79"/>
    <mergeCell ref="D80:E80"/>
    <mergeCell ref="D81:E81"/>
    <mergeCell ref="D82:E82"/>
    <mergeCell ref="D83:E83"/>
    <mergeCell ref="C84:I84"/>
    <mergeCell ref="C85:O85"/>
    <mergeCell ref="C86:I86"/>
    <mergeCell ref="C87:O87"/>
    <mergeCell ref="C88:K88"/>
    <mergeCell ref="D89:E89"/>
    <mergeCell ref="D78:E78"/>
    <mergeCell ref="C67:O67"/>
    <mergeCell ref="C68:I68"/>
    <mergeCell ref="D69:E69"/>
    <mergeCell ref="D70:E70"/>
    <mergeCell ref="D71:E71"/>
    <mergeCell ref="D72:E72"/>
    <mergeCell ref="D73:E73"/>
    <mergeCell ref="D74:E74"/>
    <mergeCell ref="D75:E75"/>
    <mergeCell ref="C76:I76"/>
    <mergeCell ref="D77:E77"/>
    <mergeCell ref="C66:I66"/>
    <mergeCell ref="D55:E55"/>
    <mergeCell ref="D56:E56"/>
    <mergeCell ref="D57:E57"/>
    <mergeCell ref="C58:I58"/>
    <mergeCell ref="D59:E59"/>
    <mergeCell ref="D60:E60"/>
    <mergeCell ref="D61:E61"/>
    <mergeCell ref="D62:E62"/>
    <mergeCell ref="D63:E63"/>
    <mergeCell ref="D64:E64"/>
    <mergeCell ref="D65:E65"/>
    <mergeCell ref="D54:E54"/>
    <mergeCell ref="D43:E43"/>
    <mergeCell ref="C44:I44"/>
    <mergeCell ref="C45:O45"/>
    <mergeCell ref="C46:I46"/>
    <mergeCell ref="C47:O47"/>
    <mergeCell ref="C48:K48"/>
    <mergeCell ref="D49:E49"/>
    <mergeCell ref="C50:O50"/>
    <mergeCell ref="C51:O51"/>
    <mergeCell ref="D52:E52"/>
    <mergeCell ref="D53:E53"/>
    <mergeCell ref="C42:I42"/>
    <mergeCell ref="C31:I31"/>
    <mergeCell ref="D32:E32"/>
    <mergeCell ref="C33:I33"/>
    <mergeCell ref="C34:O34"/>
    <mergeCell ref="C35:I35"/>
    <mergeCell ref="C36:O36"/>
    <mergeCell ref="C37:K37"/>
    <mergeCell ref="D38:E38"/>
    <mergeCell ref="C39:O39"/>
    <mergeCell ref="C40:O40"/>
    <mergeCell ref="D41:E41"/>
    <mergeCell ref="D30:E30"/>
    <mergeCell ref="D19:E19"/>
    <mergeCell ref="D20:E20"/>
    <mergeCell ref="D21:E21"/>
    <mergeCell ref="D22:E22"/>
    <mergeCell ref="D23:E23"/>
    <mergeCell ref="D24:E24"/>
    <mergeCell ref="D25:E25"/>
    <mergeCell ref="C26:I26"/>
    <mergeCell ref="C27:O27"/>
    <mergeCell ref="C28:I28"/>
    <mergeCell ref="D29:E29"/>
    <mergeCell ref="D18:E18"/>
    <mergeCell ref="D7:E7"/>
    <mergeCell ref="D8:E8"/>
    <mergeCell ref="D9:E9"/>
    <mergeCell ref="D10:E10"/>
    <mergeCell ref="D11:E11"/>
    <mergeCell ref="D12:E12"/>
    <mergeCell ref="D13:E13"/>
    <mergeCell ref="D14:E14"/>
    <mergeCell ref="C15:I15"/>
    <mergeCell ref="D16:E16"/>
    <mergeCell ref="D17:E17"/>
    <mergeCell ref="D6:E6"/>
    <mergeCell ref="D1:E1"/>
    <mergeCell ref="C2:O2"/>
    <mergeCell ref="C3:O3"/>
    <mergeCell ref="D4:E4"/>
    <mergeCell ref="D5:E5"/>
  </mergeCells>
  <phoneticPr fontId="6"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B1:T482"/>
  <sheetViews>
    <sheetView topLeftCell="A37" workbookViewId="0">
      <selection activeCell="C26" sqref="C26:D26"/>
    </sheetView>
  </sheetViews>
  <sheetFormatPr defaultRowHeight="13.5"/>
  <cols>
    <col min="11" max="11" width="13.125" bestFit="1" customWidth="1"/>
    <col min="16" max="16" width="11.625" bestFit="1" customWidth="1"/>
    <col min="17" max="17" width="11.625" customWidth="1"/>
    <col min="19" max="19" width="9.5" bestFit="1" customWidth="1"/>
    <col min="20" max="20" width="16.125" bestFit="1" customWidth="1"/>
  </cols>
  <sheetData>
    <row r="1" spans="2:20">
      <c r="B1" s="1"/>
    </row>
    <row r="2" spans="2:20" ht="18.75">
      <c r="B2" s="3"/>
    </row>
    <row r="3" spans="2:20">
      <c r="B3" s="2"/>
    </row>
    <row r="4" spans="2:20">
      <c r="B4" s="4"/>
      <c r="P4" s="11" t="str">
        <f>LEFT(F4,10)</f>
        <v/>
      </c>
      <c r="Q4" s="28"/>
      <c r="S4" s="28"/>
      <c r="T4" s="29"/>
    </row>
    <row r="5" spans="2:20">
      <c r="B5" s="1"/>
      <c r="P5" t="str">
        <f t="shared" ref="P5:P62" si="0">LEFT(F5,10)</f>
        <v/>
      </c>
      <c r="Q5" s="28"/>
      <c r="S5" s="28"/>
      <c r="T5" s="29"/>
    </row>
    <row r="6" spans="2:20">
      <c r="B6" s="5"/>
      <c r="P6" t="str">
        <f t="shared" si="0"/>
        <v/>
      </c>
      <c r="Q6" s="28"/>
      <c r="S6" s="28"/>
      <c r="T6" s="29"/>
    </row>
    <row r="7" spans="2:20">
      <c r="B7" s="5"/>
      <c r="P7" t="str">
        <f t="shared" si="0"/>
        <v/>
      </c>
      <c r="Q7" s="28"/>
      <c r="S7" s="28"/>
      <c r="T7" s="29"/>
    </row>
    <row r="8" spans="2:20">
      <c r="B8" s="4"/>
      <c r="P8" t="str">
        <f t="shared" si="0"/>
        <v/>
      </c>
      <c r="Q8" s="28"/>
      <c r="S8" s="28"/>
      <c r="T8" s="29"/>
    </row>
    <row r="9" spans="2:20">
      <c r="B9" s="1"/>
      <c r="P9" t="str">
        <f t="shared" si="0"/>
        <v/>
      </c>
      <c r="Q9" s="28"/>
      <c r="S9" s="28"/>
      <c r="T9" s="29"/>
    </row>
    <row r="10" spans="2:20" ht="14.25" thickBot="1">
      <c r="B10" s="1"/>
      <c r="P10" t="str">
        <f t="shared" si="0"/>
        <v/>
      </c>
      <c r="Q10" s="28"/>
      <c r="S10" s="28"/>
      <c r="T10" s="29"/>
    </row>
    <row r="11" spans="2:20" ht="15" thickBot="1">
      <c r="B11" s="6"/>
      <c r="P11" t="str">
        <f t="shared" si="0"/>
        <v/>
      </c>
      <c r="Q11" s="28"/>
      <c r="S11" s="28"/>
      <c r="T11" s="29"/>
    </row>
    <row r="12" spans="2:20">
      <c r="B12" s="1"/>
      <c r="P12" t="str">
        <f t="shared" si="0"/>
        <v/>
      </c>
      <c r="Q12" s="28"/>
      <c r="S12" s="28"/>
      <c r="T12" s="29"/>
    </row>
    <row r="13" spans="2:20" ht="14.25" thickBot="1">
      <c r="B13" s="1"/>
      <c r="P13" t="str">
        <f t="shared" si="0"/>
        <v/>
      </c>
      <c r="Q13" s="28"/>
      <c r="S13" s="28"/>
      <c r="T13" s="29"/>
    </row>
    <row r="14" spans="2:20" ht="15" thickBot="1">
      <c r="B14" s="6"/>
      <c r="P14" t="str">
        <f t="shared" si="0"/>
        <v/>
      </c>
      <c r="Q14" s="28"/>
      <c r="S14" s="28"/>
      <c r="T14" s="29"/>
    </row>
    <row r="15" spans="2:20" ht="25.5">
      <c r="B15" s="7" t="s">
        <v>0</v>
      </c>
      <c r="C15" s="213" t="s">
        <v>1</v>
      </c>
      <c r="D15" s="213"/>
      <c r="E15" s="7" t="s">
        <v>2</v>
      </c>
      <c r="F15" s="7" t="s">
        <v>3</v>
      </c>
      <c r="G15" s="7" t="s">
        <v>4</v>
      </c>
      <c r="H15" s="7" t="s">
        <v>5</v>
      </c>
      <c r="I15" s="8" t="s">
        <v>6</v>
      </c>
      <c r="J15" s="8" t="s">
        <v>7</v>
      </c>
      <c r="K15" s="8" t="s">
        <v>8</v>
      </c>
      <c r="L15" s="8" t="s">
        <v>9</v>
      </c>
      <c r="M15" s="8" t="s">
        <v>10</v>
      </c>
      <c r="N15" s="8" t="s">
        <v>11</v>
      </c>
      <c r="Q15" s="28"/>
      <c r="S15" s="28"/>
      <c r="T15" s="29"/>
    </row>
    <row r="16" spans="2:20">
      <c r="B16" s="214" t="s">
        <v>12</v>
      </c>
      <c r="C16" s="214"/>
      <c r="D16" s="214"/>
      <c r="E16" s="214"/>
      <c r="F16" s="214"/>
      <c r="G16" s="214"/>
      <c r="H16" s="214"/>
      <c r="I16" s="214"/>
      <c r="J16" s="214"/>
      <c r="K16" s="214"/>
      <c r="L16" s="214"/>
      <c r="M16" s="214"/>
      <c r="N16" s="214"/>
      <c r="P16" t="str">
        <f t="shared" si="0"/>
        <v/>
      </c>
      <c r="Q16" s="28"/>
      <c r="S16" s="28"/>
      <c r="T16" s="29"/>
    </row>
    <row r="17" spans="2:20">
      <c r="B17" s="215" t="s">
        <v>13</v>
      </c>
      <c r="C17" s="215"/>
      <c r="D17" s="215"/>
      <c r="E17" s="215"/>
      <c r="F17" s="215"/>
      <c r="G17" s="215"/>
      <c r="H17" s="215"/>
      <c r="I17" s="215"/>
      <c r="J17" s="215"/>
      <c r="K17" s="215"/>
      <c r="L17" s="215"/>
      <c r="M17" s="215"/>
      <c r="N17" s="215"/>
      <c r="P17" t="str">
        <f t="shared" si="0"/>
        <v/>
      </c>
      <c r="Q17" s="28"/>
      <c r="S17" s="28"/>
      <c r="T17" s="29"/>
    </row>
    <row r="18" spans="2:20" ht="38.25">
      <c r="B18" s="9" t="s">
        <v>14</v>
      </c>
      <c r="C18" s="211">
        <v>2822</v>
      </c>
      <c r="D18" s="212"/>
      <c r="E18" s="10" t="s">
        <v>106</v>
      </c>
      <c r="F18" s="12">
        <v>42237</v>
      </c>
      <c r="G18" s="10" t="s">
        <v>16</v>
      </c>
      <c r="H18" s="10" t="s">
        <v>17</v>
      </c>
      <c r="I18" s="13">
        <v>400</v>
      </c>
      <c r="J18" s="13">
        <v>12.76</v>
      </c>
      <c r="K18" s="14">
        <v>-5104</v>
      </c>
      <c r="L18" s="13">
        <v>-18</v>
      </c>
      <c r="M18" s="13">
        <v>-0.14000000000000001</v>
      </c>
      <c r="N18" s="13"/>
      <c r="P18" t="str">
        <f t="shared" si="0"/>
        <v>42237</v>
      </c>
      <c r="Q18" s="28">
        <f t="shared" ref="Q18:Q62" si="1">DATE(YEAR(P18),MONTH(P18),DAY(P18))</f>
        <v>42237</v>
      </c>
      <c r="R18" t="str">
        <f t="shared" ref="R18:R62" si="2">RIGHT(F18,8)</f>
        <v>42237</v>
      </c>
      <c r="S18" s="28">
        <f t="shared" ref="S18:S62" si="3">TIME(LEFT(R18,2),MID(R18,4,2),RIGHT(R18,2))</f>
        <v>0.77612268518518523</v>
      </c>
      <c r="T18" s="29">
        <f t="shared" ref="T18:T25" si="4">Q18+S18</f>
        <v>42237.776122685187</v>
      </c>
    </row>
    <row r="19" spans="2:20" ht="38.25">
      <c r="B19" s="9" t="s">
        <v>14</v>
      </c>
      <c r="C19" s="211">
        <v>2822</v>
      </c>
      <c r="D19" s="212"/>
      <c r="E19" s="10" t="s">
        <v>107</v>
      </c>
      <c r="F19" s="12">
        <v>42241</v>
      </c>
      <c r="G19" s="10" t="s">
        <v>16</v>
      </c>
      <c r="H19" s="10" t="s">
        <v>17</v>
      </c>
      <c r="I19" s="13">
        <v>400</v>
      </c>
      <c r="J19" s="13">
        <v>12.5</v>
      </c>
      <c r="K19" s="14">
        <v>-5000</v>
      </c>
      <c r="L19" s="13">
        <v>-18</v>
      </c>
      <c r="M19" s="13">
        <v>-0.14000000000000001</v>
      </c>
      <c r="N19" s="13"/>
      <c r="P19" s="11" t="str">
        <f t="shared" si="0"/>
        <v>42241</v>
      </c>
      <c r="Q19" s="28">
        <f t="shared" si="1"/>
        <v>42241</v>
      </c>
      <c r="R19" t="str">
        <f t="shared" si="2"/>
        <v>42241</v>
      </c>
      <c r="S19" s="28">
        <f t="shared" si="3"/>
        <v>0.77894675925925938</v>
      </c>
      <c r="T19" s="29">
        <f t="shared" si="4"/>
        <v>42241.778946759259</v>
      </c>
    </row>
    <row r="20" spans="2:20" ht="38.25">
      <c r="B20" s="9" t="s">
        <v>14</v>
      </c>
      <c r="C20" s="211">
        <v>2822</v>
      </c>
      <c r="D20" s="212"/>
      <c r="E20" s="10" t="s">
        <v>108</v>
      </c>
      <c r="F20" s="12">
        <v>42242</v>
      </c>
      <c r="G20" s="10" t="s">
        <v>16</v>
      </c>
      <c r="H20" s="10" t="s">
        <v>17</v>
      </c>
      <c r="I20" s="13">
        <v>400</v>
      </c>
      <c r="J20" s="13">
        <v>11.3</v>
      </c>
      <c r="K20" s="14">
        <v>-4520</v>
      </c>
      <c r="L20" s="13">
        <v>-18</v>
      </c>
      <c r="M20" s="13">
        <v>-0.12</v>
      </c>
      <c r="N20" s="13"/>
      <c r="P20" t="str">
        <f t="shared" si="0"/>
        <v>42242</v>
      </c>
      <c r="Q20" s="28">
        <f t="shared" si="1"/>
        <v>42242</v>
      </c>
      <c r="R20" t="str">
        <f t="shared" si="2"/>
        <v>42242</v>
      </c>
      <c r="S20" s="28">
        <f t="shared" si="3"/>
        <v>0.77965277777777775</v>
      </c>
      <c r="T20" s="29">
        <f t="shared" si="4"/>
        <v>42242.779652777775</v>
      </c>
    </row>
    <row r="21" spans="2:20" ht="38.25">
      <c r="B21" s="9" t="s">
        <v>14</v>
      </c>
      <c r="C21" s="211">
        <v>2822</v>
      </c>
      <c r="D21" s="212"/>
      <c r="E21" s="10" t="s">
        <v>15</v>
      </c>
      <c r="F21" s="12">
        <v>42257</v>
      </c>
      <c r="G21" s="10" t="s">
        <v>16</v>
      </c>
      <c r="H21" s="10" t="s">
        <v>17</v>
      </c>
      <c r="I21" s="13">
        <v>400</v>
      </c>
      <c r="J21" s="13">
        <v>11.64</v>
      </c>
      <c r="K21" s="14">
        <v>-4656</v>
      </c>
      <c r="L21" s="13">
        <v>-18</v>
      </c>
      <c r="M21" s="13">
        <v>-0.13</v>
      </c>
      <c r="N21" s="13"/>
      <c r="P21" t="str">
        <f t="shared" si="0"/>
        <v>42257</v>
      </c>
      <c r="Q21" s="28">
        <f t="shared" si="1"/>
        <v>42257</v>
      </c>
      <c r="R21" t="str">
        <f t="shared" si="2"/>
        <v>42257</v>
      </c>
      <c r="S21" s="28">
        <f t="shared" si="3"/>
        <v>0.79024305555555574</v>
      </c>
      <c r="T21" s="29">
        <f t="shared" si="4"/>
        <v>42257.790243055555</v>
      </c>
    </row>
    <row r="22" spans="2:20" ht="38.25">
      <c r="B22" s="9" t="s">
        <v>14</v>
      </c>
      <c r="C22" s="211">
        <v>2822</v>
      </c>
      <c r="D22" s="212"/>
      <c r="E22" s="10" t="s">
        <v>18</v>
      </c>
      <c r="F22" s="12">
        <v>42257</v>
      </c>
      <c r="G22" s="10" t="s">
        <v>16</v>
      </c>
      <c r="H22" s="10" t="s">
        <v>17</v>
      </c>
      <c r="I22" s="13">
        <v>400</v>
      </c>
      <c r="J22" s="13">
        <v>11.8</v>
      </c>
      <c r="K22" s="14">
        <v>-4720</v>
      </c>
      <c r="L22" s="13">
        <v>-18</v>
      </c>
      <c r="M22" s="13">
        <v>-0.13</v>
      </c>
      <c r="N22" s="13"/>
      <c r="P22" t="str">
        <f t="shared" si="0"/>
        <v>42257</v>
      </c>
      <c r="Q22" s="28">
        <f t="shared" si="1"/>
        <v>42257</v>
      </c>
      <c r="R22" t="str">
        <f t="shared" si="2"/>
        <v>42257</v>
      </c>
      <c r="S22" s="28">
        <f t="shared" si="3"/>
        <v>0.79024305555555574</v>
      </c>
      <c r="T22" s="29">
        <f t="shared" si="4"/>
        <v>42257.790243055555</v>
      </c>
    </row>
    <row r="23" spans="2:20" ht="38.25">
      <c r="B23" s="9" t="s">
        <v>14</v>
      </c>
      <c r="C23" s="211">
        <v>2822</v>
      </c>
      <c r="D23" s="212"/>
      <c r="E23" s="10" t="s">
        <v>19</v>
      </c>
      <c r="F23" s="12">
        <v>42262</v>
      </c>
      <c r="G23" s="10" t="s">
        <v>16</v>
      </c>
      <c r="H23" s="10" t="s">
        <v>17</v>
      </c>
      <c r="I23" s="15">
        <v>2000</v>
      </c>
      <c r="J23" s="13">
        <v>11.86</v>
      </c>
      <c r="K23" s="14">
        <v>-23720</v>
      </c>
      <c r="L23" s="13">
        <v>-18.98</v>
      </c>
      <c r="M23" s="13">
        <v>-0.64</v>
      </c>
      <c r="N23" s="13"/>
      <c r="P23" t="str">
        <f t="shared" si="0"/>
        <v>42262</v>
      </c>
      <c r="Q23" s="28">
        <f t="shared" si="1"/>
        <v>42262</v>
      </c>
      <c r="R23" t="str">
        <f t="shared" si="2"/>
        <v>42262</v>
      </c>
      <c r="S23" s="28">
        <f t="shared" si="3"/>
        <v>0.79377314814814803</v>
      </c>
      <c r="T23" s="29">
        <f t="shared" si="4"/>
        <v>42262.793773148151</v>
      </c>
    </row>
    <row r="24" spans="2:20" ht="38.25">
      <c r="B24" s="9" t="s">
        <v>20</v>
      </c>
      <c r="C24" s="211">
        <v>2822</v>
      </c>
      <c r="D24" s="212"/>
      <c r="E24" s="10" t="s">
        <v>21</v>
      </c>
      <c r="F24" s="12">
        <v>42265</v>
      </c>
      <c r="G24" s="10" t="s">
        <v>16</v>
      </c>
      <c r="H24" s="10" t="s">
        <v>17</v>
      </c>
      <c r="I24" s="15">
        <v>1600</v>
      </c>
      <c r="J24" s="13">
        <v>11.7</v>
      </c>
      <c r="K24" s="14">
        <v>-18720</v>
      </c>
      <c r="L24" s="13">
        <v>-18</v>
      </c>
      <c r="M24" s="13">
        <v>-0.51</v>
      </c>
      <c r="N24" s="13"/>
      <c r="P24" t="str">
        <f t="shared" si="0"/>
        <v>42265</v>
      </c>
      <c r="Q24" s="28">
        <f t="shared" si="1"/>
        <v>42265</v>
      </c>
      <c r="R24" t="str">
        <f t="shared" si="2"/>
        <v>42265</v>
      </c>
      <c r="S24" s="28">
        <f t="shared" si="3"/>
        <v>0.79589120370370381</v>
      </c>
      <c r="T24" s="29">
        <f t="shared" si="4"/>
        <v>42265.795891203707</v>
      </c>
    </row>
    <row r="25" spans="2:20" ht="38.25">
      <c r="B25" s="9" t="s">
        <v>20</v>
      </c>
      <c r="C25" s="211">
        <v>2822</v>
      </c>
      <c r="D25" s="212"/>
      <c r="E25" s="10" t="s">
        <v>22</v>
      </c>
      <c r="F25" s="12">
        <v>42265</v>
      </c>
      <c r="G25" s="10" t="s">
        <v>16</v>
      </c>
      <c r="H25" s="10" t="s">
        <v>17</v>
      </c>
      <c r="I25" s="15">
        <v>1800</v>
      </c>
      <c r="J25" s="13">
        <v>11.68</v>
      </c>
      <c r="K25" s="14">
        <v>-21024</v>
      </c>
      <c r="L25" s="13">
        <v>-18</v>
      </c>
      <c r="M25" s="13">
        <v>-0.56999999999999995</v>
      </c>
      <c r="N25" s="13"/>
      <c r="P25" t="str">
        <f t="shared" si="0"/>
        <v>42265</v>
      </c>
      <c r="Q25" s="28">
        <f t="shared" si="1"/>
        <v>42265</v>
      </c>
      <c r="R25" t="str">
        <f t="shared" si="2"/>
        <v>42265</v>
      </c>
      <c r="S25" s="28">
        <f t="shared" si="3"/>
        <v>0.79589120370370381</v>
      </c>
      <c r="T25" s="29">
        <f t="shared" si="4"/>
        <v>42265.795891203707</v>
      </c>
    </row>
    <row r="26" spans="2:20" ht="38.25">
      <c r="B26" s="9" t="s">
        <v>20</v>
      </c>
      <c r="C26" s="211">
        <v>2822</v>
      </c>
      <c r="D26" s="212"/>
      <c r="E26" s="10" t="s">
        <v>23</v>
      </c>
      <c r="F26" s="12">
        <v>42271</v>
      </c>
      <c r="G26" s="10" t="s">
        <v>16</v>
      </c>
      <c r="H26" s="10" t="s">
        <v>17</v>
      </c>
      <c r="I26" s="15">
        <v>2600</v>
      </c>
      <c r="J26" s="13">
        <v>12</v>
      </c>
      <c r="K26" s="14">
        <v>-31200</v>
      </c>
      <c r="L26" s="13">
        <v>-24.96</v>
      </c>
      <c r="M26" s="13">
        <v>-0.84</v>
      </c>
      <c r="N26" s="13"/>
      <c r="P26" t="str">
        <f t="shared" si="0"/>
        <v>42271</v>
      </c>
      <c r="Q26" s="28"/>
      <c r="R26" t="str">
        <f t="shared" si="2"/>
        <v>42271</v>
      </c>
      <c r="S26" s="28"/>
      <c r="T26" s="29"/>
    </row>
    <row r="27" spans="2:20" ht="38.25">
      <c r="B27" s="9" t="s">
        <v>20</v>
      </c>
      <c r="C27" s="211">
        <v>2822</v>
      </c>
      <c r="D27" s="212"/>
      <c r="E27" s="10" t="s">
        <v>24</v>
      </c>
      <c r="F27" s="12">
        <v>42272</v>
      </c>
      <c r="G27" s="10" t="s">
        <v>16</v>
      </c>
      <c r="H27" s="10" t="s">
        <v>17</v>
      </c>
      <c r="I27" s="15">
        <v>1000</v>
      </c>
      <c r="J27" s="13">
        <v>11.8</v>
      </c>
      <c r="K27" s="14">
        <v>-11800</v>
      </c>
      <c r="L27" s="13">
        <v>-18</v>
      </c>
      <c r="M27" s="13">
        <v>-0.32</v>
      </c>
      <c r="N27" s="13"/>
      <c r="Q27" s="28"/>
      <c r="S27" s="28"/>
      <c r="T27" s="29"/>
    </row>
    <row r="28" spans="2:20" ht="38.25">
      <c r="B28" s="9" t="s">
        <v>20</v>
      </c>
      <c r="C28" s="211">
        <v>2822</v>
      </c>
      <c r="D28" s="212"/>
      <c r="E28" s="10" t="s">
        <v>25</v>
      </c>
      <c r="F28" s="12">
        <v>42272</v>
      </c>
      <c r="G28" s="10" t="s">
        <v>16</v>
      </c>
      <c r="H28" s="10" t="s">
        <v>17</v>
      </c>
      <c r="I28" s="15">
        <v>1000</v>
      </c>
      <c r="J28" s="13">
        <v>11.66</v>
      </c>
      <c r="K28" s="14">
        <v>-11660</v>
      </c>
      <c r="L28" s="13">
        <v>-18</v>
      </c>
      <c r="M28" s="13">
        <v>-0.31</v>
      </c>
      <c r="N28" s="13"/>
      <c r="Q28" s="28"/>
      <c r="S28" s="28"/>
      <c r="T28" s="29"/>
    </row>
    <row r="29" spans="2:20" ht="38.25">
      <c r="B29" s="9" t="s">
        <v>20</v>
      </c>
      <c r="C29" s="211">
        <v>2822</v>
      </c>
      <c r="D29" s="212"/>
      <c r="E29" s="10" t="s">
        <v>26</v>
      </c>
      <c r="F29" s="12">
        <v>42276</v>
      </c>
      <c r="G29" s="10" t="s">
        <v>16</v>
      </c>
      <c r="H29" s="10" t="s">
        <v>17</v>
      </c>
      <c r="I29" s="15">
        <v>1000</v>
      </c>
      <c r="J29" s="13">
        <v>11.64</v>
      </c>
      <c r="K29" s="14">
        <v>-11640</v>
      </c>
      <c r="L29" s="13">
        <v>-18</v>
      </c>
      <c r="M29" s="13">
        <v>-0.31</v>
      </c>
      <c r="N29" s="13"/>
      <c r="P29" t="str">
        <f t="shared" si="0"/>
        <v>42276</v>
      </c>
      <c r="Q29" s="28">
        <f t="shared" si="1"/>
        <v>42276</v>
      </c>
      <c r="R29" t="str">
        <f t="shared" si="2"/>
        <v>42276</v>
      </c>
      <c r="S29" s="28">
        <f t="shared" si="3"/>
        <v>0.80365740740740743</v>
      </c>
      <c r="T29" s="29">
        <f t="shared" ref="T29:T32" si="5">Q29+S29</f>
        <v>42276.803657407407</v>
      </c>
    </row>
    <row r="30" spans="2:20" ht="38.25">
      <c r="B30" s="9" t="s">
        <v>20</v>
      </c>
      <c r="C30" s="211">
        <v>2822</v>
      </c>
      <c r="D30" s="212"/>
      <c r="E30" s="10" t="s">
        <v>27</v>
      </c>
      <c r="F30" s="12">
        <v>42279</v>
      </c>
      <c r="G30" s="10" t="s">
        <v>16</v>
      </c>
      <c r="H30" s="10" t="s">
        <v>17</v>
      </c>
      <c r="I30" s="15">
        <v>1000</v>
      </c>
      <c r="J30" s="13">
        <v>11.46</v>
      </c>
      <c r="K30" s="14">
        <v>-11460</v>
      </c>
      <c r="L30" s="13">
        <v>-18</v>
      </c>
      <c r="M30" s="13">
        <v>-0.31</v>
      </c>
      <c r="N30" s="13"/>
      <c r="P30" t="str">
        <f t="shared" si="0"/>
        <v>42279</v>
      </c>
      <c r="Q30" s="28">
        <f t="shared" si="1"/>
        <v>42279</v>
      </c>
      <c r="R30" t="str">
        <f t="shared" si="2"/>
        <v>42279</v>
      </c>
      <c r="S30" s="28">
        <f t="shared" si="3"/>
        <v>0.80577546296296299</v>
      </c>
      <c r="T30" s="29">
        <f t="shared" si="5"/>
        <v>42279.805775462963</v>
      </c>
    </row>
    <row r="31" spans="2:20" ht="38.25">
      <c r="B31" s="9" t="s">
        <v>20</v>
      </c>
      <c r="C31" s="211">
        <v>2822</v>
      </c>
      <c r="D31" s="212"/>
      <c r="E31" s="10" t="s">
        <v>28</v>
      </c>
      <c r="F31" s="12">
        <v>42279</v>
      </c>
      <c r="G31" s="10" t="s">
        <v>16</v>
      </c>
      <c r="H31" s="10" t="s">
        <v>17</v>
      </c>
      <c r="I31" s="15">
        <v>1000</v>
      </c>
      <c r="J31" s="13">
        <v>11.36</v>
      </c>
      <c r="K31" s="14">
        <v>-11360</v>
      </c>
      <c r="L31" s="13">
        <v>-18</v>
      </c>
      <c r="M31" s="13">
        <v>-0.31</v>
      </c>
      <c r="N31" s="13"/>
      <c r="Q31" s="28"/>
      <c r="S31" s="28"/>
      <c r="T31" s="29"/>
    </row>
    <row r="32" spans="2:20">
      <c r="B32" s="216" t="s">
        <v>29</v>
      </c>
      <c r="C32" s="216"/>
      <c r="D32" s="216"/>
      <c r="E32" s="216"/>
      <c r="F32" s="216"/>
      <c r="G32" s="216"/>
      <c r="H32" s="217"/>
      <c r="I32" s="16">
        <v>15000</v>
      </c>
      <c r="J32" s="17">
        <v>11.772266699999999</v>
      </c>
      <c r="K32" s="18">
        <v>-176584</v>
      </c>
      <c r="L32" s="17">
        <v>-259.94</v>
      </c>
      <c r="M32" s="17">
        <v>-4.7699999999999996</v>
      </c>
      <c r="N32" s="19"/>
      <c r="P32" t="str">
        <f t="shared" si="0"/>
        <v/>
      </c>
      <c r="Q32" s="28" t="e">
        <f t="shared" si="1"/>
        <v>#VALUE!</v>
      </c>
      <c r="R32" t="str">
        <f t="shared" si="2"/>
        <v/>
      </c>
      <c r="S32" s="28" t="e">
        <f t="shared" si="3"/>
        <v>#VALUE!</v>
      </c>
      <c r="T32" s="29" t="e">
        <f t="shared" si="5"/>
        <v>#VALUE!</v>
      </c>
    </row>
    <row r="33" spans="2:20" ht="38.25">
      <c r="B33" s="9" t="s">
        <v>14</v>
      </c>
      <c r="C33" s="211">
        <v>2822</v>
      </c>
      <c r="D33" s="212"/>
      <c r="E33" s="10" t="s">
        <v>109</v>
      </c>
      <c r="F33" s="12">
        <v>42241</v>
      </c>
      <c r="G33" s="10" t="s">
        <v>16</v>
      </c>
      <c r="H33" s="10" t="s">
        <v>31</v>
      </c>
      <c r="I33" s="13">
        <v>-800</v>
      </c>
      <c r="J33" s="13">
        <v>12.4</v>
      </c>
      <c r="K33" s="14">
        <v>9920</v>
      </c>
      <c r="L33" s="13">
        <v>-18</v>
      </c>
      <c r="M33" s="13">
        <v>-0.27</v>
      </c>
      <c r="N33" s="13"/>
      <c r="Q33" s="28"/>
      <c r="S33" s="28"/>
      <c r="T33" s="29"/>
    </row>
    <row r="34" spans="2:20" ht="38.25">
      <c r="B34" s="9" t="s">
        <v>14</v>
      </c>
      <c r="C34" s="211">
        <v>2822</v>
      </c>
      <c r="D34" s="212"/>
      <c r="E34" s="10" t="s">
        <v>110</v>
      </c>
      <c r="F34" s="12">
        <v>42242</v>
      </c>
      <c r="G34" s="10" t="s">
        <v>16</v>
      </c>
      <c r="H34" s="10" t="s">
        <v>31</v>
      </c>
      <c r="I34" s="13">
        <v>-400</v>
      </c>
      <c r="J34" s="13">
        <v>11.16</v>
      </c>
      <c r="K34" s="14">
        <v>4464</v>
      </c>
      <c r="L34" s="13">
        <v>-18</v>
      </c>
      <c r="M34" s="13">
        <v>-0.12</v>
      </c>
      <c r="N34" s="13"/>
      <c r="P34" s="11"/>
      <c r="Q34" s="28"/>
      <c r="S34" s="28"/>
      <c r="T34" s="29"/>
    </row>
    <row r="35" spans="2:20" ht="38.25">
      <c r="B35" s="9" t="s">
        <v>14</v>
      </c>
      <c r="C35" s="211">
        <v>2822</v>
      </c>
      <c r="D35" s="212"/>
      <c r="E35" s="10" t="s">
        <v>30</v>
      </c>
      <c r="F35" s="12">
        <v>42257</v>
      </c>
      <c r="G35" s="10" t="s">
        <v>16</v>
      </c>
      <c r="H35" s="10" t="s">
        <v>31</v>
      </c>
      <c r="I35" s="13">
        <v>-400</v>
      </c>
      <c r="J35" s="13">
        <v>11.52</v>
      </c>
      <c r="K35" s="14">
        <v>4608</v>
      </c>
      <c r="L35" s="13">
        <v>-18</v>
      </c>
      <c r="M35" s="13">
        <v>-0.12</v>
      </c>
      <c r="N35" s="13"/>
      <c r="Q35" s="28"/>
      <c r="S35" s="28"/>
      <c r="T35" s="29"/>
    </row>
    <row r="36" spans="2:20" ht="38.25">
      <c r="B36" s="9" t="s">
        <v>14</v>
      </c>
      <c r="C36" s="211">
        <v>2822</v>
      </c>
      <c r="D36" s="212"/>
      <c r="E36" s="10" t="s">
        <v>32</v>
      </c>
      <c r="F36" s="12">
        <v>42257</v>
      </c>
      <c r="G36" s="10" t="s">
        <v>16</v>
      </c>
      <c r="H36" s="10" t="s">
        <v>31</v>
      </c>
      <c r="I36" s="13">
        <v>-400</v>
      </c>
      <c r="J36" s="13">
        <v>11.86</v>
      </c>
      <c r="K36" s="14">
        <v>4744</v>
      </c>
      <c r="L36" s="13">
        <v>-18</v>
      </c>
      <c r="M36" s="13">
        <v>-0.13</v>
      </c>
      <c r="N36" s="13"/>
      <c r="Q36" s="28"/>
      <c r="S36" s="28"/>
      <c r="T36" s="29"/>
    </row>
    <row r="37" spans="2:20" ht="38.25">
      <c r="B37" s="9" t="s">
        <v>14</v>
      </c>
      <c r="C37" s="211">
        <v>2822</v>
      </c>
      <c r="D37" s="212"/>
      <c r="E37" s="10" t="s">
        <v>33</v>
      </c>
      <c r="F37" s="12">
        <v>42262</v>
      </c>
      <c r="G37" s="10" t="s">
        <v>16</v>
      </c>
      <c r="H37" s="10" t="s">
        <v>31</v>
      </c>
      <c r="I37" s="15">
        <v>-2000</v>
      </c>
      <c r="J37" s="13">
        <v>11.94</v>
      </c>
      <c r="K37" s="14">
        <v>23880</v>
      </c>
      <c r="L37" s="13">
        <v>-19.100000000000001</v>
      </c>
      <c r="M37" s="13">
        <v>-0.64</v>
      </c>
      <c r="N37" s="13"/>
      <c r="Q37" s="28"/>
      <c r="S37" s="28"/>
      <c r="T37" s="29"/>
    </row>
    <row r="38" spans="2:20" ht="38.25">
      <c r="B38" s="9" t="s">
        <v>20</v>
      </c>
      <c r="C38" s="211">
        <v>2822</v>
      </c>
      <c r="D38" s="212"/>
      <c r="E38" s="10" t="s">
        <v>34</v>
      </c>
      <c r="F38" s="12">
        <v>42265</v>
      </c>
      <c r="G38" s="10" t="s">
        <v>16</v>
      </c>
      <c r="H38" s="10" t="s">
        <v>31</v>
      </c>
      <c r="I38" s="15">
        <v>-1600</v>
      </c>
      <c r="J38" s="13">
        <v>11.72</v>
      </c>
      <c r="K38" s="14">
        <v>18752</v>
      </c>
      <c r="L38" s="13">
        <v>-18</v>
      </c>
      <c r="M38" s="13">
        <v>-0.51</v>
      </c>
      <c r="N38" s="13"/>
      <c r="Q38" s="28"/>
      <c r="S38" s="28"/>
      <c r="T38" s="29"/>
    </row>
    <row r="39" spans="2:20" ht="38.25">
      <c r="B39" s="9" t="s">
        <v>20</v>
      </c>
      <c r="C39" s="211">
        <v>2822</v>
      </c>
      <c r="D39" s="212"/>
      <c r="E39" s="10" t="s">
        <v>35</v>
      </c>
      <c r="F39" s="12">
        <v>42265</v>
      </c>
      <c r="G39" s="10" t="s">
        <v>16</v>
      </c>
      <c r="H39" s="10" t="s">
        <v>31</v>
      </c>
      <c r="I39" s="15">
        <v>-1800</v>
      </c>
      <c r="J39" s="13">
        <v>11.62</v>
      </c>
      <c r="K39" s="14">
        <v>20916</v>
      </c>
      <c r="L39" s="13">
        <v>-18</v>
      </c>
      <c r="M39" s="13">
        <v>-0.56000000000000005</v>
      </c>
      <c r="N39" s="13"/>
      <c r="P39" t="str">
        <f t="shared" si="0"/>
        <v>42265</v>
      </c>
      <c r="Q39" s="28"/>
      <c r="S39" s="28"/>
      <c r="T39" s="29"/>
    </row>
    <row r="40" spans="2:20" ht="38.25">
      <c r="B40" s="9" t="s">
        <v>20</v>
      </c>
      <c r="C40" s="211">
        <v>2822</v>
      </c>
      <c r="D40" s="212"/>
      <c r="E40" s="10" t="s">
        <v>36</v>
      </c>
      <c r="F40" s="12">
        <v>42271</v>
      </c>
      <c r="G40" s="10" t="s">
        <v>16</v>
      </c>
      <c r="H40" s="10" t="s">
        <v>31</v>
      </c>
      <c r="I40" s="15">
        <v>-2600</v>
      </c>
      <c r="J40" s="13">
        <v>12.04</v>
      </c>
      <c r="K40" s="14">
        <v>31304</v>
      </c>
      <c r="L40" s="13">
        <v>-25.04</v>
      </c>
      <c r="M40" s="13">
        <v>-0.85</v>
      </c>
      <c r="N40" s="13"/>
      <c r="P40" t="str">
        <f t="shared" si="0"/>
        <v>42271</v>
      </c>
      <c r="Q40" s="28"/>
      <c r="S40" s="28"/>
      <c r="T40" s="29"/>
    </row>
    <row r="41" spans="2:20" ht="38.25">
      <c r="B41" s="9" t="s">
        <v>20</v>
      </c>
      <c r="C41" s="211">
        <v>2822</v>
      </c>
      <c r="D41" s="212"/>
      <c r="E41" s="10" t="s">
        <v>37</v>
      </c>
      <c r="F41" s="12">
        <v>42272</v>
      </c>
      <c r="G41" s="10" t="s">
        <v>16</v>
      </c>
      <c r="H41" s="10" t="s">
        <v>31</v>
      </c>
      <c r="I41" s="15">
        <v>-1000</v>
      </c>
      <c r="J41" s="13">
        <v>11.66</v>
      </c>
      <c r="K41" s="14">
        <v>11660</v>
      </c>
      <c r="L41" s="13">
        <v>-18</v>
      </c>
      <c r="M41" s="13">
        <v>-0.31</v>
      </c>
      <c r="N41" s="13"/>
      <c r="P41" t="str">
        <f t="shared" si="0"/>
        <v>42272</v>
      </c>
      <c r="Q41" s="28"/>
      <c r="R41" t="str">
        <f t="shared" si="2"/>
        <v>42272</v>
      </c>
      <c r="S41" s="28"/>
      <c r="T41" s="29"/>
    </row>
    <row r="42" spans="2:20" ht="38.25">
      <c r="B42" s="9" t="s">
        <v>20</v>
      </c>
      <c r="C42" s="211">
        <v>2822</v>
      </c>
      <c r="D42" s="212"/>
      <c r="E42" s="10" t="s">
        <v>38</v>
      </c>
      <c r="F42" s="12">
        <v>42272</v>
      </c>
      <c r="G42" s="10" t="s">
        <v>16</v>
      </c>
      <c r="H42" s="10" t="s">
        <v>31</v>
      </c>
      <c r="I42" s="15">
        <v>-1000</v>
      </c>
      <c r="J42" s="13">
        <v>11.66</v>
      </c>
      <c r="K42" s="14">
        <v>11660</v>
      </c>
      <c r="L42" s="13">
        <v>-18</v>
      </c>
      <c r="M42" s="13">
        <v>-0.31</v>
      </c>
      <c r="N42" s="13"/>
      <c r="Q42" s="28"/>
      <c r="S42" s="28"/>
      <c r="T42" s="29"/>
    </row>
    <row r="43" spans="2:20" ht="38.25">
      <c r="B43" s="9" t="s">
        <v>20</v>
      </c>
      <c r="C43" s="211">
        <v>2822</v>
      </c>
      <c r="D43" s="212"/>
      <c r="E43" s="10" t="s">
        <v>39</v>
      </c>
      <c r="F43" s="12">
        <v>42276</v>
      </c>
      <c r="G43" s="10" t="s">
        <v>16</v>
      </c>
      <c r="H43" s="10" t="s">
        <v>31</v>
      </c>
      <c r="I43" s="15">
        <v>-1000</v>
      </c>
      <c r="J43" s="13">
        <v>11.64</v>
      </c>
      <c r="K43" s="14">
        <v>11640</v>
      </c>
      <c r="L43" s="13">
        <v>-18</v>
      </c>
      <c r="M43" s="13">
        <v>-0.31</v>
      </c>
      <c r="N43" s="13"/>
      <c r="P43" t="str">
        <f t="shared" si="0"/>
        <v>42276</v>
      </c>
      <c r="Q43" s="28">
        <f t="shared" si="1"/>
        <v>42276</v>
      </c>
      <c r="R43" t="str">
        <f t="shared" si="2"/>
        <v>42276</v>
      </c>
      <c r="S43" s="28">
        <f t="shared" si="3"/>
        <v>0.80365740740740743</v>
      </c>
      <c r="T43" s="29">
        <f t="shared" ref="T43" si="6">Q43+S43</f>
        <v>42276.803657407407</v>
      </c>
    </row>
    <row r="44" spans="2:20" ht="38.25">
      <c r="B44" s="9" t="s">
        <v>20</v>
      </c>
      <c r="C44" s="211">
        <v>2822</v>
      </c>
      <c r="D44" s="212"/>
      <c r="E44" s="10" t="s">
        <v>40</v>
      </c>
      <c r="F44" s="12">
        <v>42279</v>
      </c>
      <c r="G44" s="10" t="s">
        <v>16</v>
      </c>
      <c r="H44" s="10" t="s">
        <v>31</v>
      </c>
      <c r="I44" s="15">
        <v>-2000</v>
      </c>
      <c r="J44" s="13">
        <v>11.38</v>
      </c>
      <c r="K44" s="14">
        <v>22760</v>
      </c>
      <c r="L44" s="13">
        <v>-18.21</v>
      </c>
      <c r="M44" s="13">
        <v>-0.61</v>
      </c>
      <c r="N44" s="13"/>
      <c r="Q44" s="28"/>
      <c r="S44" s="28"/>
      <c r="T44" s="29"/>
    </row>
    <row r="45" spans="2:20">
      <c r="B45" s="216" t="s">
        <v>41</v>
      </c>
      <c r="C45" s="216"/>
      <c r="D45" s="216"/>
      <c r="E45" s="216"/>
      <c r="F45" s="216"/>
      <c r="G45" s="216"/>
      <c r="H45" s="217"/>
      <c r="I45" s="16">
        <v>-15000</v>
      </c>
      <c r="J45" s="17">
        <v>11.7538667</v>
      </c>
      <c r="K45" s="18">
        <v>176308</v>
      </c>
      <c r="L45" s="17">
        <v>-224.36</v>
      </c>
      <c r="M45" s="17">
        <v>-4.76</v>
      </c>
      <c r="N45" s="19"/>
      <c r="Q45" s="28"/>
      <c r="S45" s="28"/>
      <c r="T45" s="29"/>
    </row>
    <row r="46" spans="2:20">
      <c r="B46" s="218"/>
      <c r="C46" s="218"/>
      <c r="D46" s="218"/>
      <c r="E46" s="218"/>
      <c r="F46" s="218"/>
      <c r="G46" s="218"/>
      <c r="H46" s="218"/>
      <c r="I46" s="218"/>
      <c r="J46" s="218"/>
      <c r="K46" s="218"/>
      <c r="L46" s="218"/>
      <c r="M46" s="218"/>
      <c r="N46" s="218"/>
      <c r="Q46" s="28"/>
      <c r="S46" s="28"/>
      <c r="T46" s="29"/>
    </row>
    <row r="47" spans="2:20">
      <c r="B47" s="219" t="s">
        <v>42</v>
      </c>
      <c r="C47" s="219"/>
      <c r="D47" s="219"/>
      <c r="E47" s="219"/>
      <c r="F47" s="219"/>
      <c r="G47" s="219"/>
      <c r="H47" s="220"/>
      <c r="I47" s="17">
        <v>0</v>
      </c>
      <c r="J47" s="17"/>
      <c r="K47" s="17">
        <v>-276</v>
      </c>
      <c r="L47" s="17">
        <v>-484.29</v>
      </c>
      <c r="M47" s="17">
        <v>-9.5299999999999994</v>
      </c>
      <c r="N47" s="19"/>
      <c r="Q47" s="28"/>
      <c r="S47" s="28"/>
      <c r="T47" s="29"/>
    </row>
    <row r="48" spans="2:20" ht="38.25">
      <c r="B48" s="9" t="s">
        <v>20</v>
      </c>
      <c r="C48" s="211">
        <v>2823</v>
      </c>
      <c r="D48" s="212"/>
      <c r="E48" s="10" t="s">
        <v>43</v>
      </c>
      <c r="F48" s="12">
        <v>42277</v>
      </c>
      <c r="G48" s="10" t="s">
        <v>16</v>
      </c>
      <c r="H48" s="10" t="s">
        <v>17</v>
      </c>
      <c r="I48" s="15">
        <v>1000</v>
      </c>
      <c r="J48" s="13">
        <v>10.34</v>
      </c>
      <c r="K48" s="14">
        <v>-10340</v>
      </c>
      <c r="L48" s="13">
        <v>-18</v>
      </c>
      <c r="M48" s="13">
        <v>-0.28000000000000003</v>
      </c>
      <c r="N48" s="13"/>
      <c r="Q48" s="28"/>
      <c r="S48" s="28"/>
      <c r="T48" s="29"/>
    </row>
    <row r="49" spans="2:20" ht="38.25">
      <c r="B49" s="9" t="s">
        <v>20</v>
      </c>
      <c r="C49" s="211">
        <v>2823</v>
      </c>
      <c r="D49" s="212"/>
      <c r="E49" s="10" t="s">
        <v>44</v>
      </c>
      <c r="F49" s="12">
        <v>42277</v>
      </c>
      <c r="G49" s="10" t="s">
        <v>16</v>
      </c>
      <c r="H49" s="10" t="s">
        <v>17</v>
      </c>
      <c r="I49" s="15">
        <v>1000</v>
      </c>
      <c r="J49" s="13">
        <v>10.26</v>
      </c>
      <c r="K49" s="14">
        <v>-10260</v>
      </c>
      <c r="L49" s="13">
        <v>-18</v>
      </c>
      <c r="M49" s="13">
        <v>-0.28000000000000003</v>
      </c>
      <c r="N49" s="13"/>
      <c r="P49" s="11"/>
      <c r="Q49" s="28"/>
      <c r="S49" s="28"/>
      <c r="T49" s="29"/>
    </row>
    <row r="50" spans="2:20">
      <c r="B50" s="216" t="s">
        <v>45</v>
      </c>
      <c r="C50" s="216"/>
      <c r="D50" s="216"/>
      <c r="E50" s="216"/>
      <c r="F50" s="216"/>
      <c r="G50" s="216"/>
      <c r="H50" s="217"/>
      <c r="I50" s="16">
        <v>2000</v>
      </c>
      <c r="J50" s="17">
        <v>10.3</v>
      </c>
      <c r="K50" s="18">
        <v>-20600</v>
      </c>
      <c r="L50" s="17">
        <v>-36</v>
      </c>
      <c r="M50" s="17">
        <v>-0.56000000000000005</v>
      </c>
      <c r="N50" s="19"/>
      <c r="Q50" s="28"/>
      <c r="S50" s="28"/>
      <c r="T50" s="29"/>
    </row>
    <row r="51" spans="2:20" ht="38.25">
      <c r="B51" s="9" t="s">
        <v>20</v>
      </c>
      <c r="C51" s="211">
        <v>2823</v>
      </c>
      <c r="D51" s="212"/>
      <c r="E51" s="10" t="s">
        <v>46</v>
      </c>
      <c r="F51" s="12">
        <v>42277</v>
      </c>
      <c r="G51" s="10" t="s">
        <v>16</v>
      </c>
      <c r="H51" s="10" t="s">
        <v>31</v>
      </c>
      <c r="I51" s="15">
        <v>-2000</v>
      </c>
      <c r="J51" s="13">
        <v>10.32</v>
      </c>
      <c r="K51" s="14">
        <v>20640</v>
      </c>
      <c r="L51" s="13">
        <v>-18</v>
      </c>
      <c r="M51" s="13">
        <v>-0.56000000000000005</v>
      </c>
      <c r="N51" s="13"/>
      <c r="Q51" s="28"/>
      <c r="S51" s="28"/>
      <c r="T51" s="29"/>
    </row>
    <row r="52" spans="2:20">
      <c r="B52" s="216" t="s">
        <v>47</v>
      </c>
      <c r="C52" s="216"/>
      <c r="D52" s="216"/>
      <c r="E52" s="216"/>
      <c r="F52" s="216"/>
      <c r="G52" s="216"/>
      <c r="H52" s="217"/>
      <c r="I52" s="16">
        <v>-2000</v>
      </c>
      <c r="J52" s="17">
        <v>10.32</v>
      </c>
      <c r="K52" s="18">
        <v>20640</v>
      </c>
      <c r="L52" s="17">
        <v>-18</v>
      </c>
      <c r="M52" s="17">
        <v>-0.56000000000000005</v>
      </c>
      <c r="N52" s="19"/>
      <c r="P52" t="str">
        <f t="shared" si="0"/>
        <v/>
      </c>
      <c r="Q52" s="28"/>
      <c r="S52" s="28"/>
      <c r="T52" s="29"/>
    </row>
    <row r="53" spans="2:20">
      <c r="B53" s="218"/>
      <c r="C53" s="218"/>
      <c r="D53" s="218"/>
      <c r="E53" s="218"/>
      <c r="F53" s="218"/>
      <c r="G53" s="218"/>
      <c r="H53" s="218"/>
      <c r="I53" s="218"/>
      <c r="J53" s="218"/>
      <c r="K53" s="218"/>
      <c r="L53" s="218"/>
      <c r="M53" s="218"/>
      <c r="N53" s="218"/>
      <c r="P53" t="str">
        <f t="shared" si="0"/>
        <v/>
      </c>
      <c r="Q53" s="28"/>
      <c r="S53" s="28"/>
      <c r="T53" s="29"/>
    </row>
    <row r="54" spans="2:20">
      <c r="B54" s="219" t="s">
        <v>48</v>
      </c>
      <c r="C54" s="219"/>
      <c r="D54" s="219"/>
      <c r="E54" s="219"/>
      <c r="F54" s="219"/>
      <c r="G54" s="219"/>
      <c r="H54" s="220"/>
      <c r="I54" s="17">
        <v>0</v>
      </c>
      <c r="J54" s="17"/>
      <c r="K54" s="17">
        <v>40</v>
      </c>
      <c r="L54" s="17">
        <v>-54</v>
      </c>
      <c r="M54" s="17">
        <v>-1.1100000000000001</v>
      </c>
      <c r="N54" s="19"/>
      <c r="P54" t="str">
        <f t="shared" si="0"/>
        <v/>
      </c>
      <c r="Q54" s="28"/>
      <c r="S54" s="28"/>
      <c r="T54" s="29"/>
    </row>
    <row r="55" spans="2:20">
      <c r="B55" s="218"/>
      <c r="C55" s="218"/>
      <c r="D55" s="218"/>
      <c r="E55" s="218"/>
      <c r="F55" s="218"/>
      <c r="G55" s="218"/>
      <c r="H55" s="218"/>
      <c r="I55" s="218"/>
      <c r="J55" s="218"/>
      <c r="K55" s="218"/>
      <c r="L55" s="218"/>
      <c r="M55" s="218"/>
      <c r="N55" s="218"/>
      <c r="P55" t="str">
        <f t="shared" si="0"/>
        <v/>
      </c>
      <c r="Q55" s="28"/>
      <c r="S55" s="28"/>
      <c r="T55" s="29"/>
    </row>
    <row r="56" spans="2:20">
      <c r="B56" s="221" t="s">
        <v>49</v>
      </c>
      <c r="C56" s="221"/>
      <c r="D56" s="221"/>
      <c r="E56" s="221"/>
      <c r="F56" s="221"/>
      <c r="G56" s="221"/>
      <c r="H56" s="221"/>
      <c r="I56" s="221"/>
      <c r="J56" s="222"/>
      <c r="K56" s="20">
        <v>-236</v>
      </c>
      <c r="L56" s="20">
        <v>-538.29</v>
      </c>
      <c r="M56" s="20">
        <v>-10.64</v>
      </c>
      <c r="N56" s="21"/>
      <c r="P56" t="str">
        <f t="shared" si="0"/>
        <v/>
      </c>
      <c r="Q56" s="28"/>
      <c r="S56" s="28"/>
      <c r="T56" s="29"/>
    </row>
    <row r="57" spans="2:20" ht="25.5">
      <c r="B57" s="7" t="s">
        <v>0</v>
      </c>
      <c r="C57" s="223" t="s">
        <v>1</v>
      </c>
      <c r="D57" s="223"/>
      <c r="E57" s="7" t="s">
        <v>2</v>
      </c>
      <c r="F57" s="7" t="s">
        <v>3</v>
      </c>
      <c r="G57" s="7" t="s">
        <v>4</v>
      </c>
      <c r="H57" s="7" t="s">
        <v>5</v>
      </c>
      <c r="I57" s="8" t="s">
        <v>6</v>
      </c>
      <c r="J57" s="8" t="s">
        <v>7</v>
      </c>
      <c r="K57" s="8" t="s">
        <v>8</v>
      </c>
      <c r="L57" s="8" t="s">
        <v>9</v>
      </c>
      <c r="M57" s="8" t="s">
        <v>10</v>
      </c>
      <c r="N57" s="8" t="s">
        <v>11</v>
      </c>
      <c r="Q57" s="28"/>
      <c r="S57" s="28"/>
      <c r="T57" s="29"/>
    </row>
    <row r="58" spans="2:20">
      <c r="B58" s="214" t="s">
        <v>50</v>
      </c>
      <c r="C58" s="214"/>
      <c r="D58" s="214"/>
      <c r="E58" s="214"/>
      <c r="F58" s="214"/>
      <c r="G58" s="214"/>
      <c r="H58" s="214"/>
      <c r="I58" s="214"/>
      <c r="J58" s="214"/>
      <c r="K58" s="214"/>
      <c r="L58" s="214"/>
      <c r="M58" s="214"/>
      <c r="N58" s="214"/>
      <c r="Q58" s="28"/>
      <c r="S58" s="28"/>
      <c r="T58" s="29"/>
    </row>
    <row r="59" spans="2:20">
      <c r="B59" s="215" t="s">
        <v>13</v>
      </c>
      <c r="C59" s="215"/>
      <c r="D59" s="215"/>
      <c r="E59" s="215"/>
      <c r="F59" s="215"/>
      <c r="G59" s="215"/>
      <c r="H59" s="215"/>
      <c r="I59" s="215"/>
      <c r="J59" s="215"/>
      <c r="K59" s="215"/>
      <c r="L59" s="215"/>
      <c r="M59" s="215"/>
      <c r="N59" s="215"/>
      <c r="Q59" s="28"/>
      <c r="S59" s="28"/>
      <c r="T59" s="29"/>
    </row>
    <row r="60" spans="2:20" ht="38.25">
      <c r="B60" s="9" t="s">
        <v>14</v>
      </c>
      <c r="C60" s="211" t="s">
        <v>111</v>
      </c>
      <c r="D60" s="212"/>
      <c r="E60" s="10" t="s">
        <v>112</v>
      </c>
      <c r="F60" s="12">
        <v>42156</v>
      </c>
      <c r="G60" s="10" t="s">
        <v>16</v>
      </c>
      <c r="H60" s="10" t="s">
        <v>17</v>
      </c>
      <c r="I60" s="13">
        <v>5</v>
      </c>
      <c r="J60" s="13">
        <v>0.11</v>
      </c>
      <c r="K60" s="14">
        <v>-2750</v>
      </c>
      <c r="L60" s="13">
        <v>-33</v>
      </c>
      <c r="M60" s="13">
        <v>0</v>
      </c>
      <c r="N60" s="13" t="s">
        <v>53</v>
      </c>
      <c r="P60" t="str">
        <f t="shared" si="0"/>
        <v>42156</v>
      </c>
      <c r="Q60" s="28">
        <f t="shared" si="1"/>
        <v>42156</v>
      </c>
      <c r="R60" t="str">
        <f t="shared" si="2"/>
        <v>42156</v>
      </c>
      <c r="S60" s="28">
        <f t="shared" si="3"/>
        <v>0.78953703703703693</v>
      </c>
      <c r="T60" s="29">
        <f t="shared" ref="T60:T62" si="7">Q60+S60</f>
        <v>42156.789537037039</v>
      </c>
    </row>
    <row r="61" spans="2:20">
      <c r="B61" s="216" t="s">
        <v>113</v>
      </c>
      <c r="C61" s="216"/>
      <c r="D61" s="216"/>
      <c r="E61" s="216"/>
      <c r="F61" s="216"/>
      <c r="G61" s="216"/>
      <c r="H61" s="217"/>
      <c r="I61" s="17">
        <v>5</v>
      </c>
      <c r="J61" s="17">
        <v>0.11</v>
      </c>
      <c r="K61" s="18">
        <v>-2750</v>
      </c>
      <c r="L61" s="17">
        <v>-33</v>
      </c>
      <c r="M61" s="17">
        <v>0</v>
      </c>
      <c r="N61" s="19"/>
      <c r="Q61" s="28"/>
      <c r="S61" s="28"/>
      <c r="T61" s="29"/>
    </row>
    <row r="62" spans="2:20" ht="38.25">
      <c r="B62" s="9" t="s">
        <v>14</v>
      </c>
      <c r="C62" s="211" t="s">
        <v>111</v>
      </c>
      <c r="D62" s="212"/>
      <c r="E62" s="10" t="s">
        <v>114</v>
      </c>
      <c r="F62" s="12">
        <v>42156</v>
      </c>
      <c r="G62" s="10" t="s">
        <v>16</v>
      </c>
      <c r="H62" s="10" t="s">
        <v>31</v>
      </c>
      <c r="I62" s="13">
        <v>-5</v>
      </c>
      <c r="J62" s="13">
        <v>0.1</v>
      </c>
      <c r="K62" s="14">
        <v>2500</v>
      </c>
      <c r="L62" s="13">
        <v>-33</v>
      </c>
      <c r="M62" s="13">
        <v>0</v>
      </c>
      <c r="N62" s="13" t="s">
        <v>56</v>
      </c>
      <c r="P62" t="str">
        <f t="shared" si="0"/>
        <v>42156</v>
      </c>
      <c r="Q62" s="28">
        <f t="shared" si="1"/>
        <v>42156</v>
      </c>
      <c r="R62" t="str">
        <f t="shared" si="2"/>
        <v>42156</v>
      </c>
      <c r="S62" s="28">
        <f t="shared" si="3"/>
        <v>0.78953703703703693</v>
      </c>
      <c r="T62" s="29">
        <f t="shared" si="7"/>
        <v>42156.789537037039</v>
      </c>
    </row>
    <row r="63" spans="2:20">
      <c r="B63" s="216" t="s">
        <v>115</v>
      </c>
      <c r="C63" s="216"/>
      <c r="D63" s="216"/>
      <c r="E63" s="216"/>
      <c r="F63" s="216"/>
      <c r="G63" s="216"/>
      <c r="H63" s="217"/>
      <c r="I63" s="17">
        <v>-5</v>
      </c>
      <c r="J63" s="17">
        <v>0.1</v>
      </c>
      <c r="K63" s="18">
        <v>2500</v>
      </c>
      <c r="L63" s="17">
        <v>-33</v>
      </c>
      <c r="M63" s="17">
        <v>0</v>
      </c>
      <c r="N63" s="19"/>
      <c r="Q63" s="28"/>
      <c r="S63" s="28"/>
      <c r="T63" s="29"/>
    </row>
    <row r="64" spans="2:20">
      <c r="B64" s="218"/>
      <c r="C64" s="218"/>
      <c r="D64" s="218"/>
      <c r="E64" s="218"/>
      <c r="F64" s="218"/>
      <c r="G64" s="218"/>
      <c r="H64" s="218"/>
      <c r="I64" s="218"/>
      <c r="J64" s="218"/>
      <c r="K64" s="218"/>
      <c r="L64" s="218"/>
      <c r="M64" s="218"/>
      <c r="N64" s="218"/>
      <c r="P64" s="11"/>
      <c r="Q64" s="28"/>
      <c r="S64" s="28"/>
      <c r="T64" s="29"/>
    </row>
    <row r="65" spans="2:20">
      <c r="B65" s="219" t="s">
        <v>116</v>
      </c>
      <c r="C65" s="219"/>
      <c r="D65" s="219"/>
      <c r="E65" s="219"/>
      <c r="F65" s="219"/>
      <c r="G65" s="219"/>
      <c r="H65" s="220"/>
      <c r="I65" s="17">
        <v>0</v>
      </c>
      <c r="J65" s="17"/>
      <c r="K65" s="17">
        <v>-250</v>
      </c>
      <c r="L65" s="17">
        <v>-66</v>
      </c>
      <c r="M65" s="17">
        <v>0</v>
      </c>
      <c r="N65" s="19"/>
      <c r="Q65" s="28"/>
      <c r="S65" s="28"/>
      <c r="T65" s="29"/>
    </row>
    <row r="66" spans="2:20" ht="38.25">
      <c r="B66" s="9" t="s">
        <v>14</v>
      </c>
      <c r="C66" s="211" t="s">
        <v>117</v>
      </c>
      <c r="D66" s="212"/>
      <c r="E66" s="10" t="s">
        <v>118</v>
      </c>
      <c r="F66" s="12">
        <v>42153</v>
      </c>
      <c r="G66" s="10" t="s">
        <v>16</v>
      </c>
      <c r="H66" s="10" t="s">
        <v>17</v>
      </c>
      <c r="I66" s="13">
        <v>5</v>
      </c>
      <c r="J66" s="13">
        <v>0.08</v>
      </c>
      <c r="K66" s="14">
        <v>-2000</v>
      </c>
      <c r="L66" s="13">
        <v>-33</v>
      </c>
      <c r="M66" s="13">
        <v>0</v>
      </c>
      <c r="N66" s="13" t="s">
        <v>53</v>
      </c>
      <c r="T66" s="29"/>
    </row>
    <row r="67" spans="2:20">
      <c r="B67" s="216" t="s">
        <v>119</v>
      </c>
      <c r="C67" s="216"/>
      <c r="D67" s="216"/>
      <c r="E67" s="216"/>
      <c r="F67" s="216"/>
      <c r="G67" s="216"/>
      <c r="H67" s="217"/>
      <c r="I67" s="17">
        <v>5</v>
      </c>
      <c r="J67" s="17">
        <v>0.08</v>
      </c>
      <c r="K67" s="18">
        <v>-2000</v>
      </c>
      <c r="L67" s="17">
        <v>-33</v>
      </c>
      <c r="M67" s="17">
        <v>0</v>
      </c>
      <c r="N67" s="19"/>
      <c r="T67" s="29"/>
    </row>
    <row r="68" spans="2:20" ht="38.25">
      <c r="B68" s="9" t="s">
        <v>14</v>
      </c>
      <c r="C68" s="211" t="s">
        <v>117</v>
      </c>
      <c r="D68" s="212"/>
      <c r="E68" s="10" t="s">
        <v>120</v>
      </c>
      <c r="F68" s="12">
        <v>42153</v>
      </c>
      <c r="G68" s="10" t="s">
        <v>16</v>
      </c>
      <c r="H68" s="10" t="s">
        <v>31</v>
      </c>
      <c r="I68" s="13">
        <v>-5</v>
      </c>
      <c r="J68" s="13">
        <v>0.06</v>
      </c>
      <c r="K68" s="14">
        <v>1500</v>
      </c>
      <c r="L68" s="13">
        <v>-33</v>
      </c>
      <c r="M68" s="13">
        <v>0</v>
      </c>
      <c r="N68" s="13" t="s">
        <v>56</v>
      </c>
      <c r="T68" s="29"/>
    </row>
    <row r="69" spans="2:20">
      <c r="B69" s="216" t="s">
        <v>121</v>
      </c>
      <c r="C69" s="216"/>
      <c r="D69" s="216"/>
      <c r="E69" s="216"/>
      <c r="F69" s="216"/>
      <c r="G69" s="216"/>
      <c r="H69" s="217"/>
      <c r="I69" s="17">
        <v>-5</v>
      </c>
      <c r="J69" s="17">
        <v>0.06</v>
      </c>
      <c r="K69" s="18">
        <v>1500</v>
      </c>
      <c r="L69" s="17">
        <v>-33</v>
      </c>
      <c r="M69" s="17">
        <v>0</v>
      </c>
      <c r="N69" s="19"/>
      <c r="P69" s="11" t="str">
        <f>LEFT(F69,10)</f>
        <v/>
      </c>
      <c r="Q69" s="28" t="e">
        <f>DATE(YEAR(P69),MONTH(P69),DAY(P69))</f>
        <v>#VALUE!</v>
      </c>
      <c r="R69" t="str">
        <f>RIGHT(F69,8)</f>
        <v/>
      </c>
      <c r="S69" s="28" t="e">
        <f>TIME(LEFT(R69,2),MID(R69,4,2),RIGHT(R69,2))</f>
        <v>#VALUE!</v>
      </c>
      <c r="T69" s="29" t="e">
        <f>Q69+S69</f>
        <v>#VALUE!</v>
      </c>
    </row>
    <row r="70" spans="2:20">
      <c r="B70" s="218"/>
      <c r="C70" s="218"/>
      <c r="D70" s="218"/>
      <c r="E70" s="218"/>
      <c r="F70" s="218"/>
      <c r="G70" s="218"/>
      <c r="H70" s="218"/>
      <c r="I70" s="218"/>
      <c r="J70" s="218"/>
      <c r="K70" s="218"/>
      <c r="L70" s="218"/>
      <c r="M70" s="218"/>
      <c r="N70" s="218"/>
      <c r="P70" t="str">
        <f t="shared" ref="P70:P83" si="8">LEFT(F70,10)</f>
        <v/>
      </c>
      <c r="Q70" s="28" t="e">
        <f t="shared" ref="Q70:Q83" si="9">DATE(YEAR(P70),MONTH(P70),DAY(P70))</f>
        <v>#VALUE!</v>
      </c>
      <c r="R70" t="str">
        <f t="shared" ref="R70:R83" si="10">RIGHT(F70,8)</f>
        <v/>
      </c>
      <c r="S70" s="28" t="e">
        <f t="shared" ref="S70:S83" si="11">TIME(LEFT(R70,2),MID(R70,4,2),RIGHT(R70,2))</f>
        <v>#VALUE!</v>
      </c>
      <c r="T70" s="29" t="e">
        <f t="shared" ref="T70:T83" si="12">Q70+S70</f>
        <v>#VALUE!</v>
      </c>
    </row>
    <row r="71" spans="2:20">
      <c r="B71" s="219" t="s">
        <v>122</v>
      </c>
      <c r="C71" s="219"/>
      <c r="D71" s="219"/>
      <c r="E71" s="219"/>
      <c r="F71" s="219"/>
      <c r="G71" s="219"/>
      <c r="H71" s="220"/>
      <c r="I71" s="17">
        <v>0</v>
      </c>
      <c r="J71" s="17"/>
      <c r="K71" s="17">
        <v>-500</v>
      </c>
      <c r="L71" s="17">
        <v>-66</v>
      </c>
      <c r="M71" s="17">
        <v>0</v>
      </c>
      <c r="N71" s="19"/>
      <c r="P71" t="str">
        <f t="shared" si="8"/>
        <v/>
      </c>
      <c r="Q71" s="28" t="e">
        <f t="shared" si="9"/>
        <v>#VALUE!</v>
      </c>
      <c r="R71" t="str">
        <f t="shared" si="10"/>
        <v/>
      </c>
      <c r="S71" s="28" t="e">
        <f t="shared" si="11"/>
        <v>#VALUE!</v>
      </c>
      <c r="T71" s="29" t="e">
        <f t="shared" si="12"/>
        <v>#VALUE!</v>
      </c>
    </row>
    <row r="72" spans="2:20" ht="38.25">
      <c r="B72" s="9" t="s">
        <v>14</v>
      </c>
      <c r="C72" s="211" t="s">
        <v>123</v>
      </c>
      <c r="D72" s="212"/>
      <c r="E72" s="10" t="s">
        <v>124</v>
      </c>
      <c r="F72" s="12">
        <v>42156</v>
      </c>
      <c r="G72" s="10" t="s">
        <v>16</v>
      </c>
      <c r="H72" s="10" t="s">
        <v>17</v>
      </c>
      <c r="I72" s="13">
        <v>5</v>
      </c>
      <c r="J72" s="13">
        <v>0.19</v>
      </c>
      <c r="K72" s="14">
        <v>-4750</v>
      </c>
      <c r="L72" s="13">
        <v>-33</v>
      </c>
      <c r="M72" s="13">
        <v>0</v>
      </c>
      <c r="N72" s="13" t="s">
        <v>53</v>
      </c>
      <c r="P72" t="str">
        <f t="shared" si="8"/>
        <v>42156</v>
      </c>
      <c r="Q72" s="28">
        <f t="shared" si="9"/>
        <v>42156</v>
      </c>
      <c r="R72" t="str">
        <f t="shared" si="10"/>
        <v>42156</v>
      </c>
      <c r="S72" s="28">
        <f t="shared" si="11"/>
        <v>0.78953703703703693</v>
      </c>
      <c r="T72" s="29">
        <f t="shared" si="12"/>
        <v>42156.789537037039</v>
      </c>
    </row>
    <row r="73" spans="2:20">
      <c r="B73" s="216" t="s">
        <v>125</v>
      </c>
      <c r="C73" s="216"/>
      <c r="D73" s="216"/>
      <c r="E73" s="216"/>
      <c r="F73" s="216"/>
      <c r="G73" s="216"/>
      <c r="H73" s="217"/>
      <c r="I73" s="17">
        <v>5</v>
      </c>
      <c r="J73" s="17">
        <v>0.19</v>
      </c>
      <c r="K73" s="18">
        <v>-4750</v>
      </c>
      <c r="L73" s="17">
        <v>-33</v>
      </c>
      <c r="M73" s="17">
        <v>0</v>
      </c>
      <c r="N73" s="19"/>
      <c r="P73" t="str">
        <f t="shared" si="8"/>
        <v/>
      </c>
      <c r="Q73" s="28" t="e">
        <f t="shared" si="9"/>
        <v>#VALUE!</v>
      </c>
      <c r="R73" t="str">
        <f t="shared" si="10"/>
        <v/>
      </c>
      <c r="S73" s="28" t="e">
        <f t="shared" si="11"/>
        <v>#VALUE!</v>
      </c>
      <c r="T73" s="29" t="e">
        <f t="shared" si="12"/>
        <v>#VALUE!</v>
      </c>
    </row>
    <row r="74" spans="2:20" ht="38.25">
      <c r="B74" s="9" t="s">
        <v>14</v>
      </c>
      <c r="C74" s="211" t="s">
        <v>123</v>
      </c>
      <c r="D74" s="212"/>
      <c r="E74" s="10" t="s">
        <v>126</v>
      </c>
      <c r="F74" s="12">
        <v>42156</v>
      </c>
      <c r="G74" s="10" t="s">
        <v>16</v>
      </c>
      <c r="H74" s="10" t="s">
        <v>31</v>
      </c>
      <c r="I74" s="13">
        <v>-5</v>
      </c>
      <c r="J74" s="13">
        <v>0.16</v>
      </c>
      <c r="K74" s="14">
        <v>4000</v>
      </c>
      <c r="L74" s="13">
        <v>-33</v>
      </c>
      <c r="M74" s="13">
        <v>0</v>
      </c>
      <c r="N74" s="13" t="s">
        <v>56</v>
      </c>
      <c r="P74" t="str">
        <f t="shared" si="8"/>
        <v>42156</v>
      </c>
      <c r="Q74" s="28">
        <f t="shared" si="9"/>
        <v>42156</v>
      </c>
      <c r="R74" t="str">
        <f t="shared" si="10"/>
        <v>42156</v>
      </c>
      <c r="S74" s="28">
        <f t="shared" si="11"/>
        <v>0.78953703703703693</v>
      </c>
      <c r="T74" s="29">
        <f t="shared" si="12"/>
        <v>42156.789537037039</v>
      </c>
    </row>
    <row r="75" spans="2:20">
      <c r="B75" s="216" t="s">
        <v>127</v>
      </c>
      <c r="C75" s="216"/>
      <c r="D75" s="216"/>
      <c r="E75" s="216"/>
      <c r="F75" s="216"/>
      <c r="G75" s="216"/>
      <c r="H75" s="217"/>
      <c r="I75" s="17">
        <v>-5</v>
      </c>
      <c r="J75" s="17">
        <v>0.16</v>
      </c>
      <c r="K75" s="18">
        <v>4000</v>
      </c>
      <c r="L75" s="17">
        <v>-33</v>
      </c>
      <c r="M75" s="17">
        <v>0</v>
      </c>
      <c r="N75" s="19"/>
      <c r="P75" t="str">
        <f t="shared" si="8"/>
        <v/>
      </c>
      <c r="Q75" s="28" t="e">
        <f t="shared" si="9"/>
        <v>#VALUE!</v>
      </c>
      <c r="R75" t="str">
        <f t="shared" si="10"/>
        <v/>
      </c>
      <c r="S75" s="28" t="e">
        <f t="shared" si="11"/>
        <v>#VALUE!</v>
      </c>
      <c r="T75" s="29" t="e">
        <f t="shared" si="12"/>
        <v>#VALUE!</v>
      </c>
    </row>
    <row r="76" spans="2:20">
      <c r="B76" s="218"/>
      <c r="C76" s="218"/>
      <c r="D76" s="218"/>
      <c r="E76" s="218"/>
      <c r="F76" s="218"/>
      <c r="G76" s="218"/>
      <c r="H76" s="218"/>
      <c r="I76" s="218"/>
      <c r="J76" s="218"/>
      <c r="K76" s="218"/>
      <c r="L76" s="218"/>
      <c r="M76" s="218"/>
      <c r="N76" s="218"/>
      <c r="P76" t="str">
        <f t="shared" si="8"/>
        <v/>
      </c>
      <c r="Q76" s="28"/>
      <c r="R76" t="str">
        <f t="shared" si="10"/>
        <v/>
      </c>
      <c r="S76" s="28"/>
      <c r="T76" s="29"/>
    </row>
    <row r="77" spans="2:20">
      <c r="B77" s="219" t="s">
        <v>128</v>
      </c>
      <c r="C77" s="219"/>
      <c r="D77" s="219"/>
      <c r="E77" s="219"/>
      <c r="F77" s="219"/>
      <c r="G77" s="219"/>
      <c r="H77" s="220"/>
      <c r="I77" s="17">
        <v>0</v>
      </c>
      <c r="J77" s="17"/>
      <c r="K77" s="17">
        <v>-750</v>
      </c>
      <c r="L77" s="17">
        <v>-66</v>
      </c>
      <c r="M77" s="17">
        <v>0</v>
      </c>
      <c r="N77" s="19"/>
      <c r="P77" t="str">
        <f t="shared" si="8"/>
        <v/>
      </c>
      <c r="Q77" s="28" t="e">
        <f t="shared" si="9"/>
        <v>#VALUE!</v>
      </c>
      <c r="R77" t="str">
        <f t="shared" si="10"/>
        <v/>
      </c>
      <c r="S77" s="28" t="e">
        <f t="shared" si="11"/>
        <v>#VALUE!</v>
      </c>
      <c r="T77" s="29" t="e">
        <f t="shared" si="12"/>
        <v>#VALUE!</v>
      </c>
    </row>
    <row r="78" spans="2:20" ht="38.25">
      <c r="B78" s="9" t="s">
        <v>14</v>
      </c>
      <c r="C78" s="211" t="s">
        <v>129</v>
      </c>
      <c r="D78" s="212"/>
      <c r="E78" s="10" t="s">
        <v>130</v>
      </c>
      <c r="F78" s="12">
        <v>42152</v>
      </c>
      <c r="G78" s="10" t="s">
        <v>16</v>
      </c>
      <c r="H78" s="10" t="s">
        <v>17</v>
      </c>
      <c r="I78" s="13">
        <v>5</v>
      </c>
      <c r="J78" s="13">
        <v>0.14000000000000001</v>
      </c>
      <c r="K78" s="14">
        <v>-3500</v>
      </c>
      <c r="L78" s="13">
        <v>-33</v>
      </c>
      <c r="M78" s="13">
        <v>0</v>
      </c>
      <c r="N78" s="13" t="s">
        <v>53</v>
      </c>
      <c r="P78" t="str">
        <f t="shared" si="8"/>
        <v>42152</v>
      </c>
      <c r="Q78" s="28">
        <f t="shared" si="9"/>
        <v>42152</v>
      </c>
      <c r="R78" t="str">
        <f t="shared" si="10"/>
        <v>42152</v>
      </c>
      <c r="S78" s="28">
        <f t="shared" si="11"/>
        <v>0.786712962962963</v>
      </c>
      <c r="T78" s="29">
        <f t="shared" si="12"/>
        <v>42152.786712962959</v>
      </c>
    </row>
    <row r="79" spans="2:20">
      <c r="B79" s="216" t="s">
        <v>131</v>
      </c>
      <c r="C79" s="216"/>
      <c r="D79" s="216"/>
      <c r="E79" s="216"/>
      <c r="F79" s="216"/>
      <c r="G79" s="216"/>
      <c r="H79" s="217"/>
      <c r="I79" s="17">
        <v>5</v>
      </c>
      <c r="J79" s="17">
        <v>0.14000000000000001</v>
      </c>
      <c r="K79" s="18">
        <v>-3500</v>
      </c>
      <c r="L79" s="17">
        <v>-33</v>
      </c>
      <c r="M79" s="17">
        <v>0</v>
      </c>
      <c r="N79" s="19"/>
      <c r="P79" t="str">
        <f t="shared" si="8"/>
        <v/>
      </c>
      <c r="Q79" s="28" t="e">
        <f t="shared" si="9"/>
        <v>#VALUE!</v>
      </c>
      <c r="R79" t="str">
        <f t="shared" si="10"/>
        <v/>
      </c>
      <c r="S79" s="28" t="e">
        <f t="shared" si="11"/>
        <v>#VALUE!</v>
      </c>
      <c r="T79" s="29" t="e">
        <f t="shared" si="12"/>
        <v>#VALUE!</v>
      </c>
    </row>
    <row r="80" spans="2:20" ht="38.25">
      <c r="B80" s="9" t="s">
        <v>14</v>
      </c>
      <c r="C80" s="211" t="s">
        <v>129</v>
      </c>
      <c r="D80" s="212"/>
      <c r="E80" s="10" t="s">
        <v>132</v>
      </c>
      <c r="F80" s="12">
        <v>42152</v>
      </c>
      <c r="G80" s="10" t="s">
        <v>16</v>
      </c>
      <c r="H80" s="10" t="s">
        <v>31</v>
      </c>
      <c r="I80" s="13">
        <v>-5</v>
      </c>
      <c r="J80" s="13">
        <v>0.16</v>
      </c>
      <c r="K80" s="14">
        <v>4000</v>
      </c>
      <c r="L80" s="13">
        <v>-33</v>
      </c>
      <c r="M80" s="13">
        <v>0</v>
      </c>
      <c r="N80" s="13" t="s">
        <v>56</v>
      </c>
      <c r="P80" t="str">
        <f t="shared" si="8"/>
        <v>42152</v>
      </c>
      <c r="Q80" s="28">
        <f t="shared" si="9"/>
        <v>42152</v>
      </c>
      <c r="R80" t="str">
        <f t="shared" si="10"/>
        <v>42152</v>
      </c>
      <c r="S80" s="28">
        <f t="shared" si="11"/>
        <v>0.786712962962963</v>
      </c>
      <c r="T80" s="29">
        <f t="shared" si="12"/>
        <v>42152.786712962959</v>
      </c>
    </row>
    <row r="81" spans="2:20">
      <c r="B81" s="216" t="s">
        <v>133</v>
      </c>
      <c r="C81" s="216"/>
      <c r="D81" s="216"/>
      <c r="E81" s="216"/>
      <c r="F81" s="216"/>
      <c r="G81" s="216"/>
      <c r="H81" s="217"/>
      <c r="I81" s="17">
        <v>-5</v>
      </c>
      <c r="J81" s="17">
        <v>0.16</v>
      </c>
      <c r="K81" s="18">
        <v>4000</v>
      </c>
      <c r="L81" s="17">
        <v>-33</v>
      </c>
      <c r="M81" s="17">
        <v>0</v>
      </c>
      <c r="N81" s="19"/>
      <c r="P81" t="str">
        <f t="shared" si="8"/>
        <v/>
      </c>
      <c r="Q81" s="28" t="e">
        <f t="shared" si="9"/>
        <v>#VALUE!</v>
      </c>
      <c r="R81" t="str">
        <f t="shared" si="10"/>
        <v/>
      </c>
      <c r="S81" s="28" t="e">
        <f t="shared" si="11"/>
        <v>#VALUE!</v>
      </c>
      <c r="T81" s="29" t="e">
        <f t="shared" si="12"/>
        <v>#VALUE!</v>
      </c>
    </row>
    <row r="82" spans="2:20">
      <c r="B82" s="218"/>
      <c r="C82" s="218"/>
      <c r="D82" s="218"/>
      <c r="E82" s="218"/>
      <c r="F82" s="218"/>
      <c r="G82" s="218"/>
      <c r="H82" s="218"/>
      <c r="I82" s="218"/>
      <c r="J82" s="218"/>
      <c r="K82" s="218"/>
      <c r="L82" s="218"/>
      <c r="M82" s="218"/>
      <c r="N82" s="218"/>
      <c r="P82" t="str">
        <f t="shared" si="8"/>
        <v/>
      </c>
      <c r="Q82" s="28" t="e">
        <f t="shared" si="9"/>
        <v>#VALUE!</v>
      </c>
      <c r="R82" t="str">
        <f t="shared" si="10"/>
        <v/>
      </c>
      <c r="S82" s="28" t="e">
        <f t="shared" si="11"/>
        <v>#VALUE!</v>
      </c>
      <c r="T82" s="29" t="e">
        <f t="shared" si="12"/>
        <v>#VALUE!</v>
      </c>
    </row>
    <row r="83" spans="2:20">
      <c r="B83" s="219" t="s">
        <v>134</v>
      </c>
      <c r="C83" s="219"/>
      <c r="D83" s="219"/>
      <c r="E83" s="219"/>
      <c r="F83" s="219"/>
      <c r="G83" s="219"/>
      <c r="H83" s="220"/>
      <c r="I83" s="17">
        <v>0</v>
      </c>
      <c r="J83" s="17"/>
      <c r="K83" s="17">
        <v>500</v>
      </c>
      <c r="L83" s="17">
        <v>-66</v>
      </c>
      <c r="M83" s="17">
        <v>0</v>
      </c>
      <c r="N83" s="19"/>
      <c r="P83" t="str">
        <f t="shared" si="8"/>
        <v/>
      </c>
      <c r="Q83" s="28" t="e">
        <f t="shared" si="9"/>
        <v>#VALUE!</v>
      </c>
      <c r="R83" t="str">
        <f t="shared" si="10"/>
        <v/>
      </c>
      <c r="S83" s="28" t="e">
        <f t="shared" si="11"/>
        <v>#VALUE!</v>
      </c>
      <c r="T83" s="29" t="e">
        <f t="shared" si="12"/>
        <v>#VALUE!</v>
      </c>
    </row>
    <row r="84" spans="2:20" ht="38.25">
      <c r="B84" s="9" t="s">
        <v>14</v>
      </c>
      <c r="C84" s="211" t="s">
        <v>135</v>
      </c>
      <c r="D84" s="212"/>
      <c r="E84" s="10" t="s">
        <v>136</v>
      </c>
      <c r="F84" s="12">
        <v>42156</v>
      </c>
      <c r="G84" s="10" t="s">
        <v>16</v>
      </c>
      <c r="H84" s="10" t="s">
        <v>17</v>
      </c>
      <c r="I84" s="13">
        <v>5</v>
      </c>
      <c r="J84" s="13">
        <v>0.2</v>
      </c>
      <c r="K84" s="14">
        <v>-5000</v>
      </c>
      <c r="L84" s="13">
        <v>-33</v>
      </c>
      <c r="M84" s="13">
        <v>0</v>
      </c>
      <c r="N84" s="13" t="s">
        <v>53</v>
      </c>
    </row>
    <row r="85" spans="2:20" ht="38.25">
      <c r="B85" s="9" t="s">
        <v>14</v>
      </c>
      <c r="C85" s="211" t="s">
        <v>135</v>
      </c>
      <c r="D85" s="212"/>
      <c r="E85" s="10" t="s">
        <v>137</v>
      </c>
      <c r="F85" s="12">
        <v>42160</v>
      </c>
      <c r="G85" s="10" t="s">
        <v>16</v>
      </c>
      <c r="H85" s="10" t="s">
        <v>17</v>
      </c>
      <c r="I85" s="13">
        <v>4</v>
      </c>
      <c r="J85" s="13">
        <v>0.15</v>
      </c>
      <c r="K85" s="14">
        <v>-3000</v>
      </c>
      <c r="L85" s="13">
        <v>-30</v>
      </c>
      <c r="M85" s="13">
        <v>0</v>
      </c>
      <c r="N85" s="13" t="s">
        <v>53</v>
      </c>
    </row>
    <row r="86" spans="2:20">
      <c r="B86" s="216" t="s">
        <v>138</v>
      </c>
      <c r="C86" s="216"/>
      <c r="D86" s="216"/>
      <c r="E86" s="216"/>
      <c r="F86" s="216"/>
      <c r="G86" s="216"/>
      <c r="H86" s="217"/>
      <c r="I86" s="17">
        <v>9</v>
      </c>
      <c r="J86" s="17">
        <v>0.17777780000000001</v>
      </c>
      <c r="K86" s="18">
        <v>-8000</v>
      </c>
      <c r="L86" s="17">
        <v>-63</v>
      </c>
      <c r="M86" s="17">
        <v>0</v>
      </c>
      <c r="N86" s="19"/>
    </row>
    <row r="87" spans="2:20" ht="38.25">
      <c r="B87" s="9" t="s">
        <v>14</v>
      </c>
      <c r="C87" s="211" t="s">
        <v>135</v>
      </c>
      <c r="D87" s="212"/>
      <c r="E87" s="10" t="s">
        <v>139</v>
      </c>
      <c r="F87" s="12">
        <v>42163</v>
      </c>
      <c r="G87" s="10" t="s">
        <v>16</v>
      </c>
      <c r="H87" s="10" t="s">
        <v>31</v>
      </c>
      <c r="I87" s="13">
        <v>-4</v>
      </c>
      <c r="J87" s="13">
        <v>0.26</v>
      </c>
      <c r="K87" s="14">
        <v>5200</v>
      </c>
      <c r="L87" s="13">
        <v>-30</v>
      </c>
      <c r="M87" s="13">
        <v>0</v>
      </c>
      <c r="N87" s="13" t="s">
        <v>56</v>
      </c>
    </row>
    <row r="88" spans="2:20" ht="38.25">
      <c r="B88" s="9" t="s">
        <v>14</v>
      </c>
      <c r="C88" s="211" t="s">
        <v>135</v>
      </c>
      <c r="D88" s="212"/>
      <c r="E88" s="10" t="s">
        <v>140</v>
      </c>
      <c r="F88" s="12">
        <v>42163</v>
      </c>
      <c r="G88" s="10" t="s">
        <v>16</v>
      </c>
      <c r="H88" s="10" t="s">
        <v>31</v>
      </c>
      <c r="I88" s="13">
        <v>-3</v>
      </c>
      <c r="J88" s="13">
        <v>0.27</v>
      </c>
      <c r="K88" s="14">
        <v>4050</v>
      </c>
      <c r="L88" s="13">
        <v>-27</v>
      </c>
      <c r="M88" s="13">
        <v>0</v>
      </c>
      <c r="N88" s="13" t="s">
        <v>56</v>
      </c>
    </row>
    <row r="89" spans="2:20" ht="38.25">
      <c r="B89" s="9" t="s">
        <v>14</v>
      </c>
      <c r="C89" s="211" t="s">
        <v>135</v>
      </c>
      <c r="D89" s="212"/>
      <c r="E89" s="10" t="s">
        <v>141</v>
      </c>
      <c r="F89" s="12">
        <v>42163</v>
      </c>
      <c r="G89" s="10" t="s">
        <v>16</v>
      </c>
      <c r="H89" s="10" t="s">
        <v>31</v>
      </c>
      <c r="I89" s="13">
        <v>-2</v>
      </c>
      <c r="J89" s="13">
        <v>0.26</v>
      </c>
      <c r="K89" s="14">
        <v>2600</v>
      </c>
      <c r="L89" s="13">
        <v>-24</v>
      </c>
      <c r="M89" s="13">
        <v>0</v>
      </c>
      <c r="N89" s="13" t="s">
        <v>56</v>
      </c>
    </row>
    <row r="90" spans="2:20">
      <c r="B90" s="216" t="s">
        <v>142</v>
      </c>
      <c r="C90" s="216"/>
      <c r="D90" s="216"/>
      <c r="E90" s="216"/>
      <c r="F90" s="216"/>
      <c r="G90" s="216"/>
      <c r="H90" s="217"/>
      <c r="I90" s="17">
        <v>-9</v>
      </c>
      <c r="J90" s="17">
        <v>0.26333329999999999</v>
      </c>
      <c r="K90" s="18">
        <v>11850</v>
      </c>
      <c r="L90" s="17">
        <v>-81</v>
      </c>
      <c r="M90" s="17">
        <v>0</v>
      </c>
      <c r="N90" s="19"/>
    </row>
    <row r="91" spans="2:20">
      <c r="B91" s="218"/>
      <c r="C91" s="218"/>
      <c r="D91" s="218"/>
      <c r="E91" s="218"/>
      <c r="F91" s="218"/>
      <c r="G91" s="218"/>
      <c r="H91" s="218"/>
      <c r="I91" s="218"/>
      <c r="J91" s="218"/>
      <c r="K91" s="218"/>
      <c r="L91" s="218"/>
      <c r="M91" s="218"/>
      <c r="N91" s="218"/>
    </row>
    <row r="92" spans="2:20">
      <c r="B92" s="219" t="s">
        <v>143</v>
      </c>
      <c r="C92" s="219"/>
      <c r="D92" s="219"/>
      <c r="E92" s="219"/>
      <c r="F92" s="219"/>
      <c r="G92" s="219"/>
      <c r="H92" s="220"/>
      <c r="I92" s="17">
        <v>0</v>
      </c>
      <c r="J92" s="17"/>
      <c r="K92" s="18">
        <v>3850</v>
      </c>
      <c r="L92" s="17">
        <v>-144</v>
      </c>
      <c r="M92" s="17">
        <v>0</v>
      </c>
      <c r="N92" s="19"/>
    </row>
    <row r="93" spans="2:20" ht="38.25">
      <c r="B93" s="9" t="s">
        <v>14</v>
      </c>
      <c r="C93" s="211" t="s">
        <v>144</v>
      </c>
      <c r="D93" s="212"/>
      <c r="E93" s="10" t="s">
        <v>145</v>
      </c>
      <c r="F93" s="12">
        <v>42160</v>
      </c>
      <c r="G93" s="10" t="s">
        <v>16</v>
      </c>
      <c r="H93" s="10" t="s">
        <v>17</v>
      </c>
      <c r="I93" s="13">
        <v>5</v>
      </c>
      <c r="J93" s="13">
        <v>0.1</v>
      </c>
      <c r="K93" s="14">
        <v>-2500</v>
      </c>
      <c r="L93" s="13">
        <v>-33</v>
      </c>
      <c r="M93" s="13">
        <v>0</v>
      </c>
      <c r="N93" s="13" t="s">
        <v>146</v>
      </c>
    </row>
    <row r="94" spans="2:20">
      <c r="B94" s="216" t="s">
        <v>147</v>
      </c>
      <c r="C94" s="216"/>
      <c r="D94" s="216"/>
      <c r="E94" s="216"/>
      <c r="F94" s="216"/>
      <c r="G94" s="216"/>
      <c r="H94" s="217"/>
      <c r="I94" s="17">
        <v>5</v>
      </c>
      <c r="J94" s="17">
        <v>0.1</v>
      </c>
      <c r="K94" s="18">
        <v>-2500</v>
      </c>
      <c r="L94" s="17">
        <v>-33</v>
      </c>
      <c r="M94" s="17">
        <v>0</v>
      </c>
      <c r="N94" s="19"/>
    </row>
    <row r="95" spans="2:20" ht="38.25">
      <c r="B95" s="9" t="s">
        <v>14</v>
      </c>
      <c r="C95" s="211" t="s">
        <v>144</v>
      </c>
      <c r="D95" s="212"/>
      <c r="E95" s="10" t="s">
        <v>148</v>
      </c>
      <c r="F95" s="12">
        <v>42167</v>
      </c>
      <c r="G95" s="10" t="s">
        <v>16</v>
      </c>
      <c r="H95" s="10" t="s">
        <v>31</v>
      </c>
      <c r="I95" s="13">
        <v>-5</v>
      </c>
      <c r="J95" s="13">
        <v>0.09</v>
      </c>
      <c r="K95" s="14">
        <v>2250</v>
      </c>
      <c r="L95" s="13">
        <v>-33</v>
      </c>
      <c r="M95" s="13">
        <v>0</v>
      </c>
      <c r="N95" s="13" t="s">
        <v>56</v>
      </c>
    </row>
    <row r="96" spans="2:20">
      <c r="B96" s="216" t="s">
        <v>149</v>
      </c>
      <c r="C96" s="216"/>
      <c r="D96" s="216"/>
      <c r="E96" s="216"/>
      <c r="F96" s="216"/>
      <c r="G96" s="216"/>
      <c r="H96" s="217"/>
      <c r="I96" s="17">
        <v>-5</v>
      </c>
      <c r="J96" s="17">
        <v>0.09</v>
      </c>
      <c r="K96" s="18">
        <v>2250</v>
      </c>
      <c r="L96" s="17">
        <v>-33</v>
      </c>
      <c r="M96" s="17">
        <v>0</v>
      </c>
      <c r="N96" s="19"/>
    </row>
    <row r="97" spans="2:14">
      <c r="B97" s="218"/>
      <c r="C97" s="218"/>
      <c r="D97" s="218"/>
      <c r="E97" s="218"/>
      <c r="F97" s="218"/>
      <c r="G97" s="218"/>
      <c r="H97" s="218"/>
      <c r="I97" s="218"/>
      <c r="J97" s="218"/>
      <c r="K97" s="218"/>
      <c r="L97" s="218"/>
      <c r="M97" s="218"/>
      <c r="N97" s="218"/>
    </row>
    <row r="98" spans="2:14">
      <c r="B98" s="219" t="s">
        <v>150</v>
      </c>
      <c r="C98" s="219"/>
      <c r="D98" s="219"/>
      <c r="E98" s="219"/>
      <c r="F98" s="219"/>
      <c r="G98" s="219"/>
      <c r="H98" s="220"/>
      <c r="I98" s="17">
        <v>0</v>
      </c>
      <c r="J98" s="17"/>
      <c r="K98" s="17">
        <v>-250</v>
      </c>
      <c r="L98" s="17">
        <v>-66</v>
      </c>
      <c r="M98" s="17">
        <v>0</v>
      </c>
      <c r="N98" s="19"/>
    </row>
    <row r="99" spans="2:14" ht="38.25">
      <c r="B99" s="9" t="s">
        <v>14</v>
      </c>
      <c r="C99" s="211" t="s">
        <v>151</v>
      </c>
      <c r="D99" s="212"/>
      <c r="E99" s="10" t="s">
        <v>152</v>
      </c>
      <c r="F99" s="12">
        <v>42166</v>
      </c>
      <c r="G99" s="10" t="s">
        <v>16</v>
      </c>
      <c r="H99" s="10" t="s">
        <v>17</v>
      </c>
      <c r="I99" s="13">
        <v>5</v>
      </c>
      <c r="J99" s="13">
        <v>0.09</v>
      </c>
      <c r="K99" s="14">
        <v>-2250</v>
      </c>
      <c r="L99" s="13">
        <v>-33</v>
      </c>
      <c r="M99" s="13">
        <v>0</v>
      </c>
      <c r="N99" s="13" t="s">
        <v>53</v>
      </c>
    </row>
    <row r="100" spans="2:14">
      <c r="B100" s="216" t="s">
        <v>153</v>
      </c>
      <c r="C100" s="216"/>
      <c r="D100" s="216"/>
      <c r="E100" s="216"/>
      <c r="F100" s="216"/>
      <c r="G100" s="216"/>
      <c r="H100" s="217"/>
      <c r="I100" s="17">
        <v>5</v>
      </c>
      <c r="J100" s="17">
        <v>0.09</v>
      </c>
      <c r="K100" s="18">
        <v>-2250</v>
      </c>
      <c r="L100" s="17">
        <v>-33</v>
      </c>
      <c r="M100" s="17">
        <v>0</v>
      </c>
      <c r="N100" s="19"/>
    </row>
    <row r="101" spans="2:14" ht="38.25">
      <c r="B101" s="9" t="s">
        <v>14</v>
      </c>
      <c r="C101" s="211" t="s">
        <v>151</v>
      </c>
      <c r="D101" s="212"/>
      <c r="E101" s="10" t="s">
        <v>154</v>
      </c>
      <c r="F101" s="12">
        <v>42170</v>
      </c>
      <c r="G101" s="10" t="s">
        <v>16</v>
      </c>
      <c r="H101" s="10" t="s">
        <v>31</v>
      </c>
      <c r="I101" s="13">
        <v>-5</v>
      </c>
      <c r="J101" s="13">
        <v>0.05</v>
      </c>
      <c r="K101" s="14">
        <v>1250</v>
      </c>
      <c r="L101" s="13">
        <v>-33</v>
      </c>
      <c r="M101" s="13">
        <v>0</v>
      </c>
      <c r="N101" s="13" t="s">
        <v>56</v>
      </c>
    </row>
    <row r="102" spans="2:14">
      <c r="B102" s="216" t="s">
        <v>155</v>
      </c>
      <c r="C102" s="216"/>
      <c r="D102" s="216"/>
      <c r="E102" s="216"/>
      <c r="F102" s="216"/>
      <c r="G102" s="216"/>
      <c r="H102" s="217"/>
      <c r="I102" s="17">
        <v>-5</v>
      </c>
      <c r="J102" s="17">
        <v>0.05</v>
      </c>
      <c r="K102" s="18">
        <v>1250</v>
      </c>
      <c r="L102" s="17">
        <v>-33</v>
      </c>
      <c r="M102" s="17">
        <v>0</v>
      </c>
      <c r="N102" s="19"/>
    </row>
    <row r="103" spans="2:14">
      <c r="B103" s="218"/>
      <c r="C103" s="218"/>
      <c r="D103" s="218"/>
      <c r="E103" s="218"/>
      <c r="F103" s="218"/>
      <c r="G103" s="218"/>
      <c r="H103" s="218"/>
      <c r="I103" s="218"/>
      <c r="J103" s="218"/>
      <c r="K103" s="218"/>
      <c r="L103" s="218"/>
      <c r="M103" s="218"/>
      <c r="N103" s="218"/>
    </row>
    <row r="104" spans="2:14">
      <c r="B104" s="219" t="s">
        <v>156</v>
      </c>
      <c r="C104" s="219"/>
      <c r="D104" s="219"/>
      <c r="E104" s="219"/>
      <c r="F104" s="219"/>
      <c r="G104" s="219"/>
      <c r="H104" s="220"/>
      <c r="I104" s="17">
        <v>0</v>
      </c>
      <c r="J104" s="17"/>
      <c r="K104" s="18">
        <v>-1000</v>
      </c>
      <c r="L104" s="17">
        <v>-66</v>
      </c>
      <c r="M104" s="17">
        <v>0</v>
      </c>
      <c r="N104" s="19"/>
    </row>
    <row r="105" spans="2:14" ht="38.25">
      <c r="B105" s="9" t="s">
        <v>14</v>
      </c>
      <c r="C105" s="211" t="s">
        <v>157</v>
      </c>
      <c r="D105" s="212"/>
      <c r="E105" s="10" t="s">
        <v>158</v>
      </c>
      <c r="F105" s="12">
        <v>42146</v>
      </c>
      <c r="G105" s="10" t="s">
        <v>16</v>
      </c>
      <c r="H105" s="10" t="s">
        <v>17</v>
      </c>
      <c r="I105" s="13">
        <v>5</v>
      </c>
      <c r="J105" s="13">
        <v>0.06</v>
      </c>
      <c r="K105" s="14">
        <v>-1500</v>
      </c>
      <c r="L105" s="13">
        <v>-33</v>
      </c>
      <c r="M105" s="13">
        <v>0</v>
      </c>
      <c r="N105" s="13" t="s">
        <v>53</v>
      </c>
    </row>
    <row r="106" spans="2:14">
      <c r="B106" s="216" t="s">
        <v>159</v>
      </c>
      <c r="C106" s="216"/>
      <c r="D106" s="216"/>
      <c r="E106" s="216"/>
      <c r="F106" s="216"/>
      <c r="G106" s="216"/>
      <c r="H106" s="217"/>
      <c r="I106" s="17">
        <v>5</v>
      </c>
      <c r="J106" s="17">
        <v>0.06</v>
      </c>
      <c r="K106" s="18">
        <v>-1500</v>
      </c>
      <c r="L106" s="17">
        <v>-33</v>
      </c>
      <c r="M106" s="17">
        <v>0</v>
      </c>
      <c r="N106" s="19"/>
    </row>
    <row r="107" spans="2:14" ht="38.25">
      <c r="B107" s="9" t="s">
        <v>14</v>
      </c>
      <c r="C107" s="211" t="s">
        <v>157</v>
      </c>
      <c r="D107" s="212"/>
      <c r="E107" s="10" t="s">
        <v>160</v>
      </c>
      <c r="F107" s="12">
        <v>42146</v>
      </c>
      <c r="G107" s="10" t="s">
        <v>16</v>
      </c>
      <c r="H107" s="10" t="s">
        <v>31</v>
      </c>
      <c r="I107" s="13">
        <v>-5</v>
      </c>
      <c r="J107" s="13">
        <v>0.04</v>
      </c>
      <c r="K107" s="14">
        <v>1000</v>
      </c>
      <c r="L107" s="13">
        <v>-33</v>
      </c>
      <c r="M107" s="13">
        <v>0</v>
      </c>
      <c r="N107" s="13" t="s">
        <v>56</v>
      </c>
    </row>
    <row r="108" spans="2:14">
      <c r="B108" s="216" t="s">
        <v>161</v>
      </c>
      <c r="C108" s="216"/>
      <c r="D108" s="216"/>
      <c r="E108" s="216"/>
      <c r="F108" s="216"/>
      <c r="G108" s="216"/>
      <c r="H108" s="217"/>
      <c r="I108" s="17">
        <v>-5</v>
      </c>
      <c r="J108" s="17">
        <v>0.04</v>
      </c>
      <c r="K108" s="18">
        <v>1000</v>
      </c>
      <c r="L108" s="17">
        <v>-33</v>
      </c>
      <c r="M108" s="17">
        <v>0</v>
      </c>
      <c r="N108" s="19"/>
    </row>
    <row r="109" spans="2:14">
      <c r="B109" s="218"/>
      <c r="C109" s="218"/>
      <c r="D109" s="218"/>
      <c r="E109" s="218"/>
      <c r="F109" s="218"/>
      <c r="G109" s="218"/>
      <c r="H109" s="218"/>
      <c r="I109" s="218"/>
      <c r="J109" s="218"/>
      <c r="K109" s="218"/>
      <c r="L109" s="218"/>
      <c r="M109" s="218"/>
      <c r="N109" s="218"/>
    </row>
    <row r="110" spans="2:14">
      <c r="B110" s="219" t="s">
        <v>162</v>
      </c>
      <c r="C110" s="219"/>
      <c r="D110" s="219"/>
      <c r="E110" s="219"/>
      <c r="F110" s="219"/>
      <c r="G110" s="219"/>
      <c r="H110" s="220"/>
      <c r="I110" s="17">
        <v>0</v>
      </c>
      <c r="J110" s="17"/>
      <c r="K110" s="17">
        <v>-500</v>
      </c>
      <c r="L110" s="17">
        <v>-66</v>
      </c>
      <c r="M110" s="17">
        <v>0</v>
      </c>
      <c r="N110" s="19"/>
    </row>
    <row r="111" spans="2:14" ht="38.25">
      <c r="B111" s="9" t="s">
        <v>14</v>
      </c>
      <c r="C111" s="211" t="s">
        <v>163</v>
      </c>
      <c r="D111" s="212"/>
      <c r="E111" s="10" t="s">
        <v>164</v>
      </c>
      <c r="F111" s="12">
        <v>42150</v>
      </c>
      <c r="G111" s="10" t="s">
        <v>16</v>
      </c>
      <c r="H111" s="10" t="s">
        <v>17</v>
      </c>
      <c r="I111" s="13">
        <v>5</v>
      </c>
      <c r="J111" s="13">
        <v>0.04</v>
      </c>
      <c r="K111" s="14">
        <v>-1000</v>
      </c>
      <c r="L111" s="13">
        <v>-33</v>
      </c>
      <c r="M111" s="13">
        <v>0</v>
      </c>
      <c r="N111" s="13" t="s">
        <v>53</v>
      </c>
    </row>
    <row r="112" spans="2:14">
      <c r="B112" s="216" t="s">
        <v>165</v>
      </c>
      <c r="C112" s="216"/>
      <c r="D112" s="216"/>
      <c r="E112" s="216"/>
      <c r="F112" s="216"/>
      <c r="G112" s="216"/>
      <c r="H112" s="217"/>
      <c r="I112" s="17">
        <v>5</v>
      </c>
      <c r="J112" s="17">
        <v>0.04</v>
      </c>
      <c r="K112" s="18">
        <v>-1000</v>
      </c>
      <c r="L112" s="17">
        <v>-33</v>
      </c>
      <c r="M112" s="17">
        <v>0</v>
      </c>
      <c r="N112" s="19"/>
    </row>
    <row r="113" spans="2:14" ht="38.25">
      <c r="B113" s="9" t="s">
        <v>14</v>
      </c>
      <c r="C113" s="211" t="s">
        <v>163</v>
      </c>
      <c r="D113" s="212"/>
      <c r="E113" s="10" t="s">
        <v>166</v>
      </c>
      <c r="F113" s="12">
        <v>42150</v>
      </c>
      <c r="G113" s="10" t="s">
        <v>16</v>
      </c>
      <c r="H113" s="10" t="s">
        <v>31</v>
      </c>
      <c r="I113" s="13">
        <v>-5</v>
      </c>
      <c r="J113" s="13">
        <v>0.09</v>
      </c>
      <c r="K113" s="14">
        <v>2250</v>
      </c>
      <c r="L113" s="13">
        <v>-33</v>
      </c>
      <c r="M113" s="13">
        <v>0</v>
      </c>
      <c r="N113" s="13" t="s">
        <v>56</v>
      </c>
    </row>
    <row r="114" spans="2:14">
      <c r="B114" s="216" t="s">
        <v>167</v>
      </c>
      <c r="C114" s="216"/>
      <c r="D114" s="216"/>
      <c r="E114" s="216"/>
      <c r="F114" s="216"/>
      <c r="G114" s="216"/>
      <c r="H114" s="217"/>
      <c r="I114" s="17">
        <v>-5</v>
      </c>
      <c r="J114" s="17">
        <v>0.09</v>
      </c>
      <c r="K114" s="18">
        <v>2250</v>
      </c>
      <c r="L114" s="17">
        <v>-33</v>
      </c>
      <c r="M114" s="17">
        <v>0</v>
      </c>
      <c r="N114" s="19"/>
    </row>
    <row r="115" spans="2:14">
      <c r="B115" s="218"/>
      <c r="C115" s="218"/>
      <c r="D115" s="218"/>
      <c r="E115" s="218"/>
      <c r="F115" s="218"/>
      <c r="G115" s="218"/>
      <c r="H115" s="218"/>
      <c r="I115" s="218"/>
      <c r="J115" s="218"/>
      <c r="K115" s="218"/>
      <c r="L115" s="218"/>
      <c r="M115" s="218"/>
      <c r="N115" s="218"/>
    </row>
    <row r="116" spans="2:14">
      <c r="B116" s="219" t="s">
        <v>168</v>
      </c>
      <c r="C116" s="219"/>
      <c r="D116" s="219"/>
      <c r="E116" s="219"/>
      <c r="F116" s="219"/>
      <c r="G116" s="219"/>
      <c r="H116" s="220"/>
      <c r="I116" s="17">
        <v>0</v>
      </c>
      <c r="J116" s="17"/>
      <c r="K116" s="18">
        <v>1250</v>
      </c>
      <c r="L116" s="17">
        <v>-66</v>
      </c>
      <c r="M116" s="17">
        <v>0</v>
      </c>
      <c r="N116" s="19"/>
    </row>
    <row r="117" spans="2:14" ht="38.25">
      <c r="B117" s="9" t="s">
        <v>14</v>
      </c>
      <c r="C117" s="211" t="s">
        <v>169</v>
      </c>
      <c r="D117" s="212"/>
      <c r="E117" s="10" t="s">
        <v>170</v>
      </c>
      <c r="F117" s="12">
        <v>42131</v>
      </c>
      <c r="G117" s="10" t="s">
        <v>16</v>
      </c>
      <c r="H117" s="10" t="s">
        <v>17</v>
      </c>
      <c r="I117" s="13">
        <v>4</v>
      </c>
      <c r="J117" s="13">
        <v>0.15</v>
      </c>
      <c r="K117" s="14">
        <v>-3000</v>
      </c>
      <c r="L117" s="13">
        <v>-30</v>
      </c>
      <c r="M117" s="13">
        <v>0</v>
      </c>
      <c r="N117" s="13" t="s">
        <v>53</v>
      </c>
    </row>
    <row r="118" spans="2:14" ht="38.25">
      <c r="B118" s="9" t="s">
        <v>14</v>
      </c>
      <c r="C118" s="211" t="s">
        <v>169</v>
      </c>
      <c r="D118" s="212"/>
      <c r="E118" s="10" t="s">
        <v>171</v>
      </c>
      <c r="F118" s="12">
        <v>42131</v>
      </c>
      <c r="G118" s="10" t="s">
        <v>16</v>
      </c>
      <c r="H118" s="10" t="s">
        <v>17</v>
      </c>
      <c r="I118" s="13">
        <v>8</v>
      </c>
      <c r="J118" s="13">
        <v>0.12</v>
      </c>
      <c r="K118" s="14">
        <v>-4800</v>
      </c>
      <c r="L118" s="13">
        <v>-42</v>
      </c>
      <c r="M118" s="13">
        <v>0</v>
      </c>
      <c r="N118" s="13" t="s">
        <v>53</v>
      </c>
    </row>
    <row r="119" spans="2:14">
      <c r="B119" s="216" t="s">
        <v>172</v>
      </c>
      <c r="C119" s="216"/>
      <c r="D119" s="216"/>
      <c r="E119" s="216"/>
      <c r="F119" s="216"/>
      <c r="G119" s="216"/>
      <c r="H119" s="217"/>
      <c r="I119" s="17">
        <v>12</v>
      </c>
      <c r="J119" s="17">
        <v>0.13</v>
      </c>
      <c r="K119" s="18">
        <v>-7800</v>
      </c>
      <c r="L119" s="17">
        <v>-72</v>
      </c>
      <c r="M119" s="17">
        <v>0</v>
      </c>
      <c r="N119" s="19"/>
    </row>
    <row r="120" spans="2:14" ht="38.25">
      <c r="B120" s="9" t="s">
        <v>14</v>
      </c>
      <c r="C120" s="211" t="s">
        <v>169</v>
      </c>
      <c r="D120" s="212"/>
      <c r="E120" s="10" t="s">
        <v>173</v>
      </c>
      <c r="F120" s="12">
        <v>42131</v>
      </c>
      <c r="G120" s="10" t="s">
        <v>16</v>
      </c>
      <c r="H120" s="10" t="s">
        <v>31</v>
      </c>
      <c r="I120" s="13">
        <v>-4</v>
      </c>
      <c r="J120" s="13">
        <v>0.18</v>
      </c>
      <c r="K120" s="14">
        <v>3600</v>
      </c>
      <c r="L120" s="13">
        <v>-30</v>
      </c>
      <c r="M120" s="13">
        <v>0</v>
      </c>
      <c r="N120" s="13" t="s">
        <v>56</v>
      </c>
    </row>
    <row r="121" spans="2:14" ht="38.25">
      <c r="B121" s="9" t="s">
        <v>14</v>
      </c>
      <c r="C121" s="211" t="s">
        <v>169</v>
      </c>
      <c r="D121" s="212"/>
      <c r="E121" s="10" t="s">
        <v>174</v>
      </c>
      <c r="F121" s="12">
        <v>42145</v>
      </c>
      <c r="G121" s="10" t="s">
        <v>16</v>
      </c>
      <c r="H121" s="10" t="s">
        <v>31</v>
      </c>
      <c r="I121" s="13">
        <v>-8</v>
      </c>
      <c r="J121" s="13">
        <v>0.02</v>
      </c>
      <c r="K121" s="13">
        <v>800</v>
      </c>
      <c r="L121" s="13">
        <v>-42</v>
      </c>
      <c r="M121" s="13">
        <v>0</v>
      </c>
      <c r="N121" s="13" t="s">
        <v>56</v>
      </c>
    </row>
    <row r="122" spans="2:14">
      <c r="B122" s="216" t="s">
        <v>175</v>
      </c>
      <c r="C122" s="216"/>
      <c r="D122" s="216"/>
      <c r="E122" s="216"/>
      <c r="F122" s="216"/>
      <c r="G122" s="216"/>
      <c r="H122" s="217"/>
      <c r="I122" s="17">
        <v>-12</v>
      </c>
      <c r="J122" s="17">
        <v>7.3333300000000004E-2</v>
      </c>
      <c r="K122" s="18">
        <v>4400</v>
      </c>
      <c r="L122" s="17">
        <v>-72</v>
      </c>
      <c r="M122" s="17">
        <v>0</v>
      </c>
      <c r="N122" s="19"/>
    </row>
    <row r="123" spans="2:14">
      <c r="B123" s="218"/>
      <c r="C123" s="218"/>
      <c r="D123" s="218"/>
      <c r="E123" s="218"/>
      <c r="F123" s="218"/>
      <c r="G123" s="218"/>
      <c r="H123" s="218"/>
      <c r="I123" s="218"/>
      <c r="J123" s="218"/>
      <c r="K123" s="218"/>
      <c r="L123" s="218"/>
      <c r="M123" s="218"/>
      <c r="N123" s="218"/>
    </row>
    <row r="124" spans="2:14">
      <c r="B124" s="219" t="s">
        <v>176</v>
      </c>
      <c r="C124" s="219"/>
      <c r="D124" s="219"/>
      <c r="E124" s="219"/>
      <c r="F124" s="219"/>
      <c r="G124" s="219"/>
      <c r="H124" s="220"/>
      <c r="I124" s="17">
        <v>0</v>
      </c>
      <c r="J124" s="17"/>
      <c r="K124" s="18">
        <v>-3400</v>
      </c>
      <c r="L124" s="17">
        <v>-144</v>
      </c>
      <c r="M124" s="17">
        <v>0</v>
      </c>
      <c r="N124" s="19"/>
    </row>
    <row r="125" spans="2:14" ht="38.25">
      <c r="B125" s="9" t="s">
        <v>14</v>
      </c>
      <c r="C125" s="211" t="s">
        <v>177</v>
      </c>
      <c r="D125" s="212"/>
      <c r="E125" s="10" t="s">
        <v>178</v>
      </c>
      <c r="F125" s="12">
        <v>42248</v>
      </c>
      <c r="G125" s="10" t="s">
        <v>16</v>
      </c>
      <c r="H125" s="10" t="s">
        <v>17</v>
      </c>
      <c r="I125" s="13">
        <v>2</v>
      </c>
      <c r="J125" s="13">
        <v>0.1</v>
      </c>
      <c r="K125" s="14">
        <v>-1000</v>
      </c>
      <c r="L125" s="13">
        <v>-24</v>
      </c>
      <c r="M125" s="13">
        <v>0</v>
      </c>
      <c r="N125" s="13" t="s">
        <v>53</v>
      </c>
    </row>
    <row r="126" spans="2:14">
      <c r="B126" s="216" t="s">
        <v>179</v>
      </c>
      <c r="C126" s="216"/>
      <c r="D126" s="216"/>
      <c r="E126" s="216"/>
      <c r="F126" s="216"/>
      <c r="G126" s="216"/>
      <c r="H126" s="217"/>
      <c r="I126" s="17">
        <v>2</v>
      </c>
      <c r="J126" s="17">
        <v>0.1</v>
      </c>
      <c r="K126" s="18">
        <v>-1000</v>
      </c>
      <c r="L126" s="17">
        <v>-24</v>
      </c>
      <c r="M126" s="17">
        <v>0</v>
      </c>
      <c r="N126" s="19"/>
    </row>
    <row r="127" spans="2:14" ht="38.25">
      <c r="B127" s="9" t="s">
        <v>14</v>
      </c>
      <c r="C127" s="211" t="s">
        <v>177</v>
      </c>
      <c r="D127" s="212"/>
      <c r="E127" s="10" t="s">
        <v>180</v>
      </c>
      <c r="F127" s="12">
        <v>42248</v>
      </c>
      <c r="G127" s="10" t="s">
        <v>16</v>
      </c>
      <c r="H127" s="10" t="s">
        <v>31</v>
      </c>
      <c r="I127" s="13">
        <v>-2</v>
      </c>
      <c r="J127" s="13">
        <v>0.12</v>
      </c>
      <c r="K127" s="14">
        <v>1200</v>
      </c>
      <c r="L127" s="13">
        <v>-24</v>
      </c>
      <c r="M127" s="13">
        <v>0</v>
      </c>
      <c r="N127" s="13" t="s">
        <v>56</v>
      </c>
    </row>
    <row r="128" spans="2:14">
      <c r="B128" s="216" t="s">
        <v>181</v>
      </c>
      <c r="C128" s="216"/>
      <c r="D128" s="216"/>
      <c r="E128" s="216"/>
      <c r="F128" s="216"/>
      <c r="G128" s="216"/>
      <c r="H128" s="217"/>
      <c r="I128" s="17">
        <v>-2</v>
      </c>
      <c r="J128" s="17">
        <v>0.12</v>
      </c>
      <c r="K128" s="18">
        <v>1200</v>
      </c>
      <c r="L128" s="17">
        <v>-24</v>
      </c>
      <c r="M128" s="17">
        <v>0</v>
      </c>
      <c r="N128" s="19"/>
    </row>
    <row r="129" spans="2:20">
      <c r="B129" s="218"/>
      <c r="C129" s="218"/>
      <c r="D129" s="218"/>
      <c r="E129" s="218"/>
      <c r="F129" s="218"/>
      <c r="G129" s="218"/>
      <c r="H129" s="218"/>
      <c r="I129" s="218"/>
      <c r="J129" s="218"/>
      <c r="K129" s="218"/>
      <c r="L129" s="218"/>
      <c r="M129" s="218"/>
      <c r="N129" s="218"/>
    </row>
    <row r="130" spans="2:20">
      <c r="B130" s="219" t="s">
        <v>182</v>
      </c>
      <c r="C130" s="219"/>
      <c r="D130" s="219"/>
      <c r="E130" s="219"/>
      <c r="F130" s="219"/>
      <c r="G130" s="219"/>
      <c r="H130" s="220"/>
      <c r="I130" s="17">
        <v>0</v>
      </c>
      <c r="J130" s="17"/>
      <c r="K130" s="17">
        <v>200</v>
      </c>
      <c r="L130" s="17">
        <v>-48</v>
      </c>
      <c r="M130" s="17">
        <v>0</v>
      </c>
      <c r="N130" s="19"/>
    </row>
    <row r="131" spans="2:20" ht="38.25">
      <c r="B131" s="9" t="s">
        <v>20</v>
      </c>
      <c r="C131" s="211" t="s">
        <v>51</v>
      </c>
      <c r="D131" s="212"/>
      <c r="E131" s="10" t="s">
        <v>52</v>
      </c>
      <c r="F131" s="12">
        <v>42262</v>
      </c>
      <c r="G131" s="10" t="s">
        <v>16</v>
      </c>
      <c r="H131" s="10" t="s">
        <v>17</v>
      </c>
      <c r="I131" s="13">
        <v>2</v>
      </c>
      <c r="J131" s="13">
        <v>0.21</v>
      </c>
      <c r="K131" s="14">
        <v>-2100</v>
      </c>
      <c r="L131" s="13">
        <v>-24</v>
      </c>
      <c r="M131" s="13">
        <v>0</v>
      </c>
      <c r="N131" s="13" t="s">
        <v>53</v>
      </c>
    </row>
    <row r="132" spans="2:20">
      <c r="B132" s="216" t="s">
        <v>54</v>
      </c>
      <c r="C132" s="216"/>
      <c r="D132" s="216"/>
      <c r="E132" s="216"/>
      <c r="F132" s="216"/>
      <c r="G132" s="216"/>
      <c r="H132" s="217"/>
      <c r="I132" s="17">
        <v>2</v>
      </c>
      <c r="J132" s="17">
        <v>0.21</v>
      </c>
      <c r="K132" s="18">
        <v>-2100</v>
      </c>
      <c r="L132" s="17">
        <v>-24</v>
      </c>
      <c r="M132" s="17">
        <v>0</v>
      </c>
      <c r="N132" s="19"/>
    </row>
    <row r="133" spans="2:20" ht="38.25">
      <c r="B133" s="9" t="s">
        <v>20</v>
      </c>
      <c r="C133" s="211" t="s">
        <v>51</v>
      </c>
      <c r="D133" s="212"/>
      <c r="E133" s="10" t="s">
        <v>55</v>
      </c>
      <c r="F133" s="12">
        <v>42262</v>
      </c>
      <c r="G133" s="10" t="s">
        <v>16</v>
      </c>
      <c r="H133" s="10" t="s">
        <v>31</v>
      </c>
      <c r="I133" s="13">
        <v>-2</v>
      </c>
      <c r="J133" s="13">
        <v>0.18</v>
      </c>
      <c r="K133" s="14">
        <v>1800</v>
      </c>
      <c r="L133" s="13">
        <v>-24</v>
      </c>
      <c r="M133" s="13">
        <v>0</v>
      </c>
      <c r="N133" s="13" t="s">
        <v>56</v>
      </c>
    </row>
    <row r="134" spans="2:20">
      <c r="B134" s="216" t="s">
        <v>57</v>
      </c>
      <c r="C134" s="216"/>
      <c r="D134" s="216"/>
      <c r="E134" s="216"/>
      <c r="F134" s="216"/>
      <c r="G134" s="216"/>
      <c r="H134" s="217"/>
      <c r="I134" s="17">
        <v>-2</v>
      </c>
      <c r="J134" s="17">
        <v>0.18</v>
      </c>
      <c r="K134" s="18">
        <v>1800</v>
      </c>
      <c r="L134" s="17">
        <v>-24</v>
      </c>
      <c r="M134" s="17">
        <v>0</v>
      </c>
      <c r="N134" s="19"/>
    </row>
    <row r="135" spans="2:20">
      <c r="B135" s="218"/>
      <c r="C135" s="218"/>
      <c r="D135" s="218"/>
      <c r="E135" s="218"/>
      <c r="F135" s="218"/>
      <c r="G135" s="218"/>
      <c r="H135" s="218"/>
      <c r="I135" s="218"/>
      <c r="J135" s="218"/>
      <c r="K135" s="218"/>
      <c r="L135" s="218"/>
      <c r="M135" s="218"/>
      <c r="N135" s="218"/>
    </row>
    <row r="136" spans="2:20">
      <c r="B136" s="219" t="s">
        <v>58</v>
      </c>
      <c r="C136" s="219"/>
      <c r="D136" s="219"/>
      <c r="E136" s="219"/>
      <c r="F136" s="219"/>
      <c r="G136" s="219"/>
      <c r="H136" s="220"/>
      <c r="I136" s="17">
        <v>0</v>
      </c>
      <c r="J136" s="17"/>
      <c r="K136" s="17">
        <v>-300</v>
      </c>
      <c r="L136" s="17">
        <v>-48</v>
      </c>
      <c r="M136" s="17">
        <v>0</v>
      </c>
      <c r="N136" s="19"/>
    </row>
    <row r="137" spans="2:20">
      <c r="B137" s="218"/>
      <c r="C137" s="218"/>
      <c r="D137" s="218"/>
      <c r="E137" s="218"/>
      <c r="F137" s="218"/>
      <c r="G137" s="218"/>
      <c r="H137" s="218"/>
      <c r="I137" s="218"/>
      <c r="J137" s="218"/>
      <c r="K137" s="218"/>
      <c r="L137" s="218"/>
      <c r="M137" s="218"/>
      <c r="N137" s="218"/>
    </row>
    <row r="138" spans="2:20">
      <c r="B138" s="221" t="s">
        <v>49</v>
      </c>
      <c r="C138" s="221"/>
      <c r="D138" s="221"/>
      <c r="E138" s="221"/>
      <c r="F138" s="221"/>
      <c r="G138" s="221"/>
      <c r="H138" s="221"/>
      <c r="I138" s="221"/>
      <c r="J138" s="222"/>
      <c r="K138" s="30">
        <v>-1150</v>
      </c>
      <c r="L138" s="20">
        <v>-912</v>
      </c>
      <c r="M138" s="20">
        <v>0</v>
      </c>
      <c r="N138" s="21"/>
    </row>
    <row r="139" spans="2:20" ht="25.5">
      <c r="B139" s="7" t="s">
        <v>0</v>
      </c>
      <c r="C139" s="223" t="s">
        <v>1</v>
      </c>
      <c r="D139" s="223"/>
      <c r="E139" s="7" t="s">
        <v>2</v>
      </c>
      <c r="F139" s="7" t="s">
        <v>3</v>
      </c>
      <c r="G139" s="7" t="s">
        <v>4</v>
      </c>
      <c r="H139" s="7" t="s">
        <v>5</v>
      </c>
      <c r="I139" s="8" t="s">
        <v>6</v>
      </c>
      <c r="J139" s="8" t="s">
        <v>7</v>
      </c>
      <c r="K139" s="8" t="s">
        <v>59</v>
      </c>
      <c r="L139" s="8" t="s">
        <v>9</v>
      </c>
      <c r="M139" s="8" t="s">
        <v>10</v>
      </c>
      <c r="N139" s="8" t="s">
        <v>11</v>
      </c>
    </row>
    <row r="140" spans="2:20">
      <c r="B140" s="214" t="s">
        <v>60</v>
      </c>
      <c r="C140" s="214"/>
      <c r="D140" s="214"/>
      <c r="E140" s="214"/>
      <c r="F140" s="214"/>
      <c r="G140" s="214"/>
      <c r="H140" s="214"/>
      <c r="I140" s="214"/>
      <c r="J140" s="214"/>
      <c r="K140" s="214"/>
      <c r="L140" s="214"/>
      <c r="M140" s="214"/>
      <c r="N140" s="214"/>
    </row>
    <row r="141" spans="2:20">
      <c r="B141" s="215" t="s">
        <v>13</v>
      </c>
      <c r="C141" s="215"/>
      <c r="D141" s="215"/>
      <c r="E141" s="215"/>
      <c r="F141" s="215"/>
      <c r="G141" s="215"/>
      <c r="H141" s="215"/>
      <c r="I141" s="215"/>
      <c r="J141" s="215"/>
      <c r="K141" s="215"/>
      <c r="L141" s="215"/>
      <c r="M141" s="215"/>
      <c r="N141" s="215"/>
      <c r="P141" s="11" t="str">
        <f>LEFT(F141,10)</f>
        <v/>
      </c>
      <c r="Q141" s="28" t="e">
        <f>DATE(YEAR(P141),MONTH(P141),DAY(P141))</f>
        <v>#VALUE!</v>
      </c>
      <c r="R141" t="str">
        <f>RIGHT(F141,8)</f>
        <v/>
      </c>
      <c r="S141" s="28" t="e">
        <f>TIME(LEFT(R141,2),MID(R141,4,2),RIGHT(R141,2))</f>
        <v>#VALUE!</v>
      </c>
      <c r="T141" s="29" t="e">
        <f>Q141+S141</f>
        <v>#VALUE!</v>
      </c>
    </row>
    <row r="142" spans="2:20" ht="38.25">
      <c r="B142" s="9" t="s">
        <v>14</v>
      </c>
      <c r="C142" s="211" t="s">
        <v>183</v>
      </c>
      <c r="D142" s="212"/>
      <c r="E142" s="10" t="s">
        <v>184</v>
      </c>
      <c r="F142" s="12">
        <v>42158</v>
      </c>
      <c r="G142" s="10" t="s">
        <v>16</v>
      </c>
      <c r="H142" s="10" t="s">
        <v>17</v>
      </c>
      <c r="I142" s="13">
        <v>1</v>
      </c>
      <c r="J142" s="14">
        <v>13906</v>
      </c>
      <c r="K142" s="14">
        <v>-695300</v>
      </c>
      <c r="L142" s="13">
        <v>-20</v>
      </c>
      <c r="M142" s="13">
        <v>0</v>
      </c>
      <c r="N142" s="13" t="s">
        <v>56</v>
      </c>
      <c r="P142" s="11" t="str">
        <f>LEFT(E142,10)</f>
        <v>2015-06-02</v>
      </c>
      <c r="Q142" s="11">
        <f>DATE(YEAR(P142),MONTH(P142),DAY(P142))</f>
        <v>42157</v>
      </c>
      <c r="R142" t="str">
        <f>RIGHT(E142,8)</f>
        <v>01:18:00</v>
      </c>
      <c r="S142" s="27">
        <f>TIME(LEFT(R142,2),MID(R142,4,2),RIGHT(R142,2))</f>
        <v>5.4166666666666669E-2</v>
      </c>
      <c r="T142" s="29">
        <f>Q142+S142</f>
        <v>42157.054166666669</v>
      </c>
    </row>
    <row r="143" spans="2:20" ht="38.25">
      <c r="B143" s="9" t="s">
        <v>185</v>
      </c>
      <c r="C143" s="211" t="s">
        <v>183</v>
      </c>
      <c r="D143" s="212"/>
      <c r="E143" s="10" t="s">
        <v>186</v>
      </c>
      <c r="F143" s="12">
        <v>42173</v>
      </c>
      <c r="G143" s="10" t="s">
        <v>16</v>
      </c>
      <c r="H143" s="10" t="s">
        <v>17</v>
      </c>
      <c r="I143" s="13">
        <v>1</v>
      </c>
      <c r="J143" s="14">
        <v>13258</v>
      </c>
      <c r="K143" s="14">
        <v>-662900</v>
      </c>
      <c r="L143" s="13">
        <v>-20</v>
      </c>
      <c r="M143" s="13">
        <v>0</v>
      </c>
      <c r="N143" s="13" t="s">
        <v>53</v>
      </c>
      <c r="P143" s="11" t="str">
        <f t="shared" ref="P143:P206" si="13">LEFT(E143,10)</f>
        <v>2015-06-17</v>
      </c>
      <c r="Q143" s="11">
        <f t="shared" ref="Q143:Q206" si="14">DATE(YEAR(P143),MONTH(P143),DAY(P143))</f>
        <v>42172</v>
      </c>
      <c r="R143" t="str">
        <f t="shared" ref="R143:R206" si="15">RIGHT(E143,8)</f>
        <v>02:30:53</v>
      </c>
      <c r="S143" s="27">
        <f t="shared" ref="S143:S206" si="16">TIME(LEFT(R143,2),MID(R143,4,2),RIGHT(R143,2))</f>
        <v>0.10478009259259259</v>
      </c>
      <c r="T143" s="29">
        <f t="shared" ref="T143:T206" si="17">Q143+S143</f>
        <v>42172.104780092595</v>
      </c>
    </row>
    <row r="144" spans="2:20">
      <c r="B144" s="216" t="s">
        <v>187</v>
      </c>
      <c r="C144" s="216"/>
      <c r="D144" s="216"/>
      <c r="E144" s="216"/>
      <c r="F144" s="216"/>
      <c r="G144" s="216"/>
      <c r="H144" s="217"/>
      <c r="I144" s="17">
        <v>2</v>
      </c>
      <c r="J144" s="18">
        <v>13582</v>
      </c>
      <c r="K144" s="18">
        <v>-1358200</v>
      </c>
      <c r="L144" s="17">
        <v>-40</v>
      </c>
      <c r="M144" s="17">
        <v>0</v>
      </c>
      <c r="N144" s="19"/>
      <c r="P144" s="11" t="str">
        <f t="shared" si="13"/>
        <v/>
      </c>
      <c r="Q144" s="11" t="e">
        <f t="shared" si="14"/>
        <v>#VALUE!</v>
      </c>
      <c r="R144" t="str">
        <f t="shared" si="15"/>
        <v/>
      </c>
      <c r="S144" s="27" t="e">
        <f t="shared" si="16"/>
        <v>#VALUE!</v>
      </c>
      <c r="T144" s="29" t="e">
        <f t="shared" si="17"/>
        <v>#VALUE!</v>
      </c>
    </row>
    <row r="145" spans="2:20" ht="38.25">
      <c r="B145" s="9" t="s">
        <v>14</v>
      </c>
      <c r="C145" s="211" t="s">
        <v>183</v>
      </c>
      <c r="D145" s="212"/>
      <c r="E145" s="10" t="s">
        <v>188</v>
      </c>
      <c r="F145" s="12">
        <v>42158</v>
      </c>
      <c r="G145" s="10" t="s">
        <v>16</v>
      </c>
      <c r="H145" s="10" t="s">
        <v>31</v>
      </c>
      <c r="I145" s="13">
        <v>-1</v>
      </c>
      <c r="J145" s="14">
        <v>13867</v>
      </c>
      <c r="K145" s="14">
        <v>693350</v>
      </c>
      <c r="L145" s="13">
        <v>-20</v>
      </c>
      <c r="M145" s="13">
        <v>0</v>
      </c>
      <c r="N145" s="13" t="s">
        <v>53</v>
      </c>
      <c r="P145" s="11" t="str">
        <f t="shared" si="13"/>
        <v>2015-06-02</v>
      </c>
      <c r="Q145" s="11">
        <f t="shared" si="14"/>
        <v>42157</v>
      </c>
      <c r="R145" t="str">
        <f t="shared" si="15"/>
        <v>01:03:47</v>
      </c>
      <c r="S145" s="27">
        <f t="shared" si="16"/>
        <v>4.4293981481481483E-2</v>
      </c>
      <c r="T145" s="29">
        <f t="shared" si="17"/>
        <v>42157.044293981482</v>
      </c>
    </row>
    <row r="146" spans="2:20" ht="38.25">
      <c r="B146" s="9" t="s">
        <v>185</v>
      </c>
      <c r="C146" s="211" t="s">
        <v>183</v>
      </c>
      <c r="D146" s="212"/>
      <c r="E146" s="10" t="s">
        <v>189</v>
      </c>
      <c r="F146" s="12">
        <v>42173</v>
      </c>
      <c r="G146" s="10" t="s">
        <v>16</v>
      </c>
      <c r="H146" s="10" t="s">
        <v>31</v>
      </c>
      <c r="I146" s="13">
        <v>-1</v>
      </c>
      <c r="J146" s="14">
        <v>13215</v>
      </c>
      <c r="K146" s="14">
        <v>660750</v>
      </c>
      <c r="L146" s="13">
        <v>-20</v>
      </c>
      <c r="M146" s="13">
        <v>0</v>
      </c>
      <c r="N146" s="13" t="s">
        <v>56</v>
      </c>
      <c r="P146" s="11" t="str">
        <f t="shared" si="13"/>
        <v>2015-06-17</v>
      </c>
      <c r="Q146" s="11">
        <f t="shared" si="14"/>
        <v>42172</v>
      </c>
      <c r="R146" t="str">
        <f t="shared" si="15"/>
        <v>02:52:10</v>
      </c>
      <c r="S146" s="27">
        <f t="shared" si="16"/>
        <v>0.11956018518518519</v>
      </c>
      <c r="T146" s="29">
        <f t="shared" si="17"/>
        <v>42172.119560185187</v>
      </c>
    </row>
    <row r="147" spans="2:20">
      <c r="B147" s="216" t="s">
        <v>190</v>
      </c>
      <c r="C147" s="216"/>
      <c r="D147" s="216"/>
      <c r="E147" s="216"/>
      <c r="F147" s="216"/>
      <c r="G147" s="216"/>
      <c r="H147" s="217"/>
      <c r="I147" s="17">
        <v>-2</v>
      </c>
      <c r="J147" s="18">
        <v>13541</v>
      </c>
      <c r="K147" s="18">
        <v>1354100</v>
      </c>
      <c r="L147" s="17">
        <v>-40</v>
      </c>
      <c r="M147" s="17">
        <v>0</v>
      </c>
      <c r="N147" s="19"/>
      <c r="P147" s="11" t="str">
        <f t="shared" si="13"/>
        <v/>
      </c>
      <c r="Q147" s="11" t="e">
        <f t="shared" si="14"/>
        <v>#VALUE!</v>
      </c>
      <c r="R147" t="str">
        <f t="shared" si="15"/>
        <v/>
      </c>
      <c r="S147" s="27" t="e">
        <f t="shared" si="16"/>
        <v>#VALUE!</v>
      </c>
      <c r="T147" s="29" t="e">
        <f t="shared" si="17"/>
        <v>#VALUE!</v>
      </c>
    </row>
    <row r="148" spans="2:20">
      <c r="B148" s="218"/>
      <c r="C148" s="218"/>
      <c r="D148" s="218"/>
      <c r="E148" s="218"/>
      <c r="F148" s="218"/>
      <c r="G148" s="218"/>
      <c r="H148" s="218"/>
      <c r="I148" s="218"/>
      <c r="J148" s="218"/>
      <c r="K148" s="218"/>
      <c r="L148" s="218"/>
      <c r="M148" s="218"/>
      <c r="N148" s="218"/>
      <c r="P148" s="11" t="str">
        <f t="shared" si="13"/>
        <v/>
      </c>
      <c r="Q148" s="11" t="e">
        <f t="shared" si="14"/>
        <v>#VALUE!</v>
      </c>
      <c r="R148" t="str">
        <f t="shared" si="15"/>
        <v/>
      </c>
      <c r="S148" s="27" t="e">
        <f t="shared" si="16"/>
        <v>#VALUE!</v>
      </c>
      <c r="T148" s="29" t="e">
        <f t="shared" si="17"/>
        <v>#VALUE!</v>
      </c>
    </row>
    <row r="149" spans="2:20">
      <c r="B149" s="219" t="s">
        <v>191</v>
      </c>
      <c r="C149" s="219"/>
      <c r="D149" s="219"/>
      <c r="E149" s="219"/>
      <c r="F149" s="219"/>
      <c r="G149" s="219"/>
      <c r="H149" s="220"/>
      <c r="I149" s="17">
        <v>0</v>
      </c>
      <c r="J149" s="17"/>
      <c r="K149" s="18">
        <v>-4100</v>
      </c>
      <c r="L149" s="17">
        <v>-80</v>
      </c>
      <c r="M149" s="17">
        <v>0</v>
      </c>
      <c r="N149" s="19"/>
      <c r="P149" s="11" t="str">
        <f t="shared" si="13"/>
        <v/>
      </c>
      <c r="Q149" s="11" t="e">
        <f t="shared" si="14"/>
        <v>#VALUE!</v>
      </c>
      <c r="R149" t="str">
        <f t="shared" si="15"/>
        <v/>
      </c>
      <c r="S149" s="27" t="e">
        <f t="shared" si="16"/>
        <v>#VALUE!</v>
      </c>
      <c r="T149" s="29" t="e">
        <f t="shared" si="17"/>
        <v>#VALUE!</v>
      </c>
    </row>
    <row r="150" spans="2:20" ht="38.25">
      <c r="B150" s="9" t="s">
        <v>14</v>
      </c>
      <c r="C150" s="211" t="s">
        <v>192</v>
      </c>
      <c r="D150" s="212"/>
      <c r="E150" s="10" t="s">
        <v>193</v>
      </c>
      <c r="F150" s="12">
        <v>42158</v>
      </c>
      <c r="G150" s="10" t="s">
        <v>16</v>
      </c>
      <c r="H150" s="10" t="s">
        <v>17</v>
      </c>
      <c r="I150" s="13">
        <v>1</v>
      </c>
      <c r="J150" s="14">
        <v>13927</v>
      </c>
      <c r="K150" s="14">
        <v>-139270</v>
      </c>
      <c r="L150" s="13">
        <v>-20</v>
      </c>
      <c r="M150" s="13">
        <v>0</v>
      </c>
      <c r="N150" s="13" t="s">
        <v>53</v>
      </c>
      <c r="P150" s="11" t="str">
        <f t="shared" si="13"/>
        <v>2015-06-01</v>
      </c>
      <c r="Q150" s="11">
        <f t="shared" si="14"/>
        <v>42156</v>
      </c>
      <c r="R150" t="str">
        <f t="shared" si="15"/>
        <v>22:39:14</v>
      </c>
      <c r="S150" s="27">
        <f t="shared" si="16"/>
        <v>0.94391203703703708</v>
      </c>
      <c r="T150" s="29">
        <f t="shared" si="17"/>
        <v>42156.943912037037</v>
      </c>
    </row>
    <row r="151" spans="2:20" ht="38.25">
      <c r="B151" s="9" t="s">
        <v>14</v>
      </c>
      <c r="C151" s="211" t="s">
        <v>192</v>
      </c>
      <c r="D151" s="212"/>
      <c r="E151" s="10" t="s">
        <v>194</v>
      </c>
      <c r="F151" s="12">
        <v>42159</v>
      </c>
      <c r="G151" s="10" t="s">
        <v>16</v>
      </c>
      <c r="H151" s="10" t="s">
        <v>17</v>
      </c>
      <c r="I151" s="13">
        <v>1</v>
      </c>
      <c r="J151" s="14">
        <v>13846</v>
      </c>
      <c r="K151" s="14">
        <v>-138460</v>
      </c>
      <c r="L151" s="13">
        <v>-20</v>
      </c>
      <c r="M151" s="13">
        <v>0</v>
      </c>
      <c r="N151" s="13" t="s">
        <v>53</v>
      </c>
      <c r="P151" s="11" t="str">
        <f t="shared" si="13"/>
        <v>2015-06-02</v>
      </c>
      <c r="Q151" s="11">
        <f t="shared" si="14"/>
        <v>42157</v>
      </c>
      <c r="R151" t="str">
        <f t="shared" si="15"/>
        <v>22:01:45</v>
      </c>
      <c r="S151" s="27">
        <f t="shared" si="16"/>
        <v>0.91788194444444438</v>
      </c>
      <c r="T151" s="29">
        <f t="shared" si="17"/>
        <v>42157.917881944442</v>
      </c>
    </row>
    <row r="152" spans="2:20" ht="38.25">
      <c r="B152" s="9" t="s">
        <v>14</v>
      </c>
      <c r="C152" s="211" t="s">
        <v>192</v>
      </c>
      <c r="D152" s="212"/>
      <c r="E152" s="10" t="s">
        <v>195</v>
      </c>
      <c r="F152" s="12">
        <v>42160</v>
      </c>
      <c r="G152" s="10" t="s">
        <v>16</v>
      </c>
      <c r="H152" s="10" t="s">
        <v>17</v>
      </c>
      <c r="I152" s="13">
        <v>1</v>
      </c>
      <c r="J152" s="14">
        <v>13734</v>
      </c>
      <c r="K152" s="14">
        <v>-137340</v>
      </c>
      <c r="L152" s="13">
        <v>-20</v>
      </c>
      <c r="M152" s="13">
        <v>0</v>
      </c>
      <c r="N152" s="13" t="s">
        <v>56</v>
      </c>
      <c r="P152" s="11" t="str">
        <f t="shared" si="13"/>
        <v>2015-06-03</v>
      </c>
      <c r="Q152" s="11">
        <f t="shared" si="14"/>
        <v>42158</v>
      </c>
      <c r="R152" t="str">
        <f t="shared" si="15"/>
        <v>23:38:31</v>
      </c>
      <c r="S152" s="27">
        <f t="shared" si="16"/>
        <v>0.98508101851851848</v>
      </c>
      <c r="T152" s="29">
        <f t="shared" si="17"/>
        <v>42158.985081018516</v>
      </c>
    </row>
    <row r="153" spans="2:20" ht="38.25">
      <c r="B153" s="9" t="s">
        <v>14</v>
      </c>
      <c r="C153" s="211" t="s">
        <v>192</v>
      </c>
      <c r="D153" s="212"/>
      <c r="E153" s="10" t="s">
        <v>196</v>
      </c>
      <c r="F153" s="12">
        <v>42160</v>
      </c>
      <c r="G153" s="10" t="s">
        <v>16</v>
      </c>
      <c r="H153" s="10" t="s">
        <v>17</v>
      </c>
      <c r="I153" s="13">
        <v>1</v>
      </c>
      <c r="J153" s="14">
        <v>13568</v>
      </c>
      <c r="K153" s="14">
        <v>-135680</v>
      </c>
      <c r="L153" s="13">
        <v>-20</v>
      </c>
      <c r="M153" s="13">
        <v>0</v>
      </c>
      <c r="N153" s="13" t="s">
        <v>56</v>
      </c>
      <c r="P153" s="11" t="str">
        <f t="shared" si="13"/>
        <v>2015-06-04</v>
      </c>
      <c r="Q153" s="11">
        <f t="shared" si="14"/>
        <v>42159</v>
      </c>
      <c r="R153" t="str">
        <f t="shared" si="15"/>
        <v>01:07:50</v>
      </c>
      <c r="S153" s="27">
        <f t="shared" si="16"/>
        <v>4.7106481481481478E-2</v>
      </c>
      <c r="T153" s="29">
        <f t="shared" si="17"/>
        <v>42159.047106481485</v>
      </c>
    </row>
    <row r="154" spans="2:20" ht="38.25">
      <c r="B154" s="9" t="s">
        <v>14</v>
      </c>
      <c r="C154" s="211" t="s">
        <v>192</v>
      </c>
      <c r="D154" s="212"/>
      <c r="E154" s="10" t="s">
        <v>197</v>
      </c>
      <c r="F154" s="12">
        <v>42160</v>
      </c>
      <c r="G154" s="10" t="s">
        <v>16</v>
      </c>
      <c r="H154" s="10" t="s">
        <v>17</v>
      </c>
      <c r="I154" s="13">
        <v>1</v>
      </c>
      <c r="J154" s="14">
        <v>13844</v>
      </c>
      <c r="K154" s="14">
        <v>-138440</v>
      </c>
      <c r="L154" s="13">
        <v>-20</v>
      </c>
      <c r="M154" s="13">
        <v>0</v>
      </c>
      <c r="N154" s="13" t="s">
        <v>53</v>
      </c>
      <c r="P154" s="11" t="str">
        <f t="shared" si="13"/>
        <v>2015-06-04</v>
      </c>
      <c r="Q154" s="11">
        <f t="shared" si="14"/>
        <v>42159</v>
      </c>
      <c r="R154" t="str">
        <f t="shared" si="15"/>
        <v>02:40:11</v>
      </c>
      <c r="S154" s="27">
        <f t="shared" si="16"/>
        <v>0.11123842592592592</v>
      </c>
      <c r="T154" s="29">
        <f t="shared" si="17"/>
        <v>42159.111238425925</v>
      </c>
    </row>
    <row r="155" spans="2:20" ht="38.25">
      <c r="B155" s="9" t="s">
        <v>14</v>
      </c>
      <c r="C155" s="211" t="s">
        <v>192</v>
      </c>
      <c r="D155" s="212"/>
      <c r="E155" s="10" t="s">
        <v>198</v>
      </c>
      <c r="F155" s="12">
        <v>42163</v>
      </c>
      <c r="G155" s="10" t="s">
        <v>16</v>
      </c>
      <c r="H155" s="10" t="s">
        <v>17</v>
      </c>
      <c r="I155" s="13">
        <v>1</v>
      </c>
      <c r="J155" s="14">
        <v>13960</v>
      </c>
      <c r="K155" s="14">
        <v>-139600</v>
      </c>
      <c r="L155" s="13">
        <v>-20</v>
      </c>
      <c r="M155" s="13">
        <v>0</v>
      </c>
      <c r="N155" s="13" t="s">
        <v>53</v>
      </c>
      <c r="P155" s="11" t="str">
        <f t="shared" si="13"/>
        <v>2015-06-04</v>
      </c>
      <c r="Q155" s="11">
        <f t="shared" si="14"/>
        <v>42159</v>
      </c>
      <c r="R155" t="str">
        <f t="shared" si="15"/>
        <v>21:31:45</v>
      </c>
      <c r="S155" s="27">
        <f t="shared" si="16"/>
        <v>0.89704861111111101</v>
      </c>
      <c r="T155" s="29">
        <f t="shared" si="17"/>
        <v>42159.897048611114</v>
      </c>
    </row>
    <row r="156" spans="2:20" ht="38.25">
      <c r="B156" s="9" t="s">
        <v>14</v>
      </c>
      <c r="C156" s="211" t="s">
        <v>192</v>
      </c>
      <c r="D156" s="212"/>
      <c r="E156" s="10" t="s">
        <v>199</v>
      </c>
      <c r="F156" s="12">
        <v>42165</v>
      </c>
      <c r="G156" s="10" t="s">
        <v>16</v>
      </c>
      <c r="H156" s="10" t="s">
        <v>17</v>
      </c>
      <c r="I156" s="13">
        <v>1</v>
      </c>
      <c r="J156" s="14">
        <v>13778</v>
      </c>
      <c r="K156" s="14">
        <v>-137780</v>
      </c>
      <c r="L156" s="13">
        <v>-20</v>
      </c>
      <c r="M156" s="13">
        <v>0</v>
      </c>
      <c r="N156" s="13" t="s">
        <v>56</v>
      </c>
      <c r="P156" s="11" t="str">
        <f t="shared" si="13"/>
        <v>2015-06-08</v>
      </c>
      <c r="Q156" s="11">
        <f t="shared" si="14"/>
        <v>42163</v>
      </c>
      <c r="R156" t="str">
        <f t="shared" si="15"/>
        <v>22:29:47</v>
      </c>
      <c r="S156" s="27">
        <f t="shared" si="16"/>
        <v>0.93734953703703694</v>
      </c>
      <c r="T156" s="29">
        <f t="shared" si="17"/>
        <v>42163.937349537038</v>
      </c>
    </row>
    <row r="157" spans="2:20" ht="38.25">
      <c r="B157" s="9" t="s">
        <v>14</v>
      </c>
      <c r="C157" s="211" t="s">
        <v>192</v>
      </c>
      <c r="D157" s="212"/>
      <c r="E157" s="10" t="s">
        <v>200</v>
      </c>
      <c r="F157" s="12">
        <v>42166</v>
      </c>
      <c r="G157" s="10" t="s">
        <v>16</v>
      </c>
      <c r="H157" s="10" t="s">
        <v>17</v>
      </c>
      <c r="I157" s="13">
        <v>1</v>
      </c>
      <c r="J157" s="14">
        <v>13568</v>
      </c>
      <c r="K157" s="14">
        <v>-135680</v>
      </c>
      <c r="L157" s="13">
        <v>-20</v>
      </c>
      <c r="M157" s="13">
        <v>0</v>
      </c>
      <c r="N157" s="13" t="s">
        <v>56</v>
      </c>
      <c r="P157" s="11" t="str">
        <f t="shared" si="13"/>
        <v>2015-06-10</v>
      </c>
      <c r="Q157" s="11">
        <f t="shared" si="14"/>
        <v>42165</v>
      </c>
      <c r="R157" t="str">
        <f t="shared" si="15"/>
        <v>02:55:03</v>
      </c>
      <c r="S157" s="27">
        <f t="shared" si="16"/>
        <v>0.1215625</v>
      </c>
      <c r="T157" s="29">
        <f t="shared" si="17"/>
        <v>42165.121562499997</v>
      </c>
    </row>
    <row r="158" spans="2:20" ht="38.25">
      <c r="B158" s="9" t="s">
        <v>14</v>
      </c>
      <c r="C158" s="211" t="s">
        <v>192</v>
      </c>
      <c r="D158" s="212"/>
      <c r="E158" s="10" t="s">
        <v>201</v>
      </c>
      <c r="F158" s="12">
        <v>42166</v>
      </c>
      <c r="G158" s="10" t="s">
        <v>16</v>
      </c>
      <c r="H158" s="10" t="s">
        <v>17</v>
      </c>
      <c r="I158" s="13">
        <v>1</v>
      </c>
      <c r="J158" s="14">
        <v>13418</v>
      </c>
      <c r="K158" s="14">
        <v>-134180</v>
      </c>
      <c r="L158" s="13">
        <v>-20</v>
      </c>
      <c r="M158" s="13">
        <v>0</v>
      </c>
      <c r="N158" s="13" t="s">
        <v>56</v>
      </c>
      <c r="P158" s="11" t="str">
        <f t="shared" si="13"/>
        <v>2015-06-10</v>
      </c>
      <c r="Q158" s="11">
        <f t="shared" si="14"/>
        <v>42165</v>
      </c>
      <c r="R158" t="str">
        <f t="shared" si="15"/>
        <v>03:18:38</v>
      </c>
      <c r="S158" s="27">
        <f t="shared" si="16"/>
        <v>0.13793981481481482</v>
      </c>
      <c r="T158" s="29">
        <f t="shared" si="17"/>
        <v>42165.137939814813</v>
      </c>
    </row>
    <row r="159" spans="2:20" ht="38.25">
      <c r="B159" s="9" t="s">
        <v>14</v>
      </c>
      <c r="C159" s="211" t="s">
        <v>192</v>
      </c>
      <c r="D159" s="212"/>
      <c r="E159" s="10" t="s">
        <v>202</v>
      </c>
      <c r="F159" s="12">
        <v>42167</v>
      </c>
      <c r="G159" s="10" t="s">
        <v>16</v>
      </c>
      <c r="H159" s="10" t="s">
        <v>17</v>
      </c>
      <c r="I159" s="13">
        <v>1</v>
      </c>
      <c r="J159" s="14">
        <v>13473</v>
      </c>
      <c r="K159" s="14">
        <v>-134730</v>
      </c>
      <c r="L159" s="13">
        <v>-20</v>
      </c>
      <c r="M159" s="13">
        <v>0</v>
      </c>
      <c r="N159" s="13" t="s">
        <v>56</v>
      </c>
      <c r="P159" s="11" t="str">
        <f t="shared" si="13"/>
        <v>2015-06-10</v>
      </c>
      <c r="Q159" s="11">
        <f t="shared" si="14"/>
        <v>42165</v>
      </c>
      <c r="R159" t="str">
        <f t="shared" si="15"/>
        <v>22:11:22</v>
      </c>
      <c r="S159" s="27">
        <f t="shared" si="16"/>
        <v>0.92456018518518512</v>
      </c>
      <c r="T159" s="29">
        <f t="shared" si="17"/>
        <v>42165.924560185187</v>
      </c>
    </row>
    <row r="160" spans="2:20" ht="38.25">
      <c r="B160" s="9" t="s">
        <v>14</v>
      </c>
      <c r="C160" s="211" t="s">
        <v>192</v>
      </c>
      <c r="D160" s="212"/>
      <c r="E160" s="10" t="s">
        <v>203</v>
      </c>
      <c r="F160" s="12">
        <v>42170</v>
      </c>
      <c r="G160" s="10" t="s">
        <v>16</v>
      </c>
      <c r="H160" s="10" t="s">
        <v>17</v>
      </c>
      <c r="I160" s="13">
        <v>1</v>
      </c>
      <c r="J160" s="14">
        <v>13730</v>
      </c>
      <c r="K160" s="14">
        <v>-137300</v>
      </c>
      <c r="L160" s="13">
        <v>-20</v>
      </c>
      <c r="M160" s="13">
        <v>0</v>
      </c>
      <c r="N160" s="13" t="s">
        <v>56</v>
      </c>
      <c r="P160" s="11" t="str">
        <f t="shared" si="13"/>
        <v>2015-06-12</v>
      </c>
      <c r="Q160" s="11">
        <f t="shared" si="14"/>
        <v>42167</v>
      </c>
      <c r="R160" t="str">
        <f t="shared" si="15"/>
        <v>03:31:24</v>
      </c>
      <c r="S160" s="27">
        <f t="shared" si="16"/>
        <v>0.14680555555555555</v>
      </c>
      <c r="T160" s="29">
        <f t="shared" si="17"/>
        <v>42167.146805555552</v>
      </c>
    </row>
    <row r="161" spans="2:20" ht="38.25">
      <c r="B161" s="9" t="s">
        <v>185</v>
      </c>
      <c r="C161" s="211" t="s">
        <v>192</v>
      </c>
      <c r="D161" s="212"/>
      <c r="E161" s="10" t="s">
        <v>204</v>
      </c>
      <c r="F161" s="12">
        <v>42171</v>
      </c>
      <c r="G161" s="10" t="s">
        <v>16</v>
      </c>
      <c r="H161" s="10" t="s">
        <v>17</v>
      </c>
      <c r="I161" s="13">
        <v>1</v>
      </c>
      <c r="J161" s="14">
        <v>13477</v>
      </c>
      <c r="K161" s="14">
        <v>-134770</v>
      </c>
      <c r="L161" s="13">
        <v>-20</v>
      </c>
      <c r="M161" s="13">
        <v>0</v>
      </c>
      <c r="N161" s="13" t="s">
        <v>56</v>
      </c>
      <c r="P161" s="11" t="str">
        <f t="shared" si="13"/>
        <v>2015-06-14</v>
      </c>
      <c r="Q161" s="11">
        <f t="shared" si="14"/>
        <v>42169</v>
      </c>
      <c r="R161" t="str">
        <f t="shared" si="15"/>
        <v>23:06:10</v>
      </c>
      <c r="S161" s="27">
        <f t="shared" si="16"/>
        <v>0.96261574074074074</v>
      </c>
      <c r="T161" s="29">
        <f t="shared" si="17"/>
        <v>42169.96261574074</v>
      </c>
    </row>
    <row r="162" spans="2:20" ht="38.25">
      <c r="B162" s="9" t="s">
        <v>185</v>
      </c>
      <c r="C162" s="211" t="s">
        <v>192</v>
      </c>
      <c r="D162" s="212"/>
      <c r="E162" s="10" t="s">
        <v>205</v>
      </c>
      <c r="F162" s="12">
        <v>42172</v>
      </c>
      <c r="G162" s="10" t="s">
        <v>16</v>
      </c>
      <c r="H162" s="10" t="s">
        <v>17</v>
      </c>
      <c r="I162" s="13">
        <v>1</v>
      </c>
      <c r="J162" s="14">
        <v>13188</v>
      </c>
      <c r="K162" s="14">
        <v>-131880</v>
      </c>
      <c r="L162" s="13">
        <v>-20</v>
      </c>
      <c r="M162" s="13">
        <v>0</v>
      </c>
      <c r="N162" s="13" t="s">
        <v>56</v>
      </c>
      <c r="P162" s="11" t="str">
        <f t="shared" si="13"/>
        <v>2015-06-15</v>
      </c>
      <c r="Q162" s="11">
        <f t="shared" si="14"/>
        <v>42170</v>
      </c>
      <c r="R162" t="str">
        <f t="shared" si="15"/>
        <v>22:13:15</v>
      </c>
      <c r="S162" s="27">
        <f t="shared" si="16"/>
        <v>0.92586805555555562</v>
      </c>
      <c r="T162" s="29">
        <f t="shared" si="17"/>
        <v>42170.925868055558</v>
      </c>
    </row>
    <row r="163" spans="2:20" ht="38.25">
      <c r="B163" s="9" t="s">
        <v>185</v>
      </c>
      <c r="C163" s="211" t="s">
        <v>192</v>
      </c>
      <c r="D163" s="212"/>
      <c r="E163" s="10" t="s">
        <v>206</v>
      </c>
      <c r="F163" s="12">
        <v>42172</v>
      </c>
      <c r="G163" s="10" t="s">
        <v>16</v>
      </c>
      <c r="H163" s="10" t="s">
        <v>17</v>
      </c>
      <c r="I163" s="13">
        <v>1</v>
      </c>
      <c r="J163" s="14">
        <v>13030</v>
      </c>
      <c r="K163" s="14">
        <v>-130300</v>
      </c>
      <c r="L163" s="13">
        <v>-20</v>
      </c>
      <c r="M163" s="13">
        <v>0</v>
      </c>
      <c r="N163" s="13" t="s">
        <v>56</v>
      </c>
      <c r="P163" s="11" t="str">
        <f t="shared" si="13"/>
        <v>2015-06-16</v>
      </c>
      <c r="Q163" s="11">
        <f t="shared" si="14"/>
        <v>42171</v>
      </c>
      <c r="R163" t="str">
        <f t="shared" si="15"/>
        <v>02:34:28</v>
      </c>
      <c r="S163" s="27">
        <f t="shared" si="16"/>
        <v>0.10726851851851853</v>
      </c>
      <c r="T163" s="29">
        <f t="shared" si="17"/>
        <v>42171.107268518521</v>
      </c>
    </row>
    <row r="164" spans="2:20" ht="38.25">
      <c r="B164" s="9" t="s">
        <v>185</v>
      </c>
      <c r="C164" s="211" t="s">
        <v>192</v>
      </c>
      <c r="D164" s="212"/>
      <c r="E164" s="10" t="s">
        <v>207</v>
      </c>
      <c r="F164" s="12">
        <v>42173</v>
      </c>
      <c r="G164" s="10" t="s">
        <v>16</v>
      </c>
      <c r="H164" s="10" t="s">
        <v>17</v>
      </c>
      <c r="I164" s="13">
        <v>1</v>
      </c>
      <c r="J164" s="14">
        <v>13019</v>
      </c>
      <c r="K164" s="14">
        <v>-130190</v>
      </c>
      <c r="L164" s="13">
        <v>-20</v>
      </c>
      <c r="M164" s="13">
        <v>0</v>
      </c>
      <c r="N164" s="13" t="s">
        <v>56</v>
      </c>
      <c r="P164" s="11" t="str">
        <f t="shared" si="13"/>
        <v>2015-06-16</v>
      </c>
      <c r="Q164" s="11">
        <f t="shared" si="14"/>
        <v>42171</v>
      </c>
      <c r="R164" t="str">
        <f t="shared" si="15"/>
        <v>22:16:50</v>
      </c>
      <c r="S164" s="27">
        <f t="shared" si="16"/>
        <v>0.92835648148148142</v>
      </c>
      <c r="T164" s="29">
        <f t="shared" si="17"/>
        <v>42171.928356481483</v>
      </c>
    </row>
    <row r="165" spans="2:20" ht="38.25">
      <c r="B165" s="9" t="s">
        <v>185</v>
      </c>
      <c r="C165" s="211" t="s">
        <v>192</v>
      </c>
      <c r="D165" s="212"/>
      <c r="E165" s="10" t="s">
        <v>208</v>
      </c>
      <c r="F165" s="12">
        <v>42174</v>
      </c>
      <c r="G165" s="10" t="s">
        <v>16</v>
      </c>
      <c r="H165" s="10" t="s">
        <v>17</v>
      </c>
      <c r="I165" s="13">
        <v>1</v>
      </c>
      <c r="J165" s="14">
        <v>13100</v>
      </c>
      <c r="K165" s="14">
        <v>-131000</v>
      </c>
      <c r="L165" s="13">
        <v>-20</v>
      </c>
      <c r="M165" s="13">
        <v>0</v>
      </c>
      <c r="N165" s="13" t="s">
        <v>56</v>
      </c>
      <c r="P165" s="11" t="str">
        <f t="shared" si="13"/>
        <v>2015-06-17</v>
      </c>
      <c r="Q165" s="11">
        <f t="shared" si="14"/>
        <v>42172</v>
      </c>
      <c r="R165" t="str">
        <f t="shared" si="15"/>
        <v>23:11:55</v>
      </c>
      <c r="S165" s="27">
        <f t="shared" si="16"/>
        <v>0.96660879629629637</v>
      </c>
      <c r="T165" s="29">
        <f t="shared" si="17"/>
        <v>42172.966608796298</v>
      </c>
    </row>
    <row r="166" spans="2:20">
      <c r="B166" s="216" t="s">
        <v>209</v>
      </c>
      <c r="C166" s="216"/>
      <c r="D166" s="216"/>
      <c r="E166" s="216"/>
      <c r="F166" s="216"/>
      <c r="G166" s="216"/>
      <c r="H166" s="217"/>
      <c r="I166" s="17">
        <v>16</v>
      </c>
      <c r="J166" s="18">
        <v>13541.25</v>
      </c>
      <c r="K166" s="18">
        <v>-2166600</v>
      </c>
      <c r="L166" s="17">
        <v>-320</v>
      </c>
      <c r="M166" s="17">
        <v>0</v>
      </c>
      <c r="N166" s="19"/>
      <c r="P166" s="11" t="str">
        <f t="shared" si="13"/>
        <v/>
      </c>
      <c r="Q166" s="11" t="e">
        <f t="shared" si="14"/>
        <v>#VALUE!</v>
      </c>
      <c r="R166" t="str">
        <f t="shared" si="15"/>
        <v/>
      </c>
      <c r="S166" s="27" t="e">
        <f t="shared" si="16"/>
        <v>#VALUE!</v>
      </c>
      <c r="T166" s="29" t="e">
        <f t="shared" si="17"/>
        <v>#VALUE!</v>
      </c>
    </row>
    <row r="167" spans="2:20" ht="38.25">
      <c r="B167" s="9" t="s">
        <v>14</v>
      </c>
      <c r="C167" s="211" t="s">
        <v>192</v>
      </c>
      <c r="D167" s="212"/>
      <c r="E167" s="10" t="s">
        <v>210</v>
      </c>
      <c r="F167" s="12">
        <v>42158</v>
      </c>
      <c r="G167" s="10" t="s">
        <v>16</v>
      </c>
      <c r="H167" s="10" t="s">
        <v>31</v>
      </c>
      <c r="I167" s="13">
        <v>-1</v>
      </c>
      <c r="J167" s="14">
        <v>13943</v>
      </c>
      <c r="K167" s="14">
        <v>139430</v>
      </c>
      <c r="L167" s="13">
        <v>-20</v>
      </c>
      <c r="M167" s="13">
        <v>0</v>
      </c>
      <c r="N167" s="13" t="s">
        <v>56</v>
      </c>
      <c r="P167" s="11" t="str">
        <f t="shared" si="13"/>
        <v>2015-06-01</v>
      </c>
      <c r="Q167" s="11">
        <f t="shared" si="14"/>
        <v>42156</v>
      </c>
      <c r="R167" t="str">
        <f t="shared" si="15"/>
        <v>23:11:11</v>
      </c>
      <c r="S167" s="27">
        <f t="shared" si="16"/>
        <v>0.96609953703703699</v>
      </c>
      <c r="T167" s="29">
        <f t="shared" si="17"/>
        <v>42156.966099537036</v>
      </c>
    </row>
    <row r="168" spans="2:20" ht="38.25">
      <c r="B168" s="9" t="s">
        <v>14</v>
      </c>
      <c r="C168" s="211" t="s">
        <v>192</v>
      </c>
      <c r="D168" s="212"/>
      <c r="E168" s="10" t="s">
        <v>211</v>
      </c>
      <c r="F168" s="12">
        <v>42159</v>
      </c>
      <c r="G168" s="10" t="s">
        <v>16</v>
      </c>
      <c r="H168" s="10" t="s">
        <v>31</v>
      </c>
      <c r="I168" s="13">
        <v>-1</v>
      </c>
      <c r="J168" s="14">
        <v>13870</v>
      </c>
      <c r="K168" s="14">
        <v>138700</v>
      </c>
      <c r="L168" s="13">
        <v>-20</v>
      </c>
      <c r="M168" s="13">
        <v>0</v>
      </c>
      <c r="N168" s="13" t="s">
        <v>56</v>
      </c>
      <c r="P168" s="11" t="str">
        <f t="shared" si="13"/>
        <v>2015-06-02</v>
      </c>
      <c r="Q168" s="11">
        <f t="shared" si="14"/>
        <v>42157</v>
      </c>
      <c r="R168" t="str">
        <f t="shared" si="15"/>
        <v>22:08:08</v>
      </c>
      <c r="S168" s="27">
        <f t="shared" si="16"/>
        <v>0.92231481481481481</v>
      </c>
      <c r="T168" s="29">
        <f t="shared" si="17"/>
        <v>42157.922314814816</v>
      </c>
    </row>
    <row r="169" spans="2:20" ht="38.25">
      <c r="B169" s="9" t="s">
        <v>14</v>
      </c>
      <c r="C169" s="211" t="s">
        <v>192</v>
      </c>
      <c r="D169" s="212"/>
      <c r="E169" s="10" t="s">
        <v>212</v>
      </c>
      <c r="F169" s="12">
        <v>42160</v>
      </c>
      <c r="G169" s="10" t="s">
        <v>16</v>
      </c>
      <c r="H169" s="10" t="s">
        <v>31</v>
      </c>
      <c r="I169" s="13">
        <v>-1</v>
      </c>
      <c r="J169" s="14">
        <v>13982</v>
      </c>
      <c r="K169" s="14">
        <v>139820</v>
      </c>
      <c r="L169" s="13">
        <v>-20</v>
      </c>
      <c r="M169" s="13">
        <v>0</v>
      </c>
      <c r="N169" s="13" t="s">
        <v>53</v>
      </c>
      <c r="P169" s="11" t="str">
        <f t="shared" si="13"/>
        <v>2015-06-03</v>
      </c>
      <c r="Q169" s="11">
        <f t="shared" si="14"/>
        <v>42158</v>
      </c>
      <c r="R169" t="str">
        <f t="shared" si="15"/>
        <v>23:28:52</v>
      </c>
      <c r="S169" s="27">
        <f t="shared" si="16"/>
        <v>0.97837962962962965</v>
      </c>
      <c r="T169" s="29">
        <f t="shared" si="17"/>
        <v>42158.978379629632</v>
      </c>
    </row>
    <row r="170" spans="2:20" ht="38.25">
      <c r="B170" s="9" t="s">
        <v>14</v>
      </c>
      <c r="C170" s="211" t="s">
        <v>192</v>
      </c>
      <c r="D170" s="212"/>
      <c r="E170" s="10" t="s">
        <v>213</v>
      </c>
      <c r="F170" s="12">
        <v>42160</v>
      </c>
      <c r="G170" s="10" t="s">
        <v>16</v>
      </c>
      <c r="H170" s="10" t="s">
        <v>31</v>
      </c>
      <c r="I170" s="13">
        <v>-1</v>
      </c>
      <c r="J170" s="14">
        <v>13593</v>
      </c>
      <c r="K170" s="14">
        <v>135930</v>
      </c>
      <c r="L170" s="13">
        <v>-20</v>
      </c>
      <c r="M170" s="13">
        <v>0</v>
      </c>
      <c r="N170" s="13" t="s">
        <v>53</v>
      </c>
      <c r="P170" s="11" t="str">
        <f t="shared" si="13"/>
        <v>2015-06-04</v>
      </c>
      <c r="Q170" s="11">
        <f t="shared" si="14"/>
        <v>42159</v>
      </c>
      <c r="R170" t="str">
        <f t="shared" si="15"/>
        <v>01:03:13</v>
      </c>
      <c r="S170" s="27">
        <f t="shared" si="16"/>
        <v>4.3900462962962961E-2</v>
      </c>
      <c r="T170" s="29">
        <f t="shared" si="17"/>
        <v>42159.043900462966</v>
      </c>
    </row>
    <row r="171" spans="2:20" ht="38.25">
      <c r="B171" s="9" t="s">
        <v>14</v>
      </c>
      <c r="C171" s="211" t="s">
        <v>192</v>
      </c>
      <c r="D171" s="212"/>
      <c r="E171" s="10" t="s">
        <v>214</v>
      </c>
      <c r="F171" s="12">
        <v>42160</v>
      </c>
      <c r="G171" s="10" t="s">
        <v>16</v>
      </c>
      <c r="H171" s="10" t="s">
        <v>31</v>
      </c>
      <c r="I171" s="13">
        <v>-1</v>
      </c>
      <c r="J171" s="14">
        <v>13909</v>
      </c>
      <c r="K171" s="14">
        <v>139090</v>
      </c>
      <c r="L171" s="13">
        <v>-20</v>
      </c>
      <c r="M171" s="13">
        <v>0</v>
      </c>
      <c r="N171" s="13" t="s">
        <v>56</v>
      </c>
      <c r="P171" s="11" t="str">
        <f t="shared" si="13"/>
        <v>2015-06-04</v>
      </c>
      <c r="Q171" s="11">
        <f t="shared" si="14"/>
        <v>42159</v>
      </c>
      <c r="R171" t="str">
        <f t="shared" si="15"/>
        <v>02:45:33</v>
      </c>
      <c r="S171" s="27">
        <f t="shared" si="16"/>
        <v>0.11496527777777778</v>
      </c>
      <c r="T171" s="29">
        <f t="shared" si="17"/>
        <v>42159.114965277775</v>
      </c>
    </row>
    <row r="172" spans="2:20" ht="38.25">
      <c r="B172" s="9" t="s">
        <v>14</v>
      </c>
      <c r="C172" s="211" t="s">
        <v>192</v>
      </c>
      <c r="D172" s="212"/>
      <c r="E172" s="10" t="s">
        <v>215</v>
      </c>
      <c r="F172" s="12">
        <v>42163</v>
      </c>
      <c r="G172" s="10" t="s">
        <v>16</v>
      </c>
      <c r="H172" s="10" t="s">
        <v>31</v>
      </c>
      <c r="I172" s="13">
        <v>-1</v>
      </c>
      <c r="J172" s="14">
        <v>13885</v>
      </c>
      <c r="K172" s="14">
        <v>138850</v>
      </c>
      <c r="L172" s="13">
        <v>-20</v>
      </c>
      <c r="M172" s="13">
        <v>0</v>
      </c>
      <c r="N172" s="13" t="s">
        <v>56</v>
      </c>
      <c r="P172" s="11" t="str">
        <f t="shared" si="13"/>
        <v>2015-06-04</v>
      </c>
      <c r="Q172" s="11">
        <f t="shared" si="14"/>
        <v>42159</v>
      </c>
      <c r="R172" t="str">
        <f t="shared" si="15"/>
        <v>21:40:35</v>
      </c>
      <c r="S172" s="27">
        <f t="shared" si="16"/>
        <v>0.90318287037037026</v>
      </c>
      <c r="T172" s="29">
        <f t="shared" si="17"/>
        <v>42159.903182870374</v>
      </c>
    </row>
    <row r="173" spans="2:20" ht="38.25">
      <c r="B173" s="9" t="s">
        <v>14</v>
      </c>
      <c r="C173" s="211" t="s">
        <v>192</v>
      </c>
      <c r="D173" s="212"/>
      <c r="E173" s="10" t="s">
        <v>216</v>
      </c>
      <c r="F173" s="12">
        <v>42165</v>
      </c>
      <c r="G173" s="10" t="s">
        <v>16</v>
      </c>
      <c r="H173" s="10" t="s">
        <v>31</v>
      </c>
      <c r="I173" s="13">
        <v>-1</v>
      </c>
      <c r="J173" s="14">
        <v>13733</v>
      </c>
      <c r="K173" s="14">
        <v>137330</v>
      </c>
      <c r="L173" s="13">
        <v>-20</v>
      </c>
      <c r="M173" s="13">
        <v>0</v>
      </c>
      <c r="N173" s="13" t="s">
        <v>53</v>
      </c>
      <c r="P173" s="11" t="str">
        <f t="shared" si="13"/>
        <v>2015-06-08</v>
      </c>
      <c r="Q173" s="11">
        <f t="shared" si="14"/>
        <v>42163</v>
      </c>
      <c r="R173" t="str">
        <f t="shared" si="15"/>
        <v>22:28:07</v>
      </c>
      <c r="S173" s="27">
        <f t="shared" si="16"/>
        <v>0.93619212962962972</v>
      </c>
      <c r="T173" s="29">
        <f t="shared" si="17"/>
        <v>42163.936192129629</v>
      </c>
    </row>
    <row r="174" spans="2:20" ht="38.25">
      <c r="B174" s="9" t="s">
        <v>14</v>
      </c>
      <c r="C174" s="211" t="s">
        <v>192</v>
      </c>
      <c r="D174" s="212"/>
      <c r="E174" s="10" t="s">
        <v>217</v>
      </c>
      <c r="F174" s="12">
        <v>42166</v>
      </c>
      <c r="G174" s="10" t="s">
        <v>16</v>
      </c>
      <c r="H174" s="10" t="s">
        <v>31</v>
      </c>
      <c r="I174" s="13">
        <v>-1</v>
      </c>
      <c r="J174" s="14">
        <v>13583</v>
      </c>
      <c r="K174" s="14">
        <v>135830</v>
      </c>
      <c r="L174" s="13">
        <v>-20</v>
      </c>
      <c r="M174" s="13">
        <v>0</v>
      </c>
      <c r="N174" s="13" t="s">
        <v>53</v>
      </c>
      <c r="P174" s="11" t="str">
        <f t="shared" si="13"/>
        <v>2015-06-10</v>
      </c>
      <c r="Q174" s="11">
        <f t="shared" si="14"/>
        <v>42165</v>
      </c>
      <c r="R174" t="str">
        <f t="shared" si="15"/>
        <v>02:44:00</v>
      </c>
      <c r="S174" s="27">
        <f t="shared" si="16"/>
        <v>0.11388888888888889</v>
      </c>
      <c r="T174" s="29">
        <f t="shared" si="17"/>
        <v>42165.113888888889</v>
      </c>
    </row>
    <row r="175" spans="2:20" ht="38.25">
      <c r="B175" s="9" t="s">
        <v>14</v>
      </c>
      <c r="C175" s="211" t="s">
        <v>192</v>
      </c>
      <c r="D175" s="212"/>
      <c r="E175" s="10" t="s">
        <v>218</v>
      </c>
      <c r="F175" s="12">
        <v>42166</v>
      </c>
      <c r="G175" s="10" t="s">
        <v>16</v>
      </c>
      <c r="H175" s="10" t="s">
        <v>31</v>
      </c>
      <c r="I175" s="13">
        <v>-1</v>
      </c>
      <c r="J175" s="14">
        <v>13433</v>
      </c>
      <c r="K175" s="14">
        <v>134330</v>
      </c>
      <c r="L175" s="13">
        <v>-20</v>
      </c>
      <c r="M175" s="13">
        <v>0</v>
      </c>
      <c r="N175" s="13" t="s">
        <v>53</v>
      </c>
      <c r="P175" s="11" t="str">
        <f t="shared" si="13"/>
        <v>2015-06-10</v>
      </c>
      <c r="Q175" s="11">
        <f t="shared" si="14"/>
        <v>42165</v>
      </c>
      <c r="R175" t="str">
        <f t="shared" si="15"/>
        <v>03:16:35</v>
      </c>
      <c r="S175" s="27">
        <f t="shared" si="16"/>
        <v>0.13651620370370371</v>
      </c>
      <c r="T175" s="29">
        <f t="shared" si="17"/>
        <v>42165.136516203704</v>
      </c>
    </row>
    <row r="176" spans="2:20" ht="38.25">
      <c r="B176" s="9" t="s">
        <v>14</v>
      </c>
      <c r="C176" s="211" t="s">
        <v>192</v>
      </c>
      <c r="D176" s="212"/>
      <c r="E176" s="10" t="s">
        <v>219</v>
      </c>
      <c r="F176" s="12">
        <v>42167</v>
      </c>
      <c r="G176" s="10" t="s">
        <v>16</v>
      </c>
      <c r="H176" s="10" t="s">
        <v>31</v>
      </c>
      <c r="I176" s="13">
        <v>-1</v>
      </c>
      <c r="J176" s="14">
        <v>13526</v>
      </c>
      <c r="K176" s="14">
        <v>135260</v>
      </c>
      <c r="L176" s="13">
        <v>-20</v>
      </c>
      <c r="M176" s="13">
        <v>0</v>
      </c>
      <c r="N176" s="13" t="s">
        <v>53</v>
      </c>
      <c r="P176" s="11" t="str">
        <f t="shared" si="13"/>
        <v>2015-06-10</v>
      </c>
      <c r="Q176" s="11">
        <f t="shared" si="14"/>
        <v>42165</v>
      </c>
      <c r="R176" t="str">
        <f t="shared" si="15"/>
        <v>21:44:59</v>
      </c>
      <c r="S176" s="27">
        <f t="shared" si="16"/>
        <v>0.90623842592592585</v>
      </c>
      <c r="T176" s="29">
        <f t="shared" si="17"/>
        <v>42165.906238425923</v>
      </c>
    </row>
    <row r="177" spans="2:20" ht="38.25">
      <c r="B177" s="9" t="s">
        <v>14</v>
      </c>
      <c r="C177" s="211" t="s">
        <v>192</v>
      </c>
      <c r="D177" s="212"/>
      <c r="E177" s="10" t="s">
        <v>220</v>
      </c>
      <c r="F177" s="12">
        <v>42170</v>
      </c>
      <c r="G177" s="10" t="s">
        <v>16</v>
      </c>
      <c r="H177" s="10" t="s">
        <v>31</v>
      </c>
      <c r="I177" s="13">
        <v>-1</v>
      </c>
      <c r="J177" s="14">
        <v>13740</v>
      </c>
      <c r="K177" s="14">
        <v>137400</v>
      </c>
      <c r="L177" s="13">
        <v>-20</v>
      </c>
      <c r="M177" s="13">
        <v>0</v>
      </c>
      <c r="N177" s="13" t="s">
        <v>53</v>
      </c>
      <c r="P177" s="11" t="str">
        <f t="shared" si="13"/>
        <v>2015-06-12</v>
      </c>
      <c r="Q177" s="11">
        <f t="shared" si="14"/>
        <v>42167</v>
      </c>
      <c r="R177" t="str">
        <f t="shared" si="15"/>
        <v>03:22:03</v>
      </c>
      <c r="S177" s="27">
        <f t="shared" si="16"/>
        <v>0.14031250000000001</v>
      </c>
      <c r="T177" s="29">
        <f t="shared" si="17"/>
        <v>42167.1403125</v>
      </c>
    </row>
    <row r="178" spans="2:20" ht="38.25">
      <c r="B178" s="9" t="s">
        <v>185</v>
      </c>
      <c r="C178" s="211" t="s">
        <v>192</v>
      </c>
      <c r="D178" s="212"/>
      <c r="E178" s="10" t="s">
        <v>221</v>
      </c>
      <c r="F178" s="12">
        <v>42171</v>
      </c>
      <c r="G178" s="10" t="s">
        <v>16</v>
      </c>
      <c r="H178" s="10" t="s">
        <v>31</v>
      </c>
      <c r="I178" s="13">
        <v>-1</v>
      </c>
      <c r="J178" s="14">
        <v>13523</v>
      </c>
      <c r="K178" s="14">
        <v>135230</v>
      </c>
      <c r="L178" s="13">
        <v>-20</v>
      </c>
      <c r="M178" s="13">
        <v>0</v>
      </c>
      <c r="N178" s="13" t="s">
        <v>53</v>
      </c>
      <c r="P178" s="11" t="str">
        <f t="shared" si="13"/>
        <v>2015-06-14</v>
      </c>
      <c r="Q178" s="11">
        <f t="shared" si="14"/>
        <v>42169</v>
      </c>
      <c r="R178" t="str">
        <f t="shared" si="15"/>
        <v>22:49:42</v>
      </c>
      <c r="S178" s="27">
        <f t="shared" si="16"/>
        <v>0.95118055555555558</v>
      </c>
      <c r="T178" s="29">
        <f t="shared" si="17"/>
        <v>42169.951180555552</v>
      </c>
    </row>
    <row r="179" spans="2:20" ht="38.25">
      <c r="B179" s="9" t="s">
        <v>185</v>
      </c>
      <c r="C179" s="211" t="s">
        <v>192</v>
      </c>
      <c r="D179" s="212"/>
      <c r="E179" s="10" t="s">
        <v>222</v>
      </c>
      <c r="F179" s="12">
        <v>42172</v>
      </c>
      <c r="G179" s="10" t="s">
        <v>16</v>
      </c>
      <c r="H179" s="10" t="s">
        <v>31</v>
      </c>
      <c r="I179" s="13">
        <v>-1</v>
      </c>
      <c r="J179" s="14">
        <v>13252</v>
      </c>
      <c r="K179" s="14">
        <v>132520</v>
      </c>
      <c r="L179" s="13">
        <v>-20</v>
      </c>
      <c r="M179" s="13">
        <v>0</v>
      </c>
      <c r="N179" s="13" t="s">
        <v>53</v>
      </c>
      <c r="P179" s="11" t="str">
        <f t="shared" si="13"/>
        <v>2015-06-15</v>
      </c>
      <c r="Q179" s="11">
        <f t="shared" si="14"/>
        <v>42170</v>
      </c>
      <c r="R179" t="str">
        <f t="shared" si="15"/>
        <v>22:04:43</v>
      </c>
      <c r="S179" s="27">
        <f t="shared" si="16"/>
        <v>0.91994212962962962</v>
      </c>
      <c r="T179" s="29">
        <f t="shared" si="17"/>
        <v>42170.919942129629</v>
      </c>
    </row>
    <row r="180" spans="2:20" ht="38.25">
      <c r="B180" s="9" t="s">
        <v>185</v>
      </c>
      <c r="C180" s="211" t="s">
        <v>192</v>
      </c>
      <c r="D180" s="212"/>
      <c r="E180" s="10" t="s">
        <v>223</v>
      </c>
      <c r="F180" s="12">
        <v>42172</v>
      </c>
      <c r="G180" s="10" t="s">
        <v>16</v>
      </c>
      <c r="H180" s="10" t="s">
        <v>31</v>
      </c>
      <c r="I180" s="13">
        <v>-1</v>
      </c>
      <c r="J180" s="14">
        <v>13072</v>
      </c>
      <c r="K180" s="14">
        <v>130720</v>
      </c>
      <c r="L180" s="13">
        <v>-20</v>
      </c>
      <c r="M180" s="13">
        <v>0</v>
      </c>
      <c r="N180" s="13" t="s">
        <v>53</v>
      </c>
      <c r="P180" s="11" t="str">
        <f t="shared" si="13"/>
        <v>2015-06-16</v>
      </c>
      <c r="Q180" s="11">
        <f t="shared" si="14"/>
        <v>42171</v>
      </c>
      <c r="R180" t="str">
        <f t="shared" si="15"/>
        <v>02:26:52</v>
      </c>
      <c r="S180" s="27">
        <f t="shared" si="16"/>
        <v>0.10199074074074073</v>
      </c>
      <c r="T180" s="29">
        <f t="shared" si="17"/>
        <v>42171.101990740739</v>
      </c>
    </row>
    <row r="181" spans="2:20" ht="38.25">
      <c r="B181" s="9" t="s">
        <v>185</v>
      </c>
      <c r="C181" s="211" t="s">
        <v>192</v>
      </c>
      <c r="D181" s="212"/>
      <c r="E181" s="10" t="s">
        <v>224</v>
      </c>
      <c r="F181" s="12">
        <v>42173</v>
      </c>
      <c r="G181" s="10" t="s">
        <v>16</v>
      </c>
      <c r="H181" s="10" t="s">
        <v>31</v>
      </c>
      <c r="I181" s="13">
        <v>-1</v>
      </c>
      <c r="J181" s="14">
        <v>13004</v>
      </c>
      <c r="K181" s="14">
        <v>130040</v>
      </c>
      <c r="L181" s="13">
        <v>-20</v>
      </c>
      <c r="M181" s="13">
        <v>0</v>
      </c>
      <c r="N181" s="13" t="s">
        <v>53</v>
      </c>
      <c r="P181" s="11" t="str">
        <f t="shared" si="13"/>
        <v>2015-06-16</v>
      </c>
      <c r="Q181" s="11">
        <f t="shared" si="14"/>
        <v>42171</v>
      </c>
      <c r="R181" t="str">
        <f t="shared" si="15"/>
        <v>22:09:11</v>
      </c>
      <c r="S181" s="27">
        <f t="shared" si="16"/>
        <v>0.92304398148148159</v>
      </c>
      <c r="T181" s="29">
        <f t="shared" si="17"/>
        <v>42171.923043981478</v>
      </c>
    </row>
    <row r="182" spans="2:20" ht="38.25">
      <c r="B182" s="9" t="s">
        <v>185</v>
      </c>
      <c r="C182" s="211" t="s">
        <v>192</v>
      </c>
      <c r="D182" s="212"/>
      <c r="E182" s="10" t="s">
        <v>225</v>
      </c>
      <c r="F182" s="12">
        <v>42174</v>
      </c>
      <c r="G182" s="10" t="s">
        <v>16</v>
      </c>
      <c r="H182" s="10" t="s">
        <v>31</v>
      </c>
      <c r="I182" s="13">
        <v>-1</v>
      </c>
      <c r="J182" s="14">
        <v>13065</v>
      </c>
      <c r="K182" s="14">
        <v>130650</v>
      </c>
      <c r="L182" s="13">
        <v>-20</v>
      </c>
      <c r="M182" s="13">
        <v>0</v>
      </c>
      <c r="N182" s="13" t="s">
        <v>53</v>
      </c>
      <c r="P182" s="11" t="str">
        <f t="shared" si="13"/>
        <v>2015-06-17</v>
      </c>
      <c r="Q182" s="11">
        <f t="shared" si="14"/>
        <v>42172</v>
      </c>
      <c r="R182" t="str">
        <f t="shared" si="15"/>
        <v>22:54:14</v>
      </c>
      <c r="S182" s="27">
        <f t="shared" si="16"/>
        <v>0.95432870370370371</v>
      </c>
      <c r="T182" s="29">
        <f t="shared" si="17"/>
        <v>42172.954328703701</v>
      </c>
    </row>
    <row r="183" spans="2:20">
      <c r="B183" s="216" t="s">
        <v>226</v>
      </c>
      <c r="C183" s="216"/>
      <c r="D183" s="216"/>
      <c r="E183" s="216"/>
      <c r="F183" s="216"/>
      <c r="G183" s="216"/>
      <c r="H183" s="217"/>
      <c r="I183" s="17">
        <v>-16</v>
      </c>
      <c r="J183" s="18">
        <v>13569.5625</v>
      </c>
      <c r="K183" s="18">
        <v>2171130</v>
      </c>
      <c r="L183" s="17">
        <v>-320</v>
      </c>
      <c r="M183" s="17">
        <v>0</v>
      </c>
      <c r="N183" s="19"/>
      <c r="P183" s="11" t="str">
        <f t="shared" si="13"/>
        <v/>
      </c>
      <c r="Q183" s="11" t="e">
        <f t="shared" si="14"/>
        <v>#VALUE!</v>
      </c>
      <c r="R183" t="str">
        <f t="shared" si="15"/>
        <v/>
      </c>
      <c r="S183" s="27" t="e">
        <f t="shared" si="16"/>
        <v>#VALUE!</v>
      </c>
      <c r="T183" s="29" t="e">
        <f t="shared" si="17"/>
        <v>#VALUE!</v>
      </c>
    </row>
    <row r="184" spans="2:20">
      <c r="B184" s="218"/>
      <c r="C184" s="218"/>
      <c r="D184" s="218"/>
      <c r="E184" s="218"/>
      <c r="F184" s="218"/>
      <c r="G184" s="218"/>
      <c r="H184" s="218"/>
      <c r="I184" s="218"/>
      <c r="J184" s="218"/>
      <c r="K184" s="218"/>
      <c r="L184" s="218"/>
      <c r="M184" s="218"/>
      <c r="N184" s="218"/>
      <c r="P184" s="11" t="str">
        <f t="shared" si="13"/>
        <v/>
      </c>
      <c r="Q184" s="11" t="e">
        <f t="shared" si="14"/>
        <v>#VALUE!</v>
      </c>
      <c r="R184" t="str">
        <f t="shared" si="15"/>
        <v/>
      </c>
      <c r="S184" s="27" t="e">
        <f t="shared" si="16"/>
        <v>#VALUE!</v>
      </c>
      <c r="T184" s="29" t="e">
        <f t="shared" si="17"/>
        <v>#VALUE!</v>
      </c>
    </row>
    <row r="185" spans="2:20">
      <c r="B185" s="219" t="s">
        <v>227</v>
      </c>
      <c r="C185" s="219"/>
      <c r="D185" s="219"/>
      <c r="E185" s="219"/>
      <c r="F185" s="219"/>
      <c r="G185" s="219"/>
      <c r="H185" s="220"/>
      <c r="I185" s="17">
        <v>0</v>
      </c>
      <c r="J185" s="17"/>
      <c r="K185" s="18">
        <v>4530</v>
      </c>
      <c r="L185" s="17">
        <v>-640</v>
      </c>
      <c r="M185" s="17">
        <v>0</v>
      </c>
      <c r="N185" s="19"/>
      <c r="P185" s="11" t="str">
        <f t="shared" si="13"/>
        <v/>
      </c>
      <c r="Q185" s="11" t="e">
        <f t="shared" si="14"/>
        <v>#VALUE!</v>
      </c>
      <c r="R185" t="str">
        <f t="shared" si="15"/>
        <v/>
      </c>
      <c r="S185" s="27" t="e">
        <f t="shared" si="16"/>
        <v>#VALUE!</v>
      </c>
      <c r="T185" s="29" t="e">
        <f t="shared" si="17"/>
        <v>#VALUE!</v>
      </c>
    </row>
    <row r="186" spans="2:20" ht="38.25">
      <c r="B186" s="9" t="s">
        <v>185</v>
      </c>
      <c r="C186" s="211" t="s">
        <v>228</v>
      </c>
      <c r="D186" s="212"/>
      <c r="E186" s="10" t="s">
        <v>229</v>
      </c>
      <c r="F186" s="12">
        <v>42194</v>
      </c>
      <c r="G186" s="10" t="s">
        <v>16</v>
      </c>
      <c r="H186" s="10" t="s">
        <v>17</v>
      </c>
      <c r="I186" s="13">
        <v>1</v>
      </c>
      <c r="J186" s="14">
        <v>10865</v>
      </c>
      <c r="K186" s="14">
        <v>-108650</v>
      </c>
      <c r="L186" s="13">
        <v>-20</v>
      </c>
      <c r="M186" s="13">
        <v>0</v>
      </c>
      <c r="N186" s="13" t="s">
        <v>56</v>
      </c>
      <c r="P186" s="11" t="str">
        <f t="shared" si="13"/>
        <v>2015-07-08</v>
      </c>
      <c r="Q186" s="11">
        <f t="shared" si="14"/>
        <v>42193</v>
      </c>
      <c r="R186" t="str">
        <f t="shared" si="15"/>
        <v>03:08:41</v>
      </c>
      <c r="S186" s="27">
        <f t="shared" si="16"/>
        <v>0.1310300925925926</v>
      </c>
      <c r="T186" s="29">
        <f t="shared" si="17"/>
        <v>42193.131030092591</v>
      </c>
    </row>
    <row r="187" spans="2:20">
      <c r="B187" s="216" t="s">
        <v>230</v>
      </c>
      <c r="C187" s="216"/>
      <c r="D187" s="216"/>
      <c r="E187" s="216"/>
      <c r="F187" s="216"/>
      <c r="G187" s="216"/>
      <c r="H187" s="217"/>
      <c r="I187" s="17">
        <v>1</v>
      </c>
      <c r="J187" s="18">
        <v>10865</v>
      </c>
      <c r="K187" s="18">
        <v>-108650</v>
      </c>
      <c r="L187" s="17">
        <v>-20</v>
      </c>
      <c r="M187" s="17">
        <v>0</v>
      </c>
      <c r="N187" s="19"/>
      <c r="P187" s="11" t="str">
        <f t="shared" si="13"/>
        <v/>
      </c>
      <c r="Q187" s="11" t="e">
        <f t="shared" si="14"/>
        <v>#VALUE!</v>
      </c>
      <c r="R187" t="str">
        <f t="shared" si="15"/>
        <v/>
      </c>
      <c r="S187" s="27" t="e">
        <f t="shared" si="16"/>
        <v>#VALUE!</v>
      </c>
      <c r="T187" s="29" t="e">
        <f t="shared" si="17"/>
        <v>#VALUE!</v>
      </c>
    </row>
    <row r="188" spans="2:20" ht="38.25">
      <c r="B188" s="9" t="s">
        <v>185</v>
      </c>
      <c r="C188" s="211" t="s">
        <v>228</v>
      </c>
      <c r="D188" s="212"/>
      <c r="E188" s="10" t="s">
        <v>231</v>
      </c>
      <c r="F188" s="12">
        <v>42194</v>
      </c>
      <c r="G188" s="10" t="s">
        <v>16</v>
      </c>
      <c r="H188" s="10" t="s">
        <v>31</v>
      </c>
      <c r="I188" s="13">
        <v>-1</v>
      </c>
      <c r="J188" s="14">
        <v>10837</v>
      </c>
      <c r="K188" s="14">
        <v>108370</v>
      </c>
      <c r="L188" s="13">
        <v>-20</v>
      </c>
      <c r="M188" s="13">
        <v>0</v>
      </c>
      <c r="N188" s="13" t="s">
        <v>53</v>
      </c>
      <c r="P188" s="11" t="str">
        <f t="shared" si="13"/>
        <v>2015-07-08</v>
      </c>
      <c r="Q188" s="11">
        <f t="shared" si="14"/>
        <v>42193</v>
      </c>
      <c r="R188" t="str">
        <f t="shared" si="15"/>
        <v>03:07:25</v>
      </c>
      <c r="S188" s="27">
        <f t="shared" si="16"/>
        <v>0.13015046296296295</v>
      </c>
      <c r="T188" s="29">
        <f t="shared" si="17"/>
        <v>42193.130150462966</v>
      </c>
    </row>
    <row r="189" spans="2:20">
      <c r="B189" s="216" t="s">
        <v>232</v>
      </c>
      <c r="C189" s="216"/>
      <c r="D189" s="216"/>
      <c r="E189" s="216"/>
      <c r="F189" s="216"/>
      <c r="G189" s="216"/>
      <c r="H189" s="217"/>
      <c r="I189" s="17">
        <v>-1</v>
      </c>
      <c r="J189" s="18">
        <v>10837</v>
      </c>
      <c r="K189" s="18">
        <v>108370</v>
      </c>
      <c r="L189" s="17">
        <v>-20</v>
      </c>
      <c r="M189" s="17">
        <v>0</v>
      </c>
      <c r="N189" s="19"/>
      <c r="P189" s="11" t="str">
        <f t="shared" si="13"/>
        <v/>
      </c>
      <c r="Q189" s="11" t="e">
        <f t="shared" si="14"/>
        <v>#VALUE!</v>
      </c>
      <c r="R189" t="str">
        <f t="shared" si="15"/>
        <v/>
      </c>
      <c r="S189" s="27" t="e">
        <f t="shared" si="16"/>
        <v>#VALUE!</v>
      </c>
      <c r="T189" s="29" t="e">
        <f t="shared" si="17"/>
        <v>#VALUE!</v>
      </c>
    </row>
    <row r="190" spans="2:20">
      <c r="B190" s="218"/>
      <c r="C190" s="218"/>
      <c r="D190" s="218"/>
      <c r="E190" s="218"/>
      <c r="F190" s="218"/>
      <c r="G190" s="218"/>
      <c r="H190" s="218"/>
      <c r="I190" s="218"/>
      <c r="J190" s="218"/>
      <c r="K190" s="218"/>
      <c r="L190" s="218"/>
      <c r="M190" s="218"/>
      <c r="N190" s="218"/>
      <c r="P190" s="11" t="str">
        <f t="shared" si="13"/>
        <v/>
      </c>
      <c r="Q190" s="11" t="e">
        <f t="shared" si="14"/>
        <v>#VALUE!</v>
      </c>
      <c r="R190" t="str">
        <f t="shared" si="15"/>
        <v/>
      </c>
      <c r="S190" s="27" t="e">
        <f t="shared" si="16"/>
        <v>#VALUE!</v>
      </c>
      <c r="T190" s="29" t="e">
        <f t="shared" si="17"/>
        <v>#VALUE!</v>
      </c>
    </row>
    <row r="191" spans="2:20">
      <c r="B191" s="219" t="s">
        <v>233</v>
      </c>
      <c r="C191" s="219"/>
      <c r="D191" s="219"/>
      <c r="E191" s="219"/>
      <c r="F191" s="219"/>
      <c r="G191" s="219"/>
      <c r="H191" s="220"/>
      <c r="I191" s="17">
        <v>0</v>
      </c>
      <c r="J191" s="17"/>
      <c r="K191" s="17">
        <v>-280</v>
      </c>
      <c r="L191" s="17">
        <v>-40</v>
      </c>
      <c r="M191" s="17">
        <v>0</v>
      </c>
      <c r="N191" s="19"/>
      <c r="P191" s="11" t="str">
        <f t="shared" si="13"/>
        <v/>
      </c>
      <c r="Q191" s="11" t="e">
        <f t="shared" si="14"/>
        <v>#VALUE!</v>
      </c>
      <c r="R191" t="str">
        <f t="shared" si="15"/>
        <v/>
      </c>
      <c r="S191" s="27" t="e">
        <f t="shared" si="16"/>
        <v>#VALUE!</v>
      </c>
      <c r="T191" s="29" t="e">
        <f t="shared" si="17"/>
        <v>#VALUE!</v>
      </c>
    </row>
    <row r="192" spans="2:20">
      <c r="B192" s="218"/>
      <c r="C192" s="218"/>
      <c r="D192" s="218"/>
      <c r="E192" s="218"/>
      <c r="F192" s="218"/>
      <c r="G192" s="218"/>
      <c r="H192" s="218"/>
      <c r="I192" s="218"/>
      <c r="J192" s="218"/>
      <c r="K192" s="218"/>
      <c r="L192" s="218"/>
      <c r="M192" s="218"/>
      <c r="N192" s="218"/>
      <c r="P192" s="11" t="str">
        <f t="shared" si="13"/>
        <v/>
      </c>
      <c r="Q192" s="11" t="e">
        <f t="shared" si="14"/>
        <v>#VALUE!</v>
      </c>
      <c r="R192" t="str">
        <f t="shared" si="15"/>
        <v/>
      </c>
      <c r="S192" s="27" t="e">
        <f t="shared" si="16"/>
        <v>#VALUE!</v>
      </c>
      <c r="T192" s="29" t="e">
        <f t="shared" si="17"/>
        <v>#VALUE!</v>
      </c>
    </row>
    <row r="193" spans="2:20">
      <c r="B193" s="221" t="s">
        <v>49</v>
      </c>
      <c r="C193" s="221"/>
      <c r="D193" s="221"/>
      <c r="E193" s="221"/>
      <c r="F193" s="221"/>
      <c r="G193" s="221"/>
      <c r="H193" s="221"/>
      <c r="I193" s="221"/>
      <c r="J193" s="222"/>
      <c r="K193" s="20">
        <v>150</v>
      </c>
      <c r="L193" s="20">
        <v>-760</v>
      </c>
      <c r="M193" s="20">
        <v>0</v>
      </c>
      <c r="N193" s="21"/>
      <c r="P193" s="11" t="str">
        <f t="shared" si="13"/>
        <v/>
      </c>
      <c r="Q193" s="11" t="e">
        <f t="shared" si="14"/>
        <v>#VALUE!</v>
      </c>
      <c r="R193" t="str">
        <f t="shared" si="15"/>
        <v/>
      </c>
      <c r="S193" s="27" t="e">
        <f t="shared" si="16"/>
        <v>#VALUE!</v>
      </c>
      <c r="T193" s="29" t="e">
        <f t="shared" si="17"/>
        <v>#VALUE!</v>
      </c>
    </row>
    <row r="194" spans="2:20">
      <c r="B194" s="215" t="s">
        <v>61</v>
      </c>
      <c r="C194" s="215"/>
      <c r="D194" s="215"/>
      <c r="E194" s="215"/>
      <c r="F194" s="215"/>
      <c r="G194" s="215"/>
      <c r="H194" s="215"/>
      <c r="I194" s="215"/>
      <c r="J194" s="215"/>
      <c r="K194" s="215"/>
      <c r="L194" s="215"/>
      <c r="M194" s="215"/>
      <c r="N194" s="215"/>
      <c r="P194" s="11" t="str">
        <f t="shared" si="13"/>
        <v/>
      </c>
      <c r="Q194" s="11" t="e">
        <f t="shared" si="14"/>
        <v>#VALUE!</v>
      </c>
      <c r="R194" t="str">
        <f t="shared" si="15"/>
        <v/>
      </c>
      <c r="S194" s="27" t="e">
        <f t="shared" si="16"/>
        <v>#VALUE!</v>
      </c>
      <c r="T194" s="29" t="e">
        <f t="shared" si="17"/>
        <v>#VALUE!</v>
      </c>
    </row>
    <row r="195" spans="2:20" ht="38.25">
      <c r="B195" s="9" t="s">
        <v>185</v>
      </c>
      <c r="C195" s="211" t="s">
        <v>234</v>
      </c>
      <c r="D195" s="212"/>
      <c r="E195" s="10" t="s">
        <v>235</v>
      </c>
      <c r="F195" s="12">
        <v>42166</v>
      </c>
      <c r="G195" s="10" t="s">
        <v>16</v>
      </c>
      <c r="H195" s="10" t="s">
        <v>17</v>
      </c>
      <c r="I195" s="13">
        <v>1</v>
      </c>
      <c r="J195" s="14">
        <v>14332.5</v>
      </c>
      <c r="K195" s="14">
        <v>-14332.5</v>
      </c>
      <c r="L195" s="13">
        <v>-2.85</v>
      </c>
      <c r="M195" s="13">
        <v>0</v>
      </c>
      <c r="N195" s="13" t="s">
        <v>53</v>
      </c>
      <c r="P195" s="11" t="str">
        <f t="shared" si="13"/>
        <v>2015-06-09</v>
      </c>
      <c r="Q195" s="11">
        <f t="shared" si="14"/>
        <v>42164</v>
      </c>
      <c r="R195" t="str">
        <f t="shared" si="15"/>
        <v>21:03:06</v>
      </c>
      <c r="S195" s="27">
        <f t="shared" si="16"/>
        <v>0.87715277777777778</v>
      </c>
      <c r="T195" s="29">
        <f t="shared" si="17"/>
        <v>42164.877152777779</v>
      </c>
    </row>
    <row r="196" spans="2:20" ht="38.25">
      <c r="B196" s="9" t="s">
        <v>185</v>
      </c>
      <c r="C196" s="211" t="s">
        <v>234</v>
      </c>
      <c r="D196" s="212"/>
      <c r="E196" s="10" t="s">
        <v>236</v>
      </c>
      <c r="F196" s="12">
        <v>42167</v>
      </c>
      <c r="G196" s="10" t="s">
        <v>16</v>
      </c>
      <c r="H196" s="10" t="s">
        <v>17</v>
      </c>
      <c r="I196" s="13">
        <v>1</v>
      </c>
      <c r="J196" s="14">
        <v>14242.5</v>
      </c>
      <c r="K196" s="14">
        <v>-14242.5</v>
      </c>
      <c r="L196" s="13">
        <v>-2.85</v>
      </c>
      <c r="M196" s="13">
        <v>0</v>
      </c>
      <c r="N196" s="13" t="s">
        <v>56</v>
      </c>
      <c r="P196" s="11" t="str">
        <f t="shared" si="13"/>
        <v>2015-06-11</v>
      </c>
      <c r="Q196" s="11">
        <f t="shared" si="14"/>
        <v>42166</v>
      </c>
      <c r="R196" t="str">
        <f t="shared" si="15"/>
        <v>02:32:06</v>
      </c>
      <c r="S196" s="27">
        <f t="shared" si="16"/>
        <v>0.10562500000000001</v>
      </c>
      <c r="T196" s="29">
        <f t="shared" si="17"/>
        <v>42166.105624999997</v>
      </c>
    </row>
    <row r="197" spans="2:20" ht="38.25">
      <c r="B197" s="9" t="s">
        <v>185</v>
      </c>
      <c r="C197" s="211" t="s">
        <v>234</v>
      </c>
      <c r="D197" s="212"/>
      <c r="E197" s="10" t="s">
        <v>237</v>
      </c>
      <c r="F197" s="12">
        <v>42170</v>
      </c>
      <c r="G197" s="10" t="s">
        <v>16</v>
      </c>
      <c r="H197" s="10" t="s">
        <v>17</v>
      </c>
      <c r="I197" s="13">
        <v>1</v>
      </c>
      <c r="J197" s="14">
        <v>14227.5</v>
      </c>
      <c r="K197" s="14">
        <v>-14227.5</v>
      </c>
      <c r="L197" s="13">
        <v>-2.85</v>
      </c>
      <c r="M197" s="13">
        <v>0</v>
      </c>
      <c r="N197" s="13" t="s">
        <v>53</v>
      </c>
      <c r="P197" s="11" t="str">
        <f t="shared" si="13"/>
        <v>2015-06-12</v>
      </c>
      <c r="Q197" s="11">
        <f t="shared" si="14"/>
        <v>42167</v>
      </c>
      <c r="R197" t="str">
        <f t="shared" si="15"/>
        <v>02:21:02</v>
      </c>
      <c r="S197" s="27">
        <f t="shared" si="16"/>
        <v>9.7939814814814827E-2</v>
      </c>
      <c r="T197" s="29">
        <f t="shared" si="17"/>
        <v>42167.097939814812</v>
      </c>
    </row>
    <row r="198" spans="2:20" ht="38.25">
      <c r="B198" s="9" t="s">
        <v>185</v>
      </c>
      <c r="C198" s="211" t="s">
        <v>234</v>
      </c>
      <c r="D198" s="212"/>
      <c r="E198" s="10" t="s">
        <v>238</v>
      </c>
      <c r="F198" s="12">
        <v>42171</v>
      </c>
      <c r="G198" s="10" t="s">
        <v>16</v>
      </c>
      <c r="H198" s="10" t="s">
        <v>17</v>
      </c>
      <c r="I198" s="13">
        <v>1</v>
      </c>
      <c r="J198" s="14">
        <v>14070</v>
      </c>
      <c r="K198" s="14">
        <v>-14070</v>
      </c>
      <c r="L198" s="13">
        <v>-2.85</v>
      </c>
      <c r="M198" s="13">
        <v>0</v>
      </c>
      <c r="N198" s="13" t="s">
        <v>53</v>
      </c>
      <c r="P198" s="11" t="str">
        <f t="shared" si="13"/>
        <v>2015-06-15</v>
      </c>
      <c r="Q198" s="11">
        <f t="shared" si="14"/>
        <v>42170</v>
      </c>
      <c r="R198" t="str">
        <f t="shared" si="15"/>
        <v>01:44:17</v>
      </c>
      <c r="S198" s="27">
        <f t="shared" si="16"/>
        <v>7.2418981481481473E-2</v>
      </c>
      <c r="T198" s="29">
        <f t="shared" si="17"/>
        <v>42170.072418981479</v>
      </c>
    </row>
    <row r="199" spans="2:20" ht="38.25">
      <c r="B199" s="9" t="s">
        <v>185</v>
      </c>
      <c r="C199" s="211" t="s">
        <v>234</v>
      </c>
      <c r="D199" s="212"/>
      <c r="E199" s="10" t="s">
        <v>239</v>
      </c>
      <c r="F199" s="12">
        <v>42172</v>
      </c>
      <c r="G199" s="10" t="s">
        <v>16</v>
      </c>
      <c r="H199" s="10" t="s">
        <v>17</v>
      </c>
      <c r="I199" s="13">
        <v>1</v>
      </c>
      <c r="J199" s="14">
        <v>13690</v>
      </c>
      <c r="K199" s="14">
        <v>-13690</v>
      </c>
      <c r="L199" s="13">
        <v>-2.85</v>
      </c>
      <c r="M199" s="13">
        <v>0</v>
      </c>
      <c r="N199" s="13" t="s">
        <v>56</v>
      </c>
      <c r="P199" s="11" t="str">
        <f t="shared" si="13"/>
        <v>2015-06-16</v>
      </c>
      <c r="Q199" s="11">
        <f t="shared" si="14"/>
        <v>42171</v>
      </c>
      <c r="R199" t="str">
        <f t="shared" si="15"/>
        <v>01:30:31</v>
      </c>
      <c r="S199" s="27">
        <f t="shared" si="16"/>
        <v>6.2858796296296301E-2</v>
      </c>
      <c r="T199" s="29">
        <f t="shared" si="17"/>
        <v>42171.062858796293</v>
      </c>
    </row>
    <row r="200" spans="2:20" ht="38.25">
      <c r="B200" s="9" t="s">
        <v>185</v>
      </c>
      <c r="C200" s="211" t="s">
        <v>234</v>
      </c>
      <c r="D200" s="212"/>
      <c r="E200" s="10" t="s">
        <v>240</v>
      </c>
      <c r="F200" s="12">
        <v>42172</v>
      </c>
      <c r="G200" s="10" t="s">
        <v>16</v>
      </c>
      <c r="H200" s="10" t="s">
        <v>17</v>
      </c>
      <c r="I200" s="13">
        <v>1</v>
      </c>
      <c r="J200" s="14">
        <v>13505</v>
      </c>
      <c r="K200" s="14">
        <v>-13505</v>
      </c>
      <c r="L200" s="13">
        <v>-2.85</v>
      </c>
      <c r="M200" s="13">
        <v>0</v>
      </c>
      <c r="N200" s="13" t="s">
        <v>56</v>
      </c>
      <c r="P200" s="11" t="str">
        <f t="shared" si="13"/>
        <v>2015-06-16</v>
      </c>
      <c r="Q200" s="11">
        <f t="shared" si="14"/>
        <v>42171</v>
      </c>
      <c r="R200" t="str">
        <f t="shared" si="15"/>
        <v>02:19:26</v>
      </c>
      <c r="S200" s="27">
        <f t="shared" si="16"/>
        <v>9.6828703703703708E-2</v>
      </c>
      <c r="T200" s="29">
        <f t="shared" si="17"/>
        <v>42171.096828703703</v>
      </c>
    </row>
    <row r="201" spans="2:20" ht="38.25">
      <c r="B201" s="9" t="s">
        <v>185</v>
      </c>
      <c r="C201" s="211" t="s">
        <v>234</v>
      </c>
      <c r="D201" s="212"/>
      <c r="E201" s="10" t="s">
        <v>241</v>
      </c>
      <c r="F201" s="12">
        <v>42172</v>
      </c>
      <c r="G201" s="10" t="s">
        <v>16</v>
      </c>
      <c r="H201" s="10" t="s">
        <v>17</v>
      </c>
      <c r="I201" s="13">
        <v>1</v>
      </c>
      <c r="J201" s="14">
        <v>13462.5</v>
      </c>
      <c r="K201" s="14">
        <v>-13462.5</v>
      </c>
      <c r="L201" s="13">
        <v>-2.85</v>
      </c>
      <c r="M201" s="13">
        <v>0</v>
      </c>
      <c r="N201" s="13" t="s">
        <v>56</v>
      </c>
      <c r="P201" s="11" t="str">
        <f t="shared" si="13"/>
        <v>2015-06-16</v>
      </c>
      <c r="Q201" s="11">
        <f t="shared" si="14"/>
        <v>42171</v>
      </c>
      <c r="R201" t="str">
        <f t="shared" si="15"/>
        <v>02:42:39</v>
      </c>
      <c r="S201" s="27">
        <f t="shared" si="16"/>
        <v>0.11295138888888889</v>
      </c>
      <c r="T201" s="29">
        <f t="shared" si="17"/>
        <v>42171.112951388888</v>
      </c>
    </row>
    <row r="202" spans="2:20" ht="38.25">
      <c r="B202" s="9" t="s">
        <v>185</v>
      </c>
      <c r="C202" s="211" t="s">
        <v>234</v>
      </c>
      <c r="D202" s="212"/>
      <c r="E202" s="10" t="s">
        <v>242</v>
      </c>
      <c r="F202" s="12">
        <v>42172</v>
      </c>
      <c r="G202" s="10" t="s">
        <v>16</v>
      </c>
      <c r="H202" s="10" t="s">
        <v>17</v>
      </c>
      <c r="I202" s="13">
        <v>1</v>
      </c>
      <c r="J202" s="14">
        <v>13555</v>
      </c>
      <c r="K202" s="14">
        <v>-13555</v>
      </c>
      <c r="L202" s="13">
        <v>-2.85</v>
      </c>
      <c r="M202" s="13">
        <v>0</v>
      </c>
      <c r="N202" s="13" t="s">
        <v>53</v>
      </c>
      <c r="P202" s="11" t="str">
        <f t="shared" si="13"/>
        <v>2015-06-16</v>
      </c>
      <c r="Q202" s="11">
        <f t="shared" si="14"/>
        <v>42171</v>
      </c>
      <c r="R202" t="str">
        <f t="shared" si="15"/>
        <v>02:54:05</v>
      </c>
      <c r="S202" s="27">
        <f t="shared" si="16"/>
        <v>0.12089120370370371</v>
      </c>
      <c r="T202" s="29">
        <f t="shared" si="17"/>
        <v>42171.120891203704</v>
      </c>
    </row>
    <row r="203" spans="2:20" ht="38.25">
      <c r="B203" s="9" t="s">
        <v>185</v>
      </c>
      <c r="C203" s="211" t="s">
        <v>234</v>
      </c>
      <c r="D203" s="212"/>
      <c r="E203" s="10" t="s">
        <v>243</v>
      </c>
      <c r="F203" s="12">
        <v>42173</v>
      </c>
      <c r="G203" s="10" t="s">
        <v>16</v>
      </c>
      <c r="H203" s="10" t="s">
        <v>17</v>
      </c>
      <c r="I203" s="13">
        <v>1</v>
      </c>
      <c r="J203" s="14">
        <v>13570</v>
      </c>
      <c r="K203" s="14">
        <v>-13570</v>
      </c>
      <c r="L203" s="13">
        <v>-2.85</v>
      </c>
      <c r="M203" s="13">
        <v>0</v>
      </c>
      <c r="N203" s="13" t="s">
        <v>53</v>
      </c>
      <c r="P203" s="11" t="str">
        <f t="shared" si="13"/>
        <v>2015-06-16</v>
      </c>
      <c r="Q203" s="11">
        <f t="shared" si="14"/>
        <v>42171</v>
      </c>
      <c r="R203" t="str">
        <f t="shared" si="15"/>
        <v>21:04:47</v>
      </c>
      <c r="S203" s="27">
        <f t="shared" si="16"/>
        <v>0.87832175925925926</v>
      </c>
      <c r="T203" s="29">
        <f t="shared" si="17"/>
        <v>42171.878321759257</v>
      </c>
    </row>
    <row r="204" spans="2:20" ht="38.25">
      <c r="B204" s="9" t="s">
        <v>185</v>
      </c>
      <c r="C204" s="211" t="s">
        <v>234</v>
      </c>
      <c r="D204" s="212"/>
      <c r="E204" s="10" t="s">
        <v>244</v>
      </c>
      <c r="F204" s="12">
        <v>42173</v>
      </c>
      <c r="G204" s="10" t="s">
        <v>16</v>
      </c>
      <c r="H204" s="10" t="s">
        <v>17</v>
      </c>
      <c r="I204" s="13">
        <v>1</v>
      </c>
      <c r="J204" s="14">
        <v>13522.5</v>
      </c>
      <c r="K204" s="14">
        <v>-13522.5</v>
      </c>
      <c r="L204" s="13">
        <v>-2.85</v>
      </c>
      <c r="M204" s="13">
        <v>0</v>
      </c>
      <c r="N204" s="13" t="s">
        <v>56</v>
      </c>
      <c r="P204" s="11" t="str">
        <f t="shared" si="13"/>
        <v>2015-06-16</v>
      </c>
      <c r="Q204" s="11">
        <f t="shared" si="14"/>
        <v>42171</v>
      </c>
      <c r="R204" t="str">
        <f t="shared" si="15"/>
        <v>23:09:09</v>
      </c>
      <c r="S204" s="27">
        <f t="shared" si="16"/>
        <v>0.96468750000000003</v>
      </c>
      <c r="T204" s="29">
        <f t="shared" si="17"/>
        <v>42171.964687500003</v>
      </c>
    </row>
    <row r="205" spans="2:20" ht="38.25">
      <c r="B205" s="9" t="s">
        <v>185</v>
      </c>
      <c r="C205" s="211" t="s">
        <v>234</v>
      </c>
      <c r="D205" s="212"/>
      <c r="E205" s="10" t="s">
        <v>245</v>
      </c>
      <c r="F205" s="12">
        <v>42173</v>
      </c>
      <c r="G205" s="10" t="s">
        <v>16</v>
      </c>
      <c r="H205" s="10" t="s">
        <v>17</v>
      </c>
      <c r="I205" s="13">
        <v>1</v>
      </c>
      <c r="J205" s="14">
        <v>13622.5</v>
      </c>
      <c r="K205" s="14">
        <v>-13622.5</v>
      </c>
      <c r="L205" s="13">
        <v>-2.85</v>
      </c>
      <c r="M205" s="13">
        <v>0</v>
      </c>
      <c r="N205" s="13" t="s">
        <v>53</v>
      </c>
      <c r="P205" s="11" t="str">
        <f t="shared" si="13"/>
        <v>2015-06-17</v>
      </c>
      <c r="Q205" s="11">
        <f t="shared" si="14"/>
        <v>42172</v>
      </c>
      <c r="R205" t="str">
        <f t="shared" si="15"/>
        <v>02:16:44</v>
      </c>
      <c r="S205" s="27">
        <f t="shared" si="16"/>
        <v>9.4953703703703707E-2</v>
      </c>
      <c r="T205" s="29">
        <f t="shared" si="17"/>
        <v>42172.094953703701</v>
      </c>
    </row>
    <row r="206" spans="2:20" ht="38.25">
      <c r="B206" s="9" t="s">
        <v>185</v>
      </c>
      <c r="C206" s="211" t="s">
        <v>234</v>
      </c>
      <c r="D206" s="212"/>
      <c r="E206" s="10" t="s">
        <v>246</v>
      </c>
      <c r="F206" s="12">
        <v>42174</v>
      </c>
      <c r="G206" s="10" t="s">
        <v>16</v>
      </c>
      <c r="H206" s="10" t="s">
        <v>17</v>
      </c>
      <c r="I206" s="13">
        <v>1</v>
      </c>
      <c r="J206" s="14">
        <v>13365</v>
      </c>
      <c r="K206" s="14">
        <v>-13365</v>
      </c>
      <c r="L206" s="13">
        <v>-2.85</v>
      </c>
      <c r="M206" s="13">
        <v>0</v>
      </c>
      <c r="N206" s="13" t="s">
        <v>53</v>
      </c>
      <c r="P206" s="11" t="str">
        <f t="shared" si="13"/>
        <v>2015-06-18</v>
      </c>
      <c r="Q206" s="11">
        <f t="shared" si="14"/>
        <v>42173</v>
      </c>
      <c r="R206" t="str">
        <f t="shared" si="15"/>
        <v>01:52:46</v>
      </c>
      <c r="S206" s="27">
        <f t="shared" si="16"/>
        <v>7.8310185185185191E-2</v>
      </c>
      <c r="T206" s="29">
        <f t="shared" si="17"/>
        <v>42173.078310185185</v>
      </c>
    </row>
    <row r="207" spans="2:20" ht="38.25">
      <c r="B207" s="9" t="s">
        <v>185</v>
      </c>
      <c r="C207" s="211" t="s">
        <v>234</v>
      </c>
      <c r="D207" s="212"/>
      <c r="E207" s="10" t="s">
        <v>247</v>
      </c>
      <c r="F207" s="12">
        <v>42174</v>
      </c>
      <c r="G207" s="10" t="s">
        <v>16</v>
      </c>
      <c r="H207" s="10" t="s">
        <v>17</v>
      </c>
      <c r="I207" s="13">
        <v>1</v>
      </c>
      <c r="J207" s="14">
        <v>13347.5</v>
      </c>
      <c r="K207" s="14">
        <v>-13347.5</v>
      </c>
      <c r="L207" s="13">
        <v>-2.85</v>
      </c>
      <c r="M207" s="13">
        <v>0</v>
      </c>
      <c r="N207" s="13" t="s">
        <v>53</v>
      </c>
      <c r="P207" s="11" t="str">
        <f t="shared" ref="P207:P270" si="18">LEFT(E207,10)</f>
        <v>2015-06-18</v>
      </c>
      <c r="Q207" s="11">
        <f t="shared" ref="Q207:Q270" si="19">DATE(YEAR(P207),MONTH(P207),DAY(P207))</f>
        <v>42173</v>
      </c>
      <c r="R207" t="str">
        <f t="shared" ref="R207:R270" si="20">RIGHT(E207,8)</f>
        <v>02:11:25</v>
      </c>
      <c r="S207" s="27">
        <f t="shared" ref="S207:S270" si="21">TIME(LEFT(R207,2),MID(R207,4,2),RIGHT(R207,2))</f>
        <v>9.1261574074074078E-2</v>
      </c>
      <c r="T207" s="29">
        <f t="shared" ref="T207:T270" si="22">Q207+S207</f>
        <v>42173.091261574074</v>
      </c>
    </row>
    <row r="208" spans="2:20" ht="38.25">
      <c r="B208" s="9" t="s">
        <v>185</v>
      </c>
      <c r="C208" s="211" t="s">
        <v>234</v>
      </c>
      <c r="D208" s="212"/>
      <c r="E208" s="10" t="s">
        <v>248</v>
      </c>
      <c r="F208" s="12">
        <v>42174</v>
      </c>
      <c r="G208" s="10" t="s">
        <v>16</v>
      </c>
      <c r="H208" s="10" t="s">
        <v>17</v>
      </c>
      <c r="I208" s="13">
        <v>1</v>
      </c>
      <c r="J208" s="14">
        <v>13240</v>
      </c>
      <c r="K208" s="14">
        <v>-13240</v>
      </c>
      <c r="L208" s="13">
        <v>-2.85</v>
      </c>
      <c r="M208" s="13">
        <v>0</v>
      </c>
      <c r="N208" s="13" t="s">
        <v>56</v>
      </c>
      <c r="P208" s="11" t="str">
        <f t="shared" si="18"/>
        <v>2015-06-18</v>
      </c>
      <c r="Q208" s="11">
        <f t="shared" si="19"/>
        <v>42173</v>
      </c>
      <c r="R208" t="str">
        <f t="shared" si="20"/>
        <v>02:39:26</v>
      </c>
      <c r="S208" s="27">
        <f t="shared" si="21"/>
        <v>0.11071759259259258</v>
      </c>
      <c r="T208" s="29">
        <f t="shared" si="22"/>
        <v>42173.110717592594</v>
      </c>
    </row>
    <row r="209" spans="2:20" ht="38.25">
      <c r="B209" s="9" t="s">
        <v>185</v>
      </c>
      <c r="C209" s="211" t="s">
        <v>234</v>
      </c>
      <c r="D209" s="212"/>
      <c r="E209" s="10" t="s">
        <v>249</v>
      </c>
      <c r="F209" s="12">
        <v>42177</v>
      </c>
      <c r="G209" s="10" t="s">
        <v>16</v>
      </c>
      <c r="H209" s="10" t="s">
        <v>17</v>
      </c>
      <c r="I209" s="13">
        <v>1</v>
      </c>
      <c r="J209" s="14">
        <v>12967.5</v>
      </c>
      <c r="K209" s="14">
        <v>-12967.5</v>
      </c>
      <c r="L209" s="13">
        <v>-2.85</v>
      </c>
      <c r="M209" s="13">
        <v>0</v>
      </c>
      <c r="N209" s="13" t="s">
        <v>56</v>
      </c>
      <c r="P209" s="11" t="str">
        <f t="shared" si="18"/>
        <v>2015-06-19</v>
      </c>
      <c r="Q209" s="11">
        <f t="shared" si="19"/>
        <v>42174</v>
      </c>
      <c r="R209" t="str">
        <f t="shared" si="20"/>
        <v>01:56:42</v>
      </c>
      <c r="S209" s="27">
        <f t="shared" si="21"/>
        <v>8.1041666666666665E-2</v>
      </c>
      <c r="T209" s="29">
        <f t="shared" si="22"/>
        <v>42174.081041666665</v>
      </c>
    </row>
    <row r="210" spans="2:20" ht="38.25">
      <c r="B210" s="9" t="s">
        <v>185</v>
      </c>
      <c r="C210" s="211" t="s">
        <v>234</v>
      </c>
      <c r="D210" s="212"/>
      <c r="E210" s="10" t="s">
        <v>250</v>
      </c>
      <c r="F210" s="12">
        <v>42177</v>
      </c>
      <c r="G210" s="10" t="s">
        <v>16</v>
      </c>
      <c r="H210" s="10" t="s">
        <v>17</v>
      </c>
      <c r="I210" s="13">
        <v>1</v>
      </c>
      <c r="J210" s="14">
        <v>13027.5</v>
      </c>
      <c r="K210" s="14">
        <v>-13027.5</v>
      </c>
      <c r="L210" s="13">
        <v>-2.85</v>
      </c>
      <c r="M210" s="13">
        <v>0</v>
      </c>
      <c r="N210" s="13" t="s">
        <v>53</v>
      </c>
      <c r="P210" s="11" t="str">
        <f t="shared" si="18"/>
        <v>2015-06-19</v>
      </c>
      <c r="Q210" s="11">
        <f t="shared" si="19"/>
        <v>42174</v>
      </c>
      <c r="R210" t="str">
        <f t="shared" si="20"/>
        <v>02:03:44</v>
      </c>
      <c r="S210" s="27">
        <f t="shared" si="21"/>
        <v>8.5925925925925919E-2</v>
      </c>
      <c r="T210" s="29">
        <f t="shared" si="22"/>
        <v>42174.085925925923</v>
      </c>
    </row>
    <row r="211" spans="2:20" ht="38.25">
      <c r="B211" s="9" t="s">
        <v>185</v>
      </c>
      <c r="C211" s="211" t="s">
        <v>234</v>
      </c>
      <c r="D211" s="212"/>
      <c r="E211" s="10" t="s">
        <v>251</v>
      </c>
      <c r="F211" s="12">
        <v>42177</v>
      </c>
      <c r="G211" s="10" t="s">
        <v>16</v>
      </c>
      <c r="H211" s="10" t="s">
        <v>17</v>
      </c>
      <c r="I211" s="13">
        <v>1</v>
      </c>
      <c r="J211" s="14">
        <v>12885</v>
      </c>
      <c r="K211" s="14">
        <v>-12885</v>
      </c>
      <c r="L211" s="13">
        <v>-2.85</v>
      </c>
      <c r="M211" s="13">
        <v>0</v>
      </c>
      <c r="N211" s="13" t="s">
        <v>53</v>
      </c>
      <c r="P211" s="11" t="str">
        <f t="shared" si="18"/>
        <v>2015-06-19</v>
      </c>
      <c r="Q211" s="11">
        <f t="shared" si="19"/>
        <v>42174</v>
      </c>
      <c r="R211" t="str">
        <f t="shared" si="20"/>
        <v>02:31:16</v>
      </c>
      <c r="S211" s="27">
        <f t="shared" si="21"/>
        <v>0.10504629629629629</v>
      </c>
      <c r="T211" s="29">
        <f t="shared" si="22"/>
        <v>42174.105046296296</v>
      </c>
    </row>
    <row r="212" spans="2:20" ht="38.25">
      <c r="B212" s="9" t="s">
        <v>185</v>
      </c>
      <c r="C212" s="211" t="s">
        <v>234</v>
      </c>
      <c r="D212" s="212"/>
      <c r="E212" s="10" t="s">
        <v>252</v>
      </c>
      <c r="F212" s="12">
        <v>42179</v>
      </c>
      <c r="G212" s="10" t="s">
        <v>16</v>
      </c>
      <c r="H212" s="10" t="s">
        <v>17</v>
      </c>
      <c r="I212" s="13">
        <v>1</v>
      </c>
      <c r="J212" s="14">
        <v>12882.5</v>
      </c>
      <c r="K212" s="14">
        <v>-12882.5</v>
      </c>
      <c r="L212" s="13">
        <v>-2.85</v>
      </c>
      <c r="M212" s="13">
        <v>0</v>
      </c>
      <c r="N212" s="13" t="s">
        <v>56</v>
      </c>
      <c r="P212" s="11" t="str">
        <f t="shared" si="18"/>
        <v>2015-06-23</v>
      </c>
      <c r="Q212" s="11">
        <f t="shared" si="19"/>
        <v>42178</v>
      </c>
      <c r="R212" t="str">
        <f t="shared" si="20"/>
        <v>02:27:27</v>
      </c>
      <c r="S212" s="27">
        <f t="shared" si="21"/>
        <v>0.10239583333333334</v>
      </c>
      <c r="T212" s="29">
        <f t="shared" si="22"/>
        <v>42178.102395833332</v>
      </c>
    </row>
    <row r="213" spans="2:20" ht="38.25">
      <c r="B213" s="9" t="s">
        <v>185</v>
      </c>
      <c r="C213" s="211" t="s">
        <v>234</v>
      </c>
      <c r="D213" s="212"/>
      <c r="E213" s="10" t="s">
        <v>253</v>
      </c>
      <c r="F213" s="12">
        <v>42179</v>
      </c>
      <c r="G213" s="10" t="s">
        <v>16</v>
      </c>
      <c r="H213" s="10" t="s">
        <v>17</v>
      </c>
      <c r="I213" s="13">
        <v>1</v>
      </c>
      <c r="J213" s="14">
        <v>13002.5</v>
      </c>
      <c r="K213" s="14">
        <v>-13002.5</v>
      </c>
      <c r="L213" s="13">
        <v>-2.85</v>
      </c>
      <c r="M213" s="13">
        <v>0</v>
      </c>
      <c r="N213" s="13" t="s">
        <v>53</v>
      </c>
      <c r="P213" s="11" t="str">
        <f t="shared" si="18"/>
        <v>2015-06-23</v>
      </c>
      <c r="Q213" s="11">
        <f t="shared" si="19"/>
        <v>42178</v>
      </c>
      <c r="R213" t="str">
        <f t="shared" si="20"/>
        <v>02:36:40</v>
      </c>
      <c r="S213" s="27">
        <f t="shared" si="21"/>
        <v>0.10879629629629629</v>
      </c>
      <c r="T213" s="29">
        <f t="shared" si="22"/>
        <v>42178.108796296299</v>
      </c>
    </row>
    <row r="214" spans="2:20" ht="38.25">
      <c r="B214" s="9" t="s">
        <v>185</v>
      </c>
      <c r="C214" s="211" t="s">
        <v>234</v>
      </c>
      <c r="D214" s="212"/>
      <c r="E214" s="10" t="s">
        <v>254</v>
      </c>
      <c r="F214" s="12">
        <v>42180</v>
      </c>
      <c r="G214" s="10" t="s">
        <v>16</v>
      </c>
      <c r="H214" s="10" t="s">
        <v>17</v>
      </c>
      <c r="I214" s="13">
        <v>1</v>
      </c>
      <c r="J214" s="14">
        <v>12897.5</v>
      </c>
      <c r="K214" s="14">
        <v>-12897.5</v>
      </c>
      <c r="L214" s="13">
        <v>-2.85</v>
      </c>
      <c r="M214" s="13">
        <v>0</v>
      </c>
      <c r="N214" s="13" t="s">
        <v>53</v>
      </c>
      <c r="P214" s="11" t="str">
        <f t="shared" si="18"/>
        <v>2015-06-24</v>
      </c>
      <c r="Q214" s="11">
        <f t="shared" si="19"/>
        <v>42179</v>
      </c>
      <c r="R214" t="str">
        <f t="shared" si="20"/>
        <v>01:25:07</v>
      </c>
      <c r="S214" s="27">
        <f t="shared" si="21"/>
        <v>5.9108796296296291E-2</v>
      </c>
      <c r="T214" s="29">
        <f t="shared" si="22"/>
        <v>42179.059108796297</v>
      </c>
    </row>
    <row r="215" spans="2:20" ht="38.25">
      <c r="B215" s="9" t="s">
        <v>185</v>
      </c>
      <c r="C215" s="211" t="s">
        <v>234</v>
      </c>
      <c r="D215" s="212"/>
      <c r="E215" s="10" t="s">
        <v>255</v>
      </c>
      <c r="F215" s="12">
        <v>42180</v>
      </c>
      <c r="G215" s="10" t="s">
        <v>16</v>
      </c>
      <c r="H215" s="10" t="s">
        <v>17</v>
      </c>
      <c r="I215" s="13">
        <v>1</v>
      </c>
      <c r="J215" s="14">
        <v>13157.5</v>
      </c>
      <c r="K215" s="14">
        <v>-13157.5</v>
      </c>
      <c r="L215" s="13">
        <v>-2.85</v>
      </c>
      <c r="M215" s="13">
        <v>0</v>
      </c>
      <c r="N215" s="13" t="s">
        <v>53</v>
      </c>
      <c r="P215" s="11" t="str">
        <f t="shared" si="18"/>
        <v>2015-06-24</v>
      </c>
      <c r="Q215" s="11">
        <f t="shared" si="19"/>
        <v>42179</v>
      </c>
      <c r="R215" t="str">
        <f t="shared" si="20"/>
        <v>02:18:33</v>
      </c>
      <c r="S215" s="27">
        <f t="shared" si="21"/>
        <v>9.6215277777777775E-2</v>
      </c>
      <c r="T215" s="29">
        <f t="shared" si="22"/>
        <v>42179.096215277779</v>
      </c>
    </row>
    <row r="216" spans="2:20" ht="38.25">
      <c r="B216" s="9" t="s">
        <v>185</v>
      </c>
      <c r="C216" s="211" t="s">
        <v>234</v>
      </c>
      <c r="D216" s="212"/>
      <c r="E216" s="10" t="s">
        <v>256</v>
      </c>
      <c r="F216" s="12">
        <v>42181</v>
      </c>
      <c r="G216" s="10" t="s">
        <v>16</v>
      </c>
      <c r="H216" s="10" t="s">
        <v>17</v>
      </c>
      <c r="I216" s="13">
        <v>1</v>
      </c>
      <c r="J216" s="14">
        <v>13260</v>
      </c>
      <c r="K216" s="14">
        <v>-13260</v>
      </c>
      <c r="L216" s="13">
        <v>-2.85</v>
      </c>
      <c r="M216" s="13">
        <v>0</v>
      </c>
      <c r="N216" s="13" t="s">
        <v>53</v>
      </c>
      <c r="P216" s="11" t="str">
        <f t="shared" si="18"/>
        <v>2015-06-24</v>
      </c>
      <c r="Q216" s="11">
        <f t="shared" si="19"/>
        <v>42179</v>
      </c>
      <c r="R216" t="str">
        <f t="shared" si="20"/>
        <v>06:39:42</v>
      </c>
      <c r="S216" s="27">
        <f t="shared" si="21"/>
        <v>0.27756944444444448</v>
      </c>
      <c r="T216" s="29">
        <f t="shared" si="22"/>
        <v>42179.277569444443</v>
      </c>
    </row>
    <row r="217" spans="2:20">
      <c r="B217" s="216" t="s">
        <v>257</v>
      </c>
      <c r="C217" s="216"/>
      <c r="D217" s="216"/>
      <c r="E217" s="216"/>
      <c r="F217" s="216"/>
      <c r="G217" s="216"/>
      <c r="H217" s="217"/>
      <c r="I217" s="17">
        <v>22</v>
      </c>
      <c r="J217" s="18">
        <v>13446.931818200001</v>
      </c>
      <c r="K217" s="18">
        <v>-295832.5</v>
      </c>
      <c r="L217" s="17">
        <v>-62.7</v>
      </c>
      <c r="M217" s="17">
        <v>0</v>
      </c>
      <c r="N217" s="19"/>
      <c r="P217" s="11" t="str">
        <f t="shared" si="18"/>
        <v/>
      </c>
      <c r="Q217" s="11" t="e">
        <f t="shared" si="19"/>
        <v>#VALUE!</v>
      </c>
      <c r="R217" t="str">
        <f t="shared" si="20"/>
        <v/>
      </c>
      <c r="S217" s="27" t="e">
        <f t="shared" si="21"/>
        <v>#VALUE!</v>
      </c>
      <c r="T217" s="29" t="e">
        <f t="shared" si="22"/>
        <v>#VALUE!</v>
      </c>
    </row>
    <row r="218" spans="2:20" ht="38.25">
      <c r="B218" s="9" t="s">
        <v>185</v>
      </c>
      <c r="C218" s="211" t="s">
        <v>234</v>
      </c>
      <c r="D218" s="212"/>
      <c r="E218" s="10" t="s">
        <v>258</v>
      </c>
      <c r="F218" s="12">
        <v>42166</v>
      </c>
      <c r="G218" s="10" t="s">
        <v>16</v>
      </c>
      <c r="H218" s="10" t="s">
        <v>31</v>
      </c>
      <c r="I218" s="13">
        <v>-1</v>
      </c>
      <c r="J218" s="14">
        <v>14402.5</v>
      </c>
      <c r="K218" s="14">
        <v>14402.5</v>
      </c>
      <c r="L218" s="13">
        <v>-2.85</v>
      </c>
      <c r="M218" s="13">
        <v>0</v>
      </c>
      <c r="N218" s="13" t="s">
        <v>56</v>
      </c>
      <c r="P218" s="11" t="str">
        <f t="shared" si="18"/>
        <v>2015-06-09</v>
      </c>
      <c r="Q218" s="11">
        <f t="shared" si="19"/>
        <v>42164</v>
      </c>
      <c r="R218" t="str">
        <f t="shared" si="20"/>
        <v>21:55:27</v>
      </c>
      <c r="S218" s="27">
        <f t="shared" si="21"/>
        <v>0.91350694444444447</v>
      </c>
      <c r="T218" s="29">
        <f t="shared" si="22"/>
        <v>42164.913506944446</v>
      </c>
    </row>
    <row r="219" spans="2:20" ht="38.25">
      <c r="B219" s="9" t="s">
        <v>185</v>
      </c>
      <c r="C219" s="211" t="s">
        <v>234</v>
      </c>
      <c r="D219" s="212"/>
      <c r="E219" s="10" t="s">
        <v>259</v>
      </c>
      <c r="F219" s="12">
        <v>42167</v>
      </c>
      <c r="G219" s="10" t="s">
        <v>16</v>
      </c>
      <c r="H219" s="10" t="s">
        <v>31</v>
      </c>
      <c r="I219" s="13">
        <v>-1</v>
      </c>
      <c r="J219" s="14">
        <v>14125</v>
      </c>
      <c r="K219" s="14">
        <v>14125</v>
      </c>
      <c r="L219" s="13">
        <v>-2.85</v>
      </c>
      <c r="M219" s="13">
        <v>0</v>
      </c>
      <c r="N219" s="13" t="s">
        <v>53</v>
      </c>
      <c r="P219" s="11" t="str">
        <f t="shared" si="18"/>
        <v>2015-06-10</v>
      </c>
      <c r="Q219" s="11">
        <f t="shared" si="19"/>
        <v>42165</v>
      </c>
      <c r="R219" t="str">
        <f t="shared" si="20"/>
        <v>22:04:32</v>
      </c>
      <c r="S219" s="27">
        <f t="shared" si="21"/>
        <v>0.91981481481481486</v>
      </c>
      <c r="T219" s="29">
        <f t="shared" si="22"/>
        <v>42165.919814814813</v>
      </c>
    </row>
    <row r="220" spans="2:20" ht="38.25">
      <c r="B220" s="9" t="s">
        <v>185</v>
      </c>
      <c r="C220" s="211" t="s">
        <v>234</v>
      </c>
      <c r="D220" s="212"/>
      <c r="E220" s="10" t="s">
        <v>260</v>
      </c>
      <c r="F220" s="12">
        <v>42170</v>
      </c>
      <c r="G220" s="10" t="s">
        <v>16</v>
      </c>
      <c r="H220" s="10" t="s">
        <v>31</v>
      </c>
      <c r="I220" s="13">
        <v>-1</v>
      </c>
      <c r="J220" s="14">
        <v>14250</v>
      </c>
      <c r="K220" s="14">
        <v>14250</v>
      </c>
      <c r="L220" s="13">
        <v>-2.85</v>
      </c>
      <c r="M220" s="13">
        <v>0</v>
      </c>
      <c r="N220" s="13" t="s">
        <v>56</v>
      </c>
      <c r="P220" s="11" t="str">
        <f t="shared" si="18"/>
        <v>2015-06-12</v>
      </c>
      <c r="Q220" s="11">
        <f t="shared" si="19"/>
        <v>42167</v>
      </c>
      <c r="R220" t="str">
        <f t="shared" si="20"/>
        <v>02:40:48</v>
      </c>
      <c r="S220" s="27">
        <f t="shared" si="21"/>
        <v>0.11166666666666665</v>
      </c>
      <c r="T220" s="29">
        <f t="shared" si="22"/>
        <v>42167.111666666664</v>
      </c>
    </row>
    <row r="221" spans="2:20" ht="38.25">
      <c r="B221" s="9" t="s">
        <v>185</v>
      </c>
      <c r="C221" s="211" t="s">
        <v>234</v>
      </c>
      <c r="D221" s="212"/>
      <c r="E221" s="10" t="s">
        <v>261</v>
      </c>
      <c r="F221" s="12">
        <v>42171</v>
      </c>
      <c r="G221" s="10" t="s">
        <v>16</v>
      </c>
      <c r="H221" s="10" t="s">
        <v>31</v>
      </c>
      <c r="I221" s="13">
        <v>-1</v>
      </c>
      <c r="J221" s="14">
        <v>14080</v>
      </c>
      <c r="K221" s="14">
        <v>14080</v>
      </c>
      <c r="L221" s="13">
        <v>-2.85</v>
      </c>
      <c r="M221" s="13">
        <v>0</v>
      </c>
      <c r="N221" s="13" t="s">
        <v>56</v>
      </c>
      <c r="P221" s="11" t="str">
        <f t="shared" si="18"/>
        <v>2015-06-15</v>
      </c>
      <c r="Q221" s="11">
        <f t="shared" si="19"/>
        <v>42170</v>
      </c>
      <c r="R221" t="str">
        <f t="shared" si="20"/>
        <v>02:04:17</v>
      </c>
      <c r="S221" s="27">
        <f t="shared" si="21"/>
        <v>8.6307870370370368E-2</v>
      </c>
      <c r="T221" s="29">
        <f t="shared" si="22"/>
        <v>42170.08630787037</v>
      </c>
    </row>
    <row r="222" spans="2:20" ht="38.25">
      <c r="B222" s="9" t="s">
        <v>185</v>
      </c>
      <c r="C222" s="211" t="s">
        <v>234</v>
      </c>
      <c r="D222" s="212"/>
      <c r="E222" s="10" t="s">
        <v>262</v>
      </c>
      <c r="F222" s="12">
        <v>42172</v>
      </c>
      <c r="G222" s="10" t="s">
        <v>16</v>
      </c>
      <c r="H222" s="10" t="s">
        <v>31</v>
      </c>
      <c r="I222" s="13">
        <v>-1</v>
      </c>
      <c r="J222" s="14">
        <v>13700</v>
      </c>
      <c r="K222" s="14">
        <v>13700</v>
      </c>
      <c r="L222" s="13">
        <v>-2.85</v>
      </c>
      <c r="M222" s="13">
        <v>0</v>
      </c>
      <c r="N222" s="13" t="s">
        <v>53</v>
      </c>
      <c r="P222" s="11" t="str">
        <f t="shared" si="18"/>
        <v>2015-06-16</v>
      </c>
      <c r="Q222" s="11">
        <f t="shared" si="19"/>
        <v>42171</v>
      </c>
      <c r="R222" t="str">
        <f t="shared" si="20"/>
        <v>01:17:25</v>
      </c>
      <c r="S222" s="27">
        <f t="shared" si="21"/>
        <v>5.376157407407408E-2</v>
      </c>
      <c r="T222" s="29">
        <f t="shared" si="22"/>
        <v>42171.053761574076</v>
      </c>
    </row>
    <row r="223" spans="2:20" ht="38.25">
      <c r="B223" s="9" t="s">
        <v>185</v>
      </c>
      <c r="C223" s="211" t="s">
        <v>234</v>
      </c>
      <c r="D223" s="212"/>
      <c r="E223" s="10" t="s">
        <v>263</v>
      </c>
      <c r="F223" s="12">
        <v>42172</v>
      </c>
      <c r="G223" s="10" t="s">
        <v>16</v>
      </c>
      <c r="H223" s="10" t="s">
        <v>31</v>
      </c>
      <c r="I223" s="13">
        <v>-1</v>
      </c>
      <c r="J223" s="14">
        <v>13577.5</v>
      </c>
      <c r="K223" s="14">
        <v>13577.5</v>
      </c>
      <c r="L223" s="13">
        <v>-2.85</v>
      </c>
      <c r="M223" s="13">
        <v>0</v>
      </c>
      <c r="N223" s="13" t="s">
        <v>53</v>
      </c>
      <c r="P223" s="11" t="str">
        <f t="shared" si="18"/>
        <v>2015-06-16</v>
      </c>
      <c r="Q223" s="11">
        <f t="shared" si="19"/>
        <v>42171</v>
      </c>
      <c r="R223" t="str">
        <f t="shared" si="20"/>
        <v>02:11:04</v>
      </c>
      <c r="S223" s="27">
        <f t="shared" si="21"/>
        <v>9.1018518518518512E-2</v>
      </c>
      <c r="T223" s="29">
        <f t="shared" si="22"/>
        <v>42171.09101851852</v>
      </c>
    </row>
    <row r="224" spans="2:20" ht="38.25">
      <c r="B224" s="9" t="s">
        <v>185</v>
      </c>
      <c r="C224" s="211" t="s">
        <v>234</v>
      </c>
      <c r="D224" s="212"/>
      <c r="E224" s="10" t="s">
        <v>264</v>
      </c>
      <c r="F224" s="12">
        <v>42172</v>
      </c>
      <c r="G224" s="10" t="s">
        <v>16</v>
      </c>
      <c r="H224" s="10" t="s">
        <v>31</v>
      </c>
      <c r="I224" s="13">
        <v>-1</v>
      </c>
      <c r="J224" s="14">
        <v>13455</v>
      </c>
      <c r="K224" s="14">
        <v>13455</v>
      </c>
      <c r="L224" s="13">
        <v>-2.85</v>
      </c>
      <c r="M224" s="13">
        <v>0</v>
      </c>
      <c r="N224" s="13" t="s">
        <v>53</v>
      </c>
      <c r="P224" s="11" t="str">
        <f t="shared" si="18"/>
        <v>2015-06-16</v>
      </c>
      <c r="Q224" s="11">
        <f t="shared" si="19"/>
        <v>42171</v>
      </c>
      <c r="R224" t="str">
        <f t="shared" si="20"/>
        <v>02:37:14</v>
      </c>
      <c r="S224" s="27">
        <f t="shared" si="21"/>
        <v>0.10918981481481482</v>
      </c>
      <c r="T224" s="29">
        <f t="shared" si="22"/>
        <v>42171.109189814815</v>
      </c>
    </row>
    <row r="225" spans="2:20" ht="38.25">
      <c r="B225" s="9" t="s">
        <v>185</v>
      </c>
      <c r="C225" s="211" t="s">
        <v>234</v>
      </c>
      <c r="D225" s="212"/>
      <c r="E225" s="10" t="s">
        <v>265</v>
      </c>
      <c r="F225" s="12">
        <v>42172</v>
      </c>
      <c r="G225" s="10" t="s">
        <v>16</v>
      </c>
      <c r="H225" s="10" t="s">
        <v>31</v>
      </c>
      <c r="I225" s="13">
        <v>-1</v>
      </c>
      <c r="J225" s="14">
        <v>13555</v>
      </c>
      <c r="K225" s="14">
        <v>13555</v>
      </c>
      <c r="L225" s="13">
        <v>-2.85</v>
      </c>
      <c r="M225" s="13">
        <v>0</v>
      </c>
      <c r="N225" s="13" t="s">
        <v>56</v>
      </c>
      <c r="P225" s="11" t="str">
        <f t="shared" si="18"/>
        <v>2015-06-16</v>
      </c>
      <c r="Q225" s="11">
        <f t="shared" si="19"/>
        <v>42171</v>
      </c>
      <c r="R225" t="str">
        <f t="shared" si="20"/>
        <v>02:59:51</v>
      </c>
      <c r="S225" s="27">
        <f t="shared" si="21"/>
        <v>0.12489583333333333</v>
      </c>
      <c r="T225" s="29">
        <f t="shared" si="22"/>
        <v>42171.124895833331</v>
      </c>
    </row>
    <row r="226" spans="2:20" ht="38.25">
      <c r="B226" s="9" t="s">
        <v>185</v>
      </c>
      <c r="C226" s="211" t="s">
        <v>234</v>
      </c>
      <c r="D226" s="212"/>
      <c r="E226" s="10" t="s">
        <v>266</v>
      </c>
      <c r="F226" s="12">
        <v>42173</v>
      </c>
      <c r="G226" s="10" t="s">
        <v>16</v>
      </c>
      <c r="H226" s="10" t="s">
        <v>31</v>
      </c>
      <c r="I226" s="13">
        <v>-1</v>
      </c>
      <c r="J226" s="14">
        <v>13507.5</v>
      </c>
      <c r="K226" s="14">
        <v>13507.5</v>
      </c>
      <c r="L226" s="13">
        <v>-2.85</v>
      </c>
      <c r="M226" s="13">
        <v>0</v>
      </c>
      <c r="N226" s="13" t="s">
        <v>56</v>
      </c>
      <c r="P226" s="11" t="str">
        <f t="shared" si="18"/>
        <v>2015-06-16</v>
      </c>
      <c r="Q226" s="11">
        <f t="shared" si="19"/>
        <v>42171</v>
      </c>
      <c r="R226" t="str">
        <f t="shared" si="20"/>
        <v>22:00:20</v>
      </c>
      <c r="S226" s="27">
        <f t="shared" si="21"/>
        <v>0.91689814814814818</v>
      </c>
      <c r="T226" s="29">
        <f t="shared" si="22"/>
        <v>42171.916898148149</v>
      </c>
    </row>
    <row r="227" spans="2:20" ht="38.25">
      <c r="B227" s="9" t="s">
        <v>185</v>
      </c>
      <c r="C227" s="211" t="s">
        <v>234</v>
      </c>
      <c r="D227" s="212"/>
      <c r="E227" s="10" t="s">
        <v>267</v>
      </c>
      <c r="F227" s="12">
        <v>42173</v>
      </c>
      <c r="G227" s="10" t="s">
        <v>16</v>
      </c>
      <c r="H227" s="10" t="s">
        <v>31</v>
      </c>
      <c r="I227" s="13">
        <v>-1</v>
      </c>
      <c r="J227" s="14">
        <v>13405</v>
      </c>
      <c r="K227" s="14">
        <v>13405</v>
      </c>
      <c r="L227" s="13">
        <v>-2.85</v>
      </c>
      <c r="M227" s="13">
        <v>0</v>
      </c>
      <c r="N227" s="13" t="s">
        <v>53</v>
      </c>
      <c r="P227" s="11" t="str">
        <f t="shared" si="18"/>
        <v>2015-06-16</v>
      </c>
      <c r="Q227" s="11">
        <f t="shared" si="19"/>
        <v>42171</v>
      </c>
      <c r="R227" t="str">
        <f t="shared" si="20"/>
        <v>22:46:05</v>
      </c>
      <c r="S227" s="27">
        <f t="shared" si="21"/>
        <v>0.94866898148148149</v>
      </c>
      <c r="T227" s="29">
        <f t="shared" si="22"/>
        <v>42171.94866898148</v>
      </c>
    </row>
    <row r="228" spans="2:20" ht="38.25">
      <c r="B228" s="9" t="s">
        <v>185</v>
      </c>
      <c r="C228" s="211" t="s">
        <v>234</v>
      </c>
      <c r="D228" s="212"/>
      <c r="E228" s="10" t="s">
        <v>268</v>
      </c>
      <c r="F228" s="12">
        <v>42173</v>
      </c>
      <c r="G228" s="10" t="s">
        <v>16</v>
      </c>
      <c r="H228" s="10" t="s">
        <v>31</v>
      </c>
      <c r="I228" s="13">
        <v>-1</v>
      </c>
      <c r="J228" s="14">
        <v>13690</v>
      </c>
      <c r="K228" s="14">
        <v>13690</v>
      </c>
      <c r="L228" s="13">
        <v>-2.85</v>
      </c>
      <c r="M228" s="13">
        <v>0</v>
      </c>
      <c r="N228" s="13" t="s">
        <v>56</v>
      </c>
      <c r="P228" s="11" t="str">
        <f t="shared" si="18"/>
        <v>2015-06-17</v>
      </c>
      <c r="Q228" s="11">
        <f t="shared" si="19"/>
        <v>42172</v>
      </c>
      <c r="R228" t="str">
        <f t="shared" si="20"/>
        <v>02:31:45</v>
      </c>
      <c r="S228" s="27">
        <f t="shared" si="21"/>
        <v>0.10538194444444444</v>
      </c>
      <c r="T228" s="29">
        <f t="shared" si="22"/>
        <v>42172.105381944442</v>
      </c>
    </row>
    <row r="229" spans="2:20" ht="38.25">
      <c r="B229" s="9" t="s">
        <v>185</v>
      </c>
      <c r="C229" s="211" t="s">
        <v>234</v>
      </c>
      <c r="D229" s="212"/>
      <c r="E229" s="10" t="s">
        <v>269</v>
      </c>
      <c r="F229" s="12">
        <v>42174</v>
      </c>
      <c r="G229" s="10" t="s">
        <v>16</v>
      </c>
      <c r="H229" s="10" t="s">
        <v>31</v>
      </c>
      <c r="I229" s="13">
        <v>-2</v>
      </c>
      <c r="J229" s="14">
        <v>13227.5</v>
      </c>
      <c r="K229" s="14">
        <v>26455</v>
      </c>
      <c r="L229" s="13">
        <v>-5.7</v>
      </c>
      <c r="M229" s="13">
        <v>0</v>
      </c>
      <c r="N229" s="13" t="s">
        <v>56</v>
      </c>
      <c r="P229" s="11" t="str">
        <f t="shared" si="18"/>
        <v>2015-06-18</v>
      </c>
      <c r="Q229" s="11">
        <f t="shared" si="19"/>
        <v>42173</v>
      </c>
      <c r="R229" t="str">
        <f t="shared" si="20"/>
        <v>02:33:54</v>
      </c>
      <c r="S229" s="27">
        <f t="shared" si="21"/>
        <v>0.106875</v>
      </c>
      <c r="T229" s="29">
        <f t="shared" si="22"/>
        <v>42173.106874999998</v>
      </c>
    </row>
    <row r="230" spans="2:20" ht="38.25">
      <c r="B230" s="9" t="s">
        <v>185</v>
      </c>
      <c r="C230" s="211" t="s">
        <v>234</v>
      </c>
      <c r="D230" s="212"/>
      <c r="E230" s="10" t="s">
        <v>270</v>
      </c>
      <c r="F230" s="12">
        <v>42174</v>
      </c>
      <c r="G230" s="10" t="s">
        <v>16</v>
      </c>
      <c r="H230" s="10" t="s">
        <v>31</v>
      </c>
      <c r="I230" s="13">
        <v>-1</v>
      </c>
      <c r="J230" s="14">
        <v>13215</v>
      </c>
      <c r="K230" s="14">
        <v>13215</v>
      </c>
      <c r="L230" s="13">
        <v>-2.85</v>
      </c>
      <c r="M230" s="13">
        <v>0</v>
      </c>
      <c r="N230" s="13" t="s">
        <v>53</v>
      </c>
      <c r="P230" s="11" t="str">
        <f t="shared" si="18"/>
        <v>2015-06-18</v>
      </c>
      <c r="Q230" s="11">
        <f t="shared" si="19"/>
        <v>42173</v>
      </c>
      <c r="R230" t="str">
        <f t="shared" si="20"/>
        <v>02:36:33</v>
      </c>
      <c r="S230" s="27">
        <f t="shared" si="21"/>
        <v>0.10871527777777779</v>
      </c>
      <c r="T230" s="29">
        <f t="shared" si="22"/>
        <v>42173.108715277776</v>
      </c>
    </row>
    <row r="231" spans="2:20" ht="38.25">
      <c r="B231" s="9" t="s">
        <v>185</v>
      </c>
      <c r="C231" s="211" t="s">
        <v>234</v>
      </c>
      <c r="D231" s="212"/>
      <c r="E231" s="10" t="s">
        <v>271</v>
      </c>
      <c r="F231" s="12">
        <v>42177</v>
      </c>
      <c r="G231" s="10" t="s">
        <v>16</v>
      </c>
      <c r="H231" s="10" t="s">
        <v>31</v>
      </c>
      <c r="I231" s="13">
        <v>-1</v>
      </c>
      <c r="J231" s="14">
        <v>12882.5</v>
      </c>
      <c r="K231" s="14">
        <v>12882.5</v>
      </c>
      <c r="L231" s="13">
        <v>-2.85</v>
      </c>
      <c r="M231" s="13">
        <v>0</v>
      </c>
      <c r="N231" s="13" t="s">
        <v>53</v>
      </c>
      <c r="P231" s="11" t="str">
        <f t="shared" si="18"/>
        <v>2015-06-19</v>
      </c>
      <c r="Q231" s="11">
        <f t="shared" si="19"/>
        <v>42174</v>
      </c>
      <c r="R231" t="str">
        <f t="shared" si="20"/>
        <v>01:39:35</v>
      </c>
      <c r="S231" s="27">
        <f t="shared" si="21"/>
        <v>6.9155092592592601E-2</v>
      </c>
      <c r="T231" s="29">
        <f t="shared" si="22"/>
        <v>42174.069155092591</v>
      </c>
    </row>
    <row r="232" spans="2:20" ht="38.25">
      <c r="B232" s="9" t="s">
        <v>185</v>
      </c>
      <c r="C232" s="211" t="s">
        <v>234</v>
      </c>
      <c r="D232" s="212"/>
      <c r="E232" s="10" t="s">
        <v>272</v>
      </c>
      <c r="F232" s="12">
        <v>42177</v>
      </c>
      <c r="G232" s="10" t="s">
        <v>16</v>
      </c>
      <c r="H232" s="10" t="s">
        <v>31</v>
      </c>
      <c r="I232" s="13">
        <v>-1</v>
      </c>
      <c r="J232" s="14">
        <v>12870</v>
      </c>
      <c r="K232" s="14">
        <v>12870</v>
      </c>
      <c r="L232" s="13">
        <v>-2.85</v>
      </c>
      <c r="M232" s="13">
        <v>0</v>
      </c>
      <c r="N232" s="13" t="s">
        <v>56</v>
      </c>
      <c r="P232" s="11" t="str">
        <f t="shared" si="18"/>
        <v>2015-06-19</v>
      </c>
      <c r="Q232" s="11">
        <f t="shared" si="19"/>
        <v>42174</v>
      </c>
      <c r="R232" t="str">
        <f t="shared" si="20"/>
        <v>02:22:55</v>
      </c>
      <c r="S232" s="27">
        <f t="shared" si="21"/>
        <v>9.9247685185185189E-2</v>
      </c>
      <c r="T232" s="29">
        <f t="shared" si="22"/>
        <v>42174.099247685182</v>
      </c>
    </row>
    <row r="233" spans="2:20" ht="38.25">
      <c r="B233" s="9" t="s">
        <v>185</v>
      </c>
      <c r="C233" s="211" t="s">
        <v>234</v>
      </c>
      <c r="D233" s="212"/>
      <c r="E233" s="10" t="s">
        <v>273</v>
      </c>
      <c r="F233" s="12">
        <v>42177</v>
      </c>
      <c r="G233" s="10" t="s">
        <v>16</v>
      </c>
      <c r="H233" s="10" t="s">
        <v>31</v>
      </c>
      <c r="I233" s="13">
        <v>-1</v>
      </c>
      <c r="J233" s="14">
        <v>12807.5</v>
      </c>
      <c r="K233" s="14">
        <v>12807.5</v>
      </c>
      <c r="L233" s="13">
        <v>-2.85</v>
      </c>
      <c r="M233" s="13">
        <v>0</v>
      </c>
      <c r="N233" s="13" t="s">
        <v>56</v>
      </c>
      <c r="P233" s="11" t="str">
        <f t="shared" si="18"/>
        <v>2015-06-19</v>
      </c>
      <c r="Q233" s="11">
        <f t="shared" si="19"/>
        <v>42174</v>
      </c>
      <c r="R233" t="str">
        <f t="shared" si="20"/>
        <v>02:34:33</v>
      </c>
      <c r="S233" s="27">
        <f t="shared" si="21"/>
        <v>0.10732638888888889</v>
      </c>
      <c r="T233" s="29">
        <f t="shared" si="22"/>
        <v>42174.10732638889</v>
      </c>
    </row>
    <row r="234" spans="2:20" ht="38.25">
      <c r="B234" s="9" t="s">
        <v>185</v>
      </c>
      <c r="C234" s="211" t="s">
        <v>234</v>
      </c>
      <c r="D234" s="212"/>
      <c r="E234" s="10" t="s">
        <v>274</v>
      </c>
      <c r="F234" s="12">
        <v>42179</v>
      </c>
      <c r="G234" s="10" t="s">
        <v>16</v>
      </c>
      <c r="H234" s="10" t="s">
        <v>31</v>
      </c>
      <c r="I234" s="13">
        <v>-1</v>
      </c>
      <c r="J234" s="14">
        <v>12832.5</v>
      </c>
      <c r="K234" s="14">
        <v>12832.5</v>
      </c>
      <c r="L234" s="13">
        <v>-2.85</v>
      </c>
      <c r="M234" s="13">
        <v>0</v>
      </c>
      <c r="N234" s="13" t="s">
        <v>53</v>
      </c>
      <c r="P234" s="11" t="str">
        <f t="shared" si="18"/>
        <v>2015-06-23</v>
      </c>
      <c r="Q234" s="11">
        <f t="shared" si="19"/>
        <v>42178</v>
      </c>
      <c r="R234" t="str">
        <f t="shared" si="20"/>
        <v>02:22:17</v>
      </c>
      <c r="S234" s="27">
        <f t="shared" si="21"/>
        <v>9.8807870370370365E-2</v>
      </c>
      <c r="T234" s="29">
        <f t="shared" si="22"/>
        <v>42178.098807870374</v>
      </c>
    </row>
    <row r="235" spans="2:20" ht="38.25">
      <c r="B235" s="9" t="s">
        <v>185</v>
      </c>
      <c r="C235" s="211" t="s">
        <v>234</v>
      </c>
      <c r="D235" s="212"/>
      <c r="E235" s="10" t="s">
        <v>275</v>
      </c>
      <c r="F235" s="12">
        <v>42179</v>
      </c>
      <c r="G235" s="10" t="s">
        <v>16</v>
      </c>
      <c r="H235" s="10" t="s">
        <v>31</v>
      </c>
      <c r="I235" s="13">
        <v>-1</v>
      </c>
      <c r="J235" s="14">
        <v>13022.5</v>
      </c>
      <c r="K235" s="14">
        <v>13022.5</v>
      </c>
      <c r="L235" s="13">
        <v>-2.85</v>
      </c>
      <c r="M235" s="13">
        <v>0</v>
      </c>
      <c r="N235" s="13" t="s">
        <v>56</v>
      </c>
      <c r="P235" s="11" t="str">
        <f t="shared" si="18"/>
        <v>2015-06-23</v>
      </c>
      <c r="Q235" s="11">
        <f t="shared" si="19"/>
        <v>42178</v>
      </c>
      <c r="R235" t="str">
        <f t="shared" si="20"/>
        <v>02:42:28</v>
      </c>
      <c r="S235" s="27">
        <f t="shared" si="21"/>
        <v>0.11282407407407408</v>
      </c>
      <c r="T235" s="29">
        <f t="shared" si="22"/>
        <v>42178.112824074073</v>
      </c>
    </row>
    <row r="236" spans="2:20" ht="38.25">
      <c r="B236" s="9" t="s">
        <v>185</v>
      </c>
      <c r="C236" s="211" t="s">
        <v>234</v>
      </c>
      <c r="D236" s="212"/>
      <c r="E236" s="10" t="s">
        <v>276</v>
      </c>
      <c r="F236" s="12">
        <v>42180</v>
      </c>
      <c r="G236" s="10" t="s">
        <v>16</v>
      </c>
      <c r="H236" s="10" t="s">
        <v>31</v>
      </c>
      <c r="I236" s="13">
        <v>-1</v>
      </c>
      <c r="J236" s="14">
        <v>12862.5</v>
      </c>
      <c r="K236" s="14">
        <v>12862.5</v>
      </c>
      <c r="L236" s="13">
        <v>-2.85</v>
      </c>
      <c r="M236" s="13">
        <v>0</v>
      </c>
      <c r="N236" s="13" t="s">
        <v>56</v>
      </c>
      <c r="P236" s="11" t="str">
        <f t="shared" si="18"/>
        <v>2015-06-24</v>
      </c>
      <c r="Q236" s="11">
        <f t="shared" si="19"/>
        <v>42179</v>
      </c>
      <c r="R236" t="str">
        <f t="shared" si="20"/>
        <v>01:29:39</v>
      </c>
      <c r="S236" s="27">
        <f t="shared" si="21"/>
        <v>6.2256944444444441E-2</v>
      </c>
      <c r="T236" s="29">
        <f t="shared" si="22"/>
        <v>42179.062256944446</v>
      </c>
    </row>
    <row r="237" spans="2:20" ht="38.25">
      <c r="B237" s="9" t="s">
        <v>185</v>
      </c>
      <c r="C237" s="211" t="s">
        <v>234</v>
      </c>
      <c r="D237" s="212"/>
      <c r="E237" s="10" t="s">
        <v>277</v>
      </c>
      <c r="F237" s="12">
        <v>42180</v>
      </c>
      <c r="G237" s="10" t="s">
        <v>16</v>
      </c>
      <c r="H237" s="10" t="s">
        <v>31</v>
      </c>
      <c r="I237" s="13">
        <v>-1</v>
      </c>
      <c r="J237" s="14">
        <v>13222.5</v>
      </c>
      <c r="K237" s="14">
        <v>13222.5</v>
      </c>
      <c r="L237" s="13">
        <v>-2.85</v>
      </c>
      <c r="M237" s="13">
        <v>0</v>
      </c>
      <c r="N237" s="13" t="s">
        <v>56</v>
      </c>
      <c r="P237" s="11" t="str">
        <f t="shared" si="18"/>
        <v>2015-06-24</v>
      </c>
      <c r="Q237" s="11">
        <f t="shared" si="19"/>
        <v>42179</v>
      </c>
      <c r="R237" t="str">
        <f t="shared" si="20"/>
        <v>02:54:53</v>
      </c>
      <c r="S237" s="27">
        <f t="shared" si="21"/>
        <v>0.12144675925925925</v>
      </c>
      <c r="T237" s="29">
        <f t="shared" si="22"/>
        <v>42179.121446759258</v>
      </c>
    </row>
    <row r="238" spans="2:20" ht="38.25">
      <c r="B238" s="9" t="s">
        <v>185</v>
      </c>
      <c r="C238" s="211" t="s">
        <v>234</v>
      </c>
      <c r="D238" s="212"/>
      <c r="E238" s="10" t="s">
        <v>278</v>
      </c>
      <c r="F238" s="12">
        <v>42181</v>
      </c>
      <c r="G238" s="10" t="s">
        <v>16</v>
      </c>
      <c r="H238" s="10" t="s">
        <v>31</v>
      </c>
      <c r="I238" s="13">
        <v>-1</v>
      </c>
      <c r="J238" s="14">
        <v>13410</v>
      </c>
      <c r="K238" s="14">
        <v>13410</v>
      </c>
      <c r="L238" s="13">
        <v>-2.85</v>
      </c>
      <c r="M238" s="13">
        <v>0</v>
      </c>
      <c r="N238" s="13" t="s">
        <v>56</v>
      </c>
      <c r="P238" s="11" t="str">
        <f t="shared" si="18"/>
        <v>2015-06-24</v>
      </c>
      <c r="Q238" s="11">
        <f t="shared" si="19"/>
        <v>42179</v>
      </c>
      <c r="R238" t="str">
        <f t="shared" si="20"/>
        <v>07:49:26</v>
      </c>
      <c r="S238" s="27">
        <f t="shared" si="21"/>
        <v>0.32599537037037035</v>
      </c>
      <c r="T238" s="29">
        <f t="shared" si="22"/>
        <v>42179.325995370367</v>
      </c>
    </row>
    <row r="239" spans="2:20">
      <c r="B239" s="216" t="s">
        <v>279</v>
      </c>
      <c r="C239" s="216"/>
      <c r="D239" s="216"/>
      <c r="E239" s="216"/>
      <c r="F239" s="216"/>
      <c r="G239" s="216"/>
      <c r="H239" s="217"/>
      <c r="I239" s="17">
        <v>-22</v>
      </c>
      <c r="J239" s="18">
        <v>13423.9772727</v>
      </c>
      <c r="K239" s="18">
        <v>295327.5</v>
      </c>
      <c r="L239" s="17">
        <v>-62.7</v>
      </c>
      <c r="M239" s="17">
        <v>0</v>
      </c>
      <c r="N239" s="19"/>
      <c r="P239" s="11" t="str">
        <f t="shared" si="18"/>
        <v/>
      </c>
      <c r="Q239" s="11" t="e">
        <f t="shared" si="19"/>
        <v>#VALUE!</v>
      </c>
      <c r="R239" t="str">
        <f t="shared" si="20"/>
        <v/>
      </c>
      <c r="S239" s="27" t="e">
        <f t="shared" si="21"/>
        <v>#VALUE!</v>
      </c>
      <c r="T239" s="29" t="e">
        <f t="shared" si="22"/>
        <v>#VALUE!</v>
      </c>
    </row>
    <row r="240" spans="2:20">
      <c r="B240" s="218"/>
      <c r="C240" s="218"/>
      <c r="D240" s="218"/>
      <c r="E240" s="218"/>
      <c r="F240" s="218"/>
      <c r="G240" s="218"/>
      <c r="H240" s="218"/>
      <c r="I240" s="218"/>
      <c r="J240" s="218"/>
      <c r="K240" s="218"/>
      <c r="L240" s="218"/>
      <c r="M240" s="218"/>
      <c r="N240" s="218"/>
      <c r="P240" s="11" t="str">
        <f t="shared" si="18"/>
        <v/>
      </c>
      <c r="Q240" s="11" t="e">
        <f t="shared" si="19"/>
        <v>#VALUE!</v>
      </c>
      <c r="R240" t="str">
        <f t="shared" si="20"/>
        <v/>
      </c>
      <c r="S240" s="27" t="e">
        <f t="shared" si="21"/>
        <v>#VALUE!</v>
      </c>
      <c r="T240" s="29" t="e">
        <f t="shared" si="22"/>
        <v>#VALUE!</v>
      </c>
    </row>
    <row r="241" spans="2:20">
      <c r="B241" s="219" t="s">
        <v>280</v>
      </c>
      <c r="C241" s="219"/>
      <c r="D241" s="219"/>
      <c r="E241" s="219"/>
      <c r="F241" s="219"/>
      <c r="G241" s="219"/>
      <c r="H241" s="220"/>
      <c r="I241" s="17">
        <v>0</v>
      </c>
      <c r="J241" s="17"/>
      <c r="K241" s="17">
        <v>-505</v>
      </c>
      <c r="L241" s="17">
        <v>-125.4</v>
      </c>
      <c r="M241" s="17">
        <v>0</v>
      </c>
      <c r="N241" s="19"/>
      <c r="P241" s="11" t="str">
        <f t="shared" si="18"/>
        <v/>
      </c>
      <c r="Q241" s="11" t="e">
        <f t="shared" si="19"/>
        <v>#VALUE!</v>
      </c>
      <c r="R241" t="str">
        <f t="shared" si="20"/>
        <v/>
      </c>
      <c r="S241" s="27" t="e">
        <f t="shared" si="21"/>
        <v>#VALUE!</v>
      </c>
      <c r="T241" s="29" t="e">
        <f t="shared" si="22"/>
        <v>#VALUE!</v>
      </c>
    </row>
    <row r="242" spans="2:20" ht="38.25">
      <c r="B242" s="9" t="s">
        <v>185</v>
      </c>
      <c r="C242" s="211" t="s">
        <v>281</v>
      </c>
      <c r="D242" s="212"/>
      <c r="E242" s="10" t="s">
        <v>282</v>
      </c>
      <c r="F242" s="12">
        <v>42184</v>
      </c>
      <c r="G242" s="10" t="s">
        <v>16</v>
      </c>
      <c r="H242" s="10" t="s">
        <v>17</v>
      </c>
      <c r="I242" s="13">
        <v>1</v>
      </c>
      <c r="J242" s="14">
        <v>12387.5</v>
      </c>
      <c r="K242" s="14">
        <v>-12387.5</v>
      </c>
      <c r="L242" s="13">
        <v>-2.85</v>
      </c>
      <c r="M242" s="13">
        <v>0</v>
      </c>
      <c r="N242" s="13" t="s">
        <v>56</v>
      </c>
      <c r="P242" s="11" t="str">
        <f t="shared" si="18"/>
        <v>2015-06-26</v>
      </c>
      <c r="Q242" s="11">
        <f t="shared" si="19"/>
        <v>42181</v>
      </c>
      <c r="R242" t="str">
        <f t="shared" si="20"/>
        <v>01:26:26</v>
      </c>
      <c r="S242" s="27">
        <f t="shared" si="21"/>
        <v>6.0023148148148152E-2</v>
      </c>
      <c r="T242" s="29">
        <f t="shared" si="22"/>
        <v>42181.060023148151</v>
      </c>
    </row>
    <row r="243" spans="2:20" ht="38.25">
      <c r="B243" s="9" t="s">
        <v>185</v>
      </c>
      <c r="C243" s="211" t="s">
        <v>281</v>
      </c>
      <c r="D243" s="212"/>
      <c r="E243" s="10" t="s">
        <v>283</v>
      </c>
      <c r="F243" s="12">
        <v>42184</v>
      </c>
      <c r="G243" s="10" t="s">
        <v>16</v>
      </c>
      <c r="H243" s="10" t="s">
        <v>17</v>
      </c>
      <c r="I243" s="13">
        <v>1</v>
      </c>
      <c r="J243" s="14">
        <v>12287.5</v>
      </c>
      <c r="K243" s="14">
        <v>-12287.5</v>
      </c>
      <c r="L243" s="13">
        <v>-2.85</v>
      </c>
      <c r="M243" s="13">
        <v>0</v>
      </c>
      <c r="N243" s="13" t="s">
        <v>56</v>
      </c>
      <c r="P243" s="11" t="str">
        <f t="shared" si="18"/>
        <v>2015-06-26</v>
      </c>
      <c r="Q243" s="11">
        <f t="shared" si="19"/>
        <v>42181</v>
      </c>
      <c r="R243" t="str">
        <f t="shared" si="20"/>
        <v>01:31:34</v>
      </c>
      <c r="S243" s="27">
        <f t="shared" si="21"/>
        <v>6.3587962962962971E-2</v>
      </c>
      <c r="T243" s="29">
        <f t="shared" si="22"/>
        <v>42181.063587962963</v>
      </c>
    </row>
    <row r="244" spans="2:20" ht="38.25">
      <c r="B244" s="9" t="s">
        <v>185</v>
      </c>
      <c r="C244" s="211" t="s">
        <v>281</v>
      </c>
      <c r="D244" s="212"/>
      <c r="E244" s="10" t="s">
        <v>284</v>
      </c>
      <c r="F244" s="12">
        <v>42184</v>
      </c>
      <c r="G244" s="10" t="s">
        <v>16</v>
      </c>
      <c r="H244" s="10" t="s">
        <v>17</v>
      </c>
      <c r="I244" s="13">
        <v>1</v>
      </c>
      <c r="J244" s="14">
        <v>12140</v>
      </c>
      <c r="K244" s="14">
        <v>-12140</v>
      </c>
      <c r="L244" s="13">
        <v>-2.85</v>
      </c>
      <c r="M244" s="13">
        <v>0</v>
      </c>
      <c r="N244" s="13" t="s">
        <v>56</v>
      </c>
      <c r="P244" s="11" t="str">
        <f t="shared" si="18"/>
        <v>2015-06-26</v>
      </c>
      <c r="Q244" s="11">
        <f t="shared" si="19"/>
        <v>42181</v>
      </c>
      <c r="R244" t="str">
        <f t="shared" si="20"/>
        <v>01:43:47</v>
      </c>
      <c r="S244" s="27">
        <f t="shared" si="21"/>
        <v>7.2071759259259252E-2</v>
      </c>
      <c r="T244" s="29">
        <f t="shared" si="22"/>
        <v>42181.072071759256</v>
      </c>
    </row>
    <row r="245" spans="2:20" ht="38.25">
      <c r="B245" s="9" t="s">
        <v>185</v>
      </c>
      <c r="C245" s="211" t="s">
        <v>281</v>
      </c>
      <c r="D245" s="212"/>
      <c r="E245" s="10" t="s">
        <v>285</v>
      </c>
      <c r="F245" s="12">
        <v>42184</v>
      </c>
      <c r="G245" s="10" t="s">
        <v>16</v>
      </c>
      <c r="H245" s="10" t="s">
        <v>17</v>
      </c>
      <c r="I245" s="13">
        <v>1</v>
      </c>
      <c r="J245" s="14">
        <v>12150</v>
      </c>
      <c r="K245" s="14">
        <v>-12150</v>
      </c>
      <c r="L245" s="13">
        <v>-2.85</v>
      </c>
      <c r="M245" s="13">
        <v>0</v>
      </c>
      <c r="N245" s="13" t="s">
        <v>56</v>
      </c>
      <c r="P245" s="11" t="str">
        <f t="shared" si="18"/>
        <v>2015-06-26</v>
      </c>
      <c r="Q245" s="11">
        <f t="shared" si="19"/>
        <v>42181</v>
      </c>
      <c r="R245" t="str">
        <f t="shared" si="20"/>
        <v>01:49:42</v>
      </c>
      <c r="S245" s="27">
        <f t="shared" si="21"/>
        <v>7.6180555555555557E-2</v>
      </c>
      <c r="T245" s="29">
        <f t="shared" si="22"/>
        <v>42181.076180555552</v>
      </c>
    </row>
    <row r="246" spans="2:20" ht="38.25">
      <c r="B246" s="9" t="s">
        <v>185</v>
      </c>
      <c r="C246" s="211" t="s">
        <v>281</v>
      </c>
      <c r="D246" s="212"/>
      <c r="E246" s="10" t="s">
        <v>286</v>
      </c>
      <c r="F246" s="12">
        <v>42184</v>
      </c>
      <c r="G246" s="10" t="s">
        <v>16</v>
      </c>
      <c r="H246" s="10" t="s">
        <v>17</v>
      </c>
      <c r="I246" s="13">
        <v>1</v>
      </c>
      <c r="J246" s="14">
        <v>12180</v>
      </c>
      <c r="K246" s="14">
        <v>-12180</v>
      </c>
      <c r="L246" s="13">
        <v>-2.85</v>
      </c>
      <c r="M246" s="13">
        <v>0</v>
      </c>
      <c r="N246" s="13" t="s">
        <v>53</v>
      </c>
      <c r="P246" s="11" t="str">
        <f t="shared" si="18"/>
        <v>2015-06-26</v>
      </c>
      <c r="Q246" s="11">
        <f t="shared" si="19"/>
        <v>42181</v>
      </c>
      <c r="R246" t="str">
        <f t="shared" si="20"/>
        <v>01:50:19</v>
      </c>
      <c r="S246" s="27">
        <f t="shared" si="21"/>
        <v>7.66087962962963E-2</v>
      </c>
      <c r="T246" s="29">
        <f t="shared" si="22"/>
        <v>42181.076608796298</v>
      </c>
    </row>
    <row r="247" spans="2:20" ht="38.25">
      <c r="B247" s="9" t="s">
        <v>185</v>
      </c>
      <c r="C247" s="211" t="s">
        <v>281</v>
      </c>
      <c r="D247" s="212"/>
      <c r="E247" s="10" t="s">
        <v>287</v>
      </c>
      <c r="F247" s="12">
        <v>42184</v>
      </c>
      <c r="G247" s="10" t="s">
        <v>16</v>
      </c>
      <c r="H247" s="10" t="s">
        <v>17</v>
      </c>
      <c r="I247" s="13">
        <v>1</v>
      </c>
      <c r="J247" s="14">
        <v>12130</v>
      </c>
      <c r="K247" s="14">
        <v>-12130</v>
      </c>
      <c r="L247" s="13">
        <v>-2.85</v>
      </c>
      <c r="M247" s="13">
        <v>0</v>
      </c>
      <c r="N247" s="13" t="s">
        <v>56</v>
      </c>
      <c r="P247" s="11" t="str">
        <f t="shared" si="18"/>
        <v>2015-06-26</v>
      </c>
      <c r="Q247" s="11">
        <f t="shared" si="19"/>
        <v>42181</v>
      </c>
      <c r="R247" t="str">
        <f t="shared" si="20"/>
        <v>01:53:13</v>
      </c>
      <c r="S247" s="27">
        <f t="shared" si="21"/>
        <v>7.8622685185185184E-2</v>
      </c>
      <c r="T247" s="29">
        <f t="shared" si="22"/>
        <v>42181.078622685185</v>
      </c>
    </row>
    <row r="248" spans="2:20" ht="38.25">
      <c r="B248" s="9" t="s">
        <v>185</v>
      </c>
      <c r="C248" s="211" t="s">
        <v>281</v>
      </c>
      <c r="D248" s="212"/>
      <c r="E248" s="10" t="s">
        <v>288</v>
      </c>
      <c r="F248" s="12">
        <v>42184</v>
      </c>
      <c r="G248" s="10" t="s">
        <v>16</v>
      </c>
      <c r="H248" s="10" t="s">
        <v>17</v>
      </c>
      <c r="I248" s="13">
        <v>1</v>
      </c>
      <c r="J248" s="14">
        <v>12192.5</v>
      </c>
      <c r="K248" s="14">
        <v>-12192.5</v>
      </c>
      <c r="L248" s="13">
        <v>-2.85</v>
      </c>
      <c r="M248" s="13">
        <v>0</v>
      </c>
      <c r="N248" s="13" t="s">
        <v>56</v>
      </c>
      <c r="P248" s="11" t="str">
        <f t="shared" si="18"/>
        <v>2015-06-26</v>
      </c>
      <c r="Q248" s="11">
        <f t="shared" si="19"/>
        <v>42181</v>
      </c>
      <c r="R248" t="str">
        <f t="shared" si="20"/>
        <v>02:00:12</v>
      </c>
      <c r="S248" s="27">
        <f t="shared" si="21"/>
        <v>8.3472222222222225E-2</v>
      </c>
      <c r="T248" s="29">
        <f t="shared" si="22"/>
        <v>42181.083472222221</v>
      </c>
    </row>
    <row r="249" spans="2:20" ht="38.25">
      <c r="B249" s="9" t="s">
        <v>185</v>
      </c>
      <c r="C249" s="211" t="s">
        <v>281</v>
      </c>
      <c r="D249" s="212"/>
      <c r="E249" s="10" t="s">
        <v>289</v>
      </c>
      <c r="F249" s="12">
        <v>42184</v>
      </c>
      <c r="G249" s="10" t="s">
        <v>16</v>
      </c>
      <c r="H249" s="10" t="s">
        <v>17</v>
      </c>
      <c r="I249" s="13">
        <v>1</v>
      </c>
      <c r="J249" s="14">
        <v>11972.5</v>
      </c>
      <c r="K249" s="14">
        <v>-11972.5</v>
      </c>
      <c r="L249" s="13">
        <v>-2.85</v>
      </c>
      <c r="M249" s="13">
        <v>0</v>
      </c>
      <c r="N249" s="13" t="s">
        <v>56</v>
      </c>
      <c r="P249" s="11" t="str">
        <f t="shared" si="18"/>
        <v>2015-06-26</v>
      </c>
      <c r="Q249" s="11">
        <f t="shared" si="19"/>
        <v>42181</v>
      </c>
      <c r="R249" t="str">
        <f t="shared" si="20"/>
        <v>02:16:42</v>
      </c>
      <c r="S249" s="27">
        <f t="shared" si="21"/>
        <v>9.493055555555556E-2</v>
      </c>
      <c r="T249" s="29">
        <f t="shared" si="22"/>
        <v>42181.094930555555</v>
      </c>
    </row>
    <row r="250" spans="2:20" ht="38.25">
      <c r="B250" s="9" t="s">
        <v>185</v>
      </c>
      <c r="C250" s="211" t="s">
        <v>281</v>
      </c>
      <c r="D250" s="212"/>
      <c r="E250" s="10" t="s">
        <v>290</v>
      </c>
      <c r="F250" s="12">
        <v>42184</v>
      </c>
      <c r="G250" s="10" t="s">
        <v>16</v>
      </c>
      <c r="H250" s="10" t="s">
        <v>17</v>
      </c>
      <c r="I250" s="13">
        <v>1</v>
      </c>
      <c r="J250" s="14">
        <v>11785</v>
      </c>
      <c r="K250" s="14">
        <v>-11785</v>
      </c>
      <c r="L250" s="13">
        <v>-2.85</v>
      </c>
      <c r="M250" s="13">
        <v>0</v>
      </c>
      <c r="N250" s="13" t="s">
        <v>53</v>
      </c>
      <c r="P250" s="11" t="str">
        <f t="shared" si="18"/>
        <v>2015-06-26</v>
      </c>
      <c r="Q250" s="11">
        <f t="shared" si="19"/>
        <v>42181</v>
      </c>
      <c r="R250" t="str">
        <f t="shared" si="20"/>
        <v>02:30:56</v>
      </c>
      <c r="S250" s="27">
        <f t="shared" si="21"/>
        <v>0.10481481481481481</v>
      </c>
      <c r="T250" s="29">
        <f t="shared" si="22"/>
        <v>42181.104814814818</v>
      </c>
    </row>
    <row r="251" spans="2:20" ht="38.25">
      <c r="B251" s="9" t="s">
        <v>185</v>
      </c>
      <c r="C251" s="211" t="s">
        <v>281</v>
      </c>
      <c r="D251" s="212"/>
      <c r="E251" s="10" t="s">
        <v>291</v>
      </c>
      <c r="F251" s="12">
        <v>42184</v>
      </c>
      <c r="G251" s="10" t="s">
        <v>16</v>
      </c>
      <c r="H251" s="10" t="s">
        <v>17</v>
      </c>
      <c r="I251" s="13">
        <v>1</v>
      </c>
      <c r="J251" s="14">
        <v>11750</v>
      </c>
      <c r="K251" s="14">
        <v>-11750</v>
      </c>
      <c r="L251" s="13">
        <v>-2.85</v>
      </c>
      <c r="M251" s="13">
        <v>0</v>
      </c>
      <c r="N251" s="13" t="s">
        <v>53</v>
      </c>
      <c r="P251" s="11" t="str">
        <f t="shared" si="18"/>
        <v>2015-06-26</v>
      </c>
      <c r="Q251" s="11">
        <f t="shared" si="19"/>
        <v>42181</v>
      </c>
      <c r="R251" t="str">
        <f t="shared" si="20"/>
        <v>02:54:39</v>
      </c>
      <c r="S251" s="27">
        <f t="shared" si="21"/>
        <v>0.12128472222222221</v>
      </c>
      <c r="T251" s="29">
        <f t="shared" si="22"/>
        <v>42181.12128472222</v>
      </c>
    </row>
    <row r="252" spans="2:20" ht="38.25">
      <c r="B252" s="9" t="s">
        <v>185</v>
      </c>
      <c r="C252" s="211" t="s">
        <v>281</v>
      </c>
      <c r="D252" s="212"/>
      <c r="E252" s="10" t="s">
        <v>292</v>
      </c>
      <c r="F252" s="12">
        <v>42184</v>
      </c>
      <c r="G252" s="10" t="s">
        <v>16</v>
      </c>
      <c r="H252" s="10" t="s">
        <v>17</v>
      </c>
      <c r="I252" s="13">
        <v>1</v>
      </c>
      <c r="J252" s="14">
        <v>11805</v>
      </c>
      <c r="K252" s="14">
        <v>-11805</v>
      </c>
      <c r="L252" s="13">
        <v>-2.85</v>
      </c>
      <c r="M252" s="13">
        <v>0</v>
      </c>
      <c r="N252" s="13" t="s">
        <v>53</v>
      </c>
      <c r="P252" s="11" t="str">
        <f t="shared" si="18"/>
        <v>2015-06-26</v>
      </c>
      <c r="Q252" s="11">
        <f t="shared" si="19"/>
        <v>42181</v>
      </c>
      <c r="R252" t="str">
        <f t="shared" si="20"/>
        <v>02:57:04</v>
      </c>
      <c r="S252" s="27">
        <f t="shared" si="21"/>
        <v>0.12296296296296295</v>
      </c>
      <c r="T252" s="29">
        <f t="shared" si="22"/>
        <v>42181.12296296296</v>
      </c>
    </row>
    <row r="253" spans="2:20" ht="38.25">
      <c r="B253" s="9" t="s">
        <v>185</v>
      </c>
      <c r="C253" s="211" t="s">
        <v>281</v>
      </c>
      <c r="D253" s="212"/>
      <c r="E253" s="10" t="s">
        <v>293</v>
      </c>
      <c r="F253" s="12">
        <v>42186</v>
      </c>
      <c r="G253" s="10" t="s">
        <v>16</v>
      </c>
      <c r="H253" s="10" t="s">
        <v>17</v>
      </c>
      <c r="I253" s="13">
        <v>1</v>
      </c>
      <c r="J253" s="14">
        <v>12300</v>
      </c>
      <c r="K253" s="14">
        <v>-12300</v>
      </c>
      <c r="L253" s="13">
        <v>-2.85</v>
      </c>
      <c r="M253" s="13">
        <v>0</v>
      </c>
      <c r="N253" s="13" t="s">
        <v>53</v>
      </c>
      <c r="P253" s="11" t="str">
        <f t="shared" si="18"/>
        <v>2015-06-30</v>
      </c>
      <c r="Q253" s="11">
        <f t="shared" si="19"/>
        <v>42185</v>
      </c>
      <c r="R253" t="str">
        <f t="shared" si="20"/>
        <v>01:00:36</v>
      </c>
      <c r="S253" s="27">
        <f t="shared" si="21"/>
        <v>4.2083333333333334E-2</v>
      </c>
      <c r="T253" s="29">
        <f t="shared" si="22"/>
        <v>42185.042083333334</v>
      </c>
    </row>
    <row r="254" spans="2:20" ht="38.25">
      <c r="B254" s="9" t="s">
        <v>185</v>
      </c>
      <c r="C254" s="211" t="s">
        <v>281</v>
      </c>
      <c r="D254" s="212"/>
      <c r="E254" s="10" t="s">
        <v>294</v>
      </c>
      <c r="F254" s="12">
        <v>42186</v>
      </c>
      <c r="G254" s="10" t="s">
        <v>16</v>
      </c>
      <c r="H254" s="10" t="s">
        <v>17</v>
      </c>
      <c r="I254" s="13">
        <v>1</v>
      </c>
      <c r="J254" s="14">
        <v>12407.5</v>
      </c>
      <c r="K254" s="14">
        <v>-12407.5</v>
      </c>
      <c r="L254" s="13">
        <v>-2.85</v>
      </c>
      <c r="M254" s="13">
        <v>0</v>
      </c>
      <c r="N254" s="13" t="s">
        <v>53</v>
      </c>
      <c r="P254" s="11" t="str">
        <f t="shared" si="18"/>
        <v>2015-06-30</v>
      </c>
      <c r="Q254" s="11">
        <f t="shared" si="19"/>
        <v>42185</v>
      </c>
      <c r="R254" t="str">
        <f t="shared" si="20"/>
        <v>02:10:35</v>
      </c>
      <c r="S254" s="27">
        <f t="shared" si="21"/>
        <v>9.0682870370370372E-2</v>
      </c>
      <c r="T254" s="29">
        <f t="shared" si="22"/>
        <v>42185.090682870374</v>
      </c>
    </row>
    <row r="255" spans="2:20" ht="38.25">
      <c r="B255" s="9" t="s">
        <v>185</v>
      </c>
      <c r="C255" s="211" t="s">
        <v>281</v>
      </c>
      <c r="D255" s="212"/>
      <c r="E255" s="10" t="s">
        <v>295</v>
      </c>
      <c r="F255" s="12">
        <v>42187</v>
      </c>
      <c r="G255" s="10" t="s">
        <v>16</v>
      </c>
      <c r="H255" s="10" t="s">
        <v>17</v>
      </c>
      <c r="I255" s="13">
        <v>1</v>
      </c>
      <c r="J255" s="14">
        <v>12300</v>
      </c>
      <c r="K255" s="14">
        <v>-12300</v>
      </c>
      <c r="L255" s="13">
        <v>-2.85</v>
      </c>
      <c r="M255" s="13">
        <v>0</v>
      </c>
      <c r="N255" s="13" t="s">
        <v>53</v>
      </c>
      <c r="P255" s="11" t="str">
        <f t="shared" si="18"/>
        <v>2015-07-01</v>
      </c>
      <c r="Q255" s="11">
        <f t="shared" si="19"/>
        <v>42186</v>
      </c>
      <c r="R255" t="str">
        <f t="shared" si="20"/>
        <v>02:27:06</v>
      </c>
      <c r="S255" s="27">
        <f t="shared" si="21"/>
        <v>0.10215277777777777</v>
      </c>
      <c r="T255" s="29">
        <f t="shared" si="22"/>
        <v>42186.102152777778</v>
      </c>
    </row>
    <row r="256" spans="2:20" ht="38.25">
      <c r="B256" s="9" t="s">
        <v>185</v>
      </c>
      <c r="C256" s="211" t="s">
        <v>281</v>
      </c>
      <c r="D256" s="212"/>
      <c r="E256" s="10" t="s">
        <v>296</v>
      </c>
      <c r="F256" s="12">
        <v>42188</v>
      </c>
      <c r="G256" s="10" t="s">
        <v>16</v>
      </c>
      <c r="H256" s="10" t="s">
        <v>17</v>
      </c>
      <c r="I256" s="13">
        <v>1</v>
      </c>
      <c r="J256" s="14">
        <v>11597.5</v>
      </c>
      <c r="K256" s="14">
        <v>-11597.5</v>
      </c>
      <c r="L256" s="13">
        <v>-2.85</v>
      </c>
      <c r="M256" s="13">
        <v>0</v>
      </c>
      <c r="N256" s="13" t="s">
        <v>56</v>
      </c>
      <c r="P256" s="11" t="str">
        <f t="shared" si="18"/>
        <v>2015-07-02</v>
      </c>
      <c r="Q256" s="11">
        <f t="shared" si="19"/>
        <v>42187</v>
      </c>
      <c r="R256" t="str">
        <f t="shared" si="20"/>
        <v>02:33:38</v>
      </c>
      <c r="S256" s="27">
        <f t="shared" si="21"/>
        <v>0.10668981481481482</v>
      </c>
      <c r="T256" s="29">
        <f t="shared" si="22"/>
        <v>42187.106689814813</v>
      </c>
    </row>
    <row r="257" spans="2:20" ht="38.25">
      <c r="B257" s="9" t="s">
        <v>185</v>
      </c>
      <c r="C257" s="211" t="s">
        <v>281</v>
      </c>
      <c r="D257" s="212"/>
      <c r="E257" s="10" t="s">
        <v>297</v>
      </c>
      <c r="F257" s="12">
        <v>42191</v>
      </c>
      <c r="G257" s="10" t="s">
        <v>16</v>
      </c>
      <c r="H257" s="10" t="s">
        <v>17</v>
      </c>
      <c r="I257" s="13">
        <v>1</v>
      </c>
      <c r="J257" s="14">
        <v>11625</v>
      </c>
      <c r="K257" s="14">
        <v>-11625</v>
      </c>
      <c r="L257" s="13">
        <v>-2.85</v>
      </c>
      <c r="M257" s="13">
        <v>0</v>
      </c>
      <c r="N257" s="13" t="s">
        <v>56</v>
      </c>
      <c r="P257" s="11" t="str">
        <f t="shared" si="18"/>
        <v>2015-07-03</v>
      </c>
      <c r="Q257" s="11">
        <f t="shared" si="19"/>
        <v>42188</v>
      </c>
      <c r="R257" t="str">
        <f t="shared" si="20"/>
        <v>02:01:49</v>
      </c>
      <c r="S257" s="27">
        <f t="shared" si="21"/>
        <v>8.4594907407407396E-2</v>
      </c>
      <c r="T257" s="29">
        <f t="shared" si="22"/>
        <v>42188.084594907406</v>
      </c>
    </row>
    <row r="258" spans="2:20" ht="38.25">
      <c r="B258" s="9" t="s">
        <v>185</v>
      </c>
      <c r="C258" s="211" t="s">
        <v>281</v>
      </c>
      <c r="D258" s="212"/>
      <c r="E258" s="10" t="s">
        <v>298</v>
      </c>
      <c r="F258" s="12">
        <v>42191</v>
      </c>
      <c r="G258" s="10" t="s">
        <v>16</v>
      </c>
      <c r="H258" s="10" t="s">
        <v>17</v>
      </c>
      <c r="I258" s="13">
        <v>1</v>
      </c>
      <c r="J258" s="14">
        <v>11617.5</v>
      </c>
      <c r="K258" s="14">
        <v>-11617.5</v>
      </c>
      <c r="L258" s="13">
        <v>-2.85</v>
      </c>
      <c r="M258" s="13">
        <v>0</v>
      </c>
      <c r="N258" s="13" t="s">
        <v>56</v>
      </c>
      <c r="P258" s="11" t="str">
        <f t="shared" si="18"/>
        <v>2015-07-03</v>
      </c>
      <c r="Q258" s="11">
        <f t="shared" si="19"/>
        <v>42188</v>
      </c>
      <c r="R258" t="str">
        <f t="shared" si="20"/>
        <v>02:22:18</v>
      </c>
      <c r="S258" s="27">
        <f t="shared" si="21"/>
        <v>9.8819444444444446E-2</v>
      </c>
      <c r="T258" s="29">
        <f t="shared" si="22"/>
        <v>42188.098819444444</v>
      </c>
    </row>
    <row r="259" spans="2:20" ht="38.25">
      <c r="B259" s="9" t="s">
        <v>185</v>
      </c>
      <c r="C259" s="211" t="s">
        <v>281</v>
      </c>
      <c r="D259" s="212"/>
      <c r="E259" s="10" t="s">
        <v>299</v>
      </c>
      <c r="F259" s="12">
        <v>42192</v>
      </c>
      <c r="G259" s="10" t="s">
        <v>16</v>
      </c>
      <c r="H259" s="10" t="s">
        <v>17</v>
      </c>
      <c r="I259" s="13">
        <v>1</v>
      </c>
      <c r="J259" s="14">
        <v>11945</v>
      </c>
      <c r="K259" s="14">
        <v>-11945</v>
      </c>
      <c r="L259" s="13">
        <v>-2.85</v>
      </c>
      <c r="M259" s="13">
        <v>0</v>
      </c>
      <c r="N259" s="13" t="s">
        <v>56</v>
      </c>
      <c r="P259" s="11" t="str">
        <f t="shared" si="18"/>
        <v>2015-07-05</v>
      </c>
      <c r="Q259" s="11">
        <f t="shared" si="19"/>
        <v>42190</v>
      </c>
      <c r="R259" t="str">
        <f t="shared" si="20"/>
        <v>21:46:17</v>
      </c>
      <c r="S259" s="27">
        <f t="shared" si="21"/>
        <v>0.90714120370370377</v>
      </c>
      <c r="T259" s="29">
        <f t="shared" si="22"/>
        <v>42190.907141203701</v>
      </c>
    </row>
    <row r="260" spans="2:20" ht="38.25">
      <c r="B260" s="9" t="s">
        <v>185</v>
      </c>
      <c r="C260" s="211" t="s">
        <v>281</v>
      </c>
      <c r="D260" s="212"/>
      <c r="E260" s="10" t="s">
        <v>300</v>
      </c>
      <c r="F260" s="12">
        <v>42192</v>
      </c>
      <c r="G260" s="10" t="s">
        <v>16</v>
      </c>
      <c r="H260" s="10" t="s">
        <v>17</v>
      </c>
      <c r="I260" s="13">
        <v>1</v>
      </c>
      <c r="J260" s="14">
        <v>11730</v>
      </c>
      <c r="K260" s="14">
        <v>-11730</v>
      </c>
      <c r="L260" s="13">
        <v>-2.85</v>
      </c>
      <c r="M260" s="13">
        <v>0</v>
      </c>
      <c r="N260" s="13" t="s">
        <v>53</v>
      </c>
      <c r="P260" s="11" t="str">
        <f t="shared" si="18"/>
        <v>2015-07-06</v>
      </c>
      <c r="Q260" s="11">
        <f t="shared" si="19"/>
        <v>42191</v>
      </c>
      <c r="R260" t="str">
        <f t="shared" si="20"/>
        <v>01:46:16</v>
      </c>
      <c r="S260" s="27">
        <f t="shared" si="21"/>
        <v>7.379629629629629E-2</v>
      </c>
      <c r="T260" s="29">
        <f t="shared" si="22"/>
        <v>42191.073796296296</v>
      </c>
    </row>
    <row r="261" spans="2:20" ht="38.25">
      <c r="B261" s="9" t="s">
        <v>185</v>
      </c>
      <c r="C261" s="211" t="s">
        <v>281</v>
      </c>
      <c r="D261" s="212"/>
      <c r="E261" s="10" t="s">
        <v>301</v>
      </c>
      <c r="F261" s="12">
        <v>42192</v>
      </c>
      <c r="G261" s="10" t="s">
        <v>16</v>
      </c>
      <c r="H261" s="10" t="s">
        <v>17</v>
      </c>
      <c r="I261" s="13">
        <v>1</v>
      </c>
      <c r="J261" s="14">
        <v>11780</v>
      </c>
      <c r="K261" s="14">
        <v>-11780</v>
      </c>
      <c r="L261" s="13">
        <v>-2.85</v>
      </c>
      <c r="M261" s="13">
        <v>0</v>
      </c>
      <c r="N261" s="13" t="s">
        <v>56</v>
      </c>
      <c r="P261" s="11" t="str">
        <f t="shared" si="18"/>
        <v>2015-07-06</v>
      </c>
      <c r="Q261" s="11">
        <f t="shared" si="19"/>
        <v>42191</v>
      </c>
      <c r="R261" t="str">
        <f t="shared" si="20"/>
        <v>02:35:33</v>
      </c>
      <c r="S261" s="27">
        <f t="shared" si="21"/>
        <v>0.10802083333333333</v>
      </c>
      <c r="T261" s="29">
        <f t="shared" si="22"/>
        <v>42191.108020833337</v>
      </c>
    </row>
    <row r="262" spans="2:20" ht="38.25">
      <c r="B262" s="9" t="s">
        <v>185</v>
      </c>
      <c r="C262" s="211" t="s">
        <v>281</v>
      </c>
      <c r="D262" s="212"/>
      <c r="E262" s="10" t="s">
        <v>302</v>
      </c>
      <c r="F262" s="12">
        <v>42193</v>
      </c>
      <c r="G262" s="10" t="s">
        <v>16</v>
      </c>
      <c r="H262" s="10" t="s">
        <v>17</v>
      </c>
      <c r="I262" s="13">
        <v>1</v>
      </c>
      <c r="J262" s="14">
        <v>11835</v>
      </c>
      <c r="K262" s="14">
        <v>-11835</v>
      </c>
      <c r="L262" s="13">
        <v>-2.85</v>
      </c>
      <c r="M262" s="13">
        <v>0</v>
      </c>
      <c r="N262" s="13" t="s">
        <v>56</v>
      </c>
      <c r="P262" s="11" t="str">
        <f t="shared" si="18"/>
        <v>2015-07-07</v>
      </c>
      <c r="Q262" s="11">
        <f t="shared" si="19"/>
        <v>42192</v>
      </c>
      <c r="R262" t="str">
        <f t="shared" si="20"/>
        <v>01:24:24</v>
      </c>
      <c r="S262" s="27">
        <f t="shared" si="21"/>
        <v>5.8611111111111114E-2</v>
      </c>
      <c r="T262" s="29">
        <f t="shared" si="22"/>
        <v>42192.058611111112</v>
      </c>
    </row>
    <row r="263" spans="2:20" ht="38.25">
      <c r="B263" s="9" t="s">
        <v>185</v>
      </c>
      <c r="C263" s="211" t="s">
        <v>281</v>
      </c>
      <c r="D263" s="212"/>
      <c r="E263" s="10" t="s">
        <v>303</v>
      </c>
      <c r="F263" s="12">
        <v>42194</v>
      </c>
      <c r="G263" s="10" t="s">
        <v>16</v>
      </c>
      <c r="H263" s="10" t="s">
        <v>17</v>
      </c>
      <c r="I263" s="13">
        <v>1</v>
      </c>
      <c r="J263" s="14">
        <v>11452.5</v>
      </c>
      <c r="K263" s="14">
        <v>-11452.5</v>
      </c>
      <c r="L263" s="13">
        <v>-2.85</v>
      </c>
      <c r="M263" s="13">
        <v>0</v>
      </c>
      <c r="N263" s="13" t="s">
        <v>53</v>
      </c>
      <c r="P263" s="11" t="str">
        <f t="shared" si="18"/>
        <v>2015-07-08</v>
      </c>
      <c r="Q263" s="11">
        <f t="shared" si="19"/>
        <v>42193</v>
      </c>
      <c r="R263" t="str">
        <f t="shared" si="20"/>
        <v>01:03:04</v>
      </c>
      <c r="S263" s="27">
        <f t="shared" si="21"/>
        <v>4.3796296296296298E-2</v>
      </c>
      <c r="T263" s="29">
        <f t="shared" si="22"/>
        <v>42193.043796296297</v>
      </c>
    </row>
    <row r="264" spans="2:20" ht="38.25">
      <c r="B264" s="9" t="s">
        <v>185</v>
      </c>
      <c r="C264" s="211" t="s">
        <v>281</v>
      </c>
      <c r="D264" s="212"/>
      <c r="E264" s="10" t="s">
        <v>304</v>
      </c>
      <c r="F264" s="12">
        <v>42194</v>
      </c>
      <c r="G264" s="10" t="s">
        <v>16</v>
      </c>
      <c r="H264" s="10" t="s">
        <v>17</v>
      </c>
      <c r="I264" s="13">
        <v>1</v>
      </c>
      <c r="J264" s="14">
        <v>10745</v>
      </c>
      <c r="K264" s="14">
        <v>-10745</v>
      </c>
      <c r="L264" s="13">
        <v>-2.85</v>
      </c>
      <c r="M264" s="13">
        <v>0</v>
      </c>
      <c r="N264" s="13" t="s">
        <v>53</v>
      </c>
      <c r="P264" s="11" t="str">
        <f t="shared" si="18"/>
        <v>2015-07-08</v>
      </c>
      <c r="Q264" s="11">
        <f t="shared" si="19"/>
        <v>42193</v>
      </c>
      <c r="R264" t="str">
        <f t="shared" si="20"/>
        <v>02:24:17</v>
      </c>
      <c r="S264" s="27">
        <f t="shared" si="21"/>
        <v>0.10019675925925926</v>
      </c>
      <c r="T264" s="29">
        <f t="shared" si="22"/>
        <v>42193.10019675926</v>
      </c>
    </row>
    <row r="265" spans="2:20" ht="38.25">
      <c r="B265" s="9" t="s">
        <v>185</v>
      </c>
      <c r="C265" s="211" t="s">
        <v>281</v>
      </c>
      <c r="D265" s="212"/>
      <c r="E265" s="10" t="s">
        <v>305</v>
      </c>
      <c r="F265" s="12">
        <v>42198</v>
      </c>
      <c r="G265" s="10" t="s">
        <v>16</v>
      </c>
      <c r="H265" s="10" t="s">
        <v>17</v>
      </c>
      <c r="I265" s="13">
        <v>1</v>
      </c>
      <c r="J265" s="14">
        <v>12490</v>
      </c>
      <c r="K265" s="14">
        <v>-12490</v>
      </c>
      <c r="L265" s="13">
        <v>-2.85</v>
      </c>
      <c r="M265" s="13">
        <v>0</v>
      </c>
      <c r="N265" s="13" t="s">
        <v>53</v>
      </c>
      <c r="P265" s="11" t="str">
        <f t="shared" si="18"/>
        <v>2015-07-09</v>
      </c>
      <c r="Q265" s="11">
        <f t="shared" si="19"/>
        <v>42194</v>
      </c>
      <c r="R265" t="str">
        <f t="shared" si="20"/>
        <v>22:08:29</v>
      </c>
      <c r="S265" s="27">
        <f t="shared" si="21"/>
        <v>0.9225578703703704</v>
      </c>
      <c r="T265" s="29">
        <f t="shared" si="22"/>
        <v>42194.92255787037</v>
      </c>
    </row>
    <row r="266" spans="2:20" ht="38.25">
      <c r="B266" s="9" t="s">
        <v>185</v>
      </c>
      <c r="C266" s="211" t="s">
        <v>281</v>
      </c>
      <c r="D266" s="212"/>
      <c r="E266" s="10" t="s">
        <v>306</v>
      </c>
      <c r="F266" s="12">
        <v>42198</v>
      </c>
      <c r="G266" s="10" t="s">
        <v>16</v>
      </c>
      <c r="H266" s="10" t="s">
        <v>17</v>
      </c>
      <c r="I266" s="13">
        <v>1</v>
      </c>
      <c r="J266" s="14">
        <v>12410</v>
      </c>
      <c r="K266" s="14">
        <v>-12410</v>
      </c>
      <c r="L266" s="13">
        <v>-2.85</v>
      </c>
      <c r="M266" s="13">
        <v>0</v>
      </c>
      <c r="N266" s="13" t="s">
        <v>56</v>
      </c>
      <c r="P266" s="11" t="str">
        <f t="shared" si="18"/>
        <v>2015-07-10</v>
      </c>
      <c r="Q266" s="11">
        <f t="shared" si="19"/>
        <v>42195</v>
      </c>
      <c r="R266" t="str">
        <f t="shared" si="20"/>
        <v>01:06:58</v>
      </c>
      <c r="S266" s="27">
        <f t="shared" si="21"/>
        <v>4.6504629629629625E-2</v>
      </c>
      <c r="T266" s="29">
        <f t="shared" si="22"/>
        <v>42195.04650462963</v>
      </c>
    </row>
    <row r="267" spans="2:20" ht="38.25">
      <c r="B267" s="9" t="s">
        <v>185</v>
      </c>
      <c r="C267" s="211" t="s">
        <v>281</v>
      </c>
      <c r="D267" s="212"/>
      <c r="E267" s="10" t="s">
        <v>307</v>
      </c>
      <c r="F267" s="12">
        <v>42199</v>
      </c>
      <c r="G267" s="10" t="s">
        <v>16</v>
      </c>
      <c r="H267" s="10" t="s">
        <v>17</v>
      </c>
      <c r="I267" s="13">
        <v>1</v>
      </c>
      <c r="J267" s="14">
        <v>12287.5</v>
      </c>
      <c r="K267" s="14">
        <v>-12287.5</v>
      </c>
      <c r="L267" s="13">
        <v>-2.85</v>
      </c>
      <c r="M267" s="13">
        <v>0</v>
      </c>
      <c r="N267" s="13" t="s">
        <v>53</v>
      </c>
      <c r="P267" s="11" t="str">
        <f t="shared" si="18"/>
        <v>2015-07-13</v>
      </c>
      <c r="Q267" s="11">
        <f t="shared" si="19"/>
        <v>42198</v>
      </c>
      <c r="R267" t="str">
        <f t="shared" si="20"/>
        <v>01:25:54</v>
      </c>
      <c r="S267" s="27">
        <f t="shared" si="21"/>
        <v>5.9652777777777777E-2</v>
      </c>
      <c r="T267" s="29">
        <f t="shared" si="22"/>
        <v>42198.059652777774</v>
      </c>
    </row>
    <row r="268" spans="2:20" ht="38.25">
      <c r="B268" s="9" t="s">
        <v>185</v>
      </c>
      <c r="C268" s="211" t="s">
        <v>281</v>
      </c>
      <c r="D268" s="212"/>
      <c r="E268" s="10" t="s">
        <v>308</v>
      </c>
      <c r="F268" s="12">
        <v>42200</v>
      </c>
      <c r="G268" s="10" t="s">
        <v>16</v>
      </c>
      <c r="H268" s="10" t="s">
        <v>17</v>
      </c>
      <c r="I268" s="13">
        <v>1</v>
      </c>
      <c r="J268" s="14">
        <v>11970</v>
      </c>
      <c r="K268" s="14">
        <v>-11970</v>
      </c>
      <c r="L268" s="13">
        <v>-2.85</v>
      </c>
      <c r="M268" s="13">
        <v>0</v>
      </c>
      <c r="N268" s="13" t="s">
        <v>56</v>
      </c>
      <c r="P268" s="11" t="str">
        <f t="shared" si="18"/>
        <v>2015-07-13</v>
      </c>
      <c r="Q268" s="11">
        <f t="shared" si="19"/>
        <v>42198</v>
      </c>
      <c r="R268" t="str">
        <f t="shared" si="20"/>
        <v>21:57:27</v>
      </c>
      <c r="S268" s="27">
        <f t="shared" si="21"/>
        <v>0.91489583333333335</v>
      </c>
      <c r="T268" s="29">
        <f t="shared" si="22"/>
        <v>42198.914895833332</v>
      </c>
    </row>
    <row r="269" spans="2:20" ht="38.25">
      <c r="B269" s="9" t="s">
        <v>185</v>
      </c>
      <c r="C269" s="211" t="s">
        <v>281</v>
      </c>
      <c r="D269" s="212"/>
      <c r="E269" s="10" t="s">
        <v>309</v>
      </c>
      <c r="F269" s="12">
        <v>42200</v>
      </c>
      <c r="G269" s="10" t="s">
        <v>16</v>
      </c>
      <c r="H269" s="10" t="s">
        <v>17</v>
      </c>
      <c r="I269" s="13">
        <v>1</v>
      </c>
      <c r="J269" s="14">
        <v>11607.5</v>
      </c>
      <c r="K269" s="14">
        <v>-11607.5</v>
      </c>
      <c r="L269" s="13">
        <v>-2.85</v>
      </c>
      <c r="M269" s="13">
        <v>0</v>
      </c>
      <c r="N269" s="13" t="s">
        <v>56</v>
      </c>
      <c r="P269" s="11" t="str">
        <f t="shared" si="18"/>
        <v>2015-07-14</v>
      </c>
      <c r="Q269" s="11">
        <f t="shared" si="19"/>
        <v>42199</v>
      </c>
      <c r="R269" t="str">
        <f t="shared" si="20"/>
        <v>01:20:55</v>
      </c>
      <c r="S269" s="27">
        <f t="shared" si="21"/>
        <v>5.6192129629629634E-2</v>
      </c>
      <c r="T269" s="29">
        <f t="shared" si="22"/>
        <v>42199.056192129632</v>
      </c>
    </row>
    <row r="270" spans="2:20" ht="38.25">
      <c r="B270" s="9" t="s">
        <v>185</v>
      </c>
      <c r="C270" s="211" t="s">
        <v>281</v>
      </c>
      <c r="D270" s="212"/>
      <c r="E270" s="10" t="s">
        <v>310</v>
      </c>
      <c r="F270" s="12">
        <v>42200</v>
      </c>
      <c r="G270" s="10" t="s">
        <v>16</v>
      </c>
      <c r="H270" s="10" t="s">
        <v>17</v>
      </c>
      <c r="I270" s="13">
        <v>1</v>
      </c>
      <c r="J270" s="14">
        <v>11577.5</v>
      </c>
      <c r="K270" s="14">
        <v>-11577.5</v>
      </c>
      <c r="L270" s="13">
        <v>-2.85</v>
      </c>
      <c r="M270" s="13">
        <v>0</v>
      </c>
      <c r="N270" s="13" t="s">
        <v>56</v>
      </c>
      <c r="P270" s="11" t="str">
        <f t="shared" si="18"/>
        <v>2015-07-14</v>
      </c>
      <c r="Q270" s="11">
        <f t="shared" si="19"/>
        <v>42199</v>
      </c>
      <c r="R270" t="str">
        <f t="shared" si="20"/>
        <v>02:16:27</v>
      </c>
      <c r="S270" s="27">
        <f t="shared" si="21"/>
        <v>9.4756944444444449E-2</v>
      </c>
      <c r="T270" s="29">
        <f t="shared" si="22"/>
        <v>42199.094756944447</v>
      </c>
    </row>
    <row r="271" spans="2:20" ht="38.25">
      <c r="B271" s="9" t="s">
        <v>185</v>
      </c>
      <c r="C271" s="211" t="s">
        <v>281</v>
      </c>
      <c r="D271" s="212"/>
      <c r="E271" s="10" t="s">
        <v>311</v>
      </c>
      <c r="F271" s="12">
        <v>42201</v>
      </c>
      <c r="G271" s="10" t="s">
        <v>16</v>
      </c>
      <c r="H271" s="10" t="s">
        <v>17</v>
      </c>
      <c r="I271" s="13">
        <v>1</v>
      </c>
      <c r="J271" s="14">
        <v>11627.5</v>
      </c>
      <c r="K271" s="14">
        <v>-11627.5</v>
      </c>
      <c r="L271" s="13">
        <v>-2.85</v>
      </c>
      <c r="M271" s="13">
        <v>0</v>
      </c>
      <c r="N271" s="13" t="s">
        <v>56</v>
      </c>
      <c r="P271" s="11" t="str">
        <f t="shared" ref="P271:P334" si="23">LEFT(E271,10)</f>
        <v>2015-07-14</v>
      </c>
      <c r="Q271" s="11">
        <f t="shared" ref="Q271:Q334" si="24">DATE(YEAR(P271),MONTH(P271),DAY(P271))</f>
        <v>42199</v>
      </c>
      <c r="R271" t="str">
        <f t="shared" ref="R271:R334" si="25">RIGHT(E271,8)</f>
        <v>23:05:09</v>
      </c>
      <c r="S271" s="27">
        <f t="shared" ref="S271:S334" si="26">TIME(LEFT(R271,2),MID(R271,4,2),RIGHT(R271,2))</f>
        <v>0.96190972222222226</v>
      </c>
      <c r="T271" s="29">
        <f t="shared" ref="T271:T334" si="27">Q271+S271</f>
        <v>42199.961909722224</v>
      </c>
    </row>
    <row r="272" spans="2:20" ht="38.25">
      <c r="B272" s="9" t="s">
        <v>185</v>
      </c>
      <c r="C272" s="211" t="s">
        <v>281</v>
      </c>
      <c r="D272" s="212"/>
      <c r="E272" s="10" t="s">
        <v>312</v>
      </c>
      <c r="F272" s="12">
        <v>42201</v>
      </c>
      <c r="G272" s="10" t="s">
        <v>16</v>
      </c>
      <c r="H272" s="10" t="s">
        <v>17</v>
      </c>
      <c r="I272" s="13">
        <v>1</v>
      </c>
      <c r="J272" s="14">
        <v>11645</v>
      </c>
      <c r="K272" s="14">
        <v>-11645</v>
      </c>
      <c r="L272" s="13">
        <v>-2.85</v>
      </c>
      <c r="M272" s="13">
        <v>0</v>
      </c>
      <c r="N272" s="13" t="s">
        <v>56</v>
      </c>
      <c r="P272" s="11" t="str">
        <f t="shared" si="23"/>
        <v>2015-07-14</v>
      </c>
      <c r="Q272" s="11">
        <f t="shared" si="24"/>
        <v>42199</v>
      </c>
      <c r="R272" t="str">
        <f t="shared" si="25"/>
        <v>23:24:41</v>
      </c>
      <c r="S272" s="27">
        <f t="shared" si="26"/>
        <v>0.97547453703703713</v>
      </c>
      <c r="T272" s="29">
        <f t="shared" si="27"/>
        <v>42199.975474537037</v>
      </c>
    </row>
    <row r="273" spans="2:20" ht="38.25">
      <c r="B273" s="9" t="s">
        <v>185</v>
      </c>
      <c r="C273" s="211" t="s">
        <v>281</v>
      </c>
      <c r="D273" s="212"/>
      <c r="E273" s="10" t="s">
        <v>313</v>
      </c>
      <c r="F273" s="12">
        <v>42201</v>
      </c>
      <c r="G273" s="10" t="s">
        <v>16</v>
      </c>
      <c r="H273" s="10" t="s">
        <v>17</v>
      </c>
      <c r="I273" s="13">
        <v>1</v>
      </c>
      <c r="J273" s="14">
        <v>11725</v>
      </c>
      <c r="K273" s="14">
        <v>-11725</v>
      </c>
      <c r="L273" s="13">
        <v>-2.85</v>
      </c>
      <c r="M273" s="13">
        <v>0</v>
      </c>
      <c r="N273" s="13" t="s">
        <v>53</v>
      </c>
      <c r="P273" s="11" t="str">
        <f t="shared" si="23"/>
        <v>2015-07-15</v>
      </c>
      <c r="Q273" s="11">
        <f t="shared" si="24"/>
        <v>42200</v>
      </c>
      <c r="R273" t="str">
        <f t="shared" si="25"/>
        <v>01:00:44</v>
      </c>
      <c r="S273" s="27">
        <f t="shared" si="26"/>
        <v>4.2175925925925922E-2</v>
      </c>
      <c r="T273" s="29">
        <f t="shared" si="27"/>
        <v>42200.042175925926</v>
      </c>
    </row>
    <row r="274" spans="2:20" ht="38.25">
      <c r="B274" s="9" t="s">
        <v>185</v>
      </c>
      <c r="C274" s="211" t="s">
        <v>281</v>
      </c>
      <c r="D274" s="212"/>
      <c r="E274" s="10" t="s">
        <v>314</v>
      </c>
      <c r="F274" s="12">
        <v>42201</v>
      </c>
      <c r="G274" s="10" t="s">
        <v>16</v>
      </c>
      <c r="H274" s="10" t="s">
        <v>17</v>
      </c>
      <c r="I274" s="13">
        <v>1</v>
      </c>
      <c r="J274" s="14">
        <v>11435</v>
      </c>
      <c r="K274" s="14">
        <v>-11435</v>
      </c>
      <c r="L274" s="13">
        <v>-2.85</v>
      </c>
      <c r="M274" s="13">
        <v>0</v>
      </c>
      <c r="N274" s="13" t="s">
        <v>56</v>
      </c>
      <c r="P274" s="11" t="str">
        <f t="shared" si="23"/>
        <v>2015-07-15</v>
      </c>
      <c r="Q274" s="11">
        <f t="shared" si="24"/>
        <v>42200</v>
      </c>
      <c r="R274" t="str">
        <f t="shared" si="25"/>
        <v>01:34:34</v>
      </c>
      <c r="S274" s="27">
        <f t="shared" si="26"/>
        <v>6.5671296296296297E-2</v>
      </c>
      <c r="T274" s="29">
        <f t="shared" si="27"/>
        <v>42200.065671296295</v>
      </c>
    </row>
    <row r="275" spans="2:20" ht="38.25">
      <c r="B275" s="9" t="s">
        <v>185</v>
      </c>
      <c r="C275" s="211" t="s">
        <v>281</v>
      </c>
      <c r="D275" s="212"/>
      <c r="E275" s="10" t="s">
        <v>315</v>
      </c>
      <c r="F275" s="12">
        <v>42202</v>
      </c>
      <c r="G275" s="10" t="s">
        <v>16</v>
      </c>
      <c r="H275" s="10" t="s">
        <v>17</v>
      </c>
      <c r="I275" s="13">
        <v>1</v>
      </c>
      <c r="J275" s="14">
        <v>11795</v>
      </c>
      <c r="K275" s="14">
        <v>-11795</v>
      </c>
      <c r="L275" s="13">
        <v>-2.85</v>
      </c>
      <c r="M275" s="13">
        <v>0</v>
      </c>
      <c r="N275" s="13" t="s">
        <v>53</v>
      </c>
      <c r="P275" s="11" t="str">
        <f t="shared" si="23"/>
        <v>2015-07-15</v>
      </c>
      <c r="Q275" s="11">
        <f t="shared" si="24"/>
        <v>42200</v>
      </c>
      <c r="R275" t="str">
        <f t="shared" si="25"/>
        <v>22:51:03</v>
      </c>
      <c r="S275" s="27">
        <f t="shared" si="26"/>
        <v>0.95211805555555562</v>
      </c>
      <c r="T275" s="29">
        <f t="shared" si="27"/>
        <v>42200.952118055553</v>
      </c>
    </row>
    <row r="276" spans="2:20" ht="38.25">
      <c r="B276" s="9" t="s">
        <v>185</v>
      </c>
      <c r="C276" s="211" t="s">
        <v>281</v>
      </c>
      <c r="D276" s="212"/>
      <c r="E276" s="10" t="s">
        <v>316</v>
      </c>
      <c r="F276" s="12">
        <v>42202</v>
      </c>
      <c r="G276" s="10" t="s">
        <v>16</v>
      </c>
      <c r="H276" s="10" t="s">
        <v>17</v>
      </c>
      <c r="I276" s="13">
        <v>1</v>
      </c>
      <c r="J276" s="14">
        <v>11655</v>
      </c>
      <c r="K276" s="14">
        <v>-11655</v>
      </c>
      <c r="L276" s="13">
        <v>-2.85</v>
      </c>
      <c r="M276" s="13">
        <v>0</v>
      </c>
      <c r="N276" s="13" t="s">
        <v>56</v>
      </c>
      <c r="P276" s="11" t="str">
        <f t="shared" si="23"/>
        <v>2015-07-16</v>
      </c>
      <c r="Q276" s="11">
        <f t="shared" si="24"/>
        <v>42201</v>
      </c>
      <c r="R276" t="str">
        <f t="shared" si="25"/>
        <v>01:59:50</v>
      </c>
      <c r="S276" s="27">
        <f t="shared" si="26"/>
        <v>8.3217592592592593E-2</v>
      </c>
      <c r="T276" s="29">
        <f t="shared" si="27"/>
        <v>42201.08321759259</v>
      </c>
    </row>
    <row r="277" spans="2:20" ht="38.25">
      <c r="B277" s="9" t="s">
        <v>185</v>
      </c>
      <c r="C277" s="211" t="s">
        <v>281</v>
      </c>
      <c r="D277" s="212"/>
      <c r="E277" s="10" t="s">
        <v>317</v>
      </c>
      <c r="F277" s="12">
        <v>42205</v>
      </c>
      <c r="G277" s="10" t="s">
        <v>16</v>
      </c>
      <c r="H277" s="10" t="s">
        <v>17</v>
      </c>
      <c r="I277" s="13">
        <v>1</v>
      </c>
      <c r="J277" s="14">
        <v>11892.5</v>
      </c>
      <c r="K277" s="14">
        <v>-11892.5</v>
      </c>
      <c r="L277" s="13">
        <v>-2.85</v>
      </c>
      <c r="M277" s="13">
        <v>0</v>
      </c>
      <c r="N277" s="13" t="s">
        <v>53</v>
      </c>
      <c r="P277" s="11" t="str">
        <f t="shared" si="23"/>
        <v>2015-07-17</v>
      </c>
      <c r="Q277" s="11">
        <f t="shared" si="24"/>
        <v>42202</v>
      </c>
      <c r="R277" t="str">
        <f t="shared" si="25"/>
        <v>01:19:28</v>
      </c>
      <c r="S277" s="27">
        <f t="shared" si="26"/>
        <v>5.5185185185185191E-2</v>
      </c>
      <c r="T277" s="29">
        <f t="shared" si="27"/>
        <v>42202.055185185185</v>
      </c>
    </row>
    <row r="278" spans="2:20" ht="38.25">
      <c r="B278" s="9" t="s">
        <v>185</v>
      </c>
      <c r="C278" s="211" t="s">
        <v>281</v>
      </c>
      <c r="D278" s="212"/>
      <c r="E278" s="10" t="s">
        <v>318</v>
      </c>
      <c r="F278" s="12">
        <v>42205</v>
      </c>
      <c r="G278" s="10" t="s">
        <v>16</v>
      </c>
      <c r="H278" s="10" t="s">
        <v>17</v>
      </c>
      <c r="I278" s="13">
        <v>1</v>
      </c>
      <c r="J278" s="14">
        <v>11975</v>
      </c>
      <c r="K278" s="14">
        <v>-11975</v>
      </c>
      <c r="L278" s="13">
        <v>-2.85</v>
      </c>
      <c r="M278" s="13">
        <v>0</v>
      </c>
      <c r="N278" s="13" t="s">
        <v>53</v>
      </c>
      <c r="P278" s="11" t="str">
        <f t="shared" si="23"/>
        <v>2015-07-17</v>
      </c>
      <c r="Q278" s="11">
        <f t="shared" si="24"/>
        <v>42202</v>
      </c>
      <c r="R278" t="str">
        <f t="shared" si="25"/>
        <v>02:08:01</v>
      </c>
      <c r="S278" s="27">
        <f t="shared" si="26"/>
        <v>8.8900462962962959E-2</v>
      </c>
      <c r="T278" s="29">
        <f t="shared" si="27"/>
        <v>42202.088900462964</v>
      </c>
    </row>
    <row r="279" spans="2:20" ht="38.25">
      <c r="B279" s="9" t="s">
        <v>185</v>
      </c>
      <c r="C279" s="211" t="s">
        <v>281</v>
      </c>
      <c r="D279" s="212"/>
      <c r="E279" s="10" t="s">
        <v>319</v>
      </c>
      <c r="F279" s="12">
        <v>42206</v>
      </c>
      <c r="G279" s="10" t="s">
        <v>16</v>
      </c>
      <c r="H279" s="10" t="s">
        <v>17</v>
      </c>
      <c r="I279" s="13">
        <v>1</v>
      </c>
      <c r="J279" s="14">
        <v>11967.5</v>
      </c>
      <c r="K279" s="14">
        <v>-11967.5</v>
      </c>
      <c r="L279" s="13">
        <v>-2.85</v>
      </c>
      <c r="M279" s="13">
        <v>0</v>
      </c>
      <c r="N279" s="13" t="s">
        <v>56</v>
      </c>
      <c r="P279" s="11" t="str">
        <f t="shared" si="23"/>
        <v>2015-07-19</v>
      </c>
      <c r="Q279" s="11">
        <f t="shared" si="24"/>
        <v>42204</v>
      </c>
      <c r="R279" t="str">
        <f t="shared" si="25"/>
        <v>22:52:02</v>
      </c>
      <c r="S279" s="27">
        <f t="shared" si="26"/>
        <v>0.95280092592592591</v>
      </c>
      <c r="T279" s="29">
        <f t="shared" si="27"/>
        <v>42204.952800925923</v>
      </c>
    </row>
    <row r="280" spans="2:20" ht="38.25">
      <c r="B280" s="9" t="s">
        <v>185</v>
      </c>
      <c r="C280" s="211" t="s">
        <v>281</v>
      </c>
      <c r="D280" s="212"/>
      <c r="E280" s="10" t="s">
        <v>320</v>
      </c>
      <c r="F280" s="12">
        <v>42206</v>
      </c>
      <c r="G280" s="10" t="s">
        <v>16</v>
      </c>
      <c r="H280" s="10" t="s">
        <v>17</v>
      </c>
      <c r="I280" s="13">
        <v>1</v>
      </c>
      <c r="J280" s="14">
        <v>11782.5</v>
      </c>
      <c r="K280" s="14">
        <v>-11782.5</v>
      </c>
      <c r="L280" s="13">
        <v>-2.85</v>
      </c>
      <c r="M280" s="13">
        <v>0</v>
      </c>
      <c r="N280" s="13" t="s">
        <v>56</v>
      </c>
      <c r="P280" s="11" t="str">
        <f t="shared" si="23"/>
        <v>2015-07-20</v>
      </c>
      <c r="Q280" s="11">
        <f t="shared" si="24"/>
        <v>42205</v>
      </c>
      <c r="R280" t="str">
        <f t="shared" si="25"/>
        <v>01:19:03</v>
      </c>
      <c r="S280" s="27">
        <f t="shared" si="26"/>
        <v>5.4895833333333331E-2</v>
      </c>
      <c r="T280" s="29">
        <f t="shared" si="27"/>
        <v>42205.054895833331</v>
      </c>
    </row>
    <row r="281" spans="2:20" ht="38.25">
      <c r="B281" s="9" t="s">
        <v>185</v>
      </c>
      <c r="C281" s="211" t="s">
        <v>281</v>
      </c>
      <c r="D281" s="212"/>
      <c r="E281" s="10" t="s">
        <v>321</v>
      </c>
      <c r="F281" s="12">
        <v>42206</v>
      </c>
      <c r="G281" s="10" t="s">
        <v>16</v>
      </c>
      <c r="H281" s="10" t="s">
        <v>17</v>
      </c>
      <c r="I281" s="13">
        <v>1</v>
      </c>
      <c r="J281" s="14">
        <v>11920</v>
      </c>
      <c r="K281" s="14">
        <v>-11920</v>
      </c>
      <c r="L281" s="13">
        <v>-2.85</v>
      </c>
      <c r="M281" s="13">
        <v>0</v>
      </c>
      <c r="N281" s="13" t="s">
        <v>53</v>
      </c>
      <c r="P281" s="11" t="str">
        <f t="shared" si="23"/>
        <v>2015-07-20</v>
      </c>
      <c r="Q281" s="11">
        <f t="shared" si="24"/>
        <v>42205</v>
      </c>
      <c r="R281" t="str">
        <f t="shared" si="25"/>
        <v>02:24:01</v>
      </c>
      <c r="S281" s="27">
        <f t="shared" si="26"/>
        <v>0.10001157407407407</v>
      </c>
      <c r="T281" s="29">
        <f t="shared" si="27"/>
        <v>42205.100011574075</v>
      </c>
    </row>
    <row r="282" spans="2:20" ht="38.25">
      <c r="B282" s="9" t="s">
        <v>185</v>
      </c>
      <c r="C282" s="211" t="s">
        <v>281</v>
      </c>
      <c r="D282" s="212"/>
      <c r="E282" s="10" t="s">
        <v>322</v>
      </c>
      <c r="F282" s="12">
        <v>42206</v>
      </c>
      <c r="G282" s="10" t="s">
        <v>16</v>
      </c>
      <c r="H282" s="10" t="s">
        <v>17</v>
      </c>
      <c r="I282" s="13">
        <v>1</v>
      </c>
      <c r="J282" s="14">
        <v>11850</v>
      </c>
      <c r="K282" s="14">
        <v>-11850</v>
      </c>
      <c r="L282" s="13">
        <v>-2.85</v>
      </c>
      <c r="M282" s="13">
        <v>0</v>
      </c>
      <c r="N282" s="13" t="s">
        <v>53</v>
      </c>
      <c r="P282" s="11" t="str">
        <f t="shared" si="23"/>
        <v>2015-07-20</v>
      </c>
      <c r="Q282" s="11">
        <f t="shared" si="24"/>
        <v>42205</v>
      </c>
      <c r="R282" t="str">
        <f t="shared" si="25"/>
        <v>02:46:01</v>
      </c>
      <c r="S282" s="27">
        <f t="shared" si="26"/>
        <v>0.11528935185185185</v>
      </c>
      <c r="T282" s="29">
        <f t="shared" si="27"/>
        <v>42205.115289351852</v>
      </c>
    </row>
    <row r="283" spans="2:20" ht="38.25">
      <c r="B283" s="9" t="s">
        <v>185</v>
      </c>
      <c r="C283" s="211" t="s">
        <v>281</v>
      </c>
      <c r="D283" s="212"/>
      <c r="E283" s="10" t="s">
        <v>323</v>
      </c>
      <c r="F283" s="12">
        <v>42207</v>
      </c>
      <c r="G283" s="10" t="s">
        <v>16</v>
      </c>
      <c r="H283" s="10" t="s">
        <v>17</v>
      </c>
      <c r="I283" s="13">
        <v>1</v>
      </c>
      <c r="J283" s="14">
        <v>11795</v>
      </c>
      <c r="K283" s="14">
        <v>-11795</v>
      </c>
      <c r="L283" s="13">
        <v>-2.85</v>
      </c>
      <c r="M283" s="13">
        <v>0</v>
      </c>
      <c r="N283" s="13" t="s">
        <v>56</v>
      </c>
      <c r="P283" s="11" t="str">
        <f t="shared" si="23"/>
        <v>2015-07-20</v>
      </c>
      <c r="Q283" s="11">
        <f t="shared" si="24"/>
        <v>42205</v>
      </c>
      <c r="R283" t="str">
        <f t="shared" si="25"/>
        <v>22:39:40</v>
      </c>
      <c r="S283" s="27">
        <f t="shared" si="26"/>
        <v>0.94421296296296298</v>
      </c>
      <c r="T283" s="29">
        <f t="shared" si="27"/>
        <v>42205.944212962961</v>
      </c>
    </row>
    <row r="284" spans="2:20" ht="38.25">
      <c r="B284" s="9" t="s">
        <v>185</v>
      </c>
      <c r="C284" s="211" t="s">
        <v>281</v>
      </c>
      <c r="D284" s="212"/>
      <c r="E284" s="10" t="s">
        <v>324</v>
      </c>
      <c r="F284" s="12">
        <v>42207</v>
      </c>
      <c r="G284" s="10" t="s">
        <v>16</v>
      </c>
      <c r="H284" s="10" t="s">
        <v>17</v>
      </c>
      <c r="I284" s="13">
        <v>1</v>
      </c>
      <c r="J284" s="14">
        <v>11660</v>
      </c>
      <c r="K284" s="14">
        <v>-11660</v>
      </c>
      <c r="L284" s="13">
        <v>-2.85</v>
      </c>
      <c r="M284" s="13">
        <v>0</v>
      </c>
      <c r="N284" s="13" t="s">
        <v>53</v>
      </c>
      <c r="P284" s="11" t="str">
        <f t="shared" si="23"/>
        <v>2015-07-20</v>
      </c>
      <c r="Q284" s="11">
        <f t="shared" si="24"/>
        <v>42205</v>
      </c>
      <c r="R284" t="str">
        <f t="shared" si="25"/>
        <v>23:00:47</v>
      </c>
      <c r="S284" s="27">
        <f t="shared" si="26"/>
        <v>0.95887731481481486</v>
      </c>
      <c r="T284" s="29">
        <f t="shared" si="27"/>
        <v>42205.958877314813</v>
      </c>
    </row>
    <row r="285" spans="2:20" ht="38.25">
      <c r="B285" s="9" t="s">
        <v>185</v>
      </c>
      <c r="C285" s="211" t="s">
        <v>281</v>
      </c>
      <c r="D285" s="212"/>
      <c r="E285" s="10" t="s">
        <v>325</v>
      </c>
      <c r="F285" s="12">
        <v>42207</v>
      </c>
      <c r="G285" s="10" t="s">
        <v>16</v>
      </c>
      <c r="H285" s="10" t="s">
        <v>17</v>
      </c>
      <c r="I285" s="13">
        <v>1</v>
      </c>
      <c r="J285" s="14">
        <v>11865</v>
      </c>
      <c r="K285" s="14">
        <v>-11865</v>
      </c>
      <c r="L285" s="13">
        <v>-2.85</v>
      </c>
      <c r="M285" s="13">
        <v>0</v>
      </c>
      <c r="N285" s="13" t="s">
        <v>53</v>
      </c>
      <c r="P285" s="11" t="str">
        <f t="shared" si="23"/>
        <v>2015-07-21</v>
      </c>
      <c r="Q285" s="11">
        <f t="shared" si="24"/>
        <v>42206</v>
      </c>
      <c r="R285" t="str">
        <f t="shared" si="25"/>
        <v>01:27:55</v>
      </c>
      <c r="S285" s="27">
        <f t="shared" si="26"/>
        <v>6.1053240740740734E-2</v>
      </c>
      <c r="T285" s="29">
        <f t="shared" si="27"/>
        <v>42206.061053240737</v>
      </c>
    </row>
    <row r="286" spans="2:20" ht="38.25">
      <c r="B286" s="9" t="s">
        <v>185</v>
      </c>
      <c r="C286" s="211" t="s">
        <v>281</v>
      </c>
      <c r="D286" s="212"/>
      <c r="E286" s="10" t="s">
        <v>326</v>
      </c>
      <c r="F286" s="12">
        <v>42208</v>
      </c>
      <c r="G286" s="10" t="s">
        <v>16</v>
      </c>
      <c r="H286" s="10" t="s">
        <v>17</v>
      </c>
      <c r="I286" s="13">
        <v>1</v>
      </c>
      <c r="J286" s="14">
        <v>11720</v>
      </c>
      <c r="K286" s="14">
        <v>-11720</v>
      </c>
      <c r="L286" s="13">
        <v>-2.85</v>
      </c>
      <c r="M286" s="13">
        <v>0</v>
      </c>
      <c r="N286" s="13" t="s">
        <v>56</v>
      </c>
      <c r="P286" s="11" t="str">
        <f t="shared" si="23"/>
        <v>2015-07-21</v>
      </c>
      <c r="Q286" s="11">
        <f t="shared" si="24"/>
        <v>42206</v>
      </c>
      <c r="R286" t="str">
        <f t="shared" si="25"/>
        <v>22:56:02</v>
      </c>
      <c r="S286" s="27">
        <f t="shared" si="26"/>
        <v>0.95557870370370368</v>
      </c>
      <c r="T286" s="29">
        <f t="shared" si="27"/>
        <v>42206.955578703702</v>
      </c>
    </row>
    <row r="287" spans="2:20" ht="38.25">
      <c r="B287" s="9" t="s">
        <v>185</v>
      </c>
      <c r="C287" s="211" t="s">
        <v>281</v>
      </c>
      <c r="D287" s="212"/>
      <c r="E287" s="10" t="s">
        <v>327</v>
      </c>
      <c r="F287" s="12">
        <v>42212</v>
      </c>
      <c r="G287" s="10" t="s">
        <v>16</v>
      </c>
      <c r="H287" s="10" t="s">
        <v>17</v>
      </c>
      <c r="I287" s="13">
        <v>1</v>
      </c>
      <c r="J287" s="14">
        <v>12087.5</v>
      </c>
      <c r="K287" s="14">
        <v>-12087.5</v>
      </c>
      <c r="L287" s="13">
        <v>-2.85</v>
      </c>
      <c r="M287" s="13">
        <v>0</v>
      </c>
      <c r="N287" s="13" t="s">
        <v>53</v>
      </c>
      <c r="P287" s="11" t="str">
        <f t="shared" si="23"/>
        <v>2015-07-23</v>
      </c>
      <c r="Q287" s="11">
        <f t="shared" si="24"/>
        <v>42208</v>
      </c>
      <c r="R287" t="str">
        <f t="shared" si="25"/>
        <v>22:14:03</v>
      </c>
      <c r="S287" s="27">
        <f t="shared" si="26"/>
        <v>0.92642361111111116</v>
      </c>
      <c r="T287" s="29">
        <f t="shared" si="27"/>
        <v>42208.926423611112</v>
      </c>
    </row>
    <row r="288" spans="2:20" ht="38.25">
      <c r="B288" s="9" t="s">
        <v>185</v>
      </c>
      <c r="C288" s="211" t="s">
        <v>281</v>
      </c>
      <c r="D288" s="212"/>
      <c r="E288" s="10" t="s">
        <v>328</v>
      </c>
      <c r="F288" s="12">
        <v>42212</v>
      </c>
      <c r="G288" s="10" t="s">
        <v>16</v>
      </c>
      <c r="H288" s="10" t="s">
        <v>17</v>
      </c>
      <c r="I288" s="13">
        <v>1</v>
      </c>
      <c r="J288" s="14">
        <v>12025</v>
      </c>
      <c r="K288" s="14">
        <v>-12025</v>
      </c>
      <c r="L288" s="13">
        <v>-2.85</v>
      </c>
      <c r="M288" s="13">
        <v>0</v>
      </c>
      <c r="N288" s="13" t="s">
        <v>56</v>
      </c>
      <c r="P288" s="11" t="str">
        <f t="shared" si="23"/>
        <v>2015-07-23</v>
      </c>
      <c r="Q288" s="11">
        <f t="shared" si="24"/>
        <v>42208</v>
      </c>
      <c r="R288" t="str">
        <f t="shared" si="25"/>
        <v>23:01:31</v>
      </c>
      <c r="S288" s="27">
        <f t="shared" si="26"/>
        <v>0.95938657407407402</v>
      </c>
      <c r="T288" s="29">
        <f t="shared" si="27"/>
        <v>42208.959386574075</v>
      </c>
    </row>
    <row r="289" spans="2:20" ht="38.25">
      <c r="B289" s="9" t="s">
        <v>185</v>
      </c>
      <c r="C289" s="211" t="s">
        <v>281</v>
      </c>
      <c r="D289" s="212"/>
      <c r="E289" s="10" t="s">
        <v>329</v>
      </c>
      <c r="F289" s="12">
        <v>42212</v>
      </c>
      <c r="G289" s="10" t="s">
        <v>16</v>
      </c>
      <c r="H289" s="10" t="s">
        <v>17</v>
      </c>
      <c r="I289" s="13">
        <v>1</v>
      </c>
      <c r="J289" s="14">
        <v>12060</v>
      </c>
      <c r="K289" s="14">
        <v>-12060</v>
      </c>
      <c r="L289" s="13">
        <v>-2.85</v>
      </c>
      <c r="M289" s="13">
        <v>0</v>
      </c>
      <c r="N289" s="13" t="s">
        <v>56</v>
      </c>
      <c r="P289" s="11" t="str">
        <f t="shared" si="23"/>
        <v>2015-07-24</v>
      </c>
      <c r="Q289" s="11">
        <f t="shared" si="24"/>
        <v>42209</v>
      </c>
      <c r="R289" t="str">
        <f t="shared" si="25"/>
        <v>01:22:16</v>
      </c>
      <c r="S289" s="27">
        <f t="shared" si="26"/>
        <v>5.7129629629629634E-2</v>
      </c>
      <c r="T289" s="29">
        <f t="shared" si="27"/>
        <v>42209.057129629633</v>
      </c>
    </row>
    <row r="290" spans="2:20" ht="38.25">
      <c r="B290" s="9" t="s">
        <v>185</v>
      </c>
      <c r="C290" s="211" t="s">
        <v>281</v>
      </c>
      <c r="D290" s="212"/>
      <c r="E290" s="10" t="s">
        <v>330</v>
      </c>
      <c r="F290" s="12">
        <v>42213</v>
      </c>
      <c r="G290" s="10" t="s">
        <v>16</v>
      </c>
      <c r="H290" s="10" t="s">
        <v>17</v>
      </c>
      <c r="I290" s="13">
        <v>1</v>
      </c>
      <c r="J290" s="14">
        <v>11695</v>
      </c>
      <c r="K290" s="14">
        <v>-11695</v>
      </c>
      <c r="L290" s="13">
        <v>-2.85</v>
      </c>
      <c r="M290" s="13">
        <v>0</v>
      </c>
      <c r="N290" s="13" t="s">
        <v>53</v>
      </c>
      <c r="P290" s="11" t="str">
        <f t="shared" si="23"/>
        <v>2015-07-26</v>
      </c>
      <c r="Q290" s="11">
        <f t="shared" si="24"/>
        <v>42211</v>
      </c>
      <c r="R290" t="str">
        <f t="shared" si="25"/>
        <v>22:16:21</v>
      </c>
      <c r="S290" s="27">
        <f t="shared" si="26"/>
        <v>0.92802083333333341</v>
      </c>
      <c r="T290" s="29">
        <f t="shared" si="27"/>
        <v>42211.928020833337</v>
      </c>
    </row>
    <row r="291" spans="2:20" ht="38.25">
      <c r="B291" s="9" t="s">
        <v>185</v>
      </c>
      <c r="C291" s="211" t="s">
        <v>281</v>
      </c>
      <c r="D291" s="212"/>
      <c r="E291" s="10" t="s">
        <v>331</v>
      </c>
      <c r="F291" s="12">
        <v>42214</v>
      </c>
      <c r="G291" s="10" t="s">
        <v>16</v>
      </c>
      <c r="H291" s="10" t="s">
        <v>17</v>
      </c>
      <c r="I291" s="13">
        <v>1</v>
      </c>
      <c r="J291" s="14">
        <v>10770</v>
      </c>
      <c r="K291" s="14">
        <v>-10770</v>
      </c>
      <c r="L291" s="13">
        <v>-2.85</v>
      </c>
      <c r="M291" s="13">
        <v>0</v>
      </c>
      <c r="N291" s="13" t="s">
        <v>56</v>
      </c>
      <c r="P291" s="11" t="str">
        <f t="shared" si="23"/>
        <v>2015-07-27</v>
      </c>
      <c r="Q291" s="11">
        <f t="shared" si="24"/>
        <v>42212</v>
      </c>
      <c r="R291" t="str">
        <f t="shared" si="25"/>
        <v>21:30:39</v>
      </c>
      <c r="S291" s="27">
        <f t="shared" si="26"/>
        <v>0.89628472222222222</v>
      </c>
      <c r="T291" s="29">
        <f t="shared" si="27"/>
        <v>42212.896284722221</v>
      </c>
    </row>
    <row r="292" spans="2:20" ht="38.25">
      <c r="B292" s="9" t="s">
        <v>185</v>
      </c>
      <c r="C292" s="211" t="s">
        <v>281</v>
      </c>
      <c r="D292" s="212"/>
      <c r="E292" s="10" t="s">
        <v>332</v>
      </c>
      <c r="F292" s="12">
        <v>42214</v>
      </c>
      <c r="G292" s="10" t="s">
        <v>16</v>
      </c>
      <c r="H292" s="10" t="s">
        <v>17</v>
      </c>
      <c r="I292" s="13">
        <v>1</v>
      </c>
      <c r="J292" s="14">
        <v>10842.5</v>
      </c>
      <c r="K292" s="14">
        <v>-10842.5</v>
      </c>
      <c r="L292" s="13">
        <v>-2.85</v>
      </c>
      <c r="M292" s="13">
        <v>0</v>
      </c>
      <c r="N292" s="13" t="s">
        <v>56</v>
      </c>
      <c r="P292" s="11" t="str">
        <f t="shared" si="23"/>
        <v>2015-07-27</v>
      </c>
      <c r="Q292" s="11">
        <f t="shared" si="24"/>
        <v>42212</v>
      </c>
      <c r="R292" t="str">
        <f t="shared" si="25"/>
        <v>21:49:32</v>
      </c>
      <c r="S292" s="27">
        <f t="shared" si="26"/>
        <v>0.90939814814814823</v>
      </c>
      <c r="T292" s="29">
        <f t="shared" si="27"/>
        <v>42212.909398148149</v>
      </c>
    </row>
    <row r="293" spans="2:20" ht="38.25">
      <c r="B293" s="9" t="s">
        <v>185</v>
      </c>
      <c r="C293" s="211" t="s">
        <v>281</v>
      </c>
      <c r="D293" s="212"/>
      <c r="E293" s="10" t="s">
        <v>333</v>
      </c>
      <c r="F293" s="12">
        <v>42214</v>
      </c>
      <c r="G293" s="10" t="s">
        <v>16</v>
      </c>
      <c r="H293" s="10" t="s">
        <v>17</v>
      </c>
      <c r="I293" s="13">
        <v>1</v>
      </c>
      <c r="J293" s="14">
        <v>10872.5</v>
      </c>
      <c r="K293" s="14">
        <v>-10872.5</v>
      </c>
      <c r="L293" s="13">
        <v>-2.85</v>
      </c>
      <c r="M293" s="13">
        <v>0</v>
      </c>
      <c r="N293" s="13" t="s">
        <v>56</v>
      </c>
      <c r="P293" s="11" t="str">
        <f t="shared" si="23"/>
        <v>2015-07-27</v>
      </c>
      <c r="Q293" s="11">
        <f t="shared" si="24"/>
        <v>42212</v>
      </c>
      <c r="R293" t="str">
        <f t="shared" si="25"/>
        <v>22:25:19</v>
      </c>
      <c r="S293" s="27">
        <f t="shared" si="26"/>
        <v>0.93424768518518519</v>
      </c>
      <c r="T293" s="29">
        <f t="shared" si="27"/>
        <v>42212.934247685182</v>
      </c>
    </row>
    <row r="294" spans="2:20" ht="38.25">
      <c r="B294" s="9" t="s">
        <v>185</v>
      </c>
      <c r="C294" s="211" t="s">
        <v>281</v>
      </c>
      <c r="D294" s="212"/>
      <c r="E294" s="10" t="s">
        <v>334</v>
      </c>
      <c r="F294" s="12">
        <v>42214</v>
      </c>
      <c r="G294" s="10" t="s">
        <v>16</v>
      </c>
      <c r="H294" s="10" t="s">
        <v>17</v>
      </c>
      <c r="I294" s="13">
        <v>1</v>
      </c>
      <c r="J294" s="14">
        <v>10962.5</v>
      </c>
      <c r="K294" s="14">
        <v>-10962.5</v>
      </c>
      <c r="L294" s="13">
        <v>-2.85</v>
      </c>
      <c r="M294" s="13">
        <v>0</v>
      </c>
      <c r="N294" s="13" t="s">
        <v>56</v>
      </c>
      <c r="P294" s="11" t="str">
        <f t="shared" si="23"/>
        <v>2015-07-27</v>
      </c>
      <c r="Q294" s="11">
        <f t="shared" si="24"/>
        <v>42212</v>
      </c>
      <c r="R294" t="str">
        <f t="shared" si="25"/>
        <v>22:45:42</v>
      </c>
      <c r="S294" s="27">
        <f t="shared" si="26"/>
        <v>0.94840277777777782</v>
      </c>
      <c r="T294" s="29">
        <f t="shared" si="27"/>
        <v>42212.94840277778</v>
      </c>
    </row>
    <row r="295" spans="2:20" ht="38.25">
      <c r="B295" s="9" t="s">
        <v>185</v>
      </c>
      <c r="C295" s="211" t="s">
        <v>281</v>
      </c>
      <c r="D295" s="212"/>
      <c r="E295" s="10" t="s">
        <v>335</v>
      </c>
      <c r="F295" s="12">
        <v>42215</v>
      </c>
      <c r="G295" s="10" t="s">
        <v>16</v>
      </c>
      <c r="H295" s="10" t="s">
        <v>17</v>
      </c>
      <c r="I295" s="13">
        <v>1</v>
      </c>
      <c r="J295" s="14">
        <v>11025</v>
      </c>
      <c r="K295" s="14">
        <v>-11025</v>
      </c>
      <c r="L295" s="13">
        <v>-2.85</v>
      </c>
      <c r="M295" s="13">
        <v>0</v>
      </c>
      <c r="N295" s="13" t="s">
        <v>53</v>
      </c>
      <c r="P295" s="11" t="str">
        <f t="shared" si="23"/>
        <v>2015-07-28</v>
      </c>
      <c r="Q295" s="11">
        <f t="shared" si="24"/>
        <v>42213</v>
      </c>
      <c r="R295" t="str">
        <f t="shared" si="25"/>
        <v>21:58:17</v>
      </c>
      <c r="S295" s="27">
        <f t="shared" si="26"/>
        <v>0.91547453703703707</v>
      </c>
      <c r="T295" s="29">
        <f t="shared" si="27"/>
        <v>42213.91547453704</v>
      </c>
    </row>
    <row r="296" spans="2:20" ht="38.25">
      <c r="B296" s="9" t="s">
        <v>185</v>
      </c>
      <c r="C296" s="211" t="s">
        <v>281</v>
      </c>
      <c r="D296" s="212"/>
      <c r="E296" s="10" t="s">
        <v>336</v>
      </c>
      <c r="F296" s="12">
        <v>42215</v>
      </c>
      <c r="G296" s="10" t="s">
        <v>16</v>
      </c>
      <c r="H296" s="10" t="s">
        <v>17</v>
      </c>
      <c r="I296" s="13">
        <v>1</v>
      </c>
      <c r="J296" s="14">
        <v>10920</v>
      </c>
      <c r="K296" s="14">
        <v>-10920</v>
      </c>
      <c r="L296" s="13">
        <v>-2.85</v>
      </c>
      <c r="M296" s="13">
        <v>0</v>
      </c>
      <c r="N296" s="13" t="s">
        <v>56</v>
      </c>
      <c r="P296" s="11" t="str">
        <f t="shared" si="23"/>
        <v>2015-07-29</v>
      </c>
      <c r="Q296" s="11">
        <f t="shared" si="24"/>
        <v>42214</v>
      </c>
      <c r="R296" t="str">
        <f t="shared" si="25"/>
        <v>01:15:20</v>
      </c>
      <c r="S296" s="27">
        <f t="shared" si="26"/>
        <v>5.2314814814814814E-2</v>
      </c>
      <c r="T296" s="29">
        <f t="shared" si="27"/>
        <v>42214.052314814813</v>
      </c>
    </row>
    <row r="297" spans="2:20" ht="38.25">
      <c r="B297" s="9" t="s">
        <v>185</v>
      </c>
      <c r="C297" s="211" t="s">
        <v>281</v>
      </c>
      <c r="D297" s="212"/>
      <c r="E297" s="10" t="s">
        <v>337</v>
      </c>
      <c r="F297" s="12">
        <v>42216</v>
      </c>
      <c r="G297" s="10" t="s">
        <v>16</v>
      </c>
      <c r="H297" s="10" t="s">
        <v>17</v>
      </c>
      <c r="I297" s="13">
        <v>1</v>
      </c>
      <c r="J297" s="14">
        <v>11135</v>
      </c>
      <c r="K297" s="14">
        <v>-11135</v>
      </c>
      <c r="L297" s="13">
        <v>-2.85</v>
      </c>
      <c r="M297" s="13">
        <v>0</v>
      </c>
      <c r="N297" s="13" t="s">
        <v>56</v>
      </c>
      <c r="P297" s="11" t="str">
        <f t="shared" si="23"/>
        <v>2015-07-29</v>
      </c>
      <c r="Q297" s="11">
        <f t="shared" si="24"/>
        <v>42214</v>
      </c>
      <c r="R297" t="str">
        <f t="shared" si="25"/>
        <v>21:28:48</v>
      </c>
      <c r="S297" s="27">
        <f t="shared" si="26"/>
        <v>0.89500000000000002</v>
      </c>
      <c r="T297" s="29">
        <f t="shared" si="27"/>
        <v>42214.894999999997</v>
      </c>
    </row>
    <row r="298" spans="2:20">
      <c r="B298" s="216" t="s">
        <v>338</v>
      </c>
      <c r="C298" s="216"/>
      <c r="D298" s="216"/>
      <c r="E298" s="216"/>
      <c r="F298" s="216"/>
      <c r="G298" s="216"/>
      <c r="H298" s="217"/>
      <c r="I298" s="17">
        <v>56</v>
      </c>
      <c r="J298" s="18">
        <v>11770.7589286</v>
      </c>
      <c r="K298" s="18">
        <v>-659162.5</v>
      </c>
      <c r="L298" s="17">
        <v>-159.6</v>
      </c>
      <c r="M298" s="17">
        <v>0</v>
      </c>
      <c r="N298" s="19"/>
      <c r="P298" s="11" t="str">
        <f t="shared" si="23"/>
        <v/>
      </c>
      <c r="Q298" s="11" t="e">
        <f t="shared" si="24"/>
        <v>#VALUE!</v>
      </c>
      <c r="R298" t="str">
        <f t="shared" si="25"/>
        <v/>
      </c>
      <c r="S298" s="27" t="e">
        <f t="shared" si="26"/>
        <v>#VALUE!</v>
      </c>
      <c r="T298" s="29" t="e">
        <f t="shared" si="27"/>
        <v>#VALUE!</v>
      </c>
    </row>
    <row r="299" spans="2:20" ht="38.25">
      <c r="B299" s="9" t="s">
        <v>185</v>
      </c>
      <c r="C299" s="211" t="s">
        <v>281</v>
      </c>
      <c r="D299" s="212"/>
      <c r="E299" s="10" t="s">
        <v>339</v>
      </c>
      <c r="F299" s="12">
        <v>42184</v>
      </c>
      <c r="G299" s="10" t="s">
        <v>16</v>
      </c>
      <c r="H299" s="10" t="s">
        <v>31</v>
      </c>
      <c r="I299" s="13">
        <v>-1</v>
      </c>
      <c r="J299" s="14">
        <v>12400</v>
      </c>
      <c r="K299" s="14">
        <v>12400</v>
      </c>
      <c r="L299" s="13">
        <v>-2.85</v>
      </c>
      <c r="M299" s="13">
        <v>0</v>
      </c>
      <c r="N299" s="13" t="s">
        <v>53</v>
      </c>
      <c r="P299" s="11" t="str">
        <f t="shared" si="23"/>
        <v>2015-06-26</v>
      </c>
      <c r="Q299" s="11">
        <f t="shared" si="24"/>
        <v>42181</v>
      </c>
      <c r="R299" t="str">
        <f t="shared" si="25"/>
        <v>01:05:59</v>
      </c>
      <c r="S299" s="27">
        <f t="shared" si="26"/>
        <v>4.5821759259259263E-2</v>
      </c>
      <c r="T299" s="29">
        <f t="shared" si="27"/>
        <v>42181.04582175926</v>
      </c>
    </row>
    <row r="300" spans="2:20" ht="38.25">
      <c r="B300" s="9" t="s">
        <v>185</v>
      </c>
      <c r="C300" s="211" t="s">
        <v>281</v>
      </c>
      <c r="D300" s="212"/>
      <c r="E300" s="10" t="s">
        <v>340</v>
      </c>
      <c r="F300" s="12">
        <v>42184</v>
      </c>
      <c r="G300" s="10" t="s">
        <v>16</v>
      </c>
      <c r="H300" s="10" t="s">
        <v>31</v>
      </c>
      <c r="I300" s="13">
        <v>-1</v>
      </c>
      <c r="J300" s="14">
        <v>12310</v>
      </c>
      <c r="K300" s="14">
        <v>12310</v>
      </c>
      <c r="L300" s="13">
        <v>-2.85</v>
      </c>
      <c r="M300" s="13">
        <v>0</v>
      </c>
      <c r="N300" s="13" t="s">
        <v>53</v>
      </c>
      <c r="P300" s="11" t="str">
        <f t="shared" si="23"/>
        <v>2015-06-26</v>
      </c>
      <c r="Q300" s="11">
        <f t="shared" si="24"/>
        <v>42181</v>
      </c>
      <c r="R300" t="str">
        <f t="shared" si="25"/>
        <v>01:30:18</v>
      </c>
      <c r="S300" s="27">
        <f t="shared" si="26"/>
        <v>6.2708333333333324E-2</v>
      </c>
      <c r="T300" s="29">
        <f t="shared" si="27"/>
        <v>42181.062708333331</v>
      </c>
    </row>
    <row r="301" spans="2:20" ht="38.25">
      <c r="B301" s="9" t="s">
        <v>185</v>
      </c>
      <c r="C301" s="211" t="s">
        <v>281</v>
      </c>
      <c r="D301" s="212"/>
      <c r="E301" s="10" t="s">
        <v>341</v>
      </c>
      <c r="F301" s="12">
        <v>42184</v>
      </c>
      <c r="G301" s="10" t="s">
        <v>16</v>
      </c>
      <c r="H301" s="10" t="s">
        <v>31</v>
      </c>
      <c r="I301" s="13">
        <v>-1</v>
      </c>
      <c r="J301" s="14">
        <v>12282.5</v>
      </c>
      <c r="K301" s="14">
        <v>12282.5</v>
      </c>
      <c r="L301" s="13">
        <v>-2.85</v>
      </c>
      <c r="M301" s="13">
        <v>0</v>
      </c>
      <c r="N301" s="13" t="s">
        <v>53</v>
      </c>
      <c r="P301" s="11" t="str">
        <f t="shared" si="23"/>
        <v>2015-06-26</v>
      </c>
      <c r="Q301" s="11">
        <f t="shared" si="24"/>
        <v>42181</v>
      </c>
      <c r="R301" t="str">
        <f t="shared" si="25"/>
        <v>01:32:09</v>
      </c>
      <c r="S301" s="27">
        <f t="shared" si="26"/>
        <v>6.3993055555555553E-2</v>
      </c>
      <c r="T301" s="29">
        <f t="shared" si="27"/>
        <v>42181.063993055555</v>
      </c>
    </row>
    <row r="302" spans="2:20" ht="38.25">
      <c r="B302" s="9" t="s">
        <v>185</v>
      </c>
      <c r="C302" s="211" t="s">
        <v>281</v>
      </c>
      <c r="D302" s="212"/>
      <c r="E302" s="10" t="s">
        <v>342</v>
      </c>
      <c r="F302" s="12">
        <v>42184</v>
      </c>
      <c r="G302" s="10" t="s">
        <v>16</v>
      </c>
      <c r="H302" s="10" t="s">
        <v>31</v>
      </c>
      <c r="I302" s="13">
        <v>-1</v>
      </c>
      <c r="J302" s="14">
        <v>12065</v>
      </c>
      <c r="K302" s="14">
        <v>12065</v>
      </c>
      <c r="L302" s="13">
        <v>-2.85</v>
      </c>
      <c r="M302" s="13">
        <v>0</v>
      </c>
      <c r="N302" s="13" t="s">
        <v>53</v>
      </c>
      <c r="P302" s="11" t="str">
        <f t="shared" si="23"/>
        <v>2015-06-26</v>
      </c>
      <c r="Q302" s="11">
        <f t="shared" si="24"/>
        <v>42181</v>
      </c>
      <c r="R302" t="str">
        <f t="shared" si="25"/>
        <v>01:48:02</v>
      </c>
      <c r="S302" s="27">
        <f t="shared" si="26"/>
        <v>7.5023148148148144E-2</v>
      </c>
      <c r="T302" s="29">
        <f t="shared" si="27"/>
        <v>42181.075023148151</v>
      </c>
    </row>
    <row r="303" spans="2:20" ht="38.25">
      <c r="B303" s="9" t="s">
        <v>185</v>
      </c>
      <c r="C303" s="211" t="s">
        <v>281</v>
      </c>
      <c r="D303" s="212"/>
      <c r="E303" s="10" t="s">
        <v>343</v>
      </c>
      <c r="F303" s="12">
        <v>42184</v>
      </c>
      <c r="G303" s="10" t="s">
        <v>16</v>
      </c>
      <c r="H303" s="10" t="s">
        <v>31</v>
      </c>
      <c r="I303" s="13">
        <v>-1</v>
      </c>
      <c r="J303" s="14">
        <v>12140</v>
      </c>
      <c r="K303" s="14">
        <v>12140</v>
      </c>
      <c r="L303" s="13">
        <v>-2.85</v>
      </c>
      <c r="M303" s="13">
        <v>0</v>
      </c>
      <c r="N303" s="13" t="s">
        <v>56</v>
      </c>
      <c r="P303" s="11" t="str">
        <f t="shared" si="23"/>
        <v>2015-06-26</v>
      </c>
      <c r="Q303" s="11">
        <f t="shared" si="24"/>
        <v>42181</v>
      </c>
      <c r="R303" t="str">
        <f t="shared" si="25"/>
        <v>01:50:42</v>
      </c>
      <c r="S303" s="27">
        <f t="shared" si="26"/>
        <v>7.6875000000000013E-2</v>
      </c>
      <c r="T303" s="29">
        <f t="shared" si="27"/>
        <v>42181.076874999999</v>
      </c>
    </row>
    <row r="304" spans="2:20" ht="38.25">
      <c r="B304" s="9" t="s">
        <v>185</v>
      </c>
      <c r="C304" s="211" t="s">
        <v>281</v>
      </c>
      <c r="D304" s="212"/>
      <c r="E304" s="10" t="s">
        <v>344</v>
      </c>
      <c r="F304" s="12">
        <v>42184</v>
      </c>
      <c r="G304" s="10" t="s">
        <v>16</v>
      </c>
      <c r="H304" s="10" t="s">
        <v>31</v>
      </c>
      <c r="I304" s="13">
        <v>-1</v>
      </c>
      <c r="J304" s="14">
        <v>12025</v>
      </c>
      <c r="K304" s="14">
        <v>12025</v>
      </c>
      <c r="L304" s="13">
        <v>-2.85</v>
      </c>
      <c r="M304" s="13">
        <v>0</v>
      </c>
      <c r="N304" s="13" t="s">
        <v>53</v>
      </c>
      <c r="P304" s="11" t="str">
        <f t="shared" si="23"/>
        <v>2015-06-26</v>
      </c>
      <c r="Q304" s="11">
        <f t="shared" si="24"/>
        <v>42181</v>
      </c>
      <c r="R304" t="str">
        <f t="shared" si="25"/>
        <v>01:52:15</v>
      </c>
      <c r="S304" s="27">
        <f t="shared" si="26"/>
        <v>7.795138888888889E-2</v>
      </c>
      <c r="T304" s="29">
        <f t="shared" si="27"/>
        <v>42181.077951388892</v>
      </c>
    </row>
    <row r="305" spans="2:20" ht="38.25">
      <c r="B305" s="9" t="s">
        <v>185</v>
      </c>
      <c r="C305" s="211" t="s">
        <v>281</v>
      </c>
      <c r="D305" s="212"/>
      <c r="E305" s="10" t="s">
        <v>345</v>
      </c>
      <c r="F305" s="12">
        <v>42184</v>
      </c>
      <c r="G305" s="10" t="s">
        <v>16</v>
      </c>
      <c r="H305" s="10" t="s">
        <v>31</v>
      </c>
      <c r="I305" s="13">
        <v>-1</v>
      </c>
      <c r="J305" s="14">
        <v>12082.5</v>
      </c>
      <c r="K305" s="14">
        <v>12082.5</v>
      </c>
      <c r="L305" s="13">
        <v>-2.85</v>
      </c>
      <c r="M305" s="13">
        <v>0</v>
      </c>
      <c r="N305" s="13" t="s">
        <v>53</v>
      </c>
      <c r="P305" s="11" t="str">
        <f t="shared" si="23"/>
        <v>2015-06-26</v>
      </c>
      <c r="Q305" s="11">
        <f t="shared" si="24"/>
        <v>42181</v>
      </c>
      <c r="R305" t="str">
        <f t="shared" si="25"/>
        <v>01:57:08</v>
      </c>
      <c r="S305" s="27">
        <f t="shared" si="26"/>
        <v>8.1342592592592591E-2</v>
      </c>
      <c r="T305" s="29">
        <f t="shared" si="27"/>
        <v>42181.081342592595</v>
      </c>
    </row>
    <row r="306" spans="2:20" ht="38.25">
      <c r="B306" s="9" t="s">
        <v>185</v>
      </c>
      <c r="C306" s="211" t="s">
        <v>281</v>
      </c>
      <c r="D306" s="212"/>
      <c r="E306" s="10" t="s">
        <v>346</v>
      </c>
      <c r="F306" s="12">
        <v>42184</v>
      </c>
      <c r="G306" s="10" t="s">
        <v>16</v>
      </c>
      <c r="H306" s="10" t="s">
        <v>31</v>
      </c>
      <c r="I306" s="13">
        <v>-1</v>
      </c>
      <c r="J306" s="14">
        <v>12015</v>
      </c>
      <c r="K306" s="14">
        <v>12015</v>
      </c>
      <c r="L306" s="13">
        <v>-2.85</v>
      </c>
      <c r="M306" s="13">
        <v>0</v>
      </c>
      <c r="N306" s="13" t="s">
        <v>53</v>
      </c>
      <c r="P306" s="11" t="str">
        <f t="shared" si="23"/>
        <v>2015-06-26</v>
      </c>
      <c r="Q306" s="11">
        <f t="shared" si="24"/>
        <v>42181</v>
      </c>
      <c r="R306" t="str">
        <f t="shared" si="25"/>
        <v>02:06:46</v>
      </c>
      <c r="S306" s="27">
        <f t="shared" si="26"/>
        <v>8.8032407407407406E-2</v>
      </c>
      <c r="T306" s="29">
        <f t="shared" si="27"/>
        <v>42181.08803240741</v>
      </c>
    </row>
    <row r="307" spans="2:20" ht="38.25">
      <c r="B307" s="9" t="s">
        <v>185</v>
      </c>
      <c r="C307" s="211" t="s">
        <v>281</v>
      </c>
      <c r="D307" s="212"/>
      <c r="E307" s="10" t="s">
        <v>347</v>
      </c>
      <c r="F307" s="12">
        <v>42184</v>
      </c>
      <c r="G307" s="10" t="s">
        <v>16</v>
      </c>
      <c r="H307" s="10" t="s">
        <v>31</v>
      </c>
      <c r="I307" s="13">
        <v>-1</v>
      </c>
      <c r="J307" s="14">
        <v>11797.5</v>
      </c>
      <c r="K307" s="14">
        <v>11797.5</v>
      </c>
      <c r="L307" s="13">
        <v>-2.85</v>
      </c>
      <c r="M307" s="13">
        <v>0</v>
      </c>
      <c r="N307" s="13" t="s">
        <v>56</v>
      </c>
      <c r="P307" s="11" t="str">
        <f t="shared" si="23"/>
        <v>2015-06-26</v>
      </c>
      <c r="Q307" s="11">
        <f t="shared" si="24"/>
        <v>42181</v>
      </c>
      <c r="R307" t="str">
        <f t="shared" si="25"/>
        <v>02:34:18</v>
      </c>
      <c r="S307" s="27">
        <f t="shared" si="26"/>
        <v>0.10715277777777778</v>
      </c>
      <c r="T307" s="29">
        <f t="shared" si="27"/>
        <v>42181.107152777775</v>
      </c>
    </row>
    <row r="308" spans="2:20" ht="38.25">
      <c r="B308" s="9" t="s">
        <v>185</v>
      </c>
      <c r="C308" s="211" t="s">
        <v>281</v>
      </c>
      <c r="D308" s="212"/>
      <c r="E308" s="10" t="s">
        <v>348</v>
      </c>
      <c r="F308" s="12">
        <v>42184</v>
      </c>
      <c r="G308" s="10" t="s">
        <v>16</v>
      </c>
      <c r="H308" s="10" t="s">
        <v>31</v>
      </c>
      <c r="I308" s="13">
        <v>-1</v>
      </c>
      <c r="J308" s="14">
        <v>11777.5</v>
      </c>
      <c r="K308" s="14">
        <v>11777.5</v>
      </c>
      <c r="L308" s="13">
        <v>-2.85</v>
      </c>
      <c r="M308" s="13">
        <v>0</v>
      </c>
      <c r="N308" s="13" t="s">
        <v>56</v>
      </c>
      <c r="P308" s="11" t="str">
        <f t="shared" si="23"/>
        <v>2015-06-26</v>
      </c>
      <c r="Q308" s="11">
        <f t="shared" si="24"/>
        <v>42181</v>
      </c>
      <c r="R308" t="str">
        <f t="shared" si="25"/>
        <v>02:55:36</v>
      </c>
      <c r="S308" s="27">
        <f t="shared" si="26"/>
        <v>0.12194444444444445</v>
      </c>
      <c r="T308" s="29">
        <f t="shared" si="27"/>
        <v>42181.121944444443</v>
      </c>
    </row>
    <row r="309" spans="2:20" ht="38.25">
      <c r="B309" s="9" t="s">
        <v>185</v>
      </c>
      <c r="C309" s="211" t="s">
        <v>281</v>
      </c>
      <c r="D309" s="212"/>
      <c r="E309" s="10" t="s">
        <v>349</v>
      </c>
      <c r="F309" s="12">
        <v>42184</v>
      </c>
      <c r="G309" s="10" t="s">
        <v>16</v>
      </c>
      <c r="H309" s="10" t="s">
        <v>31</v>
      </c>
      <c r="I309" s="13">
        <v>-1</v>
      </c>
      <c r="J309" s="14">
        <v>11705</v>
      </c>
      <c r="K309" s="14">
        <v>11705</v>
      </c>
      <c r="L309" s="13">
        <v>-2.85</v>
      </c>
      <c r="M309" s="13">
        <v>0</v>
      </c>
      <c r="N309" s="13" t="s">
        <v>56</v>
      </c>
      <c r="P309" s="11" t="str">
        <f t="shared" si="23"/>
        <v>2015-06-26</v>
      </c>
      <c r="Q309" s="11">
        <f t="shared" si="24"/>
        <v>42181</v>
      </c>
      <c r="R309" t="str">
        <f t="shared" si="25"/>
        <v>03:00:50</v>
      </c>
      <c r="S309" s="27">
        <f t="shared" si="26"/>
        <v>0.12557870370370369</v>
      </c>
      <c r="T309" s="29">
        <f t="shared" si="27"/>
        <v>42181.125578703701</v>
      </c>
    </row>
    <row r="310" spans="2:20" ht="38.25">
      <c r="B310" s="9" t="s">
        <v>185</v>
      </c>
      <c r="C310" s="211" t="s">
        <v>281</v>
      </c>
      <c r="D310" s="212"/>
      <c r="E310" s="10" t="s">
        <v>350</v>
      </c>
      <c r="F310" s="12">
        <v>42186</v>
      </c>
      <c r="G310" s="10" t="s">
        <v>16</v>
      </c>
      <c r="H310" s="10" t="s">
        <v>31</v>
      </c>
      <c r="I310" s="13">
        <v>-1</v>
      </c>
      <c r="J310" s="14">
        <v>12355</v>
      </c>
      <c r="K310" s="14">
        <v>12355</v>
      </c>
      <c r="L310" s="13">
        <v>-2.85</v>
      </c>
      <c r="M310" s="13">
        <v>0</v>
      </c>
      <c r="N310" s="13" t="s">
        <v>56</v>
      </c>
      <c r="P310" s="11" t="str">
        <f t="shared" si="23"/>
        <v>2015-06-30</v>
      </c>
      <c r="Q310" s="11">
        <f t="shared" si="24"/>
        <v>42185</v>
      </c>
      <c r="R310" t="str">
        <f t="shared" si="25"/>
        <v>01:07:20</v>
      </c>
      <c r="S310" s="27">
        <f t="shared" si="26"/>
        <v>4.6759259259259257E-2</v>
      </c>
      <c r="T310" s="29">
        <f t="shared" si="27"/>
        <v>42185.046759259261</v>
      </c>
    </row>
    <row r="311" spans="2:20" ht="38.25">
      <c r="B311" s="9" t="s">
        <v>185</v>
      </c>
      <c r="C311" s="211" t="s">
        <v>281</v>
      </c>
      <c r="D311" s="212"/>
      <c r="E311" s="10" t="s">
        <v>351</v>
      </c>
      <c r="F311" s="12">
        <v>42186</v>
      </c>
      <c r="G311" s="10" t="s">
        <v>16</v>
      </c>
      <c r="H311" s="10" t="s">
        <v>31</v>
      </c>
      <c r="I311" s="13">
        <v>-1</v>
      </c>
      <c r="J311" s="14">
        <v>12245</v>
      </c>
      <c r="K311" s="14">
        <v>12245</v>
      </c>
      <c r="L311" s="13">
        <v>-2.85</v>
      </c>
      <c r="M311" s="13">
        <v>0</v>
      </c>
      <c r="N311" s="13" t="s">
        <v>56</v>
      </c>
      <c r="P311" s="11" t="str">
        <f t="shared" si="23"/>
        <v>2015-06-30</v>
      </c>
      <c r="Q311" s="11">
        <f t="shared" si="24"/>
        <v>42185</v>
      </c>
      <c r="R311" t="str">
        <f t="shared" si="25"/>
        <v>02:20:31</v>
      </c>
      <c r="S311" s="27">
        <f t="shared" si="26"/>
        <v>9.7581018518518525E-2</v>
      </c>
      <c r="T311" s="29">
        <f t="shared" si="27"/>
        <v>42185.097581018519</v>
      </c>
    </row>
    <row r="312" spans="2:20" ht="38.25">
      <c r="B312" s="9" t="s">
        <v>185</v>
      </c>
      <c r="C312" s="211" t="s">
        <v>281</v>
      </c>
      <c r="D312" s="212"/>
      <c r="E312" s="10" t="s">
        <v>352</v>
      </c>
      <c r="F312" s="12">
        <v>42187</v>
      </c>
      <c r="G312" s="10" t="s">
        <v>16</v>
      </c>
      <c r="H312" s="10" t="s">
        <v>31</v>
      </c>
      <c r="I312" s="13">
        <v>-1</v>
      </c>
      <c r="J312" s="14">
        <v>12230</v>
      </c>
      <c r="K312" s="14">
        <v>12230</v>
      </c>
      <c r="L312" s="13">
        <v>-2.85</v>
      </c>
      <c r="M312" s="13">
        <v>0</v>
      </c>
      <c r="N312" s="13" t="s">
        <v>56</v>
      </c>
      <c r="P312" s="11" t="str">
        <f t="shared" si="23"/>
        <v>2015-07-01</v>
      </c>
      <c r="Q312" s="11">
        <f t="shared" si="24"/>
        <v>42186</v>
      </c>
      <c r="R312" t="str">
        <f t="shared" si="25"/>
        <v>02:32:46</v>
      </c>
      <c r="S312" s="27">
        <f t="shared" si="26"/>
        <v>0.10608796296296297</v>
      </c>
      <c r="T312" s="29">
        <f t="shared" si="27"/>
        <v>42186.106087962966</v>
      </c>
    </row>
    <row r="313" spans="2:20" ht="38.25">
      <c r="B313" s="9" t="s">
        <v>185</v>
      </c>
      <c r="C313" s="211" t="s">
        <v>281</v>
      </c>
      <c r="D313" s="212"/>
      <c r="E313" s="10" t="s">
        <v>353</v>
      </c>
      <c r="F313" s="12">
        <v>42188</v>
      </c>
      <c r="G313" s="10" t="s">
        <v>16</v>
      </c>
      <c r="H313" s="10" t="s">
        <v>31</v>
      </c>
      <c r="I313" s="13">
        <v>-1</v>
      </c>
      <c r="J313" s="14">
        <v>11675</v>
      </c>
      <c r="K313" s="14">
        <v>11675</v>
      </c>
      <c r="L313" s="13">
        <v>-2.85</v>
      </c>
      <c r="M313" s="13">
        <v>0</v>
      </c>
      <c r="N313" s="13" t="s">
        <v>53</v>
      </c>
      <c r="P313" s="11" t="str">
        <f t="shared" si="23"/>
        <v>2015-07-02</v>
      </c>
      <c r="Q313" s="11">
        <f t="shared" si="24"/>
        <v>42187</v>
      </c>
      <c r="R313" t="str">
        <f t="shared" si="25"/>
        <v>02:27:40</v>
      </c>
      <c r="S313" s="27">
        <f t="shared" si="26"/>
        <v>0.1025462962962963</v>
      </c>
      <c r="T313" s="29">
        <f t="shared" si="27"/>
        <v>42187.102546296293</v>
      </c>
    </row>
    <row r="314" spans="2:20" ht="38.25">
      <c r="B314" s="9" t="s">
        <v>185</v>
      </c>
      <c r="C314" s="211" t="s">
        <v>281</v>
      </c>
      <c r="D314" s="212"/>
      <c r="E314" s="10" t="s">
        <v>354</v>
      </c>
      <c r="F314" s="12">
        <v>42191</v>
      </c>
      <c r="G314" s="10" t="s">
        <v>16</v>
      </c>
      <c r="H314" s="10" t="s">
        <v>31</v>
      </c>
      <c r="I314" s="13">
        <v>-1</v>
      </c>
      <c r="J314" s="14">
        <v>11547.5</v>
      </c>
      <c r="K314" s="14">
        <v>11547.5</v>
      </c>
      <c r="L314" s="13">
        <v>-2.85</v>
      </c>
      <c r="M314" s="13">
        <v>0</v>
      </c>
      <c r="N314" s="13" t="s">
        <v>53</v>
      </c>
      <c r="P314" s="11" t="str">
        <f t="shared" si="23"/>
        <v>2015-07-03</v>
      </c>
      <c r="Q314" s="11">
        <f t="shared" si="24"/>
        <v>42188</v>
      </c>
      <c r="R314" t="str">
        <f t="shared" si="25"/>
        <v>02:00:14</v>
      </c>
      <c r="S314" s="27">
        <f t="shared" si="26"/>
        <v>8.3495370370370373E-2</v>
      </c>
      <c r="T314" s="29">
        <f t="shared" si="27"/>
        <v>42188.083495370367</v>
      </c>
    </row>
    <row r="315" spans="2:20" ht="38.25">
      <c r="B315" s="9" t="s">
        <v>185</v>
      </c>
      <c r="C315" s="211" t="s">
        <v>281</v>
      </c>
      <c r="D315" s="212"/>
      <c r="E315" s="10" t="s">
        <v>355</v>
      </c>
      <c r="F315" s="12">
        <v>42191</v>
      </c>
      <c r="G315" s="10" t="s">
        <v>16</v>
      </c>
      <c r="H315" s="10" t="s">
        <v>31</v>
      </c>
      <c r="I315" s="13">
        <v>-1</v>
      </c>
      <c r="J315" s="14">
        <v>11615</v>
      </c>
      <c r="K315" s="14">
        <v>11615</v>
      </c>
      <c r="L315" s="13">
        <v>-2.85</v>
      </c>
      <c r="M315" s="13">
        <v>0</v>
      </c>
      <c r="N315" s="13" t="s">
        <v>53</v>
      </c>
      <c r="P315" s="11" t="str">
        <f t="shared" si="23"/>
        <v>2015-07-03</v>
      </c>
      <c r="Q315" s="11">
        <f t="shared" si="24"/>
        <v>42188</v>
      </c>
      <c r="R315" t="str">
        <f t="shared" si="25"/>
        <v>02:18:26</v>
      </c>
      <c r="S315" s="27">
        <f t="shared" si="26"/>
        <v>9.6134259259259267E-2</v>
      </c>
      <c r="T315" s="29">
        <f t="shared" si="27"/>
        <v>42188.096134259256</v>
      </c>
    </row>
    <row r="316" spans="2:20" ht="38.25">
      <c r="B316" s="9" t="s">
        <v>185</v>
      </c>
      <c r="C316" s="211" t="s">
        <v>281</v>
      </c>
      <c r="D316" s="212"/>
      <c r="E316" s="10" t="s">
        <v>356</v>
      </c>
      <c r="F316" s="12">
        <v>42192</v>
      </c>
      <c r="G316" s="10" t="s">
        <v>16</v>
      </c>
      <c r="H316" s="10" t="s">
        <v>31</v>
      </c>
      <c r="I316" s="13">
        <v>-1</v>
      </c>
      <c r="J316" s="14">
        <v>11985</v>
      </c>
      <c r="K316" s="14">
        <v>11985</v>
      </c>
      <c r="L316" s="13">
        <v>-2.85</v>
      </c>
      <c r="M316" s="13">
        <v>0</v>
      </c>
      <c r="N316" s="13" t="s">
        <v>53</v>
      </c>
      <c r="P316" s="11" t="str">
        <f t="shared" si="23"/>
        <v>2015-07-05</v>
      </c>
      <c r="Q316" s="11">
        <f t="shared" si="24"/>
        <v>42190</v>
      </c>
      <c r="R316" t="str">
        <f t="shared" si="25"/>
        <v>21:38:57</v>
      </c>
      <c r="S316" s="27">
        <f t="shared" si="26"/>
        <v>0.90204861111111112</v>
      </c>
      <c r="T316" s="29">
        <f t="shared" si="27"/>
        <v>42190.902048611111</v>
      </c>
    </row>
    <row r="317" spans="2:20" ht="38.25">
      <c r="B317" s="9" t="s">
        <v>185</v>
      </c>
      <c r="C317" s="211" t="s">
        <v>281</v>
      </c>
      <c r="D317" s="212"/>
      <c r="E317" s="10" t="s">
        <v>357</v>
      </c>
      <c r="F317" s="12">
        <v>42192</v>
      </c>
      <c r="G317" s="10" t="s">
        <v>16</v>
      </c>
      <c r="H317" s="10" t="s">
        <v>31</v>
      </c>
      <c r="I317" s="13">
        <v>-1</v>
      </c>
      <c r="J317" s="14">
        <v>11620</v>
      </c>
      <c r="K317" s="14">
        <v>11620</v>
      </c>
      <c r="L317" s="13">
        <v>-2.85</v>
      </c>
      <c r="M317" s="13">
        <v>0</v>
      </c>
      <c r="N317" s="13" t="s">
        <v>56</v>
      </c>
      <c r="P317" s="11" t="str">
        <f t="shared" si="23"/>
        <v>2015-07-06</v>
      </c>
      <c r="Q317" s="11">
        <f t="shared" si="24"/>
        <v>42191</v>
      </c>
      <c r="R317" t="str">
        <f t="shared" si="25"/>
        <v>01:44:15</v>
      </c>
      <c r="S317" s="27">
        <f t="shared" si="26"/>
        <v>7.239583333333334E-2</v>
      </c>
      <c r="T317" s="29">
        <f t="shared" si="27"/>
        <v>42191.072395833333</v>
      </c>
    </row>
    <row r="318" spans="2:20" ht="38.25">
      <c r="B318" s="9" t="s">
        <v>185</v>
      </c>
      <c r="C318" s="211" t="s">
        <v>281</v>
      </c>
      <c r="D318" s="212"/>
      <c r="E318" s="10" t="s">
        <v>358</v>
      </c>
      <c r="F318" s="12">
        <v>42192</v>
      </c>
      <c r="G318" s="10" t="s">
        <v>16</v>
      </c>
      <c r="H318" s="10" t="s">
        <v>31</v>
      </c>
      <c r="I318" s="13">
        <v>-1</v>
      </c>
      <c r="J318" s="14">
        <v>11845</v>
      </c>
      <c r="K318" s="14">
        <v>11845</v>
      </c>
      <c r="L318" s="13">
        <v>-2.85</v>
      </c>
      <c r="M318" s="13">
        <v>0</v>
      </c>
      <c r="N318" s="13" t="s">
        <v>53</v>
      </c>
      <c r="P318" s="11" t="str">
        <f t="shared" si="23"/>
        <v>2015-07-06</v>
      </c>
      <c r="Q318" s="11">
        <f t="shared" si="24"/>
        <v>42191</v>
      </c>
      <c r="R318" t="str">
        <f t="shared" si="25"/>
        <v>02:37:47</v>
      </c>
      <c r="S318" s="27">
        <f t="shared" si="26"/>
        <v>0.10957175925925926</v>
      </c>
      <c r="T318" s="29">
        <f t="shared" si="27"/>
        <v>42191.109571759262</v>
      </c>
    </row>
    <row r="319" spans="2:20" ht="38.25">
      <c r="B319" s="9" t="s">
        <v>185</v>
      </c>
      <c r="C319" s="211" t="s">
        <v>281</v>
      </c>
      <c r="D319" s="212"/>
      <c r="E319" s="10" t="s">
        <v>359</v>
      </c>
      <c r="F319" s="12">
        <v>42193</v>
      </c>
      <c r="G319" s="10" t="s">
        <v>16</v>
      </c>
      <c r="H319" s="10" t="s">
        <v>31</v>
      </c>
      <c r="I319" s="13">
        <v>-1</v>
      </c>
      <c r="J319" s="14">
        <v>11735</v>
      </c>
      <c r="K319" s="14">
        <v>11735</v>
      </c>
      <c r="L319" s="13">
        <v>-2.85</v>
      </c>
      <c r="M319" s="13">
        <v>0</v>
      </c>
      <c r="N319" s="13" t="s">
        <v>53</v>
      </c>
      <c r="P319" s="11" t="str">
        <f t="shared" si="23"/>
        <v>2015-07-07</v>
      </c>
      <c r="Q319" s="11">
        <f t="shared" si="24"/>
        <v>42192</v>
      </c>
      <c r="R319" t="str">
        <f t="shared" si="25"/>
        <v>01:14:48</v>
      </c>
      <c r="S319" s="27">
        <f t="shared" si="26"/>
        <v>5.1944444444444439E-2</v>
      </c>
      <c r="T319" s="29">
        <f t="shared" si="27"/>
        <v>42192.051944444444</v>
      </c>
    </row>
    <row r="320" spans="2:20" ht="38.25">
      <c r="B320" s="9" t="s">
        <v>185</v>
      </c>
      <c r="C320" s="211" t="s">
        <v>281</v>
      </c>
      <c r="D320" s="212"/>
      <c r="E320" s="10" t="s">
        <v>360</v>
      </c>
      <c r="F320" s="12">
        <v>42194</v>
      </c>
      <c r="G320" s="10" t="s">
        <v>16</v>
      </c>
      <c r="H320" s="10" t="s">
        <v>31</v>
      </c>
      <c r="I320" s="13">
        <v>-1</v>
      </c>
      <c r="J320" s="14">
        <v>11045</v>
      </c>
      <c r="K320" s="14">
        <v>11045</v>
      </c>
      <c r="L320" s="13">
        <v>-2.85</v>
      </c>
      <c r="M320" s="13">
        <v>0</v>
      </c>
      <c r="N320" s="13" t="s">
        <v>56</v>
      </c>
      <c r="P320" s="11" t="str">
        <f t="shared" si="23"/>
        <v>2015-07-08</v>
      </c>
      <c r="Q320" s="11">
        <f t="shared" si="24"/>
        <v>42193</v>
      </c>
      <c r="R320" t="str">
        <f t="shared" si="25"/>
        <v>02:09:55</v>
      </c>
      <c r="S320" s="27">
        <f t="shared" si="26"/>
        <v>9.0219907407407415E-2</v>
      </c>
      <c r="T320" s="29">
        <f t="shared" si="27"/>
        <v>42193.090219907404</v>
      </c>
    </row>
    <row r="321" spans="2:20" ht="38.25">
      <c r="B321" s="9" t="s">
        <v>185</v>
      </c>
      <c r="C321" s="211" t="s">
        <v>281</v>
      </c>
      <c r="D321" s="212"/>
      <c r="E321" s="10" t="s">
        <v>361</v>
      </c>
      <c r="F321" s="12">
        <v>42194</v>
      </c>
      <c r="G321" s="10" t="s">
        <v>16</v>
      </c>
      <c r="H321" s="10" t="s">
        <v>31</v>
      </c>
      <c r="I321" s="13">
        <v>-1</v>
      </c>
      <c r="J321" s="14">
        <v>10787.5</v>
      </c>
      <c r="K321" s="14">
        <v>10787.5</v>
      </c>
      <c r="L321" s="13">
        <v>-2.85</v>
      </c>
      <c r="M321" s="13">
        <v>0</v>
      </c>
      <c r="N321" s="13" t="s">
        <v>56</v>
      </c>
      <c r="P321" s="11" t="str">
        <f t="shared" si="23"/>
        <v>2015-07-08</v>
      </c>
      <c r="Q321" s="11">
        <f t="shared" si="24"/>
        <v>42193</v>
      </c>
      <c r="R321" t="str">
        <f t="shared" si="25"/>
        <v>02:27:43</v>
      </c>
      <c r="S321" s="27">
        <f t="shared" si="26"/>
        <v>0.10258101851851852</v>
      </c>
      <c r="T321" s="29">
        <f t="shared" si="27"/>
        <v>42193.102581018517</v>
      </c>
    </row>
    <row r="322" spans="2:20" ht="38.25">
      <c r="B322" s="9" t="s">
        <v>185</v>
      </c>
      <c r="C322" s="211" t="s">
        <v>281</v>
      </c>
      <c r="D322" s="212"/>
      <c r="E322" s="10" t="s">
        <v>362</v>
      </c>
      <c r="F322" s="12">
        <v>42198</v>
      </c>
      <c r="G322" s="10" t="s">
        <v>16</v>
      </c>
      <c r="H322" s="10" t="s">
        <v>31</v>
      </c>
      <c r="I322" s="13">
        <v>-1</v>
      </c>
      <c r="J322" s="14">
        <v>12640</v>
      </c>
      <c r="K322" s="14">
        <v>12640</v>
      </c>
      <c r="L322" s="13">
        <v>-2.85</v>
      </c>
      <c r="M322" s="13">
        <v>0</v>
      </c>
      <c r="N322" s="13" t="s">
        <v>56</v>
      </c>
      <c r="P322" s="11" t="str">
        <f t="shared" si="23"/>
        <v>2015-07-09</v>
      </c>
      <c r="Q322" s="11">
        <f t="shared" si="24"/>
        <v>42194</v>
      </c>
      <c r="R322" t="str">
        <f t="shared" si="25"/>
        <v>22:10:10</v>
      </c>
      <c r="S322" s="27">
        <f t="shared" si="26"/>
        <v>0.92372685185185188</v>
      </c>
      <c r="T322" s="29">
        <f t="shared" si="27"/>
        <v>42194.923726851855</v>
      </c>
    </row>
    <row r="323" spans="2:20" ht="38.25">
      <c r="B323" s="9" t="s">
        <v>185</v>
      </c>
      <c r="C323" s="211" t="s">
        <v>281</v>
      </c>
      <c r="D323" s="212"/>
      <c r="E323" s="10" t="s">
        <v>363</v>
      </c>
      <c r="F323" s="12">
        <v>42198</v>
      </c>
      <c r="G323" s="10" t="s">
        <v>16</v>
      </c>
      <c r="H323" s="10" t="s">
        <v>31</v>
      </c>
      <c r="I323" s="13">
        <v>-1</v>
      </c>
      <c r="J323" s="14">
        <v>12330</v>
      </c>
      <c r="K323" s="14">
        <v>12330</v>
      </c>
      <c r="L323" s="13">
        <v>-2.85</v>
      </c>
      <c r="M323" s="13">
        <v>0</v>
      </c>
      <c r="N323" s="13" t="s">
        <v>53</v>
      </c>
      <c r="P323" s="11" t="str">
        <f t="shared" si="23"/>
        <v>2015-07-10</v>
      </c>
      <c r="Q323" s="11">
        <f t="shared" si="24"/>
        <v>42195</v>
      </c>
      <c r="R323" t="str">
        <f t="shared" si="25"/>
        <v>01:03:53</v>
      </c>
      <c r="S323" s="27">
        <f t="shared" si="26"/>
        <v>4.4363425925925924E-2</v>
      </c>
      <c r="T323" s="29">
        <f t="shared" si="27"/>
        <v>42195.044363425928</v>
      </c>
    </row>
    <row r="324" spans="2:20" ht="38.25">
      <c r="B324" s="9" t="s">
        <v>185</v>
      </c>
      <c r="C324" s="211" t="s">
        <v>281</v>
      </c>
      <c r="D324" s="212"/>
      <c r="E324" s="10" t="s">
        <v>364</v>
      </c>
      <c r="F324" s="12">
        <v>42199</v>
      </c>
      <c r="G324" s="10" t="s">
        <v>16</v>
      </c>
      <c r="H324" s="10" t="s">
        <v>31</v>
      </c>
      <c r="I324" s="13">
        <v>-1</v>
      </c>
      <c r="J324" s="14">
        <v>12340</v>
      </c>
      <c r="K324" s="14">
        <v>12340</v>
      </c>
      <c r="L324" s="13">
        <v>-2.85</v>
      </c>
      <c r="M324" s="13">
        <v>0</v>
      </c>
      <c r="N324" s="13" t="s">
        <v>56</v>
      </c>
      <c r="P324" s="11" t="str">
        <f t="shared" si="23"/>
        <v>2015-07-13</v>
      </c>
      <c r="Q324" s="11">
        <f t="shared" si="24"/>
        <v>42198</v>
      </c>
      <c r="R324" t="str">
        <f t="shared" si="25"/>
        <v>01:30:11</v>
      </c>
      <c r="S324" s="27">
        <f t="shared" si="26"/>
        <v>6.2627314814814816E-2</v>
      </c>
      <c r="T324" s="29">
        <f t="shared" si="27"/>
        <v>42198.062627314815</v>
      </c>
    </row>
    <row r="325" spans="2:20" ht="38.25">
      <c r="B325" s="9" t="s">
        <v>185</v>
      </c>
      <c r="C325" s="211" t="s">
        <v>281</v>
      </c>
      <c r="D325" s="212"/>
      <c r="E325" s="10" t="s">
        <v>365</v>
      </c>
      <c r="F325" s="12">
        <v>42200</v>
      </c>
      <c r="G325" s="10" t="s">
        <v>16</v>
      </c>
      <c r="H325" s="10" t="s">
        <v>31</v>
      </c>
      <c r="I325" s="13">
        <v>-1</v>
      </c>
      <c r="J325" s="14">
        <v>11945</v>
      </c>
      <c r="K325" s="14">
        <v>11945</v>
      </c>
      <c r="L325" s="13">
        <v>-2.85</v>
      </c>
      <c r="M325" s="13">
        <v>0</v>
      </c>
      <c r="N325" s="13" t="s">
        <v>53</v>
      </c>
      <c r="P325" s="11" t="str">
        <f t="shared" si="23"/>
        <v>2015-07-13</v>
      </c>
      <c r="Q325" s="11">
        <f t="shared" si="24"/>
        <v>42198</v>
      </c>
      <c r="R325" t="str">
        <f t="shared" si="25"/>
        <v>21:55:31</v>
      </c>
      <c r="S325" s="27">
        <f t="shared" si="26"/>
        <v>0.91355324074074085</v>
      </c>
      <c r="T325" s="29">
        <f t="shared" si="27"/>
        <v>42198.913553240738</v>
      </c>
    </row>
    <row r="326" spans="2:20" ht="38.25">
      <c r="B326" s="9" t="s">
        <v>185</v>
      </c>
      <c r="C326" s="211" t="s">
        <v>281</v>
      </c>
      <c r="D326" s="212"/>
      <c r="E326" s="10" t="s">
        <v>366</v>
      </c>
      <c r="F326" s="12">
        <v>42200</v>
      </c>
      <c r="G326" s="10" t="s">
        <v>16</v>
      </c>
      <c r="H326" s="10" t="s">
        <v>31</v>
      </c>
      <c r="I326" s="13">
        <v>-1</v>
      </c>
      <c r="J326" s="14">
        <v>11682.5</v>
      </c>
      <c r="K326" s="14">
        <v>11682.5</v>
      </c>
      <c r="L326" s="13">
        <v>-2.85</v>
      </c>
      <c r="M326" s="13">
        <v>0</v>
      </c>
      <c r="N326" s="13" t="s">
        <v>53</v>
      </c>
      <c r="P326" s="11" t="str">
        <f t="shared" si="23"/>
        <v>2015-07-14</v>
      </c>
      <c r="Q326" s="11">
        <f t="shared" si="24"/>
        <v>42199</v>
      </c>
      <c r="R326" t="str">
        <f t="shared" si="25"/>
        <v>01:15:55</v>
      </c>
      <c r="S326" s="27">
        <f t="shared" si="26"/>
        <v>5.2719907407407403E-2</v>
      </c>
      <c r="T326" s="29">
        <f t="shared" si="27"/>
        <v>42199.052719907406</v>
      </c>
    </row>
    <row r="327" spans="2:20" ht="38.25">
      <c r="B327" s="9" t="s">
        <v>185</v>
      </c>
      <c r="C327" s="211" t="s">
        <v>281</v>
      </c>
      <c r="D327" s="212"/>
      <c r="E327" s="10" t="s">
        <v>367</v>
      </c>
      <c r="F327" s="12">
        <v>42200</v>
      </c>
      <c r="G327" s="10" t="s">
        <v>16</v>
      </c>
      <c r="H327" s="10" t="s">
        <v>31</v>
      </c>
      <c r="I327" s="13">
        <v>-1</v>
      </c>
      <c r="J327" s="14">
        <v>11525</v>
      </c>
      <c r="K327" s="14">
        <v>11525</v>
      </c>
      <c r="L327" s="13">
        <v>-2.85</v>
      </c>
      <c r="M327" s="13">
        <v>0</v>
      </c>
      <c r="N327" s="13" t="s">
        <v>53</v>
      </c>
      <c r="P327" s="11" t="str">
        <f t="shared" si="23"/>
        <v>2015-07-14</v>
      </c>
      <c r="Q327" s="11">
        <f t="shared" si="24"/>
        <v>42199</v>
      </c>
      <c r="R327" t="str">
        <f t="shared" si="25"/>
        <v>02:12:08</v>
      </c>
      <c r="S327" s="27">
        <f t="shared" si="26"/>
        <v>9.1759259259259263E-2</v>
      </c>
      <c r="T327" s="29">
        <f t="shared" si="27"/>
        <v>42199.09175925926</v>
      </c>
    </row>
    <row r="328" spans="2:20" ht="38.25">
      <c r="B328" s="9" t="s">
        <v>185</v>
      </c>
      <c r="C328" s="211" t="s">
        <v>281</v>
      </c>
      <c r="D328" s="212"/>
      <c r="E328" s="10" t="s">
        <v>368</v>
      </c>
      <c r="F328" s="12">
        <v>42201</v>
      </c>
      <c r="G328" s="10" t="s">
        <v>16</v>
      </c>
      <c r="H328" s="10" t="s">
        <v>31</v>
      </c>
      <c r="I328" s="13">
        <v>-1</v>
      </c>
      <c r="J328" s="14">
        <v>11595</v>
      </c>
      <c r="K328" s="14">
        <v>11595</v>
      </c>
      <c r="L328" s="13">
        <v>-2.85</v>
      </c>
      <c r="M328" s="13">
        <v>0</v>
      </c>
      <c r="N328" s="13" t="s">
        <v>53</v>
      </c>
      <c r="P328" s="11" t="str">
        <f t="shared" si="23"/>
        <v>2015-07-14</v>
      </c>
      <c r="Q328" s="11">
        <f t="shared" si="24"/>
        <v>42199</v>
      </c>
      <c r="R328" t="str">
        <f t="shared" si="25"/>
        <v>22:57:33</v>
      </c>
      <c r="S328" s="27">
        <f t="shared" si="26"/>
        <v>0.95663194444444455</v>
      </c>
      <c r="T328" s="29">
        <f t="shared" si="27"/>
        <v>42199.956631944442</v>
      </c>
    </row>
    <row r="329" spans="2:20" ht="38.25">
      <c r="B329" s="9" t="s">
        <v>185</v>
      </c>
      <c r="C329" s="211" t="s">
        <v>281</v>
      </c>
      <c r="D329" s="212"/>
      <c r="E329" s="10" t="s">
        <v>369</v>
      </c>
      <c r="F329" s="12">
        <v>42201</v>
      </c>
      <c r="G329" s="10" t="s">
        <v>16</v>
      </c>
      <c r="H329" s="10" t="s">
        <v>31</v>
      </c>
      <c r="I329" s="13">
        <v>-1</v>
      </c>
      <c r="J329" s="14">
        <v>11647.5</v>
      </c>
      <c r="K329" s="14">
        <v>11647.5</v>
      </c>
      <c r="L329" s="13">
        <v>-2.85</v>
      </c>
      <c r="M329" s="13">
        <v>0</v>
      </c>
      <c r="N329" s="13" t="s">
        <v>53</v>
      </c>
      <c r="P329" s="11" t="str">
        <f t="shared" si="23"/>
        <v>2015-07-14</v>
      </c>
      <c r="Q329" s="11">
        <f t="shared" si="24"/>
        <v>42199</v>
      </c>
      <c r="R329" t="str">
        <f t="shared" si="25"/>
        <v>23:16:29</v>
      </c>
      <c r="S329" s="27">
        <f t="shared" si="26"/>
        <v>0.96978009259259268</v>
      </c>
      <c r="T329" s="29">
        <f t="shared" si="27"/>
        <v>42199.969780092593</v>
      </c>
    </row>
    <row r="330" spans="2:20" ht="38.25">
      <c r="B330" s="9" t="s">
        <v>185</v>
      </c>
      <c r="C330" s="211" t="s">
        <v>281</v>
      </c>
      <c r="D330" s="212"/>
      <c r="E330" s="10" t="s">
        <v>370</v>
      </c>
      <c r="F330" s="12">
        <v>42201</v>
      </c>
      <c r="G330" s="10" t="s">
        <v>16</v>
      </c>
      <c r="H330" s="10" t="s">
        <v>31</v>
      </c>
      <c r="I330" s="13">
        <v>-1</v>
      </c>
      <c r="J330" s="14">
        <v>11690</v>
      </c>
      <c r="K330" s="14">
        <v>11690</v>
      </c>
      <c r="L330" s="13">
        <v>-2.85</v>
      </c>
      <c r="M330" s="13">
        <v>0</v>
      </c>
      <c r="N330" s="13" t="s">
        <v>56</v>
      </c>
      <c r="P330" s="11" t="str">
        <f t="shared" si="23"/>
        <v>2015-07-15</v>
      </c>
      <c r="Q330" s="11">
        <f t="shared" si="24"/>
        <v>42200</v>
      </c>
      <c r="R330" t="str">
        <f t="shared" si="25"/>
        <v>01:03:40</v>
      </c>
      <c r="S330" s="27">
        <f t="shared" si="26"/>
        <v>4.4212962962962961E-2</v>
      </c>
      <c r="T330" s="29">
        <f t="shared" si="27"/>
        <v>42200.044212962966</v>
      </c>
    </row>
    <row r="331" spans="2:20" ht="38.25">
      <c r="B331" s="9" t="s">
        <v>185</v>
      </c>
      <c r="C331" s="211" t="s">
        <v>281</v>
      </c>
      <c r="D331" s="212"/>
      <c r="E331" s="10" t="s">
        <v>371</v>
      </c>
      <c r="F331" s="12">
        <v>42201</v>
      </c>
      <c r="G331" s="10" t="s">
        <v>16</v>
      </c>
      <c r="H331" s="10" t="s">
        <v>31</v>
      </c>
      <c r="I331" s="13">
        <v>-1</v>
      </c>
      <c r="J331" s="14">
        <v>11512.5</v>
      </c>
      <c r="K331" s="14">
        <v>11512.5</v>
      </c>
      <c r="L331" s="13">
        <v>-2.85</v>
      </c>
      <c r="M331" s="13">
        <v>0</v>
      </c>
      <c r="N331" s="13" t="s">
        <v>53</v>
      </c>
      <c r="P331" s="11" t="str">
        <f t="shared" si="23"/>
        <v>2015-07-15</v>
      </c>
      <c r="Q331" s="11">
        <f t="shared" si="24"/>
        <v>42200</v>
      </c>
      <c r="R331" t="str">
        <f t="shared" si="25"/>
        <v>01:27:40</v>
      </c>
      <c r="S331" s="27">
        <f t="shared" si="26"/>
        <v>6.0879629629629638E-2</v>
      </c>
      <c r="T331" s="29">
        <f t="shared" si="27"/>
        <v>42200.060879629629</v>
      </c>
    </row>
    <row r="332" spans="2:20" ht="38.25">
      <c r="B332" s="9" t="s">
        <v>185</v>
      </c>
      <c r="C332" s="211" t="s">
        <v>281</v>
      </c>
      <c r="D332" s="212"/>
      <c r="E332" s="10" t="s">
        <v>372</v>
      </c>
      <c r="F332" s="12">
        <v>42202</v>
      </c>
      <c r="G332" s="10" t="s">
        <v>16</v>
      </c>
      <c r="H332" s="10" t="s">
        <v>31</v>
      </c>
      <c r="I332" s="13">
        <v>-1</v>
      </c>
      <c r="J332" s="14">
        <v>11840</v>
      </c>
      <c r="K332" s="14">
        <v>11840</v>
      </c>
      <c r="L332" s="13">
        <v>-2.85</v>
      </c>
      <c r="M332" s="13">
        <v>0</v>
      </c>
      <c r="N332" s="13" t="s">
        <v>56</v>
      </c>
      <c r="P332" s="11" t="str">
        <f t="shared" si="23"/>
        <v>2015-07-15</v>
      </c>
      <c r="Q332" s="11">
        <f t="shared" si="24"/>
        <v>42200</v>
      </c>
      <c r="R332" t="str">
        <f t="shared" si="25"/>
        <v>22:55:55</v>
      </c>
      <c r="S332" s="27">
        <f t="shared" si="26"/>
        <v>0.95549768518518519</v>
      </c>
      <c r="T332" s="29">
        <f t="shared" si="27"/>
        <v>42200.955497685187</v>
      </c>
    </row>
    <row r="333" spans="2:20" ht="38.25">
      <c r="B333" s="9" t="s">
        <v>185</v>
      </c>
      <c r="C333" s="211" t="s">
        <v>281</v>
      </c>
      <c r="D333" s="212"/>
      <c r="E333" s="10" t="s">
        <v>373</v>
      </c>
      <c r="F333" s="12">
        <v>42202</v>
      </c>
      <c r="G333" s="10" t="s">
        <v>16</v>
      </c>
      <c r="H333" s="10" t="s">
        <v>31</v>
      </c>
      <c r="I333" s="13">
        <v>-1</v>
      </c>
      <c r="J333" s="14">
        <v>11605</v>
      </c>
      <c r="K333" s="14">
        <v>11605</v>
      </c>
      <c r="L333" s="13">
        <v>-2.85</v>
      </c>
      <c r="M333" s="13">
        <v>0</v>
      </c>
      <c r="N333" s="13" t="s">
        <v>53</v>
      </c>
      <c r="P333" s="11" t="str">
        <f t="shared" si="23"/>
        <v>2015-07-16</v>
      </c>
      <c r="Q333" s="11">
        <f t="shared" si="24"/>
        <v>42201</v>
      </c>
      <c r="R333" t="str">
        <f t="shared" si="25"/>
        <v>01:58:54</v>
      </c>
      <c r="S333" s="27">
        <f t="shared" si="26"/>
        <v>8.2569444444444445E-2</v>
      </c>
      <c r="T333" s="29">
        <f t="shared" si="27"/>
        <v>42201.082569444443</v>
      </c>
    </row>
    <row r="334" spans="2:20" ht="38.25">
      <c r="B334" s="9" t="s">
        <v>185</v>
      </c>
      <c r="C334" s="211" t="s">
        <v>281</v>
      </c>
      <c r="D334" s="212"/>
      <c r="E334" s="10" t="s">
        <v>374</v>
      </c>
      <c r="F334" s="12">
        <v>42205</v>
      </c>
      <c r="G334" s="10" t="s">
        <v>16</v>
      </c>
      <c r="H334" s="10" t="s">
        <v>31</v>
      </c>
      <c r="I334" s="13">
        <v>-1</v>
      </c>
      <c r="J334" s="14">
        <v>11860</v>
      </c>
      <c r="K334" s="14">
        <v>11860</v>
      </c>
      <c r="L334" s="13">
        <v>-2.85</v>
      </c>
      <c r="M334" s="13">
        <v>0</v>
      </c>
      <c r="N334" s="13" t="s">
        <v>56</v>
      </c>
      <c r="P334" s="11" t="str">
        <f t="shared" si="23"/>
        <v>2015-07-17</v>
      </c>
      <c r="Q334" s="11">
        <f t="shared" si="24"/>
        <v>42202</v>
      </c>
      <c r="R334" t="str">
        <f t="shared" si="25"/>
        <v>01:27:42</v>
      </c>
      <c r="S334" s="27">
        <f t="shared" si="26"/>
        <v>6.0902777777777778E-2</v>
      </c>
      <c r="T334" s="29">
        <f t="shared" si="27"/>
        <v>42202.060902777775</v>
      </c>
    </row>
    <row r="335" spans="2:20" ht="38.25">
      <c r="B335" s="9" t="s">
        <v>185</v>
      </c>
      <c r="C335" s="211" t="s">
        <v>281</v>
      </c>
      <c r="D335" s="212"/>
      <c r="E335" s="10" t="s">
        <v>375</v>
      </c>
      <c r="F335" s="12">
        <v>42205</v>
      </c>
      <c r="G335" s="10" t="s">
        <v>16</v>
      </c>
      <c r="H335" s="10" t="s">
        <v>31</v>
      </c>
      <c r="I335" s="13">
        <v>-1</v>
      </c>
      <c r="J335" s="14">
        <v>12050</v>
      </c>
      <c r="K335" s="14">
        <v>12050</v>
      </c>
      <c r="L335" s="13">
        <v>-2.85</v>
      </c>
      <c r="M335" s="13">
        <v>0</v>
      </c>
      <c r="N335" s="13" t="s">
        <v>56</v>
      </c>
      <c r="P335" s="11" t="str">
        <f t="shared" ref="P335:P398" si="28">LEFT(E335,10)</f>
        <v>2015-07-17</v>
      </c>
      <c r="Q335" s="11">
        <f t="shared" ref="Q335:Q398" si="29">DATE(YEAR(P335),MONTH(P335),DAY(P335))</f>
        <v>42202</v>
      </c>
      <c r="R335" t="str">
        <f t="shared" ref="R335:R398" si="30">RIGHT(E335,8)</f>
        <v>02:17:38</v>
      </c>
      <c r="S335" s="27">
        <f t="shared" ref="S335:S398" si="31">TIME(LEFT(R335,2),MID(R335,4,2),RIGHT(R335,2))</f>
        <v>9.5578703703703694E-2</v>
      </c>
      <c r="T335" s="29">
        <f t="shared" ref="T335:T398" si="32">Q335+S335</f>
        <v>42202.095578703702</v>
      </c>
    </row>
    <row r="336" spans="2:20" ht="38.25">
      <c r="B336" s="9" t="s">
        <v>185</v>
      </c>
      <c r="C336" s="211" t="s">
        <v>281</v>
      </c>
      <c r="D336" s="212"/>
      <c r="E336" s="10" t="s">
        <v>376</v>
      </c>
      <c r="F336" s="12">
        <v>42206</v>
      </c>
      <c r="G336" s="10" t="s">
        <v>16</v>
      </c>
      <c r="H336" s="10" t="s">
        <v>31</v>
      </c>
      <c r="I336" s="13">
        <v>-1</v>
      </c>
      <c r="J336" s="14">
        <v>11935</v>
      </c>
      <c r="K336" s="14">
        <v>11935</v>
      </c>
      <c r="L336" s="13">
        <v>-2.85</v>
      </c>
      <c r="M336" s="13">
        <v>0</v>
      </c>
      <c r="N336" s="13" t="s">
        <v>53</v>
      </c>
      <c r="P336" s="11" t="str">
        <f t="shared" si="28"/>
        <v>2015-07-19</v>
      </c>
      <c r="Q336" s="11">
        <f t="shared" si="29"/>
        <v>42204</v>
      </c>
      <c r="R336" t="str">
        <f t="shared" si="30"/>
        <v>22:40:09</v>
      </c>
      <c r="S336" s="27">
        <f t="shared" si="31"/>
        <v>0.9445486111111111</v>
      </c>
      <c r="T336" s="29">
        <f t="shared" si="32"/>
        <v>42204.944548611114</v>
      </c>
    </row>
    <row r="337" spans="2:20" ht="38.25">
      <c r="B337" s="9" t="s">
        <v>185</v>
      </c>
      <c r="C337" s="211" t="s">
        <v>281</v>
      </c>
      <c r="D337" s="212"/>
      <c r="E337" s="10" t="s">
        <v>377</v>
      </c>
      <c r="F337" s="12">
        <v>42206</v>
      </c>
      <c r="G337" s="10" t="s">
        <v>16</v>
      </c>
      <c r="H337" s="10" t="s">
        <v>31</v>
      </c>
      <c r="I337" s="13">
        <v>-1</v>
      </c>
      <c r="J337" s="14">
        <v>11745</v>
      </c>
      <c r="K337" s="14">
        <v>11745</v>
      </c>
      <c r="L337" s="13">
        <v>-2.85</v>
      </c>
      <c r="M337" s="13">
        <v>0</v>
      </c>
      <c r="N337" s="13" t="s">
        <v>53</v>
      </c>
      <c r="P337" s="11" t="str">
        <f t="shared" si="28"/>
        <v>2015-07-20</v>
      </c>
      <c r="Q337" s="11">
        <f t="shared" si="29"/>
        <v>42205</v>
      </c>
      <c r="R337" t="str">
        <f t="shared" si="30"/>
        <v>01:16:28</v>
      </c>
      <c r="S337" s="27">
        <f t="shared" si="31"/>
        <v>5.3101851851851851E-2</v>
      </c>
      <c r="T337" s="29">
        <f t="shared" si="32"/>
        <v>42205.053101851852</v>
      </c>
    </row>
    <row r="338" spans="2:20" ht="38.25">
      <c r="B338" s="9" t="s">
        <v>185</v>
      </c>
      <c r="C338" s="211" t="s">
        <v>281</v>
      </c>
      <c r="D338" s="212"/>
      <c r="E338" s="10" t="s">
        <v>378</v>
      </c>
      <c r="F338" s="12">
        <v>42206</v>
      </c>
      <c r="G338" s="10" t="s">
        <v>16</v>
      </c>
      <c r="H338" s="10" t="s">
        <v>31</v>
      </c>
      <c r="I338" s="13">
        <v>-1</v>
      </c>
      <c r="J338" s="14">
        <v>11950</v>
      </c>
      <c r="K338" s="14">
        <v>11950</v>
      </c>
      <c r="L338" s="13">
        <v>-2.85</v>
      </c>
      <c r="M338" s="13">
        <v>0</v>
      </c>
      <c r="N338" s="13" t="s">
        <v>56</v>
      </c>
      <c r="P338" s="11" t="str">
        <f t="shared" si="28"/>
        <v>2015-07-20</v>
      </c>
      <c r="Q338" s="11">
        <f t="shared" si="29"/>
        <v>42205</v>
      </c>
      <c r="R338" t="str">
        <f t="shared" si="30"/>
        <v>02:29:45</v>
      </c>
      <c r="S338" s="27">
        <f t="shared" si="31"/>
        <v>0.10399305555555556</v>
      </c>
      <c r="T338" s="29">
        <f t="shared" si="32"/>
        <v>42205.103993055556</v>
      </c>
    </row>
    <row r="339" spans="2:20" ht="38.25">
      <c r="B339" s="9" t="s">
        <v>185</v>
      </c>
      <c r="C339" s="211" t="s">
        <v>281</v>
      </c>
      <c r="D339" s="212"/>
      <c r="E339" s="10" t="s">
        <v>379</v>
      </c>
      <c r="F339" s="12">
        <v>42206</v>
      </c>
      <c r="G339" s="10" t="s">
        <v>16</v>
      </c>
      <c r="H339" s="10" t="s">
        <v>31</v>
      </c>
      <c r="I339" s="13">
        <v>-1</v>
      </c>
      <c r="J339" s="14">
        <v>11807.5</v>
      </c>
      <c r="K339" s="14">
        <v>11807.5</v>
      </c>
      <c r="L339" s="13">
        <v>-2.85</v>
      </c>
      <c r="M339" s="13">
        <v>0</v>
      </c>
      <c r="N339" s="13" t="s">
        <v>56</v>
      </c>
      <c r="P339" s="11" t="str">
        <f t="shared" si="28"/>
        <v>2015-07-20</v>
      </c>
      <c r="Q339" s="11">
        <f t="shared" si="29"/>
        <v>42205</v>
      </c>
      <c r="R339" t="str">
        <f t="shared" si="30"/>
        <v>02:47:15</v>
      </c>
      <c r="S339" s="27">
        <f t="shared" si="31"/>
        <v>0.11614583333333334</v>
      </c>
      <c r="T339" s="29">
        <f t="shared" si="32"/>
        <v>42205.11614583333</v>
      </c>
    </row>
    <row r="340" spans="2:20" ht="38.25">
      <c r="B340" s="9" t="s">
        <v>185</v>
      </c>
      <c r="C340" s="211" t="s">
        <v>281</v>
      </c>
      <c r="D340" s="212"/>
      <c r="E340" s="10" t="s">
        <v>380</v>
      </c>
      <c r="F340" s="12">
        <v>42207</v>
      </c>
      <c r="G340" s="10" t="s">
        <v>16</v>
      </c>
      <c r="H340" s="10" t="s">
        <v>31</v>
      </c>
      <c r="I340" s="13">
        <v>-1</v>
      </c>
      <c r="J340" s="14">
        <v>11770</v>
      </c>
      <c r="K340" s="14">
        <v>11770</v>
      </c>
      <c r="L340" s="13">
        <v>-2.85</v>
      </c>
      <c r="M340" s="13">
        <v>0</v>
      </c>
      <c r="N340" s="13" t="s">
        <v>53</v>
      </c>
      <c r="P340" s="11" t="str">
        <f t="shared" si="28"/>
        <v>2015-07-20</v>
      </c>
      <c r="Q340" s="11">
        <f t="shared" si="29"/>
        <v>42205</v>
      </c>
      <c r="R340" t="str">
        <f t="shared" si="30"/>
        <v>22:30:15</v>
      </c>
      <c r="S340" s="27">
        <f t="shared" si="31"/>
        <v>0.93767361111111114</v>
      </c>
      <c r="T340" s="29">
        <f t="shared" si="32"/>
        <v>42205.937673611108</v>
      </c>
    </row>
    <row r="341" spans="2:20" ht="38.25">
      <c r="B341" s="9" t="s">
        <v>185</v>
      </c>
      <c r="C341" s="211" t="s">
        <v>281</v>
      </c>
      <c r="D341" s="212"/>
      <c r="E341" s="10" t="s">
        <v>381</v>
      </c>
      <c r="F341" s="12">
        <v>42207</v>
      </c>
      <c r="G341" s="10" t="s">
        <v>16</v>
      </c>
      <c r="H341" s="10" t="s">
        <v>31</v>
      </c>
      <c r="I341" s="13">
        <v>-1</v>
      </c>
      <c r="J341" s="14">
        <v>11630</v>
      </c>
      <c r="K341" s="14">
        <v>11630</v>
      </c>
      <c r="L341" s="13">
        <v>-2.85</v>
      </c>
      <c r="M341" s="13">
        <v>0</v>
      </c>
      <c r="N341" s="13" t="s">
        <v>56</v>
      </c>
      <c r="P341" s="11" t="str">
        <f t="shared" si="28"/>
        <v>2015-07-20</v>
      </c>
      <c r="Q341" s="11">
        <f t="shared" si="29"/>
        <v>42205</v>
      </c>
      <c r="R341" t="str">
        <f t="shared" si="30"/>
        <v>23:01:51</v>
      </c>
      <c r="S341" s="27">
        <f t="shared" si="31"/>
        <v>0.95961805555555557</v>
      </c>
      <c r="T341" s="29">
        <f t="shared" si="32"/>
        <v>42205.959618055553</v>
      </c>
    </row>
    <row r="342" spans="2:20" ht="38.25">
      <c r="B342" s="9" t="s">
        <v>185</v>
      </c>
      <c r="C342" s="211" t="s">
        <v>281</v>
      </c>
      <c r="D342" s="212"/>
      <c r="E342" s="10" t="s">
        <v>382</v>
      </c>
      <c r="F342" s="12">
        <v>42207</v>
      </c>
      <c r="G342" s="10" t="s">
        <v>16</v>
      </c>
      <c r="H342" s="10" t="s">
        <v>31</v>
      </c>
      <c r="I342" s="13">
        <v>-1</v>
      </c>
      <c r="J342" s="14">
        <v>11827.5</v>
      </c>
      <c r="K342" s="14">
        <v>11827.5</v>
      </c>
      <c r="L342" s="13">
        <v>-2.85</v>
      </c>
      <c r="M342" s="13">
        <v>0</v>
      </c>
      <c r="N342" s="13" t="s">
        <v>56</v>
      </c>
      <c r="P342" s="11" t="str">
        <f t="shared" si="28"/>
        <v>2015-07-21</v>
      </c>
      <c r="Q342" s="11">
        <f t="shared" si="29"/>
        <v>42206</v>
      </c>
      <c r="R342" t="str">
        <f t="shared" si="30"/>
        <v>01:32:16</v>
      </c>
      <c r="S342" s="27">
        <f t="shared" si="31"/>
        <v>6.4074074074074075E-2</v>
      </c>
      <c r="T342" s="29">
        <f t="shared" si="32"/>
        <v>42206.064074074071</v>
      </c>
    </row>
    <row r="343" spans="2:20" ht="38.25">
      <c r="B343" s="9" t="s">
        <v>185</v>
      </c>
      <c r="C343" s="211" t="s">
        <v>281</v>
      </c>
      <c r="D343" s="212"/>
      <c r="E343" s="10" t="s">
        <v>383</v>
      </c>
      <c r="F343" s="12">
        <v>42208</v>
      </c>
      <c r="G343" s="10" t="s">
        <v>16</v>
      </c>
      <c r="H343" s="10" t="s">
        <v>31</v>
      </c>
      <c r="I343" s="13">
        <v>-1</v>
      </c>
      <c r="J343" s="14">
        <v>11730</v>
      </c>
      <c r="K343" s="14">
        <v>11730</v>
      </c>
      <c r="L343" s="13">
        <v>-2.85</v>
      </c>
      <c r="M343" s="13">
        <v>0</v>
      </c>
      <c r="N343" s="13" t="s">
        <v>53</v>
      </c>
      <c r="P343" s="11" t="str">
        <f t="shared" si="28"/>
        <v>2015-07-21</v>
      </c>
      <c r="Q343" s="11">
        <f t="shared" si="29"/>
        <v>42206</v>
      </c>
      <c r="R343" t="str">
        <f t="shared" si="30"/>
        <v>22:49:04</v>
      </c>
      <c r="S343" s="27">
        <f t="shared" si="31"/>
        <v>0.95074074074074078</v>
      </c>
      <c r="T343" s="29">
        <f t="shared" si="32"/>
        <v>42206.950740740744</v>
      </c>
    </row>
    <row r="344" spans="2:20" ht="38.25">
      <c r="B344" s="9" t="s">
        <v>185</v>
      </c>
      <c r="C344" s="211" t="s">
        <v>281</v>
      </c>
      <c r="D344" s="212"/>
      <c r="E344" s="10" t="s">
        <v>384</v>
      </c>
      <c r="F344" s="12">
        <v>42212</v>
      </c>
      <c r="G344" s="10" t="s">
        <v>16</v>
      </c>
      <c r="H344" s="10" t="s">
        <v>31</v>
      </c>
      <c r="I344" s="13">
        <v>-1</v>
      </c>
      <c r="J344" s="14">
        <v>12015</v>
      </c>
      <c r="K344" s="14">
        <v>12015</v>
      </c>
      <c r="L344" s="13">
        <v>-2.85</v>
      </c>
      <c r="M344" s="13">
        <v>0</v>
      </c>
      <c r="N344" s="13" t="s">
        <v>56</v>
      </c>
      <c r="P344" s="11" t="str">
        <f t="shared" si="28"/>
        <v>2015-07-23</v>
      </c>
      <c r="Q344" s="11">
        <f t="shared" si="29"/>
        <v>42208</v>
      </c>
      <c r="R344" t="str">
        <f t="shared" si="30"/>
        <v>22:23:08</v>
      </c>
      <c r="S344" s="27">
        <f t="shared" si="31"/>
        <v>0.93273148148148144</v>
      </c>
      <c r="T344" s="29">
        <f t="shared" si="32"/>
        <v>42208.93273148148</v>
      </c>
    </row>
    <row r="345" spans="2:20" ht="38.25">
      <c r="B345" s="9" t="s">
        <v>185</v>
      </c>
      <c r="C345" s="211" t="s">
        <v>281</v>
      </c>
      <c r="D345" s="212"/>
      <c r="E345" s="10" t="s">
        <v>385</v>
      </c>
      <c r="F345" s="12">
        <v>42212</v>
      </c>
      <c r="G345" s="10" t="s">
        <v>16</v>
      </c>
      <c r="H345" s="10" t="s">
        <v>31</v>
      </c>
      <c r="I345" s="13">
        <v>-1</v>
      </c>
      <c r="J345" s="14">
        <v>12002.5</v>
      </c>
      <c r="K345" s="14">
        <v>12002.5</v>
      </c>
      <c r="L345" s="13">
        <v>-2.85</v>
      </c>
      <c r="M345" s="13">
        <v>0</v>
      </c>
      <c r="N345" s="13" t="s">
        <v>53</v>
      </c>
      <c r="P345" s="11" t="str">
        <f t="shared" si="28"/>
        <v>2015-07-23</v>
      </c>
      <c r="Q345" s="11">
        <f t="shared" si="29"/>
        <v>42208</v>
      </c>
      <c r="R345" t="str">
        <f t="shared" si="30"/>
        <v>22:54:11</v>
      </c>
      <c r="S345" s="27">
        <f t="shared" si="31"/>
        <v>0.95429398148148137</v>
      </c>
      <c r="T345" s="29">
        <f t="shared" si="32"/>
        <v>42208.954293981478</v>
      </c>
    </row>
    <row r="346" spans="2:20" ht="38.25">
      <c r="B346" s="9" t="s">
        <v>185</v>
      </c>
      <c r="C346" s="211" t="s">
        <v>281</v>
      </c>
      <c r="D346" s="212"/>
      <c r="E346" s="10" t="s">
        <v>386</v>
      </c>
      <c r="F346" s="12">
        <v>42212</v>
      </c>
      <c r="G346" s="10" t="s">
        <v>16</v>
      </c>
      <c r="H346" s="10" t="s">
        <v>31</v>
      </c>
      <c r="I346" s="13">
        <v>-1</v>
      </c>
      <c r="J346" s="14">
        <v>12080</v>
      </c>
      <c r="K346" s="14">
        <v>12080</v>
      </c>
      <c r="L346" s="13">
        <v>-2.85</v>
      </c>
      <c r="M346" s="13">
        <v>0</v>
      </c>
      <c r="N346" s="13" t="s">
        <v>53</v>
      </c>
      <c r="P346" s="11" t="str">
        <f t="shared" si="28"/>
        <v>2015-07-24</v>
      </c>
      <c r="Q346" s="11">
        <f t="shared" si="29"/>
        <v>42209</v>
      </c>
      <c r="R346" t="str">
        <f t="shared" si="30"/>
        <v>01:19:35</v>
      </c>
      <c r="S346" s="27">
        <f t="shared" si="31"/>
        <v>5.5266203703703699E-2</v>
      </c>
      <c r="T346" s="29">
        <f t="shared" si="32"/>
        <v>42209.055266203701</v>
      </c>
    </row>
    <row r="347" spans="2:20" ht="38.25">
      <c r="B347" s="9" t="s">
        <v>185</v>
      </c>
      <c r="C347" s="211" t="s">
        <v>281</v>
      </c>
      <c r="D347" s="212"/>
      <c r="E347" s="10" t="s">
        <v>387</v>
      </c>
      <c r="F347" s="12">
        <v>42213</v>
      </c>
      <c r="G347" s="10" t="s">
        <v>16</v>
      </c>
      <c r="H347" s="10" t="s">
        <v>31</v>
      </c>
      <c r="I347" s="13">
        <v>-1</v>
      </c>
      <c r="J347" s="14">
        <v>11695</v>
      </c>
      <c r="K347" s="14">
        <v>11695</v>
      </c>
      <c r="L347" s="13">
        <v>-2.85</v>
      </c>
      <c r="M347" s="13">
        <v>0</v>
      </c>
      <c r="N347" s="13" t="s">
        <v>56</v>
      </c>
      <c r="P347" s="11" t="str">
        <f t="shared" si="28"/>
        <v>2015-07-26</v>
      </c>
      <c r="Q347" s="11">
        <f t="shared" si="29"/>
        <v>42211</v>
      </c>
      <c r="R347" t="str">
        <f t="shared" si="30"/>
        <v>22:16:47</v>
      </c>
      <c r="S347" s="27">
        <f t="shared" si="31"/>
        <v>0.9283217592592593</v>
      </c>
      <c r="T347" s="29">
        <f t="shared" si="32"/>
        <v>42211.92832175926</v>
      </c>
    </row>
    <row r="348" spans="2:20" ht="38.25">
      <c r="B348" s="9" t="s">
        <v>185</v>
      </c>
      <c r="C348" s="211" t="s">
        <v>281</v>
      </c>
      <c r="D348" s="212"/>
      <c r="E348" s="10" t="s">
        <v>388</v>
      </c>
      <c r="F348" s="12">
        <v>42214</v>
      </c>
      <c r="G348" s="10" t="s">
        <v>16</v>
      </c>
      <c r="H348" s="10" t="s">
        <v>31</v>
      </c>
      <c r="I348" s="13">
        <v>-1</v>
      </c>
      <c r="J348" s="14">
        <v>10752.5</v>
      </c>
      <c r="K348" s="14">
        <v>10752.5</v>
      </c>
      <c r="L348" s="13">
        <v>-2.85</v>
      </c>
      <c r="M348" s="13">
        <v>0</v>
      </c>
      <c r="N348" s="13" t="s">
        <v>53</v>
      </c>
      <c r="P348" s="11" t="str">
        <f t="shared" si="28"/>
        <v>2015-07-27</v>
      </c>
      <c r="Q348" s="11">
        <f t="shared" si="29"/>
        <v>42212</v>
      </c>
      <c r="R348" t="str">
        <f t="shared" si="30"/>
        <v>21:29:54</v>
      </c>
      <c r="S348" s="27">
        <f t="shared" si="31"/>
        <v>0.89576388888888892</v>
      </c>
      <c r="T348" s="29">
        <f t="shared" si="32"/>
        <v>42212.89576388889</v>
      </c>
    </row>
    <row r="349" spans="2:20" ht="38.25">
      <c r="B349" s="9" t="s">
        <v>185</v>
      </c>
      <c r="C349" s="211" t="s">
        <v>281</v>
      </c>
      <c r="D349" s="212"/>
      <c r="E349" s="10" t="s">
        <v>389</v>
      </c>
      <c r="F349" s="12">
        <v>42214</v>
      </c>
      <c r="G349" s="10" t="s">
        <v>16</v>
      </c>
      <c r="H349" s="10" t="s">
        <v>31</v>
      </c>
      <c r="I349" s="13">
        <v>-1</v>
      </c>
      <c r="J349" s="14">
        <v>10895</v>
      </c>
      <c r="K349" s="14">
        <v>10895</v>
      </c>
      <c r="L349" s="13">
        <v>-2.85</v>
      </c>
      <c r="M349" s="13">
        <v>0</v>
      </c>
      <c r="N349" s="13" t="s">
        <v>53</v>
      </c>
      <c r="P349" s="11" t="str">
        <f t="shared" si="28"/>
        <v>2015-07-27</v>
      </c>
      <c r="Q349" s="11">
        <f t="shared" si="29"/>
        <v>42212</v>
      </c>
      <c r="R349" t="str">
        <f t="shared" si="30"/>
        <v>21:46:45</v>
      </c>
      <c r="S349" s="27">
        <f t="shared" si="31"/>
        <v>0.90746527777777775</v>
      </c>
      <c r="T349" s="29">
        <f t="shared" si="32"/>
        <v>42212.907465277778</v>
      </c>
    </row>
    <row r="350" spans="2:20" ht="38.25">
      <c r="B350" s="9" t="s">
        <v>185</v>
      </c>
      <c r="C350" s="211" t="s">
        <v>281</v>
      </c>
      <c r="D350" s="212"/>
      <c r="E350" s="10" t="s">
        <v>390</v>
      </c>
      <c r="F350" s="12">
        <v>42214</v>
      </c>
      <c r="G350" s="10" t="s">
        <v>16</v>
      </c>
      <c r="H350" s="10" t="s">
        <v>31</v>
      </c>
      <c r="I350" s="13">
        <v>-1</v>
      </c>
      <c r="J350" s="14">
        <v>10835</v>
      </c>
      <c r="K350" s="14">
        <v>10835</v>
      </c>
      <c r="L350" s="13">
        <v>-2.85</v>
      </c>
      <c r="M350" s="13">
        <v>0</v>
      </c>
      <c r="N350" s="13" t="s">
        <v>53</v>
      </c>
      <c r="P350" s="11" t="str">
        <f t="shared" si="28"/>
        <v>2015-07-27</v>
      </c>
      <c r="Q350" s="11">
        <f t="shared" si="29"/>
        <v>42212</v>
      </c>
      <c r="R350" t="str">
        <f t="shared" si="30"/>
        <v>22:23:17</v>
      </c>
      <c r="S350" s="27">
        <f t="shared" si="31"/>
        <v>0.93283564814814823</v>
      </c>
      <c r="T350" s="29">
        <f t="shared" si="32"/>
        <v>42212.932835648149</v>
      </c>
    </row>
    <row r="351" spans="2:20" ht="38.25">
      <c r="B351" s="9" t="s">
        <v>185</v>
      </c>
      <c r="C351" s="211" t="s">
        <v>281</v>
      </c>
      <c r="D351" s="212"/>
      <c r="E351" s="10" t="s">
        <v>391</v>
      </c>
      <c r="F351" s="12">
        <v>42214</v>
      </c>
      <c r="G351" s="10" t="s">
        <v>16</v>
      </c>
      <c r="H351" s="10" t="s">
        <v>31</v>
      </c>
      <c r="I351" s="13">
        <v>-1</v>
      </c>
      <c r="J351" s="14">
        <v>10935</v>
      </c>
      <c r="K351" s="14">
        <v>10935</v>
      </c>
      <c r="L351" s="13">
        <v>-2.85</v>
      </c>
      <c r="M351" s="13">
        <v>0</v>
      </c>
      <c r="N351" s="13" t="s">
        <v>53</v>
      </c>
      <c r="P351" s="11" t="str">
        <f t="shared" si="28"/>
        <v>2015-07-27</v>
      </c>
      <c r="Q351" s="11">
        <f t="shared" si="29"/>
        <v>42212</v>
      </c>
      <c r="R351" t="str">
        <f t="shared" si="30"/>
        <v>22:44:59</v>
      </c>
      <c r="S351" s="27">
        <f t="shared" si="31"/>
        <v>0.94790509259259259</v>
      </c>
      <c r="T351" s="29">
        <f t="shared" si="32"/>
        <v>42212.947905092595</v>
      </c>
    </row>
    <row r="352" spans="2:20" ht="38.25">
      <c r="B352" s="9" t="s">
        <v>185</v>
      </c>
      <c r="C352" s="211" t="s">
        <v>281</v>
      </c>
      <c r="D352" s="212"/>
      <c r="E352" s="10" t="s">
        <v>392</v>
      </c>
      <c r="F352" s="12">
        <v>42215</v>
      </c>
      <c r="G352" s="10" t="s">
        <v>16</v>
      </c>
      <c r="H352" s="10" t="s">
        <v>31</v>
      </c>
      <c r="I352" s="13">
        <v>-1</v>
      </c>
      <c r="J352" s="14">
        <v>10987.5</v>
      </c>
      <c r="K352" s="14">
        <v>10987.5</v>
      </c>
      <c r="L352" s="13">
        <v>-2.85</v>
      </c>
      <c r="M352" s="13">
        <v>0</v>
      </c>
      <c r="N352" s="13" t="s">
        <v>56</v>
      </c>
      <c r="P352" s="11" t="str">
        <f t="shared" si="28"/>
        <v>2015-07-28</v>
      </c>
      <c r="Q352" s="11">
        <f t="shared" si="29"/>
        <v>42213</v>
      </c>
      <c r="R352" t="str">
        <f t="shared" si="30"/>
        <v>22:08:25</v>
      </c>
      <c r="S352" s="27">
        <f t="shared" si="31"/>
        <v>0.92251157407407414</v>
      </c>
      <c r="T352" s="29">
        <f t="shared" si="32"/>
        <v>42213.922511574077</v>
      </c>
    </row>
    <row r="353" spans="2:20" ht="38.25">
      <c r="B353" s="9" t="s">
        <v>185</v>
      </c>
      <c r="C353" s="211" t="s">
        <v>281</v>
      </c>
      <c r="D353" s="212"/>
      <c r="E353" s="10" t="s">
        <v>393</v>
      </c>
      <c r="F353" s="12">
        <v>42215</v>
      </c>
      <c r="G353" s="10" t="s">
        <v>16</v>
      </c>
      <c r="H353" s="10" t="s">
        <v>31</v>
      </c>
      <c r="I353" s="13">
        <v>-1</v>
      </c>
      <c r="J353" s="14">
        <v>10920</v>
      </c>
      <c r="K353" s="14">
        <v>10920</v>
      </c>
      <c r="L353" s="13">
        <v>-2.85</v>
      </c>
      <c r="M353" s="13">
        <v>0</v>
      </c>
      <c r="N353" s="13" t="s">
        <v>53</v>
      </c>
      <c r="P353" s="11" t="str">
        <f t="shared" si="28"/>
        <v>2015-07-29</v>
      </c>
      <c r="Q353" s="11">
        <f t="shared" si="29"/>
        <v>42214</v>
      </c>
      <c r="R353" t="str">
        <f t="shared" si="30"/>
        <v>01:08:10</v>
      </c>
      <c r="S353" s="27">
        <f t="shared" si="31"/>
        <v>4.7337962962962964E-2</v>
      </c>
      <c r="T353" s="29">
        <f t="shared" si="32"/>
        <v>42214.047337962962</v>
      </c>
    </row>
    <row r="354" spans="2:20" ht="38.25">
      <c r="B354" s="9" t="s">
        <v>185</v>
      </c>
      <c r="C354" s="211" t="s">
        <v>281</v>
      </c>
      <c r="D354" s="212"/>
      <c r="E354" s="10" t="s">
        <v>394</v>
      </c>
      <c r="F354" s="12">
        <v>42216</v>
      </c>
      <c r="G354" s="10" t="s">
        <v>16</v>
      </c>
      <c r="H354" s="10" t="s">
        <v>31</v>
      </c>
      <c r="I354" s="13">
        <v>-1</v>
      </c>
      <c r="J354" s="14">
        <v>11160</v>
      </c>
      <c r="K354" s="14">
        <v>11160</v>
      </c>
      <c r="L354" s="13">
        <v>-2.85</v>
      </c>
      <c r="M354" s="13">
        <v>0</v>
      </c>
      <c r="N354" s="13" t="s">
        <v>53</v>
      </c>
      <c r="P354" s="11" t="str">
        <f t="shared" si="28"/>
        <v>2015-07-29</v>
      </c>
      <c r="Q354" s="11">
        <f t="shared" si="29"/>
        <v>42214</v>
      </c>
      <c r="R354" t="str">
        <f t="shared" si="30"/>
        <v>21:17:46</v>
      </c>
      <c r="S354" s="27">
        <f t="shared" si="31"/>
        <v>0.88733796296296286</v>
      </c>
      <c r="T354" s="29">
        <f t="shared" si="32"/>
        <v>42214.887337962966</v>
      </c>
    </row>
    <row r="355" spans="2:20">
      <c r="B355" s="216" t="s">
        <v>395</v>
      </c>
      <c r="C355" s="216"/>
      <c r="D355" s="216"/>
      <c r="E355" s="216"/>
      <c r="F355" s="216"/>
      <c r="G355" s="216"/>
      <c r="H355" s="217"/>
      <c r="I355" s="17">
        <v>-56</v>
      </c>
      <c r="J355" s="18">
        <v>11753.9285714</v>
      </c>
      <c r="K355" s="18">
        <v>658220</v>
      </c>
      <c r="L355" s="17">
        <v>-159.6</v>
      </c>
      <c r="M355" s="17">
        <v>0</v>
      </c>
      <c r="N355" s="19"/>
      <c r="P355" s="11" t="str">
        <f t="shared" si="28"/>
        <v/>
      </c>
      <c r="Q355" s="11" t="e">
        <f t="shared" si="29"/>
        <v>#VALUE!</v>
      </c>
      <c r="R355" t="str">
        <f t="shared" si="30"/>
        <v/>
      </c>
      <c r="S355" s="27" t="e">
        <f t="shared" si="31"/>
        <v>#VALUE!</v>
      </c>
      <c r="T355" s="29" t="e">
        <f t="shared" si="32"/>
        <v>#VALUE!</v>
      </c>
    </row>
    <row r="356" spans="2:20">
      <c r="B356" s="218"/>
      <c r="C356" s="218"/>
      <c r="D356" s="218"/>
      <c r="E356" s="218"/>
      <c r="F356" s="218"/>
      <c r="G356" s="218"/>
      <c r="H356" s="218"/>
      <c r="I356" s="218"/>
      <c r="J356" s="218"/>
      <c r="K356" s="218"/>
      <c r="L356" s="218"/>
      <c r="M356" s="218"/>
      <c r="N356" s="218"/>
      <c r="P356" s="11" t="str">
        <f t="shared" si="28"/>
        <v/>
      </c>
      <c r="Q356" s="11" t="e">
        <f t="shared" si="29"/>
        <v>#VALUE!</v>
      </c>
      <c r="R356" t="str">
        <f t="shared" si="30"/>
        <v/>
      </c>
      <c r="S356" s="27" t="e">
        <f t="shared" si="31"/>
        <v>#VALUE!</v>
      </c>
      <c r="T356" s="29" t="e">
        <f t="shared" si="32"/>
        <v>#VALUE!</v>
      </c>
    </row>
    <row r="357" spans="2:20">
      <c r="B357" s="219" t="s">
        <v>396</v>
      </c>
      <c r="C357" s="219"/>
      <c r="D357" s="219"/>
      <c r="E357" s="219"/>
      <c r="F357" s="219"/>
      <c r="G357" s="219"/>
      <c r="H357" s="220"/>
      <c r="I357" s="17">
        <v>0</v>
      </c>
      <c r="J357" s="17"/>
      <c r="K357" s="17">
        <v>-942.5</v>
      </c>
      <c r="L357" s="17">
        <v>-319.2</v>
      </c>
      <c r="M357" s="17">
        <v>0</v>
      </c>
      <c r="N357" s="19"/>
      <c r="P357" s="11" t="str">
        <f t="shared" si="28"/>
        <v/>
      </c>
      <c r="Q357" s="11" t="e">
        <f t="shared" si="29"/>
        <v>#VALUE!</v>
      </c>
      <c r="R357" t="str">
        <f t="shared" si="30"/>
        <v/>
      </c>
      <c r="S357" s="27" t="e">
        <f t="shared" si="31"/>
        <v>#VALUE!</v>
      </c>
      <c r="T357" s="29" t="e">
        <f t="shared" si="32"/>
        <v>#VALUE!</v>
      </c>
    </row>
    <row r="358" spans="2:20" ht="38.25">
      <c r="B358" s="9" t="s">
        <v>185</v>
      </c>
      <c r="C358" s="211" t="s">
        <v>397</v>
      </c>
      <c r="D358" s="212"/>
      <c r="E358" s="10" t="s">
        <v>398</v>
      </c>
      <c r="F358" s="12">
        <v>42216</v>
      </c>
      <c r="G358" s="10" t="s">
        <v>16</v>
      </c>
      <c r="H358" s="10" t="s">
        <v>17</v>
      </c>
      <c r="I358" s="13">
        <v>1</v>
      </c>
      <c r="J358" s="14">
        <v>10670</v>
      </c>
      <c r="K358" s="14">
        <v>-10670</v>
      </c>
      <c r="L358" s="13">
        <v>-2.85</v>
      </c>
      <c r="M358" s="13">
        <v>0</v>
      </c>
      <c r="N358" s="13" t="s">
        <v>56</v>
      </c>
      <c r="P358" s="11" t="str">
        <f t="shared" si="28"/>
        <v>2015-07-30</v>
      </c>
      <c r="Q358" s="11">
        <f t="shared" si="29"/>
        <v>42215</v>
      </c>
      <c r="R358" t="str">
        <f t="shared" si="30"/>
        <v>02:33:50</v>
      </c>
      <c r="S358" s="27">
        <f t="shared" si="31"/>
        <v>0.10682870370370372</v>
      </c>
      <c r="T358" s="29">
        <f t="shared" si="32"/>
        <v>42215.106828703705</v>
      </c>
    </row>
    <row r="359" spans="2:20" ht="38.25">
      <c r="B359" s="9" t="s">
        <v>185</v>
      </c>
      <c r="C359" s="211" t="s">
        <v>397</v>
      </c>
      <c r="D359" s="212"/>
      <c r="E359" s="10" t="s">
        <v>399</v>
      </c>
      <c r="F359" s="12">
        <v>42219</v>
      </c>
      <c r="G359" s="10" t="s">
        <v>16</v>
      </c>
      <c r="H359" s="10" t="s">
        <v>17</v>
      </c>
      <c r="I359" s="13">
        <v>1</v>
      </c>
      <c r="J359" s="14">
        <v>10617.5</v>
      </c>
      <c r="K359" s="14">
        <v>-10617.5</v>
      </c>
      <c r="L359" s="13">
        <v>-2.85</v>
      </c>
      <c r="M359" s="13">
        <v>0</v>
      </c>
      <c r="N359" s="13" t="s">
        <v>56</v>
      </c>
      <c r="P359" s="11" t="str">
        <f t="shared" si="28"/>
        <v>2015-07-30</v>
      </c>
      <c r="Q359" s="11">
        <f t="shared" si="29"/>
        <v>42215</v>
      </c>
      <c r="R359" t="str">
        <f t="shared" si="30"/>
        <v>21:22:12</v>
      </c>
      <c r="S359" s="27">
        <f t="shared" si="31"/>
        <v>0.89041666666666675</v>
      </c>
      <c r="T359" s="29">
        <f t="shared" si="32"/>
        <v>42215.890416666669</v>
      </c>
    </row>
    <row r="360" spans="2:20" ht="38.25">
      <c r="B360" s="9" t="s">
        <v>185</v>
      </c>
      <c r="C360" s="211" t="s">
        <v>397</v>
      </c>
      <c r="D360" s="212"/>
      <c r="E360" s="10" t="s">
        <v>400</v>
      </c>
      <c r="F360" s="12">
        <v>42219</v>
      </c>
      <c r="G360" s="10" t="s">
        <v>16</v>
      </c>
      <c r="H360" s="10" t="s">
        <v>17</v>
      </c>
      <c r="I360" s="13">
        <v>1</v>
      </c>
      <c r="J360" s="14">
        <v>10730</v>
      </c>
      <c r="K360" s="14">
        <v>-10730</v>
      </c>
      <c r="L360" s="13">
        <v>-2.85</v>
      </c>
      <c r="M360" s="13">
        <v>0</v>
      </c>
      <c r="N360" s="13" t="s">
        <v>53</v>
      </c>
      <c r="P360" s="11" t="str">
        <f t="shared" si="28"/>
        <v>2015-07-31</v>
      </c>
      <c r="Q360" s="11">
        <f t="shared" si="29"/>
        <v>42216</v>
      </c>
      <c r="R360" t="str">
        <f t="shared" si="30"/>
        <v>01:39:36</v>
      </c>
      <c r="S360" s="27">
        <f t="shared" si="31"/>
        <v>6.9166666666666668E-2</v>
      </c>
      <c r="T360" s="29">
        <f t="shared" si="32"/>
        <v>42216.069166666668</v>
      </c>
    </row>
    <row r="361" spans="2:20" ht="38.25">
      <c r="B361" s="9" t="s">
        <v>185</v>
      </c>
      <c r="C361" s="211" t="s">
        <v>397</v>
      </c>
      <c r="D361" s="212"/>
      <c r="E361" s="10" t="s">
        <v>401</v>
      </c>
      <c r="F361" s="12">
        <v>42219</v>
      </c>
      <c r="G361" s="10" t="s">
        <v>16</v>
      </c>
      <c r="H361" s="10" t="s">
        <v>17</v>
      </c>
      <c r="I361" s="13">
        <v>1</v>
      </c>
      <c r="J361" s="14">
        <v>10517.5</v>
      </c>
      <c r="K361" s="14">
        <v>-10517.5</v>
      </c>
      <c r="L361" s="13">
        <v>-2.85</v>
      </c>
      <c r="M361" s="13">
        <v>0</v>
      </c>
      <c r="N361" s="13" t="s">
        <v>56</v>
      </c>
      <c r="P361" s="11" t="str">
        <f t="shared" si="28"/>
        <v>2015-07-31</v>
      </c>
      <c r="Q361" s="11">
        <f t="shared" si="29"/>
        <v>42216</v>
      </c>
      <c r="R361" t="str">
        <f t="shared" si="30"/>
        <v>02:45:05</v>
      </c>
      <c r="S361" s="27">
        <f t="shared" si="31"/>
        <v>0.11464120370370372</v>
      </c>
      <c r="T361" s="29">
        <f t="shared" si="32"/>
        <v>42216.114641203705</v>
      </c>
    </row>
    <row r="362" spans="2:20" ht="38.25">
      <c r="B362" s="9" t="s">
        <v>185</v>
      </c>
      <c r="C362" s="211" t="s">
        <v>397</v>
      </c>
      <c r="D362" s="212"/>
      <c r="E362" s="10" t="s">
        <v>402</v>
      </c>
      <c r="F362" s="12">
        <v>42220</v>
      </c>
      <c r="G362" s="10" t="s">
        <v>16</v>
      </c>
      <c r="H362" s="10" t="s">
        <v>17</v>
      </c>
      <c r="I362" s="13">
        <v>1</v>
      </c>
      <c r="J362" s="14">
        <v>10522.5</v>
      </c>
      <c r="K362" s="14">
        <v>-10522.5</v>
      </c>
      <c r="L362" s="13">
        <v>-2.85</v>
      </c>
      <c r="M362" s="13">
        <v>0</v>
      </c>
      <c r="N362" s="13" t="s">
        <v>56</v>
      </c>
      <c r="P362" s="11" t="str">
        <f t="shared" si="28"/>
        <v>2015-08-02</v>
      </c>
      <c r="Q362" s="11">
        <f t="shared" si="29"/>
        <v>42218</v>
      </c>
      <c r="R362" t="str">
        <f t="shared" si="30"/>
        <v>21:06:30</v>
      </c>
      <c r="S362" s="27">
        <f t="shared" si="31"/>
        <v>0.87951388888888893</v>
      </c>
      <c r="T362" s="29">
        <f t="shared" si="32"/>
        <v>42218.879513888889</v>
      </c>
    </row>
    <row r="363" spans="2:20" ht="38.25">
      <c r="B363" s="9" t="s">
        <v>185</v>
      </c>
      <c r="C363" s="211" t="s">
        <v>397</v>
      </c>
      <c r="D363" s="212"/>
      <c r="E363" s="10" t="s">
        <v>403</v>
      </c>
      <c r="F363" s="12">
        <v>42221</v>
      </c>
      <c r="G363" s="10" t="s">
        <v>16</v>
      </c>
      <c r="H363" s="10" t="s">
        <v>17</v>
      </c>
      <c r="I363" s="13">
        <v>1</v>
      </c>
      <c r="J363" s="14">
        <v>10575</v>
      </c>
      <c r="K363" s="14">
        <v>-10575</v>
      </c>
      <c r="L363" s="13">
        <v>-2.85</v>
      </c>
      <c r="M363" s="13">
        <v>0</v>
      </c>
      <c r="N363" s="13" t="s">
        <v>56</v>
      </c>
      <c r="P363" s="11" t="str">
        <f t="shared" si="28"/>
        <v>2015-08-03</v>
      </c>
      <c r="Q363" s="11">
        <f t="shared" si="29"/>
        <v>42219</v>
      </c>
      <c r="R363" t="str">
        <f t="shared" si="30"/>
        <v>21:02:09</v>
      </c>
      <c r="S363" s="27">
        <f t="shared" si="31"/>
        <v>0.87649305555555557</v>
      </c>
      <c r="T363" s="29">
        <f t="shared" si="32"/>
        <v>42219.876493055555</v>
      </c>
    </row>
    <row r="364" spans="2:20" ht="38.25">
      <c r="B364" s="9" t="s">
        <v>185</v>
      </c>
      <c r="C364" s="211" t="s">
        <v>397</v>
      </c>
      <c r="D364" s="212"/>
      <c r="E364" s="10" t="s">
        <v>404</v>
      </c>
      <c r="F364" s="12">
        <v>42221</v>
      </c>
      <c r="G364" s="10" t="s">
        <v>16</v>
      </c>
      <c r="H364" s="10" t="s">
        <v>17</v>
      </c>
      <c r="I364" s="13">
        <v>1</v>
      </c>
      <c r="J364" s="14">
        <v>10730</v>
      </c>
      <c r="K364" s="14">
        <v>-10730</v>
      </c>
      <c r="L364" s="13">
        <v>-2.85</v>
      </c>
      <c r="M364" s="13">
        <v>0</v>
      </c>
      <c r="N364" s="13" t="s">
        <v>56</v>
      </c>
      <c r="P364" s="11" t="str">
        <f t="shared" si="28"/>
        <v>2015-08-03</v>
      </c>
      <c r="Q364" s="11">
        <f t="shared" si="29"/>
        <v>42219</v>
      </c>
      <c r="R364" t="str">
        <f t="shared" si="30"/>
        <v>21:35:18</v>
      </c>
      <c r="S364" s="27">
        <f t="shared" si="31"/>
        <v>0.89951388888888895</v>
      </c>
      <c r="T364" s="29">
        <f t="shared" si="32"/>
        <v>42219.899513888886</v>
      </c>
    </row>
    <row r="365" spans="2:20" ht="38.25">
      <c r="B365" s="9" t="s">
        <v>185</v>
      </c>
      <c r="C365" s="211" t="s">
        <v>397</v>
      </c>
      <c r="D365" s="212"/>
      <c r="E365" s="10" t="s">
        <v>405</v>
      </c>
      <c r="F365" s="12">
        <v>42221</v>
      </c>
      <c r="G365" s="10" t="s">
        <v>16</v>
      </c>
      <c r="H365" s="10" t="s">
        <v>17</v>
      </c>
      <c r="I365" s="13">
        <v>1</v>
      </c>
      <c r="J365" s="14">
        <v>10795</v>
      </c>
      <c r="K365" s="14">
        <v>-10795</v>
      </c>
      <c r="L365" s="13">
        <v>-2.85</v>
      </c>
      <c r="M365" s="13">
        <v>0</v>
      </c>
      <c r="N365" s="13" t="s">
        <v>53</v>
      </c>
      <c r="P365" s="11" t="str">
        <f t="shared" si="28"/>
        <v>2015-08-03</v>
      </c>
      <c r="Q365" s="11">
        <f t="shared" si="29"/>
        <v>42219</v>
      </c>
      <c r="R365" t="str">
        <f t="shared" si="30"/>
        <v>21:42:28</v>
      </c>
      <c r="S365" s="27">
        <f t="shared" si="31"/>
        <v>0.90449074074074076</v>
      </c>
      <c r="T365" s="29">
        <f t="shared" si="32"/>
        <v>42219.904490740744</v>
      </c>
    </row>
    <row r="366" spans="2:20" ht="38.25">
      <c r="B366" s="9" t="s">
        <v>185</v>
      </c>
      <c r="C366" s="211" t="s">
        <v>397</v>
      </c>
      <c r="D366" s="212"/>
      <c r="E366" s="10" t="s">
        <v>406</v>
      </c>
      <c r="F366" s="12">
        <v>42221</v>
      </c>
      <c r="G366" s="10" t="s">
        <v>16</v>
      </c>
      <c r="H366" s="10" t="s">
        <v>17</v>
      </c>
      <c r="I366" s="13">
        <v>1</v>
      </c>
      <c r="J366" s="14">
        <v>10745</v>
      </c>
      <c r="K366" s="14">
        <v>-10745</v>
      </c>
      <c r="L366" s="13">
        <v>-2.85</v>
      </c>
      <c r="M366" s="13">
        <v>0</v>
      </c>
      <c r="N366" s="13" t="s">
        <v>56</v>
      </c>
      <c r="P366" s="11" t="str">
        <f t="shared" si="28"/>
        <v>2015-08-03</v>
      </c>
      <c r="Q366" s="11">
        <f t="shared" si="29"/>
        <v>42219</v>
      </c>
      <c r="R366" t="str">
        <f t="shared" si="30"/>
        <v>22:21:42</v>
      </c>
      <c r="S366" s="27">
        <f t="shared" si="31"/>
        <v>0.93173611111111121</v>
      </c>
      <c r="T366" s="29">
        <f t="shared" si="32"/>
        <v>42219.93173611111</v>
      </c>
    </row>
    <row r="367" spans="2:20" ht="38.25">
      <c r="B367" s="9" t="s">
        <v>185</v>
      </c>
      <c r="C367" s="211" t="s">
        <v>397</v>
      </c>
      <c r="D367" s="212"/>
      <c r="E367" s="10" t="s">
        <v>407</v>
      </c>
      <c r="F367" s="12">
        <v>42221</v>
      </c>
      <c r="G367" s="10" t="s">
        <v>16</v>
      </c>
      <c r="H367" s="10" t="s">
        <v>17</v>
      </c>
      <c r="I367" s="13">
        <v>1</v>
      </c>
      <c r="J367" s="14">
        <v>10932.5</v>
      </c>
      <c r="K367" s="14">
        <v>-10932.5</v>
      </c>
      <c r="L367" s="13">
        <v>-2.85</v>
      </c>
      <c r="M367" s="13">
        <v>0</v>
      </c>
      <c r="N367" s="13" t="s">
        <v>53</v>
      </c>
      <c r="P367" s="11" t="str">
        <f t="shared" si="28"/>
        <v>2015-08-04</v>
      </c>
      <c r="Q367" s="11">
        <f t="shared" si="29"/>
        <v>42220</v>
      </c>
      <c r="R367" t="str">
        <f t="shared" si="30"/>
        <v>02:01:37</v>
      </c>
      <c r="S367" s="27">
        <f t="shared" si="31"/>
        <v>8.4456018518518527E-2</v>
      </c>
      <c r="T367" s="29">
        <f t="shared" si="32"/>
        <v>42220.084456018521</v>
      </c>
    </row>
    <row r="368" spans="2:20" ht="38.25">
      <c r="B368" s="9" t="s">
        <v>185</v>
      </c>
      <c r="C368" s="211" t="s">
        <v>397</v>
      </c>
      <c r="D368" s="212"/>
      <c r="E368" s="10" t="s">
        <v>408</v>
      </c>
      <c r="F368" s="12">
        <v>42222</v>
      </c>
      <c r="G368" s="10" t="s">
        <v>16</v>
      </c>
      <c r="H368" s="10" t="s">
        <v>17</v>
      </c>
      <c r="I368" s="13">
        <v>1</v>
      </c>
      <c r="J368" s="14">
        <v>10937.5</v>
      </c>
      <c r="K368" s="14">
        <v>-10937.5</v>
      </c>
      <c r="L368" s="13">
        <v>-2.85</v>
      </c>
      <c r="M368" s="13">
        <v>0</v>
      </c>
      <c r="N368" s="13" t="s">
        <v>56</v>
      </c>
      <c r="P368" s="11" t="str">
        <f t="shared" si="28"/>
        <v>2015-08-04</v>
      </c>
      <c r="Q368" s="11">
        <f t="shared" si="29"/>
        <v>42220</v>
      </c>
      <c r="R368" t="str">
        <f t="shared" si="30"/>
        <v>21:36:17</v>
      </c>
      <c r="S368" s="27">
        <f t="shared" si="31"/>
        <v>0.90019675925925924</v>
      </c>
      <c r="T368" s="29">
        <f t="shared" si="32"/>
        <v>42220.900196759256</v>
      </c>
    </row>
    <row r="369" spans="2:20" ht="38.25">
      <c r="B369" s="9" t="s">
        <v>185</v>
      </c>
      <c r="C369" s="211" t="s">
        <v>397</v>
      </c>
      <c r="D369" s="212"/>
      <c r="E369" s="10" t="s">
        <v>409</v>
      </c>
      <c r="F369" s="12">
        <v>42222</v>
      </c>
      <c r="G369" s="10" t="s">
        <v>16</v>
      </c>
      <c r="H369" s="10" t="s">
        <v>17</v>
      </c>
      <c r="I369" s="13">
        <v>1</v>
      </c>
      <c r="J369" s="14">
        <v>10917.5</v>
      </c>
      <c r="K369" s="14">
        <v>-10917.5</v>
      </c>
      <c r="L369" s="13">
        <v>-2.85</v>
      </c>
      <c r="M369" s="13">
        <v>0</v>
      </c>
      <c r="N369" s="13" t="s">
        <v>56</v>
      </c>
      <c r="P369" s="11" t="str">
        <f t="shared" si="28"/>
        <v>2015-08-04</v>
      </c>
      <c r="Q369" s="11">
        <f t="shared" si="29"/>
        <v>42220</v>
      </c>
      <c r="R369" t="str">
        <f t="shared" si="30"/>
        <v>22:53:14</v>
      </c>
      <c r="S369" s="27">
        <f t="shared" si="31"/>
        <v>0.95363425925925915</v>
      </c>
      <c r="T369" s="29">
        <f t="shared" si="32"/>
        <v>42220.953634259262</v>
      </c>
    </row>
    <row r="370" spans="2:20" ht="38.25">
      <c r="B370" s="9" t="s">
        <v>185</v>
      </c>
      <c r="C370" s="211" t="s">
        <v>397</v>
      </c>
      <c r="D370" s="212"/>
      <c r="E370" s="10" t="s">
        <v>410</v>
      </c>
      <c r="F370" s="12">
        <v>42222</v>
      </c>
      <c r="G370" s="10" t="s">
        <v>16</v>
      </c>
      <c r="H370" s="10" t="s">
        <v>17</v>
      </c>
      <c r="I370" s="13">
        <v>1</v>
      </c>
      <c r="J370" s="14">
        <v>10855</v>
      </c>
      <c r="K370" s="14">
        <v>-10855</v>
      </c>
      <c r="L370" s="13">
        <v>-2.85</v>
      </c>
      <c r="M370" s="13">
        <v>0</v>
      </c>
      <c r="N370" s="13" t="s">
        <v>56</v>
      </c>
      <c r="P370" s="11" t="str">
        <f t="shared" si="28"/>
        <v>2015-08-04</v>
      </c>
      <c r="Q370" s="11">
        <f t="shared" si="29"/>
        <v>42220</v>
      </c>
      <c r="R370" t="str">
        <f t="shared" si="30"/>
        <v>23:19:52</v>
      </c>
      <c r="S370" s="27">
        <f t="shared" si="31"/>
        <v>0.97212962962962957</v>
      </c>
      <c r="T370" s="29">
        <f t="shared" si="32"/>
        <v>42220.972129629627</v>
      </c>
    </row>
    <row r="371" spans="2:20" ht="38.25">
      <c r="B371" s="9" t="s">
        <v>185</v>
      </c>
      <c r="C371" s="211" t="s">
        <v>397</v>
      </c>
      <c r="D371" s="212"/>
      <c r="E371" s="10" t="s">
        <v>411</v>
      </c>
      <c r="F371" s="12">
        <v>42222</v>
      </c>
      <c r="G371" s="10" t="s">
        <v>16</v>
      </c>
      <c r="H371" s="10" t="s">
        <v>17</v>
      </c>
      <c r="I371" s="13">
        <v>1</v>
      </c>
      <c r="J371" s="14">
        <v>10772.5</v>
      </c>
      <c r="K371" s="14">
        <v>-10772.5</v>
      </c>
      <c r="L371" s="13">
        <v>-2.85</v>
      </c>
      <c r="M371" s="13">
        <v>0</v>
      </c>
      <c r="N371" s="13" t="s">
        <v>56</v>
      </c>
      <c r="P371" s="11" t="str">
        <f t="shared" si="28"/>
        <v>2015-08-05</v>
      </c>
      <c r="Q371" s="11">
        <f t="shared" si="29"/>
        <v>42221</v>
      </c>
      <c r="R371" t="str">
        <f t="shared" si="30"/>
        <v>01:42:08</v>
      </c>
      <c r="S371" s="27">
        <f t="shared" si="31"/>
        <v>7.0925925925925934E-2</v>
      </c>
      <c r="T371" s="29">
        <f t="shared" si="32"/>
        <v>42221.070925925924</v>
      </c>
    </row>
    <row r="372" spans="2:20" ht="38.25">
      <c r="B372" s="9" t="s">
        <v>185</v>
      </c>
      <c r="C372" s="211" t="s">
        <v>397</v>
      </c>
      <c r="D372" s="212"/>
      <c r="E372" s="10" t="s">
        <v>412</v>
      </c>
      <c r="F372" s="12">
        <v>42222</v>
      </c>
      <c r="G372" s="10" t="s">
        <v>16</v>
      </c>
      <c r="H372" s="10" t="s">
        <v>17</v>
      </c>
      <c r="I372" s="13">
        <v>1</v>
      </c>
      <c r="J372" s="14">
        <v>10850</v>
      </c>
      <c r="K372" s="14">
        <v>-10850</v>
      </c>
      <c r="L372" s="13">
        <v>-2.85</v>
      </c>
      <c r="M372" s="13">
        <v>0</v>
      </c>
      <c r="N372" s="13" t="s">
        <v>56</v>
      </c>
      <c r="P372" s="11" t="str">
        <f t="shared" si="28"/>
        <v>2015-08-05</v>
      </c>
      <c r="Q372" s="11">
        <f t="shared" si="29"/>
        <v>42221</v>
      </c>
      <c r="R372" t="str">
        <f t="shared" si="30"/>
        <v>02:38:47</v>
      </c>
      <c r="S372" s="27">
        <f t="shared" si="31"/>
        <v>0.1102662037037037</v>
      </c>
      <c r="T372" s="29">
        <f t="shared" si="32"/>
        <v>42221.110266203701</v>
      </c>
    </row>
    <row r="373" spans="2:20" ht="38.25">
      <c r="B373" s="9" t="s">
        <v>185</v>
      </c>
      <c r="C373" s="211" t="s">
        <v>397</v>
      </c>
      <c r="D373" s="212"/>
      <c r="E373" s="10" t="s">
        <v>413</v>
      </c>
      <c r="F373" s="12">
        <v>42222</v>
      </c>
      <c r="G373" s="10" t="s">
        <v>16</v>
      </c>
      <c r="H373" s="10" t="s">
        <v>17</v>
      </c>
      <c r="I373" s="13">
        <v>1</v>
      </c>
      <c r="J373" s="14">
        <v>10820</v>
      </c>
      <c r="K373" s="14">
        <v>-10820</v>
      </c>
      <c r="L373" s="13">
        <v>-2.85</v>
      </c>
      <c r="M373" s="13">
        <v>0</v>
      </c>
      <c r="N373" s="13" t="s">
        <v>53</v>
      </c>
      <c r="P373" s="11" t="str">
        <f t="shared" si="28"/>
        <v>2015-08-05</v>
      </c>
      <c r="Q373" s="11">
        <f t="shared" si="29"/>
        <v>42221</v>
      </c>
      <c r="R373" t="str">
        <f t="shared" si="30"/>
        <v>03:01:52</v>
      </c>
      <c r="S373" s="27">
        <f t="shared" si="31"/>
        <v>0.1262962962962963</v>
      </c>
      <c r="T373" s="29">
        <f t="shared" si="32"/>
        <v>42221.126296296294</v>
      </c>
    </row>
    <row r="374" spans="2:20" ht="38.25">
      <c r="B374" s="9" t="s">
        <v>185</v>
      </c>
      <c r="C374" s="211" t="s">
        <v>397</v>
      </c>
      <c r="D374" s="212"/>
      <c r="E374" s="10" t="s">
        <v>414</v>
      </c>
      <c r="F374" s="12">
        <v>42223</v>
      </c>
      <c r="G374" s="10" t="s">
        <v>16</v>
      </c>
      <c r="H374" s="10" t="s">
        <v>17</v>
      </c>
      <c r="I374" s="13">
        <v>1</v>
      </c>
      <c r="J374" s="14">
        <v>10717.5</v>
      </c>
      <c r="K374" s="14">
        <v>-10717.5</v>
      </c>
      <c r="L374" s="13">
        <v>-2.85</v>
      </c>
      <c r="M374" s="13">
        <v>0</v>
      </c>
      <c r="N374" s="13" t="s">
        <v>56</v>
      </c>
      <c r="P374" s="11" t="str">
        <f t="shared" si="28"/>
        <v>2015-08-05</v>
      </c>
      <c r="Q374" s="11">
        <f t="shared" si="29"/>
        <v>42221</v>
      </c>
      <c r="R374" t="str">
        <f t="shared" si="30"/>
        <v>21:18:57</v>
      </c>
      <c r="S374" s="27">
        <f t="shared" si="31"/>
        <v>0.88815972222222228</v>
      </c>
      <c r="T374" s="29">
        <f t="shared" si="32"/>
        <v>42221.888159722221</v>
      </c>
    </row>
    <row r="375" spans="2:20" ht="38.25">
      <c r="B375" s="9" t="s">
        <v>185</v>
      </c>
      <c r="C375" s="211" t="s">
        <v>397</v>
      </c>
      <c r="D375" s="212"/>
      <c r="E375" s="10" t="s">
        <v>415</v>
      </c>
      <c r="F375" s="12">
        <v>42223</v>
      </c>
      <c r="G375" s="10" t="s">
        <v>16</v>
      </c>
      <c r="H375" s="10" t="s">
        <v>17</v>
      </c>
      <c r="I375" s="13">
        <v>1</v>
      </c>
      <c r="J375" s="14">
        <v>10732.5</v>
      </c>
      <c r="K375" s="14">
        <v>-10732.5</v>
      </c>
      <c r="L375" s="13">
        <v>-2.85</v>
      </c>
      <c r="M375" s="13">
        <v>0</v>
      </c>
      <c r="N375" s="13" t="s">
        <v>53</v>
      </c>
      <c r="P375" s="11" t="str">
        <f t="shared" si="28"/>
        <v>2015-08-05</v>
      </c>
      <c r="Q375" s="11">
        <f t="shared" si="29"/>
        <v>42221</v>
      </c>
      <c r="R375" t="str">
        <f t="shared" si="30"/>
        <v>22:04:01</v>
      </c>
      <c r="S375" s="27">
        <f t="shared" si="31"/>
        <v>0.91945601851851855</v>
      </c>
      <c r="T375" s="29">
        <f t="shared" si="32"/>
        <v>42221.919456018521</v>
      </c>
    </row>
    <row r="376" spans="2:20" ht="38.25">
      <c r="B376" s="9" t="s">
        <v>185</v>
      </c>
      <c r="C376" s="211" t="s">
        <v>397</v>
      </c>
      <c r="D376" s="212"/>
      <c r="E376" s="10" t="s">
        <v>416</v>
      </c>
      <c r="F376" s="12">
        <v>42223</v>
      </c>
      <c r="G376" s="10" t="s">
        <v>16</v>
      </c>
      <c r="H376" s="10" t="s">
        <v>17</v>
      </c>
      <c r="I376" s="13">
        <v>1</v>
      </c>
      <c r="J376" s="14">
        <v>10837.5</v>
      </c>
      <c r="K376" s="14">
        <v>-10837.5</v>
      </c>
      <c r="L376" s="13">
        <v>-2.85</v>
      </c>
      <c r="M376" s="13">
        <v>0</v>
      </c>
      <c r="N376" s="13" t="s">
        <v>53</v>
      </c>
      <c r="P376" s="11" t="str">
        <f t="shared" si="28"/>
        <v>2015-08-05</v>
      </c>
      <c r="Q376" s="11">
        <f t="shared" si="29"/>
        <v>42221</v>
      </c>
      <c r="R376" t="str">
        <f t="shared" si="30"/>
        <v>22:40:38</v>
      </c>
      <c r="S376" s="27">
        <f t="shared" si="31"/>
        <v>0.94488425925925934</v>
      </c>
      <c r="T376" s="29">
        <f t="shared" si="32"/>
        <v>42221.944884259261</v>
      </c>
    </row>
    <row r="377" spans="2:20" ht="38.25">
      <c r="B377" s="9" t="s">
        <v>185</v>
      </c>
      <c r="C377" s="211" t="s">
        <v>397</v>
      </c>
      <c r="D377" s="212"/>
      <c r="E377" s="10" t="s">
        <v>417</v>
      </c>
      <c r="F377" s="12">
        <v>42223</v>
      </c>
      <c r="G377" s="10" t="s">
        <v>16</v>
      </c>
      <c r="H377" s="10" t="s">
        <v>17</v>
      </c>
      <c r="I377" s="13">
        <v>1</v>
      </c>
      <c r="J377" s="14">
        <v>10895</v>
      </c>
      <c r="K377" s="14">
        <v>-10895</v>
      </c>
      <c r="L377" s="13">
        <v>-2.85</v>
      </c>
      <c r="M377" s="13">
        <v>0</v>
      </c>
      <c r="N377" s="13" t="s">
        <v>56</v>
      </c>
      <c r="P377" s="11" t="str">
        <f t="shared" si="28"/>
        <v>2015-08-06</v>
      </c>
      <c r="Q377" s="11">
        <f t="shared" si="29"/>
        <v>42222</v>
      </c>
      <c r="R377" t="str">
        <f t="shared" si="30"/>
        <v>01:25:13</v>
      </c>
      <c r="S377" s="27">
        <f t="shared" si="31"/>
        <v>5.917824074074074E-2</v>
      </c>
      <c r="T377" s="29">
        <f t="shared" si="32"/>
        <v>42222.059178240743</v>
      </c>
    </row>
    <row r="378" spans="2:20" ht="38.25">
      <c r="B378" s="9" t="s">
        <v>185</v>
      </c>
      <c r="C378" s="211" t="s">
        <v>397</v>
      </c>
      <c r="D378" s="212"/>
      <c r="E378" s="10" t="s">
        <v>418</v>
      </c>
      <c r="F378" s="12">
        <v>42223</v>
      </c>
      <c r="G378" s="10" t="s">
        <v>16</v>
      </c>
      <c r="H378" s="10" t="s">
        <v>17</v>
      </c>
      <c r="I378" s="13">
        <v>1</v>
      </c>
      <c r="J378" s="14">
        <v>10735</v>
      </c>
      <c r="K378" s="14">
        <v>-10735</v>
      </c>
      <c r="L378" s="13">
        <v>-2.85</v>
      </c>
      <c r="M378" s="13">
        <v>0</v>
      </c>
      <c r="N378" s="13" t="s">
        <v>56</v>
      </c>
      <c r="P378" s="11" t="str">
        <f t="shared" si="28"/>
        <v>2015-08-06</v>
      </c>
      <c r="Q378" s="11">
        <f t="shared" si="29"/>
        <v>42222</v>
      </c>
      <c r="R378" t="str">
        <f t="shared" si="30"/>
        <v>02:03:56</v>
      </c>
      <c r="S378" s="27">
        <f t="shared" si="31"/>
        <v>8.6064814814814816E-2</v>
      </c>
      <c r="T378" s="29">
        <f t="shared" si="32"/>
        <v>42222.086064814815</v>
      </c>
    </row>
    <row r="379" spans="2:20" ht="38.25">
      <c r="B379" s="9" t="s">
        <v>185</v>
      </c>
      <c r="C379" s="211" t="s">
        <v>397</v>
      </c>
      <c r="D379" s="212"/>
      <c r="E379" s="10" t="s">
        <v>419</v>
      </c>
      <c r="F379" s="12">
        <v>42223</v>
      </c>
      <c r="G379" s="10" t="s">
        <v>16</v>
      </c>
      <c r="H379" s="10" t="s">
        <v>17</v>
      </c>
      <c r="I379" s="13">
        <v>1</v>
      </c>
      <c r="J379" s="14">
        <v>10705</v>
      </c>
      <c r="K379" s="14">
        <v>-10705</v>
      </c>
      <c r="L379" s="13">
        <v>-2.85</v>
      </c>
      <c r="M379" s="13">
        <v>0</v>
      </c>
      <c r="N379" s="13" t="s">
        <v>56</v>
      </c>
      <c r="P379" s="11" t="str">
        <f t="shared" si="28"/>
        <v>2015-08-06</v>
      </c>
      <c r="Q379" s="11">
        <f t="shared" si="29"/>
        <v>42222</v>
      </c>
      <c r="R379" t="str">
        <f t="shared" si="30"/>
        <v>02:33:36</v>
      </c>
      <c r="S379" s="27">
        <f t="shared" si="31"/>
        <v>0.10666666666666667</v>
      </c>
      <c r="T379" s="29">
        <f t="shared" si="32"/>
        <v>42222.106666666667</v>
      </c>
    </row>
    <row r="380" spans="2:20" ht="38.25">
      <c r="B380" s="9" t="s">
        <v>185</v>
      </c>
      <c r="C380" s="211" t="s">
        <v>397</v>
      </c>
      <c r="D380" s="212"/>
      <c r="E380" s="10" t="s">
        <v>420</v>
      </c>
      <c r="F380" s="12">
        <v>42226</v>
      </c>
      <c r="G380" s="10" t="s">
        <v>16</v>
      </c>
      <c r="H380" s="10" t="s">
        <v>17</v>
      </c>
      <c r="I380" s="13">
        <v>1</v>
      </c>
      <c r="J380" s="14">
        <v>10772.5</v>
      </c>
      <c r="K380" s="14">
        <v>-10772.5</v>
      </c>
      <c r="L380" s="13">
        <v>-2.85</v>
      </c>
      <c r="M380" s="13">
        <v>0</v>
      </c>
      <c r="N380" s="13" t="s">
        <v>56</v>
      </c>
      <c r="P380" s="11" t="str">
        <f t="shared" si="28"/>
        <v>2015-08-06</v>
      </c>
      <c r="Q380" s="11">
        <f t="shared" si="29"/>
        <v>42222</v>
      </c>
      <c r="R380" t="str">
        <f t="shared" si="30"/>
        <v>21:13:35</v>
      </c>
      <c r="S380" s="27">
        <f t="shared" si="31"/>
        <v>0.88443287037037033</v>
      </c>
      <c r="T380" s="29">
        <f t="shared" si="32"/>
        <v>42222.884432870371</v>
      </c>
    </row>
    <row r="381" spans="2:20" ht="38.25">
      <c r="B381" s="9" t="s">
        <v>185</v>
      </c>
      <c r="C381" s="211" t="s">
        <v>397</v>
      </c>
      <c r="D381" s="212"/>
      <c r="E381" s="10" t="s">
        <v>421</v>
      </c>
      <c r="F381" s="12">
        <v>42226</v>
      </c>
      <c r="G381" s="10" t="s">
        <v>16</v>
      </c>
      <c r="H381" s="10" t="s">
        <v>17</v>
      </c>
      <c r="I381" s="13">
        <v>1</v>
      </c>
      <c r="J381" s="14">
        <v>10860</v>
      </c>
      <c r="K381" s="14">
        <v>-10860</v>
      </c>
      <c r="L381" s="13">
        <v>-2.85</v>
      </c>
      <c r="M381" s="13">
        <v>0</v>
      </c>
      <c r="N381" s="13" t="s">
        <v>56</v>
      </c>
      <c r="P381" s="11" t="str">
        <f t="shared" si="28"/>
        <v>2015-08-06</v>
      </c>
      <c r="Q381" s="11">
        <f t="shared" si="29"/>
        <v>42222</v>
      </c>
      <c r="R381" t="str">
        <f t="shared" si="30"/>
        <v>21:38:26</v>
      </c>
      <c r="S381" s="27">
        <f t="shared" si="31"/>
        <v>0.90168981481481481</v>
      </c>
      <c r="T381" s="29">
        <f t="shared" si="32"/>
        <v>42222.901689814818</v>
      </c>
    </row>
    <row r="382" spans="2:20" ht="38.25">
      <c r="B382" s="9" t="s">
        <v>185</v>
      </c>
      <c r="C382" s="211" t="s">
        <v>397</v>
      </c>
      <c r="D382" s="212"/>
      <c r="E382" s="10" t="s">
        <v>422</v>
      </c>
      <c r="F382" s="12">
        <v>42226</v>
      </c>
      <c r="G382" s="10" t="s">
        <v>16</v>
      </c>
      <c r="H382" s="10" t="s">
        <v>17</v>
      </c>
      <c r="I382" s="13">
        <v>1</v>
      </c>
      <c r="J382" s="14">
        <v>10907.5</v>
      </c>
      <c r="K382" s="14">
        <v>-10907.5</v>
      </c>
      <c r="L382" s="13">
        <v>-2.85</v>
      </c>
      <c r="M382" s="13">
        <v>0</v>
      </c>
      <c r="N382" s="13" t="s">
        <v>53</v>
      </c>
      <c r="P382" s="11" t="str">
        <f t="shared" si="28"/>
        <v>2015-08-06</v>
      </c>
      <c r="Q382" s="11">
        <f t="shared" si="29"/>
        <v>42222</v>
      </c>
      <c r="R382" t="str">
        <f t="shared" si="30"/>
        <v>22:00:12</v>
      </c>
      <c r="S382" s="27">
        <f t="shared" si="31"/>
        <v>0.91680555555555554</v>
      </c>
      <c r="T382" s="29">
        <f t="shared" si="32"/>
        <v>42222.916805555556</v>
      </c>
    </row>
    <row r="383" spans="2:20" ht="38.25">
      <c r="B383" s="9" t="s">
        <v>185</v>
      </c>
      <c r="C383" s="211" t="s">
        <v>397</v>
      </c>
      <c r="D383" s="212"/>
      <c r="E383" s="10" t="s">
        <v>423</v>
      </c>
      <c r="F383" s="12">
        <v>42226</v>
      </c>
      <c r="G383" s="10" t="s">
        <v>16</v>
      </c>
      <c r="H383" s="10" t="s">
        <v>17</v>
      </c>
      <c r="I383" s="13">
        <v>1</v>
      </c>
      <c r="J383" s="14">
        <v>10955</v>
      </c>
      <c r="K383" s="14">
        <v>-10955</v>
      </c>
      <c r="L383" s="13">
        <v>-2.85</v>
      </c>
      <c r="M383" s="13">
        <v>0</v>
      </c>
      <c r="N383" s="13" t="s">
        <v>53</v>
      </c>
      <c r="P383" s="11" t="str">
        <f t="shared" si="28"/>
        <v>2015-08-06</v>
      </c>
      <c r="Q383" s="11">
        <f t="shared" si="29"/>
        <v>42222</v>
      </c>
      <c r="R383" t="str">
        <f t="shared" si="30"/>
        <v>22:16:54</v>
      </c>
      <c r="S383" s="27">
        <f t="shared" si="31"/>
        <v>0.9284027777777778</v>
      </c>
      <c r="T383" s="29">
        <f t="shared" si="32"/>
        <v>42222.928402777776</v>
      </c>
    </row>
    <row r="384" spans="2:20" ht="38.25">
      <c r="B384" s="9" t="s">
        <v>185</v>
      </c>
      <c r="C384" s="211" t="s">
        <v>397</v>
      </c>
      <c r="D384" s="212"/>
      <c r="E384" s="10" t="s">
        <v>424</v>
      </c>
      <c r="F384" s="12">
        <v>42226</v>
      </c>
      <c r="G384" s="10" t="s">
        <v>16</v>
      </c>
      <c r="H384" s="10" t="s">
        <v>17</v>
      </c>
      <c r="I384" s="13">
        <v>1</v>
      </c>
      <c r="J384" s="14">
        <v>10985</v>
      </c>
      <c r="K384" s="14">
        <v>-10985</v>
      </c>
      <c r="L384" s="13">
        <v>-2.85</v>
      </c>
      <c r="M384" s="13">
        <v>0</v>
      </c>
      <c r="N384" s="13" t="s">
        <v>56</v>
      </c>
      <c r="P384" s="11" t="str">
        <f t="shared" si="28"/>
        <v>2015-08-06</v>
      </c>
      <c r="Q384" s="11">
        <f t="shared" si="29"/>
        <v>42222</v>
      </c>
      <c r="R384" t="str">
        <f t="shared" si="30"/>
        <v>22:59:07</v>
      </c>
      <c r="S384" s="27">
        <f t="shared" si="31"/>
        <v>0.95771990740740742</v>
      </c>
      <c r="T384" s="29">
        <f t="shared" si="32"/>
        <v>42222.957719907405</v>
      </c>
    </row>
    <row r="385" spans="2:20" ht="38.25">
      <c r="B385" s="9" t="s">
        <v>185</v>
      </c>
      <c r="C385" s="211" t="s">
        <v>397</v>
      </c>
      <c r="D385" s="212"/>
      <c r="E385" s="10" t="s">
        <v>425</v>
      </c>
      <c r="F385" s="12">
        <v>42226</v>
      </c>
      <c r="G385" s="10" t="s">
        <v>16</v>
      </c>
      <c r="H385" s="10" t="s">
        <v>17</v>
      </c>
      <c r="I385" s="13">
        <v>1</v>
      </c>
      <c r="J385" s="14">
        <v>10990</v>
      </c>
      <c r="K385" s="14">
        <v>-10990</v>
      </c>
      <c r="L385" s="13">
        <v>-2.85</v>
      </c>
      <c r="M385" s="13">
        <v>0</v>
      </c>
      <c r="N385" s="13" t="s">
        <v>56</v>
      </c>
      <c r="P385" s="11" t="str">
        <f t="shared" si="28"/>
        <v>2015-08-07</v>
      </c>
      <c r="Q385" s="11">
        <f t="shared" si="29"/>
        <v>42223</v>
      </c>
      <c r="R385" t="str">
        <f t="shared" si="30"/>
        <v>01:33:06</v>
      </c>
      <c r="S385" s="27">
        <f t="shared" si="31"/>
        <v>6.4652777777777781E-2</v>
      </c>
      <c r="T385" s="29">
        <f t="shared" si="32"/>
        <v>42223.064652777779</v>
      </c>
    </row>
    <row r="386" spans="2:20" ht="38.25">
      <c r="B386" s="9" t="s">
        <v>185</v>
      </c>
      <c r="C386" s="211" t="s">
        <v>397</v>
      </c>
      <c r="D386" s="212"/>
      <c r="E386" s="10" t="s">
        <v>426</v>
      </c>
      <c r="F386" s="12">
        <v>42227</v>
      </c>
      <c r="G386" s="10" t="s">
        <v>16</v>
      </c>
      <c r="H386" s="10" t="s">
        <v>17</v>
      </c>
      <c r="I386" s="13">
        <v>1</v>
      </c>
      <c r="J386" s="14">
        <v>11277.5</v>
      </c>
      <c r="K386" s="14">
        <v>-11277.5</v>
      </c>
      <c r="L386" s="13">
        <v>-2.85</v>
      </c>
      <c r="M386" s="13">
        <v>0</v>
      </c>
      <c r="N386" s="13" t="s">
        <v>53</v>
      </c>
      <c r="P386" s="11" t="str">
        <f t="shared" si="28"/>
        <v>2015-08-10</v>
      </c>
      <c r="Q386" s="11">
        <f t="shared" si="29"/>
        <v>42226</v>
      </c>
      <c r="R386" t="str">
        <f t="shared" si="30"/>
        <v>01:25:48</v>
      </c>
      <c r="S386" s="27">
        <f t="shared" si="31"/>
        <v>5.9583333333333328E-2</v>
      </c>
      <c r="T386" s="29">
        <f t="shared" si="32"/>
        <v>42226.059583333335</v>
      </c>
    </row>
    <row r="387" spans="2:20" ht="38.25">
      <c r="B387" s="9" t="s">
        <v>185</v>
      </c>
      <c r="C387" s="211" t="s">
        <v>397</v>
      </c>
      <c r="D387" s="212"/>
      <c r="E387" s="10" t="s">
        <v>427</v>
      </c>
      <c r="F387" s="12">
        <v>42228</v>
      </c>
      <c r="G387" s="10" t="s">
        <v>16</v>
      </c>
      <c r="H387" s="10" t="s">
        <v>17</v>
      </c>
      <c r="I387" s="13">
        <v>1</v>
      </c>
      <c r="J387" s="14">
        <v>11282.5</v>
      </c>
      <c r="K387" s="14">
        <v>-11282.5</v>
      </c>
      <c r="L387" s="13">
        <v>-2.85</v>
      </c>
      <c r="M387" s="13">
        <v>0</v>
      </c>
      <c r="N387" s="13" t="s">
        <v>56</v>
      </c>
      <c r="P387" s="11" t="str">
        <f t="shared" si="28"/>
        <v>2015-08-11</v>
      </c>
      <c r="Q387" s="11">
        <f t="shared" si="29"/>
        <v>42227</v>
      </c>
      <c r="R387" t="str">
        <f t="shared" si="30"/>
        <v>01:09:50</v>
      </c>
      <c r="S387" s="27">
        <f t="shared" si="31"/>
        <v>4.8495370370370376E-2</v>
      </c>
      <c r="T387" s="29">
        <f t="shared" si="32"/>
        <v>42227.048495370371</v>
      </c>
    </row>
    <row r="388" spans="2:20" ht="38.25">
      <c r="B388" s="9" t="s">
        <v>185</v>
      </c>
      <c r="C388" s="211" t="s">
        <v>397</v>
      </c>
      <c r="D388" s="212"/>
      <c r="E388" s="10" t="s">
        <v>428</v>
      </c>
      <c r="F388" s="12">
        <v>42228</v>
      </c>
      <c r="G388" s="10" t="s">
        <v>16</v>
      </c>
      <c r="H388" s="10" t="s">
        <v>17</v>
      </c>
      <c r="I388" s="13">
        <v>1</v>
      </c>
      <c r="J388" s="14">
        <v>11350</v>
      </c>
      <c r="K388" s="14">
        <v>-11350</v>
      </c>
      <c r="L388" s="13">
        <v>-2.85</v>
      </c>
      <c r="M388" s="13">
        <v>0</v>
      </c>
      <c r="N388" s="13" t="s">
        <v>56</v>
      </c>
      <c r="P388" s="11" t="str">
        <f t="shared" si="28"/>
        <v>2015-08-11</v>
      </c>
      <c r="Q388" s="11">
        <f t="shared" si="29"/>
        <v>42227</v>
      </c>
      <c r="R388" t="str">
        <f t="shared" si="30"/>
        <v>02:08:26</v>
      </c>
      <c r="S388" s="27">
        <f t="shared" si="31"/>
        <v>8.9189814814814819E-2</v>
      </c>
      <c r="T388" s="29">
        <f t="shared" si="32"/>
        <v>42227.089189814818</v>
      </c>
    </row>
    <row r="389" spans="2:20" ht="38.25">
      <c r="B389" s="9" t="s">
        <v>185</v>
      </c>
      <c r="C389" s="211" t="s">
        <v>397</v>
      </c>
      <c r="D389" s="212"/>
      <c r="E389" s="10" t="s">
        <v>429</v>
      </c>
      <c r="F389" s="12">
        <v>42229</v>
      </c>
      <c r="G389" s="10" t="s">
        <v>16</v>
      </c>
      <c r="H389" s="10" t="s">
        <v>17</v>
      </c>
      <c r="I389" s="13">
        <v>1</v>
      </c>
      <c r="J389" s="14">
        <v>11270</v>
      </c>
      <c r="K389" s="14">
        <v>-11270</v>
      </c>
      <c r="L389" s="13">
        <v>-2.85</v>
      </c>
      <c r="M389" s="13">
        <v>0</v>
      </c>
      <c r="N389" s="13" t="s">
        <v>56</v>
      </c>
      <c r="P389" s="11" t="str">
        <f t="shared" si="28"/>
        <v>2015-08-12</v>
      </c>
      <c r="Q389" s="11">
        <f t="shared" si="29"/>
        <v>42228</v>
      </c>
      <c r="R389" t="str">
        <f t="shared" si="30"/>
        <v>01:11:59</v>
      </c>
      <c r="S389" s="27">
        <f t="shared" si="31"/>
        <v>4.9988425925925922E-2</v>
      </c>
      <c r="T389" s="29">
        <f t="shared" si="32"/>
        <v>42228.049988425926</v>
      </c>
    </row>
    <row r="390" spans="2:20" ht="38.25">
      <c r="B390" s="9" t="s">
        <v>185</v>
      </c>
      <c r="C390" s="211" t="s">
        <v>397</v>
      </c>
      <c r="D390" s="212"/>
      <c r="E390" s="10" t="s">
        <v>430</v>
      </c>
      <c r="F390" s="12">
        <v>42233</v>
      </c>
      <c r="G390" s="10" t="s">
        <v>16</v>
      </c>
      <c r="H390" s="10" t="s">
        <v>17</v>
      </c>
      <c r="I390" s="13">
        <v>1</v>
      </c>
      <c r="J390" s="14">
        <v>11242.5</v>
      </c>
      <c r="K390" s="14">
        <v>-11242.5</v>
      </c>
      <c r="L390" s="13">
        <v>-2.85</v>
      </c>
      <c r="M390" s="13">
        <v>0</v>
      </c>
      <c r="N390" s="13" t="s">
        <v>53</v>
      </c>
      <c r="P390" s="11" t="str">
        <f t="shared" si="28"/>
        <v>2015-08-14</v>
      </c>
      <c r="Q390" s="11">
        <f t="shared" si="29"/>
        <v>42230</v>
      </c>
      <c r="R390" t="str">
        <f t="shared" si="30"/>
        <v>01:55:04</v>
      </c>
      <c r="S390" s="27">
        <f t="shared" si="31"/>
        <v>7.9907407407407413E-2</v>
      </c>
      <c r="T390" s="29">
        <f t="shared" si="32"/>
        <v>42230.079907407409</v>
      </c>
    </row>
    <row r="391" spans="2:20" ht="38.25">
      <c r="B391" s="9" t="s">
        <v>185</v>
      </c>
      <c r="C391" s="211" t="s">
        <v>397</v>
      </c>
      <c r="D391" s="212"/>
      <c r="E391" s="10" t="s">
        <v>431</v>
      </c>
      <c r="F391" s="12">
        <v>42234</v>
      </c>
      <c r="G391" s="10" t="s">
        <v>16</v>
      </c>
      <c r="H391" s="10" t="s">
        <v>17</v>
      </c>
      <c r="I391" s="13">
        <v>1</v>
      </c>
      <c r="J391" s="14">
        <v>11007.5</v>
      </c>
      <c r="K391" s="14">
        <v>-11007.5</v>
      </c>
      <c r="L391" s="13">
        <v>-2.85</v>
      </c>
      <c r="M391" s="13">
        <v>0</v>
      </c>
      <c r="N391" s="13" t="s">
        <v>53</v>
      </c>
      <c r="P391" s="11" t="str">
        <f t="shared" si="28"/>
        <v>2015-08-16</v>
      </c>
      <c r="Q391" s="11">
        <f t="shared" si="29"/>
        <v>42232</v>
      </c>
      <c r="R391" t="str">
        <f t="shared" si="30"/>
        <v>22:03:59</v>
      </c>
      <c r="S391" s="27">
        <f t="shared" si="31"/>
        <v>0.91943287037037036</v>
      </c>
      <c r="T391" s="29">
        <f t="shared" si="32"/>
        <v>42232.919432870367</v>
      </c>
    </row>
    <row r="392" spans="2:20" ht="38.25">
      <c r="B392" s="9" t="s">
        <v>185</v>
      </c>
      <c r="C392" s="211" t="s">
        <v>397</v>
      </c>
      <c r="D392" s="212"/>
      <c r="E392" s="10" t="s">
        <v>432</v>
      </c>
      <c r="F392" s="12">
        <v>42234</v>
      </c>
      <c r="G392" s="10" t="s">
        <v>16</v>
      </c>
      <c r="H392" s="10" t="s">
        <v>17</v>
      </c>
      <c r="I392" s="13">
        <v>1</v>
      </c>
      <c r="J392" s="14">
        <v>10982.5</v>
      </c>
      <c r="K392" s="14">
        <v>-10982.5</v>
      </c>
      <c r="L392" s="13">
        <v>-2.85</v>
      </c>
      <c r="M392" s="13">
        <v>0</v>
      </c>
      <c r="N392" s="13" t="s">
        <v>56</v>
      </c>
      <c r="P392" s="11" t="str">
        <f t="shared" si="28"/>
        <v>2015-08-16</v>
      </c>
      <c r="Q392" s="11">
        <f t="shared" si="29"/>
        <v>42232</v>
      </c>
      <c r="R392" t="str">
        <f t="shared" si="30"/>
        <v>22:09:13</v>
      </c>
      <c r="S392" s="27">
        <f t="shared" si="31"/>
        <v>0.92306712962962967</v>
      </c>
      <c r="T392" s="29">
        <f t="shared" si="32"/>
        <v>42232.923067129632</v>
      </c>
    </row>
    <row r="393" spans="2:20" ht="38.25">
      <c r="B393" s="9" t="s">
        <v>185</v>
      </c>
      <c r="C393" s="211" t="s">
        <v>397</v>
      </c>
      <c r="D393" s="212"/>
      <c r="E393" s="10" t="s">
        <v>433</v>
      </c>
      <c r="F393" s="12">
        <v>42237</v>
      </c>
      <c r="G393" s="10" t="s">
        <v>16</v>
      </c>
      <c r="H393" s="10" t="s">
        <v>17</v>
      </c>
      <c r="I393" s="13">
        <v>1</v>
      </c>
      <c r="J393" s="14">
        <v>10387.5</v>
      </c>
      <c r="K393" s="14">
        <v>-10387.5</v>
      </c>
      <c r="L393" s="13">
        <v>-2.85</v>
      </c>
      <c r="M393" s="13">
        <v>0</v>
      </c>
      <c r="N393" s="13" t="s">
        <v>56</v>
      </c>
      <c r="P393" s="11" t="str">
        <f t="shared" si="28"/>
        <v>2015-08-19</v>
      </c>
      <c r="Q393" s="11">
        <f t="shared" si="29"/>
        <v>42235</v>
      </c>
      <c r="R393" t="str">
        <f t="shared" si="30"/>
        <v>22:20:40</v>
      </c>
      <c r="S393" s="27">
        <f t="shared" si="31"/>
        <v>0.93101851851851858</v>
      </c>
      <c r="T393" s="29">
        <f t="shared" si="32"/>
        <v>42235.931018518517</v>
      </c>
    </row>
    <row r="394" spans="2:20" ht="38.25">
      <c r="B394" s="9" t="s">
        <v>185</v>
      </c>
      <c r="C394" s="211" t="s">
        <v>397</v>
      </c>
      <c r="D394" s="212"/>
      <c r="E394" s="10" t="s">
        <v>434</v>
      </c>
      <c r="F394" s="12">
        <v>42237</v>
      </c>
      <c r="G394" s="10" t="s">
        <v>16</v>
      </c>
      <c r="H394" s="10" t="s">
        <v>17</v>
      </c>
      <c r="I394" s="13">
        <v>1</v>
      </c>
      <c r="J394" s="14">
        <v>10370</v>
      </c>
      <c r="K394" s="14">
        <v>-10370</v>
      </c>
      <c r="L394" s="13">
        <v>-2.85</v>
      </c>
      <c r="M394" s="13">
        <v>0</v>
      </c>
      <c r="N394" s="13" t="s">
        <v>56</v>
      </c>
      <c r="P394" s="11" t="str">
        <f t="shared" si="28"/>
        <v>2015-08-20</v>
      </c>
      <c r="Q394" s="11">
        <f t="shared" si="29"/>
        <v>42236</v>
      </c>
      <c r="R394" t="str">
        <f t="shared" si="30"/>
        <v>02:35:41</v>
      </c>
      <c r="S394" s="27">
        <f t="shared" si="31"/>
        <v>0.10811342592592592</v>
      </c>
      <c r="T394" s="29">
        <f t="shared" si="32"/>
        <v>42236.108113425929</v>
      </c>
    </row>
    <row r="395" spans="2:20">
      <c r="B395" s="216" t="s">
        <v>435</v>
      </c>
      <c r="C395" s="216"/>
      <c r="D395" s="216"/>
      <c r="E395" s="216"/>
      <c r="F395" s="216"/>
      <c r="G395" s="216"/>
      <c r="H395" s="217"/>
      <c r="I395" s="17">
        <v>37</v>
      </c>
      <c r="J395" s="18">
        <v>10844.594594599999</v>
      </c>
      <c r="K395" s="18">
        <v>-401250</v>
      </c>
      <c r="L395" s="17">
        <v>-105.45</v>
      </c>
      <c r="M395" s="17">
        <v>0</v>
      </c>
      <c r="N395" s="19"/>
      <c r="P395" s="11" t="str">
        <f t="shared" si="28"/>
        <v/>
      </c>
      <c r="Q395" s="11" t="e">
        <f t="shared" si="29"/>
        <v>#VALUE!</v>
      </c>
      <c r="R395" t="str">
        <f t="shared" si="30"/>
        <v/>
      </c>
      <c r="S395" s="27" t="e">
        <f t="shared" si="31"/>
        <v>#VALUE!</v>
      </c>
      <c r="T395" s="29" t="e">
        <f t="shared" si="32"/>
        <v>#VALUE!</v>
      </c>
    </row>
    <row r="396" spans="2:20" ht="38.25">
      <c r="B396" s="9" t="s">
        <v>185</v>
      </c>
      <c r="C396" s="211" t="s">
        <v>397</v>
      </c>
      <c r="D396" s="212"/>
      <c r="E396" s="10" t="s">
        <v>436</v>
      </c>
      <c r="F396" s="12">
        <v>42216</v>
      </c>
      <c r="G396" s="10" t="s">
        <v>16</v>
      </c>
      <c r="H396" s="10" t="s">
        <v>31</v>
      </c>
      <c r="I396" s="13">
        <v>-1</v>
      </c>
      <c r="J396" s="14">
        <v>10637.5</v>
      </c>
      <c r="K396" s="14">
        <v>10637.5</v>
      </c>
      <c r="L396" s="13">
        <v>-2.85</v>
      </c>
      <c r="M396" s="13">
        <v>0</v>
      </c>
      <c r="N396" s="13" t="s">
        <v>53</v>
      </c>
      <c r="P396" s="11" t="str">
        <f t="shared" si="28"/>
        <v>2015-07-30</v>
      </c>
      <c r="Q396" s="11">
        <f t="shared" si="29"/>
        <v>42215</v>
      </c>
      <c r="R396" t="str">
        <f t="shared" si="30"/>
        <v>02:31:59</v>
      </c>
      <c r="S396" s="27">
        <f t="shared" si="31"/>
        <v>0.10554398148148147</v>
      </c>
      <c r="T396" s="29">
        <f t="shared" si="32"/>
        <v>42215.105543981481</v>
      </c>
    </row>
    <row r="397" spans="2:20" ht="38.25">
      <c r="B397" s="9" t="s">
        <v>185</v>
      </c>
      <c r="C397" s="211" t="s">
        <v>397</v>
      </c>
      <c r="D397" s="212"/>
      <c r="E397" s="10" t="s">
        <v>437</v>
      </c>
      <c r="F397" s="12">
        <v>42219</v>
      </c>
      <c r="G397" s="10" t="s">
        <v>16</v>
      </c>
      <c r="H397" s="10" t="s">
        <v>31</v>
      </c>
      <c r="I397" s="13">
        <v>-1</v>
      </c>
      <c r="J397" s="14">
        <v>10662.5</v>
      </c>
      <c r="K397" s="14">
        <v>10662.5</v>
      </c>
      <c r="L397" s="13">
        <v>-2.85</v>
      </c>
      <c r="M397" s="13">
        <v>0</v>
      </c>
      <c r="N397" s="13" t="s">
        <v>53</v>
      </c>
      <c r="P397" s="11" t="str">
        <f t="shared" si="28"/>
        <v>2015-07-30</v>
      </c>
      <c r="Q397" s="11">
        <f t="shared" si="29"/>
        <v>42215</v>
      </c>
      <c r="R397" t="str">
        <f t="shared" si="30"/>
        <v>21:15:06</v>
      </c>
      <c r="S397" s="27">
        <f t="shared" si="31"/>
        <v>0.88548611111111108</v>
      </c>
      <c r="T397" s="29">
        <f t="shared" si="32"/>
        <v>42215.88548611111</v>
      </c>
    </row>
    <row r="398" spans="2:20" ht="38.25">
      <c r="B398" s="9" t="s">
        <v>185</v>
      </c>
      <c r="C398" s="211" t="s">
        <v>397</v>
      </c>
      <c r="D398" s="212"/>
      <c r="E398" s="10" t="s">
        <v>438</v>
      </c>
      <c r="F398" s="12">
        <v>42219</v>
      </c>
      <c r="G398" s="10" t="s">
        <v>16</v>
      </c>
      <c r="H398" s="10" t="s">
        <v>31</v>
      </c>
      <c r="I398" s="13">
        <v>-1</v>
      </c>
      <c r="J398" s="14">
        <v>10735</v>
      </c>
      <c r="K398" s="14">
        <v>10735</v>
      </c>
      <c r="L398" s="13">
        <v>-2.85</v>
      </c>
      <c r="M398" s="13">
        <v>0</v>
      </c>
      <c r="N398" s="13" t="s">
        <v>56</v>
      </c>
      <c r="P398" s="11" t="str">
        <f t="shared" si="28"/>
        <v>2015-07-31</v>
      </c>
      <c r="Q398" s="11">
        <f t="shared" si="29"/>
        <v>42216</v>
      </c>
      <c r="R398" t="str">
        <f t="shared" si="30"/>
        <v>01:41:30</v>
      </c>
      <c r="S398" s="27">
        <f t="shared" si="31"/>
        <v>7.048611111111111E-2</v>
      </c>
      <c r="T398" s="29">
        <f t="shared" si="32"/>
        <v>42216.070486111108</v>
      </c>
    </row>
    <row r="399" spans="2:20" ht="38.25">
      <c r="B399" s="9" t="s">
        <v>185</v>
      </c>
      <c r="C399" s="211" t="s">
        <v>397</v>
      </c>
      <c r="D399" s="212"/>
      <c r="E399" s="10" t="s">
        <v>439</v>
      </c>
      <c r="F399" s="12">
        <v>42219</v>
      </c>
      <c r="G399" s="10" t="s">
        <v>16</v>
      </c>
      <c r="H399" s="10" t="s">
        <v>31</v>
      </c>
      <c r="I399" s="13">
        <v>-1</v>
      </c>
      <c r="J399" s="14">
        <v>10520</v>
      </c>
      <c r="K399" s="14">
        <v>10520</v>
      </c>
      <c r="L399" s="13">
        <v>-2.85</v>
      </c>
      <c r="M399" s="13">
        <v>0</v>
      </c>
      <c r="N399" s="13" t="s">
        <v>53</v>
      </c>
      <c r="P399" s="11" t="str">
        <f t="shared" ref="P399:P462" si="33">LEFT(E399,10)</f>
        <v>2015-07-31</v>
      </c>
      <c r="Q399" s="11">
        <f t="shared" ref="Q399:Q462" si="34">DATE(YEAR(P399),MONTH(P399),DAY(P399))</f>
        <v>42216</v>
      </c>
      <c r="R399" t="str">
        <f t="shared" ref="R399:R462" si="35">RIGHT(E399,8)</f>
        <v>02:44:17</v>
      </c>
      <c r="S399" s="27">
        <f t="shared" ref="S399:S462" si="36">TIME(LEFT(R399,2),MID(R399,4,2),RIGHT(R399,2))</f>
        <v>0.11408564814814814</v>
      </c>
      <c r="T399" s="29">
        <f t="shared" ref="T399:T462" si="37">Q399+S399</f>
        <v>42216.114085648151</v>
      </c>
    </row>
    <row r="400" spans="2:20" ht="38.25">
      <c r="B400" s="9" t="s">
        <v>185</v>
      </c>
      <c r="C400" s="211" t="s">
        <v>397</v>
      </c>
      <c r="D400" s="212"/>
      <c r="E400" s="10" t="s">
        <v>440</v>
      </c>
      <c r="F400" s="12">
        <v>42220</v>
      </c>
      <c r="G400" s="10" t="s">
        <v>16</v>
      </c>
      <c r="H400" s="10" t="s">
        <v>31</v>
      </c>
      <c r="I400" s="13">
        <v>-1</v>
      </c>
      <c r="J400" s="14">
        <v>10545</v>
      </c>
      <c r="K400" s="14">
        <v>10545</v>
      </c>
      <c r="L400" s="13">
        <v>-2.85</v>
      </c>
      <c r="M400" s="13">
        <v>0</v>
      </c>
      <c r="N400" s="13" t="s">
        <v>53</v>
      </c>
      <c r="P400" s="11" t="str">
        <f t="shared" si="33"/>
        <v>2015-08-02</v>
      </c>
      <c r="Q400" s="11">
        <f t="shared" si="34"/>
        <v>42218</v>
      </c>
      <c r="R400" t="str">
        <f t="shared" si="35"/>
        <v>21:02:50</v>
      </c>
      <c r="S400" s="27">
        <f t="shared" si="36"/>
        <v>0.87696759259259249</v>
      </c>
      <c r="T400" s="29">
        <f t="shared" si="37"/>
        <v>42218.876967592594</v>
      </c>
    </row>
    <row r="401" spans="2:20" ht="38.25">
      <c r="B401" s="9" t="s">
        <v>185</v>
      </c>
      <c r="C401" s="211" t="s">
        <v>397</v>
      </c>
      <c r="D401" s="212"/>
      <c r="E401" s="10" t="s">
        <v>441</v>
      </c>
      <c r="F401" s="12">
        <v>42221</v>
      </c>
      <c r="G401" s="10" t="s">
        <v>16</v>
      </c>
      <c r="H401" s="10" t="s">
        <v>31</v>
      </c>
      <c r="I401" s="13">
        <v>-1</v>
      </c>
      <c r="J401" s="14">
        <v>10560</v>
      </c>
      <c r="K401" s="14">
        <v>10560</v>
      </c>
      <c r="L401" s="13">
        <v>-2.85</v>
      </c>
      <c r="M401" s="13">
        <v>0</v>
      </c>
      <c r="N401" s="13" t="s">
        <v>53</v>
      </c>
      <c r="P401" s="11" t="str">
        <f t="shared" si="33"/>
        <v>2015-08-03</v>
      </c>
      <c r="Q401" s="11">
        <f t="shared" si="34"/>
        <v>42219</v>
      </c>
      <c r="R401" t="str">
        <f t="shared" si="35"/>
        <v>21:01:13</v>
      </c>
      <c r="S401" s="27">
        <f t="shared" si="36"/>
        <v>0.87584490740740739</v>
      </c>
      <c r="T401" s="29">
        <f t="shared" si="37"/>
        <v>42219.875844907408</v>
      </c>
    </row>
    <row r="402" spans="2:20" ht="38.25">
      <c r="B402" s="9" t="s">
        <v>185</v>
      </c>
      <c r="C402" s="211" t="s">
        <v>397</v>
      </c>
      <c r="D402" s="212"/>
      <c r="E402" s="10" t="s">
        <v>442</v>
      </c>
      <c r="F402" s="12">
        <v>42221</v>
      </c>
      <c r="G402" s="10" t="s">
        <v>16</v>
      </c>
      <c r="H402" s="10" t="s">
        <v>31</v>
      </c>
      <c r="I402" s="13">
        <v>-1</v>
      </c>
      <c r="J402" s="14">
        <v>10732.5</v>
      </c>
      <c r="K402" s="14">
        <v>10732.5</v>
      </c>
      <c r="L402" s="13">
        <v>-2.85</v>
      </c>
      <c r="M402" s="13">
        <v>0</v>
      </c>
      <c r="N402" s="13" t="s">
        <v>53</v>
      </c>
      <c r="P402" s="11" t="str">
        <f t="shared" si="33"/>
        <v>2015-08-03</v>
      </c>
      <c r="Q402" s="11">
        <f t="shared" si="34"/>
        <v>42219</v>
      </c>
      <c r="R402" t="str">
        <f t="shared" si="35"/>
        <v>21:33:25</v>
      </c>
      <c r="S402" s="27">
        <f t="shared" si="36"/>
        <v>0.89820601851851845</v>
      </c>
      <c r="T402" s="29">
        <f t="shared" si="37"/>
        <v>42219.898206018515</v>
      </c>
    </row>
    <row r="403" spans="2:20" ht="38.25">
      <c r="B403" s="9" t="s">
        <v>185</v>
      </c>
      <c r="C403" s="211" t="s">
        <v>397</v>
      </c>
      <c r="D403" s="212"/>
      <c r="E403" s="10" t="s">
        <v>443</v>
      </c>
      <c r="F403" s="12">
        <v>42221</v>
      </c>
      <c r="G403" s="10" t="s">
        <v>16</v>
      </c>
      <c r="H403" s="10" t="s">
        <v>31</v>
      </c>
      <c r="I403" s="13">
        <v>-1</v>
      </c>
      <c r="J403" s="14">
        <v>10810</v>
      </c>
      <c r="K403" s="14">
        <v>10810</v>
      </c>
      <c r="L403" s="13">
        <v>-2.85</v>
      </c>
      <c r="M403" s="13">
        <v>0</v>
      </c>
      <c r="N403" s="13" t="s">
        <v>56</v>
      </c>
      <c r="P403" s="11" t="str">
        <f t="shared" si="33"/>
        <v>2015-08-03</v>
      </c>
      <c r="Q403" s="11">
        <f t="shared" si="34"/>
        <v>42219</v>
      </c>
      <c r="R403" t="str">
        <f t="shared" si="35"/>
        <v>21:47:24</v>
      </c>
      <c r="S403" s="27">
        <f t="shared" si="36"/>
        <v>0.90791666666666659</v>
      </c>
      <c r="T403" s="29">
        <f t="shared" si="37"/>
        <v>42219.907916666663</v>
      </c>
    </row>
    <row r="404" spans="2:20" ht="38.25">
      <c r="B404" s="9" t="s">
        <v>185</v>
      </c>
      <c r="C404" s="211" t="s">
        <v>397</v>
      </c>
      <c r="D404" s="212"/>
      <c r="E404" s="10" t="s">
        <v>444</v>
      </c>
      <c r="F404" s="12">
        <v>42221</v>
      </c>
      <c r="G404" s="10" t="s">
        <v>16</v>
      </c>
      <c r="H404" s="10" t="s">
        <v>31</v>
      </c>
      <c r="I404" s="13">
        <v>-1</v>
      </c>
      <c r="J404" s="14">
        <v>10732.5</v>
      </c>
      <c r="K404" s="14">
        <v>10732.5</v>
      </c>
      <c r="L404" s="13">
        <v>-2.85</v>
      </c>
      <c r="M404" s="13">
        <v>0</v>
      </c>
      <c r="N404" s="13" t="s">
        <v>53</v>
      </c>
      <c r="P404" s="11" t="str">
        <f t="shared" si="33"/>
        <v>2015-08-03</v>
      </c>
      <c r="Q404" s="11">
        <f t="shared" si="34"/>
        <v>42219</v>
      </c>
      <c r="R404" t="str">
        <f t="shared" si="35"/>
        <v>22:19:13</v>
      </c>
      <c r="S404" s="27">
        <f t="shared" si="36"/>
        <v>0.93001157407407409</v>
      </c>
      <c r="T404" s="29">
        <f t="shared" si="37"/>
        <v>42219.930011574077</v>
      </c>
    </row>
    <row r="405" spans="2:20" ht="38.25">
      <c r="B405" s="9" t="s">
        <v>185</v>
      </c>
      <c r="C405" s="211" t="s">
        <v>397</v>
      </c>
      <c r="D405" s="212"/>
      <c r="E405" s="10" t="s">
        <v>445</v>
      </c>
      <c r="F405" s="12">
        <v>42221</v>
      </c>
      <c r="G405" s="10" t="s">
        <v>16</v>
      </c>
      <c r="H405" s="10" t="s">
        <v>31</v>
      </c>
      <c r="I405" s="13">
        <v>-1</v>
      </c>
      <c r="J405" s="14">
        <v>10962.5</v>
      </c>
      <c r="K405" s="14">
        <v>10962.5</v>
      </c>
      <c r="L405" s="13">
        <v>-2.85</v>
      </c>
      <c r="M405" s="13">
        <v>0</v>
      </c>
      <c r="N405" s="13" t="s">
        <v>56</v>
      </c>
      <c r="P405" s="11" t="str">
        <f t="shared" si="33"/>
        <v>2015-08-04</v>
      </c>
      <c r="Q405" s="11">
        <f t="shared" si="34"/>
        <v>42220</v>
      </c>
      <c r="R405" t="str">
        <f t="shared" si="35"/>
        <v>02:06:10</v>
      </c>
      <c r="S405" s="27">
        <f t="shared" si="36"/>
        <v>8.7615740740740744E-2</v>
      </c>
      <c r="T405" s="29">
        <f t="shared" si="37"/>
        <v>42220.08761574074</v>
      </c>
    </row>
    <row r="406" spans="2:20" ht="38.25">
      <c r="B406" s="9" t="s">
        <v>185</v>
      </c>
      <c r="C406" s="211" t="s">
        <v>397</v>
      </c>
      <c r="D406" s="212"/>
      <c r="E406" s="10" t="s">
        <v>446</v>
      </c>
      <c r="F406" s="12">
        <v>42222</v>
      </c>
      <c r="G406" s="10" t="s">
        <v>16</v>
      </c>
      <c r="H406" s="10" t="s">
        <v>31</v>
      </c>
      <c r="I406" s="13">
        <v>-1</v>
      </c>
      <c r="J406" s="14">
        <v>10925</v>
      </c>
      <c r="K406" s="14">
        <v>10925</v>
      </c>
      <c r="L406" s="13">
        <v>-2.85</v>
      </c>
      <c r="M406" s="13">
        <v>0</v>
      </c>
      <c r="N406" s="13" t="s">
        <v>53</v>
      </c>
      <c r="P406" s="11" t="str">
        <f t="shared" si="33"/>
        <v>2015-08-04</v>
      </c>
      <c r="Q406" s="11">
        <f t="shared" si="34"/>
        <v>42220</v>
      </c>
      <c r="R406" t="str">
        <f t="shared" si="35"/>
        <v>21:35:17</v>
      </c>
      <c r="S406" s="27">
        <f t="shared" si="36"/>
        <v>0.8995023148148148</v>
      </c>
      <c r="T406" s="29">
        <f t="shared" si="37"/>
        <v>42220.899502314816</v>
      </c>
    </row>
    <row r="407" spans="2:20" ht="38.25">
      <c r="B407" s="9" t="s">
        <v>185</v>
      </c>
      <c r="C407" s="211" t="s">
        <v>397</v>
      </c>
      <c r="D407" s="212"/>
      <c r="E407" s="10" t="s">
        <v>447</v>
      </c>
      <c r="F407" s="12">
        <v>42222</v>
      </c>
      <c r="G407" s="10" t="s">
        <v>16</v>
      </c>
      <c r="H407" s="10" t="s">
        <v>31</v>
      </c>
      <c r="I407" s="13">
        <v>-1</v>
      </c>
      <c r="J407" s="14">
        <v>10912.5</v>
      </c>
      <c r="K407" s="14">
        <v>10912.5</v>
      </c>
      <c r="L407" s="13">
        <v>-2.85</v>
      </c>
      <c r="M407" s="13">
        <v>0</v>
      </c>
      <c r="N407" s="13" t="s">
        <v>53</v>
      </c>
      <c r="P407" s="11" t="str">
        <f t="shared" si="33"/>
        <v>2015-08-04</v>
      </c>
      <c r="Q407" s="11">
        <f t="shared" si="34"/>
        <v>42220</v>
      </c>
      <c r="R407" t="str">
        <f t="shared" si="35"/>
        <v>22:51:25</v>
      </c>
      <c r="S407" s="27">
        <f t="shared" si="36"/>
        <v>0.95237268518518514</v>
      </c>
      <c r="T407" s="29">
        <f t="shared" si="37"/>
        <v>42220.952372685184</v>
      </c>
    </row>
    <row r="408" spans="2:20" ht="38.25">
      <c r="B408" s="9" t="s">
        <v>185</v>
      </c>
      <c r="C408" s="211" t="s">
        <v>397</v>
      </c>
      <c r="D408" s="212"/>
      <c r="E408" s="10" t="s">
        <v>448</v>
      </c>
      <c r="F408" s="12">
        <v>42222</v>
      </c>
      <c r="G408" s="10" t="s">
        <v>16</v>
      </c>
      <c r="H408" s="10" t="s">
        <v>31</v>
      </c>
      <c r="I408" s="13">
        <v>-1</v>
      </c>
      <c r="J408" s="14">
        <v>10877.5</v>
      </c>
      <c r="K408" s="14">
        <v>10877.5</v>
      </c>
      <c r="L408" s="13">
        <v>-2.85</v>
      </c>
      <c r="M408" s="13">
        <v>0</v>
      </c>
      <c r="N408" s="13" t="s">
        <v>53</v>
      </c>
      <c r="P408" s="11" t="str">
        <f t="shared" si="33"/>
        <v>2015-08-04</v>
      </c>
      <c r="Q408" s="11">
        <f t="shared" si="34"/>
        <v>42220</v>
      </c>
      <c r="R408" t="str">
        <f t="shared" si="35"/>
        <v>23:17:54</v>
      </c>
      <c r="S408" s="27">
        <f t="shared" si="36"/>
        <v>0.97076388888888887</v>
      </c>
      <c r="T408" s="29">
        <f t="shared" si="37"/>
        <v>42220.970763888887</v>
      </c>
    </row>
    <row r="409" spans="2:20" ht="38.25">
      <c r="B409" s="9" t="s">
        <v>185</v>
      </c>
      <c r="C409" s="211" t="s">
        <v>397</v>
      </c>
      <c r="D409" s="212"/>
      <c r="E409" s="10" t="s">
        <v>449</v>
      </c>
      <c r="F409" s="12">
        <v>42222</v>
      </c>
      <c r="G409" s="10" t="s">
        <v>16</v>
      </c>
      <c r="H409" s="10" t="s">
        <v>31</v>
      </c>
      <c r="I409" s="13">
        <v>-1</v>
      </c>
      <c r="J409" s="14">
        <v>10815</v>
      </c>
      <c r="K409" s="14">
        <v>10815</v>
      </c>
      <c r="L409" s="13">
        <v>-2.85</v>
      </c>
      <c r="M409" s="13">
        <v>0</v>
      </c>
      <c r="N409" s="13" t="s">
        <v>53</v>
      </c>
      <c r="P409" s="11" t="str">
        <f t="shared" si="33"/>
        <v>2015-08-05</v>
      </c>
      <c r="Q409" s="11">
        <f t="shared" si="34"/>
        <v>42221</v>
      </c>
      <c r="R409" t="str">
        <f t="shared" si="35"/>
        <v>01:25:49</v>
      </c>
      <c r="S409" s="27">
        <f t="shared" si="36"/>
        <v>5.9594907407407409E-2</v>
      </c>
      <c r="T409" s="29">
        <f t="shared" si="37"/>
        <v>42221.059594907405</v>
      </c>
    </row>
    <row r="410" spans="2:20" ht="38.25">
      <c r="B410" s="9" t="s">
        <v>185</v>
      </c>
      <c r="C410" s="211" t="s">
        <v>397</v>
      </c>
      <c r="D410" s="212"/>
      <c r="E410" s="10" t="s">
        <v>450</v>
      </c>
      <c r="F410" s="12">
        <v>42222</v>
      </c>
      <c r="G410" s="10" t="s">
        <v>16</v>
      </c>
      <c r="H410" s="10" t="s">
        <v>31</v>
      </c>
      <c r="I410" s="13">
        <v>-1</v>
      </c>
      <c r="J410" s="14">
        <v>10867.5</v>
      </c>
      <c r="K410" s="14">
        <v>10867.5</v>
      </c>
      <c r="L410" s="13">
        <v>-2.85</v>
      </c>
      <c r="M410" s="13">
        <v>0</v>
      </c>
      <c r="N410" s="13" t="s">
        <v>53</v>
      </c>
      <c r="P410" s="11" t="str">
        <f t="shared" si="33"/>
        <v>2015-08-05</v>
      </c>
      <c r="Q410" s="11">
        <f t="shared" si="34"/>
        <v>42221</v>
      </c>
      <c r="R410" t="str">
        <f t="shared" si="35"/>
        <v>02:36:19</v>
      </c>
      <c r="S410" s="27">
        <f t="shared" si="36"/>
        <v>0.10855324074074074</v>
      </c>
      <c r="T410" s="29">
        <f t="shared" si="37"/>
        <v>42221.108553240738</v>
      </c>
    </row>
    <row r="411" spans="2:20" ht="38.25">
      <c r="B411" s="9" t="s">
        <v>185</v>
      </c>
      <c r="C411" s="211" t="s">
        <v>397</v>
      </c>
      <c r="D411" s="212"/>
      <c r="E411" s="10" t="s">
        <v>451</v>
      </c>
      <c r="F411" s="12">
        <v>42222</v>
      </c>
      <c r="G411" s="10" t="s">
        <v>16</v>
      </c>
      <c r="H411" s="10" t="s">
        <v>31</v>
      </c>
      <c r="I411" s="13">
        <v>-1</v>
      </c>
      <c r="J411" s="14">
        <v>10812.5</v>
      </c>
      <c r="K411" s="14">
        <v>10812.5</v>
      </c>
      <c r="L411" s="13">
        <v>-2.85</v>
      </c>
      <c r="M411" s="13">
        <v>0</v>
      </c>
      <c r="N411" s="13" t="s">
        <v>56</v>
      </c>
      <c r="P411" s="11" t="str">
        <f t="shared" si="33"/>
        <v>2015-08-05</v>
      </c>
      <c r="Q411" s="11">
        <f t="shared" si="34"/>
        <v>42221</v>
      </c>
      <c r="R411" t="str">
        <f t="shared" si="35"/>
        <v>03:03:36</v>
      </c>
      <c r="S411" s="27">
        <f t="shared" si="36"/>
        <v>0.1275</v>
      </c>
      <c r="T411" s="29">
        <f t="shared" si="37"/>
        <v>42221.127500000002</v>
      </c>
    </row>
    <row r="412" spans="2:20" ht="38.25">
      <c r="B412" s="9" t="s">
        <v>185</v>
      </c>
      <c r="C412" s="211" t="s">
        <v>397</v>
      </c>
      <c r="D412" s="212"/>
      <c r="E412" s="10" t="s">
        <v>452</v>
      </c>
      <c r="F412" s="12">
        <v>42223</v>
      </c>
      <c r="G412" s="10" t="s">
        <v>16</v>
      </c>
      <c r="H412" s="10" t="s">
        <v>31</v>
      </c>
      <c r="I412" s="13">
        <v>-1</v>
      </c>
      <c r="J412" s="14">
        <v>10722.5</v>
      </c>
      <c r="K412" s="14">
        <v>10722.5</v>
      </c>
      <c r="L412" s="13">
        <v>-2.85</v>
      </c>
      <c r="M412" s="13">
        <v>0</v>
      </c>
      <c r="N412" s="13" t="s">
        <v>53</v>
      </c>
      <c r="P412" s="11" t="str">
        <f t="shared" si="33"/>
        <v>2015-08-05</v>
      </c>
      <c r="Q412" s="11">
        <f t="shared" si="34"/>
        <v>42221</v>
      </c>
      <c r="R412" t="str">
        <f t="shared" si="35"/>
        <v>21:17:27</v>
      </c>
      <c r="S412" s="27">
        <f t="shared" si="36"/>
        <v>0.88711805555555545</v>
      </c>
      <c r="T412" s="29">
        <f t="shared" si="37"/>
        <v>42221.887118055558</v>
      </c>
    </row>
    <row r="413" spans="2:20" ht="38.25">
      <c r="B413" s="9" t="s">
        <v>185</v>
      </c>
      <c r="C413" s="211" t="s">
        <v>397</v>
      </c>
      <c r="D413" s="212"/>
      <c r="E413" s="10" t="s">
        <v>453</v>
      </c>
      <c r="F413" s="12">
        <v>42223</v>
      </c>
      <c r="G413" s="10" t="s">
        <v>16</v>
      </c>
      <c r="H413" s="10" t="s">
        <v>31</v>
      </c>
      <c r="I413" s="13">
        <v>-1</v>
      </c>
      <c r="J413" s="14">
        <v>10717.5</v>
      </c>
      <c r="K413" s="14">
        <v>10717.5</v>
      </c>
      <c r="L413" s="13">
        <v>-2.85</v>
      </c>
      <c r="M413" s="13">
        <v>0</v>
      </c>
      <c r="N413" s="13" t="s">
        <v>56</v>
      </c>
      <c r="P413" s="11" t="str">
        <f t="shared" si="33"/>
        <v>2015-08-05</v>
      </c>
      <c r="Q413" s="11">
        <f t="shared" si="34"/>
        <v>42221</v>
      </c>
      <c r="R413" t="str">
        <f t="shared" si="35"/>
        <v>22:05:23</v>
      </c>
      <c r="S413" s="27">
        <f t="shared" si="36"/>
        <v>0.92040509259259251</v>
      </c>
      <c r="T413" s="29">
        <f t="shared" si="37"/>
        <v>42221.920405092591</v>
      </c>
    </row>
    <row r="414" spans="2:20" ht="38.25">
      <c r="B414" s="9" t="s">
        <v>185</v>
      </c>
      <c r="C414" s="211" t="s">
        <v>397</v>
      </c>
      <c r="D414" s="212"/>
      <c r="E414" s="10" t="s">
        <v>454</v>
      </c>
      <c r="F414" s="12">
        <v>42223</v>
      </c>
      <c r="G414" s="10" t="s">
        <v>16</v>
      </c>
      <c r="H414" s="10" t="s">
        <v>31</v>
      </c>
      <c r="I414" s="13">
        <v>-1</v>
      </c>
      <c r="J414" s="14">
        <v>10825</v>
      </c>
      <c r="K414" s="14">
        <v>10825</v>
      </c>
      <c r="L414" s="13">
        <v>-2.85</v>
      </c>
      <c r="M414" s="13">
        <v>0</v>
      </c>
      <c r="N414" s="13" t="s">
        <v>56</v>
      </c>
      <c r="P414" s="11" t="str">
        <f t="shared" si="33"/>
        <v>2015-08-05</v>
      </c>
      <c r="Q414" s="11">
        <f t="shared" si="34"/>
        <v>42221</v>
      </c>
      <c r="R414" t="str">
        <f t="shared" si="35"/>
        <v>22:42:17</v>
      </c>
      <c r="S414" s="27">
        <f t="shared" si="36"/>
        <v>0.94603009259259263</v>
      </c>
      <c r="T414" s="29">
        <f t="shared" si="37"/>
        <v>42221.946030092593</v>
      </c>
    </row>
    <row r="415" spans="2:20" ht="38.25">
      <c r="B415" s="9" t="s">
        <v>185</v>
      </c>
      <c r="C415" s="211" t="s">
        <v>397</v>
      </c>
      <c r="D415" s="212"/>
      <c r="E415" s="10" t="s">
        <v>455</v>
      </c>
      <c r="F415" s="12">
        <v>42223</v>
      </c>
      <c r="G415" s="10" t="s">
        <v>16</v>
      </c>
      <c r="H415" s="10" t="s">
        <v>31</v>
      </c>
      <c r="I415" s="13">
        <v>-1</v>
      </c>
      <c r="J415" s="14">
        <v>10890</v>
      </c>
      <c r="K415" s="14">
        <v>10890</v>
      </c>
      <c r="L415" s="13">
        <v>-2.85</v>
      </c>
      <c r="M415" s="13">
        <v>0</v>
      </c>
      <c r="N415" s="13" t="s">
        <v>53</v>
      </c>
      <c r="P415" s="11" t="str">
        <f t="shared" si="33"/>
        <v>2015-08-06</v>
      </c>
      <c r="Q415" s="11">
        <f t="shared" si="34"/>
        <v>42222</v>
      </c>
      <c r="R415" t="str">
        <f t="shared" si="35"/>
        <v>01:21:08</v>
      </c>
      <c r="S415" s="27">
        <f t="shared" si="36"/>
        <v>5.634259259259259E-2</v>
      </c>
      <c r="T415" s="29">
        <f t="shared" si="37"/>
        <v>42222.056342592594</v>
      </c>
    </row>
    <row r="416" spans="2:20" ht="38.25">
      <c r="B416" s="9" t="s">
        <v>185</v>
      </c>
      <c r="C416" s="211" t="s">
        <v>397</v>
      </c>
      <c r="D416" s="212"/>
      <c r="E416" s="10" t="s">
        <v>456</v>
      </c>
      <c r="F416" s="12">
        <v>42223</v>
      </c>
      <c r="G416" s="10" t="s">
        <v>16</v>
      </c>
      <c r="H416" s="10" t="s">
        <v>31</v>
      </c>
      <c r="I416" s="13">
        <v>-1</v>
      </c>
      <c r="J416" s="14">
        <v>10795</v>
      </c>
      <c r="K416" s="14">
        <v>10795</v>
      </c>
      <c r="L416" s="13">
        <v>-2.85</v>
      </c>
      <c r="M416" s="13">
        <v>0</v>
      </c>
      <c r="N416" s="13" t="s">
        <v>53</v>
      </c>
      <c r="P416" s="11" t="str">
        <f t="shared" si="33"/>
        <v>2015-08-06</v>
      </c>
      <c r="Q416" s="11">
        <f t="shared" si="34"/>
        <v>42222</v>
      </c>
      <c r="R416" t="str">
        <f t="shared" si="35"/>
        <v>01:49:55</v>
      </c>
      <c r="S416" s="27">
        <f t="shared" si="36"/>
        <v>7.633101851851852E-2</v>
      </c>
      <c r="T416" s="29">
        <f t="shared" si="37"/>
        <v>42222.076331018521</v>
      </c>
    </row>
    <row r="417" spans="2:20" ht="38.25">
      <c r="B417" s="9" t="s">
        <v>185</v>
      </c>
      <c r="C417" s="211" t="s">
        <v>397</v>
      </c>
      <c r="D417" s="212"/>
      <c r="E417" s="10" t="s">
        <v>457</v>
      </c>
      <c r="F417" s="12">
        <v>42223</v>
      </c>
      <c r="G417" s="10" t="s">
        <v>16</v>
      </c>
      <c r="H417" s="10" t="s">
        <v>31</v>
      </c>
      <c r="I417" s="13">
        <v>-1</v>
      </c>
      <c r="J417" s="14">
        <v>10695</v>
      </c>
      <c r="K417" s="14">
        <v>10695</v>
      </c>
      <c r="L417" s="13">
        <v>-2.85</v>
      </c>
      <c r="M417" s="13">
        <v>0</v>
      </c>
      <c r="N417" s="13" t="s">
        <v>53</v>
      </c>
      <c r="P417" s="11" t="str">
        <f t="shared" si="33"/>
        <v>2015-08-06</v>
      </c>
      <c r="Q417" s="11">
        <f t="shared" si="34"/>
        <v>42222</v>
      </c>
      <c r="R417" t="str">
        <f t="shared" si="35"/>
        <v>02:32:41</v>
      </c>
      <c r="S417" s="27">
        <f t="shared" si="36"/>
        <v>0.10603009259259259</v>
      </c>
      <c r="T417" s="29">
        <f t="shared" si="37"/>
        <v>42222.106030092589</v>
      </c>
    </row>
    <row r="418" spans="2:20" ht="38.25">
      <c r="B418" s="9" t="s">
        <v>185</v>
      </c>
      <c r="C418" s="211" t="s">
        <v>397</v>
      </c>
      <c r="D418" s="212"/>
      <c r="E418" s="10" t="s">
        <v>458</v>
      </c>
      <c r="F418" s="12">
        <v>42226</v>
      </c>
      <c r="G418" s="10" t="s">
        <v>16</v>
      </c>
      <c r="H418" s="10" t="s">
        <v>31</v>
      </c>
      <c r="I418" s="13">
        <v>-1</v>
      </c>
      <c r="J418" s="14">
        <v>10757.5</v>
      </c>
      <c r="K418" s="14">
        <v>10757.5</v>
      </c>
      <c r="L418" s="13">
        <v>-2.85</v>
      </c>
      <c r="M418" s="13">
        <v>0</v>
      </c>
      <c r="N418" s="13" t="s">
        <v>53</v>
      </c>
      <c r="P418" s="11" t="str">
        <f t="shared" si="33"/>
        <v>2015-08-06</v>
      </c>
      <c r="Q418" s="11">
        <f t="shared" si="34"/>
        <v>42222</v>
      </c>
      <c r="R418" t="str">
        <f t="shared" si="35"/>
        <v>21:04:18</v>
      </c>
      <c r="S418" s="27">
        <f t="shared" si="36"/>
        <v>0.87798611111111102</v>
      </c>
      <c r="T418" s="29">
        <f t="shared" si="37"/>
        <v>42222.877986111111</v>
      </c>
    </row>
    <row r="419" spans="2:20" ht="38.25">
      <c r="B419" s="9" t="s">
        <v>185</v>
      </c>
      <c r="C419" s="211" t="s">
        <v>397</v>
      </c>
      <c r="D419" s="212"/>
      <c r="E419" s="10" t="s">
        <v>459</v>
      </c>
      <c r="F419" s="12">
        <v>42226</v>
      </c>
      <c r="G419" s="10" t="s">
        <v>16</v>
      </c>
      <c r="H419" s="10" t="s">
        <v>31</v>
      </c>
      <c r="I419" s="13">
        <v>-1</v>
      </c>
      <c r="J419" s="14">
        <v>10847.5</v>
      </c>
      <c r="K419" s="14">
        <v>10847.5</v>
      </c>
      <c r="L419" s="13">
        <v>-2.85</v>
      </c>
      <c r="M419" s="13">
        <v>0</v>
      </c>
      <c r="N419" s="13" t="s">
        <v>53</v>
      </c>
      <c r="P419" s="11" t="str">
        <f t="shared" si="33"/>
        <v>2015-08-06</v>
      </c>
      <c r="Q419" s="11">
        <f t="shared" si="34"/>
        <v>42222</v>
      </c>
      <c r="R419" t="str">
        <f t="shared" si="35"/>
        <v>21:35:56</v>
      </c>
      <c r="S419" s="27">
        <f t="shared" si="36"/>
        <v>0.89995370370370376</v>
      </c>
      <c r="T419" s="29">
        <f t="shared" si="37"/>
        <v>42222.899953703702</v>
      </c>
    </row>
    <row r="420" spans="2:20" ht="38.25">
      <c r="B420" s="9" t="s">
        <v>185</v>
      </c>
      <c r="C420" s="211" t="s">
        <v>397</v>
      </c>
      <c r="D420" s="212"/>
      <c r="E420" s="10" t="s">
        <v>460</v>
      </c>
      <c r="F420" s="12">
        <v>42226</v>
      </c>
      <c r="G420" s="10" t="s">
        <v>16</v>
      </c>
      <c r="H420" s="10" t="s">
        <v>31</v>
      </c>
      <c r="I420" s="13">
        <v>-1</v>
      </c>
      <c r="J420" s="14">
        <v>10895</v>
      </c>
      <c r="K420" s="14">
        <v>10895</v>
      </c>
      <c r="L420" s="13">
        <v>-2.85</v>
      </c>
      <c r="M420" s="13">
        <v>0</v>
      </c>
      <c r="N420" s="13" t="s">
        <v>56</v>
      </c>
      <c r="P420" s="11" t="str">
        <f t="shared" si="33"/>
        <v>2015-08-06</v>
      </c>
      <c r="Q420" s="11">
        <f t="shared" si="34"/>
        <v>42222</v>
      </c>
      <c r="R420" t="str">
        <f t="shared" si="35"/>
        <v>22:02:33</v>
      </c>
      <c r="S420" s="27">
        <f t="shared" si="36"/>
        <v>0.91843750000000002</v>
      </c>
      <c r="T420" s="29">
        <f t="shared" si="37"/>
        <v>42222.918437499997</v>
      </c>
    </row>
    <row r="421" spans="2:20" ht="38.25">
      <c r="B421" s="9" t="s">
        <v>185</v>
      </c>
      <c r="C421" s="211" t="s">
        <v>397</v>
      </c>
      <c r="D421" s="212"/>
      <c r="E421" s="10" t="s">
        <v>461</v>
      </c>
      <c r="F421" s="12">
        <v>42226</v>
      </c>
      <c r="G421" s="10" t="s">
        <v>16</v>
      </c>
      <c r="H421" s="10" t="s">
        <v>31</v>
      </c>
      <c r="I421" s="13">
        <v>-1</v>
      </c>
      <c r="J421" s="14">
        <v>10940</v>
      </c>
      <c r="K421" s="14">
        <v>10940</v>
      </c>
      <c r="L421" s="13">
        <v>-2.85</v>
      </c>
      <c r="M421" s="13">
        <v>0</v>
      </c>
      <c r="N421" s="13" t="s">
        <v>56</v>
      </c>
      <c r="P421" s="11" t="str">
        <f t="shared" si="33"/>
        <v>2015-08-06</v>
      </c>
      <c r="Q421" s="11">
        <f t="shared" si="34"/>
        <v>42222</v>
      </c>
      <c r="R421" t="str">
        <f t="shared" si="35"/>
        <v>22:17:55</v>
      </c>
      <c r="S421" s="27">
        <f t="shared" si="36"/>
        <v>0.92910879629629628</v>
      </c>
      <c r="T421" s="29">
        <f t="shared" si="37"/>
        <v>42222.929108796299</v>
      </c>
    </row>
    <row r="422" spans="2:20" ht="38.25">
      <c r="B422" s="9" t="s">
        <v>185</v>
      </c>
      <c r="C422" s="211" t="s">
        <v>397</v>
      </c>
      <c r="D422" s="212"/>
      <c r="E422" s="10" t="s">
        <v>462</v>
      </c>
      <c r="F422" s="12">
        <v>42226</v>
      </c>
      <c r="G422" s="10" t="s">
        <v>16</v>
      </c>
      <c r="H422" s="10" t="s">
        <v>31</v>
      </c>
      <c r="I422" s="13">
        <v>-1</v>
      </c>
      <c r="J422" s="14">
        <v>10962.5</v>
      </c>
      <c r="K422" s="14">
        <v>10962.5</v>
      </c>
      <c r="L422" s="13">
        <v>-2.85</v>
      </c>
      <c r="M422" s="13">
        <v>0</v>
      </c>
      <c r="N422" s="13" t="s">
        <v>53</v>
      </c>
      <c r="P422" s="11" t="str">
        <f t="shared" si="33"/>
        <v>2015-08-06</v>
      </c>
      <c r="Q422" s="11">
        <f t="shared" si="34"/>
        <v>42222</v>
      </c>
      <c r="R422" t="str">
        <f t="shared" si="35"/>
        <v>22:57:38</v>
      </c>
      <c r="S422" s="27">
        <f t="shared" si="36"/>
        <v>0.95668981481481474</v>
      </c>
      <c r="T422" s="29">
        <f t="shared" si="37"/>
        <v>42222.956689814811</v>
      </c>
    </row>
    <row r="423" spans="2:20" ht="38.25">
      <c r="B423" s="9" t="s">
        <v>185</v>
      </c>
      <c r="C423" s="211" t="s">
        <v>397</v>
      </c>
      <c r="D423" s="212"/>
      <c r="E423" s="10" t="s">
        <v>463</v>
      </c>
      <c r="F423" s="12">
        <v>42226</v>
      </c>
      <c r="G423" s="10" t="s">
        <v>16</v>
      </c>
      <c r="H423" s="10" t="s">
        <v>31</v>
      </c>
      <c r="I423" s="13">
        <v>-1</v>
      </c>
      <c r="J423" s="14">
        <v>10977.5</v>
      </c>
      <c r="K423" s="14">
        <v>10977.5</v>
      </c>
      <c r="L423" s="13">
        <v>-2.85</v>
      </c>
      <c r="M423" s="13">
        <v>0</v>
      </c>
      <c r="N423" s="13" t="s">
        <v>53</v>
      </c>
      <c r="P423" s="11" t="str">
        <f t="shared" si="33"/>
        <v>2015-08-07</v>
      </c>
      <c r="Q423" s="11">
        <f t="shared" si="34"/>
        <v>42223</v>
      </c>
      <c r="R423" t="str">
        <f t="shared" si="35"/>
        <v>01:31:09</v>
      </c>
      <c r="S423" s="27">
        <f t="shared" si="36"/>
        <v>6.3298611111111111E-2</v>
      </c>
      <c r="T423" s="29">
        <f t="shared" si="37"/>
        <v>42223.063298611109</v>
      </c>
    </row>
    <row r="424" spans="2:20" ht="38.25">
      <c r="B424" s="9" t="s">
        <v>185</v>
      </c>
      <c r="C424" s="211" t="s">
        <v>397</v>
      </c>
      <c r="D424" s="212"/>
      <c r="E424" s="10" t="s">
        <v>464</v>
      </c>
      <c r="F424" s="12">
        <v>42227</v>
      </c>
      <c r="G424" s="10" t="s">
        <v>16</v>
      </c>
      <c r="H424" s="10" t="s">
        <v>31</v>
      </c>
      <c r="I424" s="13">
        <v>-1</v>
      </c>
      <c r="J424" s="14">
        <v>11242.5</v>
      </c>
      <c r="K424" s="14">
        <v>11242.5</v>
      </c>
      <c r="L424" s="13">
        <v>-2.85</v>
      </c>
      <c r="M424" s="13">
        <v>0</v>
      </c>
      <c r="N424" s="13" t="s">
        <v>56</v>
      </c>
      <c r="P424" s="11" t="str">
        <f t="shared" si="33"/>
        <v>2015-08-10</v>
      </c>
      <c r="Q424" s="11">
        <f t="shared" si="34"/>
        <v>42226</v>
      </c>
      <c r="R424" t="str">
        <f t="shared" si="35"/>
        <v>01:29:34</v>
      </c>
      <c r="S424" s="27">
        <f t="shared" si="36"/>
        <v>6.2199074074074073E-2</v>
      </c>
      <c r="T424" s="29">
        <f t="shared" si="37"/>
        <v>42226.062199074076</v>
      </c>
    </row>
    <row r="425" spans="2:20" ht="38.25">
      <c r="B425" s="9" t="s">
        <v>185</v>
      </c>
      <c r="C425" s="211" t="s">
        <v>397</v>
      </c>
      <c r="D425" s="212"/>
      <c r="E425" s="10" t="s">
        <v>465</v>
      </c>
      <c r="F425" s="12">
        <v>42228</v>
      </c>
      <c r="G425" s="10" t="s">
        <v>16</v>
      </c>
      <c r="H425" s="10" t="s">
        <v>31</v>
      </c>
      <c r="I425" s="13">
        <v>-1</v>
      </c>
      <c r="J425" s="14">
        <v>11265</v>
      </c>
      <c r="K425" s="14">
        <v>11265</v>
      </c>
      <c r="L425" s="13">
        <v>-2.85</v>
      </c>
      <c r="M425" s="13">
        <v>0</v>
      </c>
      <c r="N425" s="13" t="s">
        <v>53</v>
      </c>
      <c r="P425" s="11" t="str">
        <f t="shared" si="33"/>
        <v>2015-08-11</v>
      </c>
      <c r="Q425" s="11">
        <f t="shared" si="34"/>
        <v>42227</v>
      </c>
      <c r="R425" t="str">
        <f t="shared" si="35"/>
        <v>01:08:06</v>
      </c>
      <c r="S425" s="27">
        <f t="shared" si="36"/>
        <v>4.7291666666666669E-2</v>
      </c>
      <c r="T425" s="29">
        <f t="shared" si="37"/>
        <v>42227.047291666669</v>
      </c>
    </row>
    <row r="426" spans="2:20" ht="38.25">
      <c r="B426" s="9" t="s">
        <v>185</v>
      </c>
      <c r="C426" s="211" t="s">
        <v>397</v>
      </c>
      <c r="D426" s="212"/>
      <c r="E426" s="10" t="s">
        <v>466</v>
      </c>
      <c r="F426" s="12">
        <v>42228</v>
      </c>
      <c r="G426" s="10" t="s">
        <v>16</v>
      </c>
      <c r="H426" s="10" t="s">
        <v>31</v>
      </c>
      <c r="I426" s="13">
        <v>-1</v>
      </c>
      <c r="J426" s="14">
        <v>11347.5</v>
      </c>
      <c r="K426" s="14">
        <v>11347.5</v>
      </c>
      <c r="L426" s="13">
        <v>-2.85</v>
      </c>
      <c r="M426" s="13">
        <v>0</v>
      </c>
      <c r="N426" s="13" t="s">
        <v>53</v>
      </c>
      <c r="P426" s="11" t="str">
        <f t="shared" si="33"/>
        <v>2015-08-11</v>
      </c>
      <c r="Q426" s="11">
        <f t="shared" si="34"/>
        <v>42227</v>
      </c>
      <c r="R426" t="str">
        <f t="shared" si="35"/>
        <v>02:07:16</v>
      </c>
      <c r="S426" s="27">
        <f t="shared" si="36"/>
        <v>8.8379629629629627E-2</v>
      </c>
      <c r="T426" s="29">
        <f t="shared" si="37"/>
        <v>42227.088379629633</v>
      </c>
    </row>
    <row r="427" spans="2:20" ht="38.25">
      <c r="B427" s="9" t="s">
        <v>185</v>
      </c>
      <c r="C427" s="211" t="s">
        <v>397</v>
      </c>
      <c r="D427" s="212"/>
      <c r="E427" s="10" t="s">
        <v>467</v>
      </c>
      <c r="F427" s="12">
        <v>42229</v>
      </c>
      <c r="G427" s="10" t="s">
        <v>16</v>
      </c>
      <c r="H427" s="10" t="s">
        <v>31</v>
      </c>
      <c r="I427" s="13">
        <v>-1</v>
      </c>
      <c r="J427" s="14">
        <v>11257.5</v>
      </c>
      <c r="K427" s="14">
        <v>11257.5</v>
      </c>
      <c r="L427" s="13">
        <v>-2.85</v>
      </c>
      <c r="M427" s="13">
        <v>0</v>
      </c>
      <c r="N427" s="13" t="s">
        <v>53</v>
      </c>
      <c r="P427" s="11" t="str">
        <f t="shared" si="33"/>
        <v>2015-08-12</v>
      </c>
      <c r="Q427" s="11">
        <f t="shared" si="34"/>
        <v>42228</v>
      </c>
      <c r="R427" t="str">
        <f t="shared" si="35"/>
        <v>01:06:20</v>
      </c>
      <c r="S427" s="27">
        <f t="shared" si="36"/>
        <v>4.6064814814814815E-2</v>
      </c>
      <c r="T427" s="29">
        <f t="shared" si="37"/>
        <v>42228.046064814815</v>
      </c>
    </row>
    <row r="428" spans="2:20" ht="38.25">
      <c r="B428" s="9" t="s">
        <v>185</v>
      </c>
      <c r="C428" s="211" t="s">
        <v>397</v>
      </c>
      <c r="D428" s="212"/>
      <c r="E428" s="10" t="s">
        <v>468</v>
      </c>
      <c r="F428" s="12">
        <v>42233</v>
      </c>
      <c r="G428" s="10" t="s">
        <v>16</v>
      </c>
      <c r="H428" s="10" t="s">
        <v>31</v>
      </c>
      <c r="I428" s="13">
        <v>-1</v>
      </c>
      <c r="J428" s="14">
        <v>11215</v>
      </c>
      <c r="K428" s="14">
        <v>11215</v>
      </c>
      <c r="L428" s="13">
        <v>-2.85</v>
      </c>
      <c r="M428" s="13">
        <v>0</v>
      </c>
      <c r="N428" s="13" t="s">
        <v>56</v>
      </c>
      <c r="P428" s="11" t="str">
        <f t="shared" si="33"/>
        <v>2015-08-14</v>
      </c>
      <c r="Q428" s="11">
        <f t="shared" si="34"/>
        <v>42230</v>
      </c>
      <c r="R428" t="str">
        <f t="shared" si="35"/>
        <v>01:59:02</v>
      </c>
      <c r="S428" s="27">
        <f t="shared" si="36"/>
        <v>8.2662037037037034E-2</v>
      </c>
      <c r="T428" s="29">
        <f t="shared" si="37"/>
        <v>42230.082662037035</v>
      </c>
    </row>
    <row r="429" spans="2:20" ht="38.25">
      <c r="B429" s="9" t="s">
        <v>185</v>
      </c>
      <c r="C429" s="211" t="s">
        <v>397</v>
      </c>
      <c r="D429" s="212"/>
      <c r="E429" s="10" t="s">
        <v>469</v>
      </c>
      <c r="F429" s="12">
        <v>42234</v>
      </c>
      <c r="G429" s="10" t="s">
        <v>16</v>
      </c>
      <c r="H429" s="10" t="s">
        <v>31</v>
      </c>
      <c r="I429" s="13">
        <v>-1</v>
      </c>
      <c r="J429" s="14">
        <v>10970</v>
      </c>
      <c r="K429" s="14">
        <v>10970</v>
      </c>
      <c r="L429" s="13">
        <v>-2.85</v>
      </c>
      <c r="M429" s="13">
        <v>0</v>
      </c>
      <c r="N429" s="13" t="s">
        <v>56</v>
      </c>
      <c r="P429" s="11" t="str">
        <f t="shared" si="33"/>
        <v>2015-08-16</v>
      </c>
      <c r="Q429" s="11">
        <f t="shared" si="34"/>
        <v>42232</v>
      </c>
      <c r="R429" t="str">
        <f t="shared" si="35"/>
        <v>22:07:19</v>
      </c>
      <c r="S429" s="27">
        <f t="shared" si="36"/>
        <v>0.92174768518518524</v>
      </c>
      <c r="T429" s="29">
        <f t="shared" si="37"/>
        <v>42232.921747685185</v>
      </c>
    </row>
    <row r="430" spans="2:20" ht="38.25">
      <c r="B430" s="9" t="s">
        <v>185</v>
      </c>
      <c r="C430" s="211" t="s">
        <v>397</v>
      </c>
      <c r="D430" s="212"/>
      <c r="E430" s="10" t="s">
        <v>470</v>
      </c>
      <c r="F430" s="12">
        <v>42234</v>
      </c>
      <c r="G430" s="10" t="s">
        <v>16</v>
      </c>
      <c r="H430" s="10" t="s">
        <v>31</v>
      </c>
      <c r="I430" s="13">
        <v>-1</v>
      </c>
      <c r="J430" s="14">
        <v>10960</v>
      </c>
      <c r="K430" s="14">
        <v>10960</v>
      </c>
      <c r="L430" s="13">
        <v>-2.85</v>
      </c>
      <c r="M430" s="13">
        <v>0</v>
      </c>
      <c r="N430" s="13" t="s">
        <v>53</v>
      </c>
      <c r="P430" s="11" t="str">
        <f t="shared" si="33"/>
        <v>2015-08-16</v>
      </c>
      <c r="Q430" s="11">
        <f t="shared" si="34"/>
        <v>42232</v>
      </c>
      <c r="R430" t="str">
        <f t="shared" si="35"/>
        <v>22:07:45</v>
      </c>
      <c r="S430" s="27">
        <f t="shared" si="36"/>
        <v>0.92204861111111114</v>
      </c>
      <c r="T430" s="29">
        <f t="shared" si="37"/>
        <v>42232.922048611108</v>
      </c>
    </row>
    <row r="431" spans="2:20" ht="38.25">
      <c r="B431" s="9" t="s">
        <v>185</v>
      </c>
      <c r="C431" s="211" t="s">
        <v>397</v>
      </c>
      <c r="D431" s="212"/>
      <c r="E431" s="10" t="s">
        <v>471</v>
      </c>
      <c r="F431" s="12">
        <v>42237</v>
      </c>
      <c r="G431" s="10" t="s">
        <v>16</v>
      </c>
      <c r="H431" s="10" t="s">
        <v>31</v>
      </c>
      <c r="I431" s="13">
        <v>-1</v>
      </c>
      <c r="J431" s="14">
        <v>10370</v>
      </c>
      <c r="K431" s="14">
        <v>10370</v>
      </c>
      <c r="L431" s="13">
        <v>-2.85</v>
      </c>
      <c r="M431" s="13">
        <v>0</v>
      </c>
      <c r="N431" s="13" t="s">
        <v>53</v>
      </c>
      <c r="P431" s="11" t="str">
        <f t="shared" si="33"/>
        <v>2015-08-19</v>
      </c>
      <c r="Q431" s="11">
        <f t="shared" si="34"/>
        <v>42235</v>
      </c>
      <c r="R431" t="str">
        <f t="shared" si="35"/>
        <v>22:18:48</v>
      </c>
      <c r="S431" s="27">
        <f t="shared" si="36"/>
        <v>0.92972222222222223</v>
      </c>
      <c r="T431" s="29">
        <f t="shared" si="37"/>
        <v>42235.929722222223</v>
      </c>
    </row>
    <row r="432" spans="2:20" ht="38.25">
      <c r="B432" s="9" t="s">
        <v>185</v>
      </c>
      <c r="C432" s="211" t="s">
        <v>397</v>
      </c>
      <c r="D432" s="212"/>
      <c r="E432" s="10" t="s">
        <v>472</v>
      </c>
      <c r="F432" s="12">
        <v>42237</v>
      </c>
      <c r="G432" s="10" t="s">
        <v>16</v>
      </c>
      <c r="H432" s="10" t="s">
        <v>31</v>
      </c>
      <c r="I432" s="13">
        <v>-1</v>
      </c>
      <c r="J432" s="14">
        <v>10340</v>
      </c>
      <c r="K432" s="14">
        <v>10340</v>
      </c>
      <c r="L432" s="13">
        <v>-2.85</v>
      </c>
      <c r="M432" s="13">
        <v>0</v>
      </c>
      <c r="N432" s="13" t="s">
        <v>53</v>
      </c>
      <c r="P432" s="11" t="str">
        <f t="shared" si="33"/>
        <v>2015-08-20</v>
      </c>
      <c r="Q432" s="11">
        <f t="shared" si="34"/>
        <v>42236</v>
      </c>
      <c r="R432" t="str">
        <f t="shared" si="35"/>
        <v>02:34:40</v>
      </c>
      <c r="S432" s="27">
        <f t="shared" si="36"/>
        <v>0.1074074074074074</v>
      </c>
      <c r="T432" s="29">
        <f t="shared" si="37"/>
        <v>42236.107407407406</v>
      </c>
    </row>
    <row r="433" spans="2:20">
      <c r="B433" s="216" t="s">
        <v>473</v>
      </c>
      <c r="C433" s="216"/>
      <c r="D433" s="216"/>
      <c r="E433" s="216"/>
      <c r="F433" s="216"/>
      <c r="G433" s="216"/>
      <c r="H433" s="217"/>
      <c r="I433" s="17">
        <v>-37</v>
      </c>
      <c r="J433" s="18">
        <v>10840.5405405</v>
      </c>
      <c r="K433" s="18">
        <v>401100</v>
      </c>
      <c r="L433" s="17">
        <v>-105.45</v>
      </c>
      <c r="M433" s="17">
        <v>0</v>
      </c>
      <c r="N433" s="19"/>
      <c r="P433" s="11" t="str">
        <f t="shared" si="33"/>
        <v/>
      </c>
      <c r="Q433" s="11" t="e">
        <f t="shared" si="34"/>
        <v>#VALUE!</v>
      </c>
      <c r="R433" t="str">
        <f t="shared" si="35"/>
        <v/>
      </c>
      <c r="S433" s="27" t="e">
        <f t="shared" si="36"/>
        <v>#VALUE!</v>
      </c>
      <c r="T433" s="29" t="e">
        <f t="shared" si="37"/>
        <v>#VALUE!</v>
      </c>
    </row>
    <row r="434" spans="2:20">
      <c r="B434" s="218"/>
      <c r="C434" s="218"/>
      <c r="D434" s="218"/>
      <c r="E434" s="218"/>
      <c r="F434" s="218"/>
      <c r="G434" s="218"/>
      <c r="H434" s="218"/>
      <c r="I434" s="218"/>
      <c r="J434" s="218"/>
      <c r="K434" s="218"/>
      <c r="L434" s="218"/>
      <c r="M434" s="218"/>
      <c r="N434" s="218"/>
      <c r="P434" s="11" t="str">
        <f t="shared" si="33"/>
        <v/>
      </c>
      <c r="Q434" s="11" t="e">
        <f t="shared" si="34"/>
        <v>#VALUE!</v>
      </c>
      <c r="R434" t="str">
        <f t="shared" si="35"/>
        <v/>
      </c>
      <c r="S434" s="27" t="e">
        <f t="shared" si="36"/>
        <v>#VALUE!</v>
      </c>
      <c r="T434" s="29" t="e">
        <f t="shared" si="37"/>
        <v>#VALUE!</v>
      </c>
    </row>
    <row r="435" spans="2:20">
      <c r="B435" s="219" t="s">
        <v>474</v>
      </c>
      <c r="C435" s="219"/>
      <c r="D435" s="219"/>
      <c r="E435" s="219"/>
      <c r="F435" s="219"/>
      <c r="G435" s="219"/>
      <c r="H435" s="220"/>
      <c r="I435" s="17">
        <v>0</v>
      </c>
      <c r="J435" s="17"/>
      <c r="K435" s="17">
        <v>-150</v>
      </c>
      <c r="L435" s="17">
        <v>-210.9</v>
      </c>
      <c r="M435" s="17">
        <v>0</v>
      </c>
      <c r="N435" s="19"/>
      <c r="P435" s="11" t="str">
        <f t="shared" si="33"/>
        <v/>
      </c>
      <c r="Q435" s="11" t="e">
        <f t="shared" si="34"/>
        <v>#VALUE!</v>
      </c>
      <c r="R435" t="str">
        <f t="shared" si="35"/>
        <v/>
      </c>
      <c r="S435" s="27" t="e">
        <f t="shared" si="36"/>
        <v>#VALUE!</v>
      </c>
      <c r="T435" s="29" t="e">
        <f t="shared" si="37"/>
        <v>#VALUE!</v>
      </c>
    </row>
    <row r="436" spans="2:20" ht="38.25">
      <c r="B436" s="9" t="s">
        <v>20</v>
      </c>
      <c r="C436" s="211" t="s">
        <v>62</v>
      </c>
      <c r="D436" s="212"/>
      <c r="E436" s="10" t="s">
        <v>63</v>
      </c>
      <c r="F436" s="12">
        <v>42264</v>
      </c>
      <c r="G436" s="10" t="s">
        <v>16</v>
      </c>
      <c r="H436" s="10" t="s">
        <v>17</v>
      </c>
      <c r="I436" s="13">
        <v>1</v>
      </c>
      <c r="J436" s="14">
        <v>9295</v>
      </c>
      <c r="K436" s="14">
        <v>-9295</v>
      </c>
      <c r="L436" s="13">
        <v>-1.5</v>
      </c>
      <c r="M436" s="13">
        <v>0</v>
      </c>
      <c r="N436" s="13" t="s">
        <v>56</v>
      </c>
      <c r="P436" s="11" t="str">
        <f t="shared" si="33"/>
        <v>2015-09-16</v>
      </c>
      <c r="Q436" s="11">
        <f t="shared" si="34"/>
        <v>42263</v>
      </c>
      <c r="R436" t="str">
        <f t="shared" si="35"/>
        <v>01:37:37</v>
      </c>
      <c r="S436" s="27">
        <f t="shared" si="36"/>
        <v>6.7789351851851851E-2</v>
      </c>
      <c r="T436" s="29">
        <f t="shared" si="37"/>
        <v>42263.067789351851</v>
      </c>
    </row>
    <row r="437" spans="2:20" ht="38.25">
      <c r="B437" s="9" t="s">
        <v>20</v>
      </c>
      <c r="C437" s="211" t="s">
        <v>62</v>
      </c>
      <c r="D437" s="212"/>
      <c r="E437" s="10" t="s">
        <v>64</v>
      </c>
      <c r="F437" s="12">
        <v>42270</v>
      </c>
      <c r="G437" s="10" t="s">
        <v>16</v>
      </c>
      <c r="H437" s="10" t="s">
        <v>17</v>
      </c>
      <c r="I437" s="13">
        <v>1</v>
      </c>
      <c r="J437" s="14">
        <v>9802.5</v>
      </c>
      <c r="K437" s="14">
        <v>-9802.5</v>
      </c>
      <c r="L437" s="13">
        <v>-1.5</v>
      </c>
      <c r="M437" s="13">
        <v>0</v>
      </c>
      <c r="N437" s="13" t="s">
        <v>56</v>
      </c>
      <c r="P437" s="11" t="str">
        <f t="shared" si="33"/>
        <v>2015-09-22</v>
      </c>
      <c r="Q437" s="11">
        <f t="shared" si="34"/>
        <v>42269</v>
      </c>
      <c r="R437" t="str">
        <f t="shared" si="35"/>
        <v>02:03:53</v>
      </c>
      <c r="S437" s="27">
        <f t="shared" si="36"/>
        <v>8.6030092592592589E-2</v>
      </c>
      <c r="T437" s="29">
        <f t="shared" si="37"/>
        <v>42269.086030092592</v>
      </c>
    </row>
    <row r="438" spans="2:20" ht="38.25">
      <c r="B438" s="9" t="s">
        <v>20</v>
      </c>
      <c r="C438" s="211" t="s">
        <v>62</v>
      </c>
      <c r="D438" s="212"/>
      <c r="E438" s="10" t="s">
        <v>65</v>
      </c>
      <c r="F438" s="12">
        <v>42270</v>
      </c>
      <c r="G438" s="10" t="s">
        <v>16</v>
      </c>
      <c r="H438" s="10" t="s">
        <v>17</v>
      </c>
      <c r="I438" s="13">
        <v>1</v>
      </c>
      <c r="J438" s="14">
        <v>9772.5</v>
      </c>
      <c r="K438" s="14">
        <v>-9772.5</v>
      </c>
      <c r="L438" s="13">
        <v>-1.5</v>
      </c>
      <c r="M438" s="13">
        <v>0</v>
      </c>
      <c r="N438" s="13" t="s">
        <v>56</v>
      </c>
      <c r="P438" s="11" t="str">
        <f t="shared" si="33"/>
        <v>2015-09-22</v>
      </c>
      <c r="Q438" s="11">
        <f t="shared" si="34"/>
        <v>42269</v>
      </c>
      <c r="R438" t="str">
        <f t="shared" si="35"/>
        <v>02:46:22</v>
      </c>
      <c r="S438" s="27">
        <f t="shared" si="36"/>
        <v>0.1155324074074074</v>
      </c>
      <c r="T438" s="29">
        <f t="shared" si="37"/>
        <v>42269.115532407406</v>
      </c>
    </row>
    <row r="439" spans="2:20" ht="38.25">
      <c r="B439" s="9" t="s">
        <v>20</v>
      </c>
      <c r="C439" s="211" t="s">
        <v>62</v>
      </c>
      <c r="D439" s="212"/>
      <c r="E439" s="10" t="s">
        <v>66</v>
      </c>
      <c r="F439" s="12">
        <v>42271</v>
      </c>
      <c r="G439" s="10" t="s">
        <v>16</v>
      </c>
      <c r="H439" s="10" t="s">
        <v>17</v>
      </c>
      <c r="I439" s="13">
        <v>1</v>
      </c>
      <c r="J439" s="14">
        <v>9602.5</v>
      </c>
      <c r="K439" s="14">
        <v>-9602.5</v>
      </c>
      <c r="L439" s="13">
        <v>-1.5</v>
      </c>
      <c r="M439" s="13">
        <v>0</v>
      </c>
      <c r="N439" s="13" t="s">
        <v>56</v>
      </c>
      <c r="P439" s="11" t="str">
        <f t="shared" si="33"/>
        <v>2015-09-22</v>
      </c>
      <c r="Q439" s="11">
        <f t="shared" si="34"/>
        <v>42269</v>
      </c>
      <c r="R439" t="str">
        <f t="shared" si="35"/>
        <v>22:40:40</v>
      </c>
      <c r="S439" s="27">
        <f t="shared" si="36"/>
        <v>0.94490740740740742</v>
      </c>
      <c r="T439" s="29">
        <f t="shared" si="37"/>
        <v>42269.944907407407</v>
      </c>
    </row>
    <row r="440" spans="2:20" ht="38.25">
      <c r="B440" s="9" t="s">
        <v>20</v>
      </c>
      <c r="C440" s="211" t="s">
        <v>62</v>
      </c>
      <c r="D440" s="212"/>
      <c r="E440" s="10" t="s">
        <v>67</v>
      </c>
      <c r="F440" s="12">
        <v>42271</v>
      </c>
      <c r="G440" s="10" t="s">
        <v>16</v>
      </c>
      <c r="H440" s="10" t="s">
        <v>17</v>
      </c>
      <c r="I440" s="13">
        <v>1</v>
      </c>
      <c r="J440" s="14">
        <v>9520</v>
      </c>
      <c r="K440" s="14">
        <v>-9520</v>
      </c>
      <c r="L440" s="13">
        <v>-1.5</v>
      </c>
      <c r="M440" s="13">
        <v>0</v>
      </c>
      <c r="N440" s="13" t="s">
        <v>56</v>
      </c>
      <c r="P440" s="11" t="str">
        <f t="shared" si="33"/>
        <v>2015-09-22</v>
      </c>
      <c r="Q440" s="11">
        <f t="shared" si="34"/>
        <v>42269</v>
      </c>
      <c r="R440" t="str">
        <f t="shared" si="35"/>
        <v>23:25:14</v>
      </c>
      <c r="S440" s="27">
        <f t="shared" si="36"/>
        <v>0.97585648148148152</v>
      </c>
      <c r="T440" s="29">
        <f t="shared" si="37"/>
        <v>42269.975856481484</v>
      </c>
    </row>
    <row r="441" spans="2:20" ht="38.25">
      <c r="B441" s="9" t="s">
        <v>20</v>
      </c>
      <c r="C441" s="211" t="s">
        <v>62</v>
      </c>
      <c r="D441" s="212"/>
      <c r="E441" s="10" t="s">
        <v>68</v>
      </c>
      <c r="F441" s="12">
        <v>42272</v>
      </c>
      <c r="G441" s="10" t="s">
        <v>16</v>
      </c>
      <c r="H441" s="10" t="s">
        <v>17</v>
      </c>
      <c r="I441" s="13">
        <v>1</v>
      </c>
      <c r="J441" s="14">
        <v>9485</v>
      </c>
      <c r="K441" s="14">
        <v>-9485</v>
      </c>
      <c r="L441" s="13">
        <v>-1.5</v>
      </c>
      <c r="M441" s="13">
        <v>0</v>
      </c>
      <c r="N441" s="13" t="s">
        <v>56</v>
      </c>
      <c r="P441" s="11" t="str">
        <f t="shared" si="33"/>
        <v>2015-09-24</v>
      </c>
      <c r="Q441" s="11">
        <f t="shared" si="34"/>
        <v>42271</v>
      </c>
      <c r="R441" t="str">
        <f t="shared" si="35"/>
        <v>02:42:34</v>
      </c>
      <c r="S441" s="27">
        <f t="shared" si="36"/>
        <v>0.11289351851851852</v>
      </c>
      <c r="T441" s="29">
        <f t="shared" si="37"/>
        <v>42271.112893518519</v>
      </c>
    </row>
    <row r="442" spans="2:20">
      <c r="B442" s="216"/>
      <c r="C442" s="216"/>
      <c r="D442" s="216"/>
      <c r="E442" s="216"/>
      <c r="F442" s="216"/>
      <c r="G442" s="216"/>
      <c r="H442" s="217"/>
      <c r="I442" s="17"/>
      <c r="J442" s="18"/>
      <c r="K442" s="18"/>
      <c r="L442" s="17"/>
      <c r="M442" s="17"/>
      <c r="N442" s="19"/>
      <c r="P442" s="11"/>
      <c r="Q442" s="11"/>
      <c r="S442" s="27"/>
      <c r="T442" s="29"/>
    </row>
    <row r="443" spans="2:20" ht="38.25">
      <c r="B443" s="9" t="s">
        <v>20</v>
      </c>
      <c r="C443" s="211" t="s">
        <v>62</v>
      </c>
      <c r="D443" s="212"/>
      <c r="E443" s="10" t="s">
        <v>70</v>
      </c>
      <c r="F443" s="12">
        <v>42264</v>
      </c>
      <c r="G443" s="10" t="s">
        <v>16</v>
      </c>
      <c r="H443" s="10" t="s">
        <v>31</v>
      </c>
      <c r="I443" s="13">
        <v>-1</v>
      </c>
      <c r="J443" s="14">
        <v>9270</v>
      </c>
      <c r="K443" s="14">
        <v>9270</v>
      </c>
      <c r="L443" s="13">
        <v>-1.5</v>
      </c>
      <c r="M443" s="13">
        <v>0</v>
      </c>
      <c r="N443" s="13" t="s">
        <v>53</v>
      </c>
      <c r="P443" s="11" t="str">
        <f t="shared" si="33"/>
        <v>2015-09-16</v>
      </c>
      <c r="Q443" s="11">
        <f t="shared" si="34"/>
        <v>42263</v>
      </c>
      <c r="R443" t="str">
        <f t="shared" si="35"/>
        <v>01:33:39</v>
      </c>
      <c r="S443" s="27">
        <f t="shared" si="36"/>
        <v>6.5034722222222216E-2</v>
      </c>
      <c r="T443" s="29">
        <f t="shared" si="37"/>
        <v>42263.065034722225</v>
      </c>
    </row>
    <row r="444" spans="2:20" ht="38.25">
      <c r="B444" s="9" t="s">
        <v>20</v>
      </c>
      <c r="C444" s="211" t="s">
        <v>62</v>
      </c>
      <c r="D444" s="212"/>
      <c r="E444" s="10" t="s">
        <v>71</v>
      </c>
      <c r="F444" s="12">
        <v>42270</v>
      </c>
      <c r="G444" s="10" t="s">
        <v>16</v>
      </c>
      <c r="H444" s="10" t="s">
        <v>31</v>
      </c>
      <c r="I444" s="13">
        <v>-1</v>
      </c>
      <c r="J444" s="14">
        <v>9765</v>
      </c>
      <c r="K444" s="14">
        <v>9765</v>
      </c>
      <c r="L444" s="13">
        <v>-1.5</v>
      </c>
      <c r="M444" s="13">
        <v>0</v>
      </c>
      <c r="N444" s="13" t="s">
        <v>53</v>
      </c>
      <c r="P444" s="11" t="str">
        <f t="shared" si="33"/>
        <v>2015-09-22</v>
      </c>
      <c r="Q444" s="11">
        <f t="shared" si="34"/>
        <v>42269</v>
      </c>
      <c r="R444" t="str">
        <f t="shared" si="35"/>
        <v>01:48:20</v>
      </c>
      <c r="S444" s="27">
        <f t="shared" si="36"/>
        <v>7.5231481481481483E-2</v>
      </c>
      <c r="T444" s="29">
        <f t="shared" si="37"/>
        <v>42269.075231481482</v>
      </c>
    </row>
    <row r="445" spans="2:20" ht="38.25">
      <c r="B445" s="9" t="s">
        <v>20</v>
      </c>
      <c r="C445" s="211" t="s">
        <v>62</v>
      </c>
      <c r="D445" s="212"/>
      <c r="E445" s="10" t="s">
        <v>72</v>
      </c>
      <c r="F445" s="12">
        <v>42270</v>
      </c>
      <c r="G445" s="10" t="s">
        <v>16</v>
      </c>
      <c r="H445" s="10" t="s">
        <v>31</v>
      </c>
      <c r="I445" s="13">
        <v>-1</v>
      </c>
      <c r="J445" s="14">
        <v>9820</v>
      </c>
      <c r="K445" s="14">
        <v>9820</v>
      </c>
      <c r="L445" s="13">
        <v>-1.5</v>
      </c>
      <c r="M445" s="13">
        <v>0</v>
      </c>
      <c r="N445" s="13" t="s">
        <v>53</v>
      </c>
      <c r="P445" s="11" t="str">
        <f t="shared" si="33"/>
        <v>2015-09-22</v>
      </c>
      <c r="Q445" s="11">
        <f t="shared" si="34"/>
        <v>42269</v>
      </c>
      <c r="R445" t="str">
        <f t="shared" si="35"/>
        <v>02:34:34</v>
      </c>
      <c r="S445" s="27">
        <f t="shared" si="36"/>
        <v>0.10733796296296295</v>
      </c>
      <c r="T445" s="29">
        <f t="shared" si="37"/>
        <v>42269.10733796296</v>
      </c>
    </row>
    <row r="446" spans="2:20" ht="38.25">
      <c r="B446" s="9" t="s">
        <v>20</v>
      </c>
      <c r="C446" s="211" t="s">
        <v>62</v>
      </c>
      <c r="D446" s="212"/>
      <c r="E446" s="10" t="s">
        <v>74</v>
      </c>
      <c r="F446" s="12">
        <v>42271</v>
      </c>
      <c r="G446" s="10" t="s">
        <v>16</v>
      </c>
      <c r="H446" s="10" t="s">
        <v>31</v>
      </c>
      <c r="I446" s="13">
        <v>-1</v>
      </c>
      <c r="J446" s="14">
        <v>9607.5</v>
      </c>
      <c r="K446" s="14">
        <v>9607.5</v>
      </c>
      <c r="L446" s="13">
        <v>-1.5</v>
      </c>
      <c r="M446" s="13">
        <v>0</v>
      </c>
      <c r="N446" s="13" t="s">
        <v>53</v>
      </c>
      <c r="P446" s="11" t="str">
        <f t="shared" si="33"/>
        <v>2015-09-22</v>
      </c>
      <c r="Q446" s="11">
        <f t="shared" si="34"/>
        <v>42269</v>
      </c>
      <c r="R446" t="str">
        <f t="shared" si="35"/>
        <v>22:24:43</v>
      </c>
      <c r="S446" s="27">
        <f t="shared" si="36"/>
        <v>0.93383101851851846</v>
      </c>
      <c r="T446" s="29">
        <f t="shared" si="37"/>
        <v>42269.933831018519</v>
      </c>
    </row>
    <row r="447" spans="2:20" ht="38.25">
      <c r="B447" s="9" t="s">
        <v>20</v>
      </c>
      <c r="C447" s="211" t="s">
        <v>62</v>
      </c>
      <c r="D447" s="212"/>
      <c r="E447" s="10" t="s">
        <v>77</v>
      </c>
      <c r="F447" s="12">
        <v>42271</v>
      </c>
      <c r="G447" s="10" t="s">
        <v>16</v>
      </c>
      <c r="H447" s="10" t="s">
        <v>31</v>
      </c>
      <c r="I447" s="13">
        <v>-1</v>
      </c>
      <c r="J447" s="14">
        <v>9575</v>
      </c>
      <c r="K447" s="14">
        <v>9575</v>
      </c>
      <c r="L447" s="13">
        <v>-1.5</v>
      </c>
      <c r="M447" s="13">
        <v>0</v>
      </c>
      <c r="N447" s="13" t="s">
        <v>53</v>
      </c>
      <c r="P447" s="11" t="str">
        <f t="shared" si="33"/>
        <v>2015-09-22</v>
      </c>
      <c r="Q447" s="11">
        <f t="shared" si="34"/>
        <v>42269</v>
      </c>
      <c r="R447" t="str">
        <f t="shared" si="35"/>
        <v>23:03:14</v>
      </c>
      <c r="S447" s="27">
        <f t="shared" si="36"/>
        <v>0.96057870370370368</v>
      </c>
      <c r="T447" s="29">
        <f t="shared" si="37"/>
        <v>42269.960578703707</v>
      </c>
    </row>
    <row r="448" spans="2:20" ht="38.25">
      <c r="B448" s="9" t="s">
        <v>20</v>
      </c>
      <c r="C448" s="211" t="s">
        <v>62</v>
      </c>
      <c r="D448" s="212"/>
      <c r="E448" s="10" t="s">
        <v>78</v>
      </c>
      <c r="F448" s="12">
        <v>42272</v>
      </c>
      <c r="G448" s="10" t="s">
        <v>16</v>
      </c>
      <c r="H448" s="10" t="s">
        <v>31</v>
      </c>
      <c r="I448" s="13">
        <v>-1</v>
      </c>
      <c r="J448" s="14">
        <v>9467.5</v>
      </c>
      <c r="K448" s="14">
        <v>9467.5</v>
      </c>
      <c r="L448" s="13">
        <v>-1.5</v>
      </c>
      <c r="M448" s="13">
        <v>0</v>
      </c>
      <c r="N448" s="13" t="s">
        <v>53</v>
      </c>
      <c r="P448" s="11" t="str">
        <f t="shared" si="33"/>
        <v>2015-09-24</v>
      </c>
      <c r="Q448" s="11">
        <f t="shared" si="34"/>
        <v>42271</v>
      </c>
      <c r="R448" t="str">
        <f t="shared" si="35"/>
        <v>02:33:24</v>
      </c>
      <c r="S448" s="27">
        <f t="shared" si="36"/>
        <v>0.10652777777777778</v>
      </c>
      <c r="T448" s="29">
        <f t="shared" si="37"/>
        <v>42271.106527777774</v>
      </c>
    </row>
    <row r="449" spans="2:20">
      <c r="B449" s="216" t="s">
        <v>79</v>
      </c>
      <c r="C449" s="216"/>
      <c r="D449" s="216"/>
      <c r="E449" s="216"/>
      <c r="F449" s="216"/>
      <c r="G449" s="216"/>
      <c r="H449" s="217"/>
      <c r="I449" s="17">
        <v>-6</v>
      </c>
      <c r="J449" s="18">
        <v>9584.1666667000009</v>
      </c>
      <c r="K449" s="18">
        <v>57505</v>
      </c>
      <c r="L449" s="17">
        <v>-9.0299999999999994</v>
      </c>
      <c r="M449" s="17">
        <v>0</v>
      </c>
      <c r="N449" s="19"/>
      <c r="P449" s="11" t="str">
        <f t="shared" si="33"/>
        <v/>
      </c>
      <c r="Q449" s="11" t="e">
        <f t="shared" si="34"/>
        <v>#VALUE!</v>
      </c>
      <c r="R449" t="str">
        <f t="shared" si="35"/>
        <v/>
      </c>
      <c r="S449" s="27" t="e">
        <f t="shared" si="36"/>
        <v>#VALUE!</v>
      </c>
      <c r="T449" s="29" t="e">
        <f t="shared" si="37"/>
        <v>#VALUE!</v>
      </c>
    </row>
    <row r="450" spans="2:20">
      <c r="B450" s="218"/>
      <c r="C450" s="218"/>
      <c r="D450" s="218"/>
      <c r="E450" s="218"/>
      <c r="F450" s="218"/>
      <c r="G450" s="218"/>
      <c r="H450" s="218"/>
      <c r="I450" s="218"/>
      <c r="J450" s="218"/>
      <c r="K450" s="218"/>
      <c r="L450" s="218"/>
      <c r="M450" s="218"/>
      <c r="N450" s="218"/>
      <c r="P450" s="11" t="str">
        <f t="shared" si="33"/>
        <v/>
      </c>
      <c r="Q450" s="11" t="e">
        <f t="shared" si="34"/>
        <v>#VALUE!</v>
      </c>
      <c r="R450" t="str">
        <f t="shared" si="35"/>
        <v/>
      </c>
      <c r="S450" s="27" t="e">
        <f t="shared" si="36"/>
        <v>#VALUE!</v>
      </c>
      <c r="T450" s="29" t="e">
        <f t="shared" si="37"/>
        <v>#VALUE!</v>
      </c>
    </row>
    <row r="451" spans="2:20">
      <c r="B451" s="219" t="s">
        <v>80</v>
      </c>
      <c r="C451" s="219"/>
      <c r="D451" s="219"/>
      <c r="E451" s="219"/>
      <c r="F451" s="219"/>
      <c r="G451" s="219"/>
      <c r="H451" s="220"/>
      <c r="I451" s="17">
        <v>0</v>
      </c>
      <c r="J451" s="17"/>
      <c r="K451" s="17">
        <v>27.5</v>
      </c>
      <c r="L451" s="17">
        <v>-18.059999999999999</v>
      </c>
      <c r="M451" s="17">
        <v>0</v>
      </c>
      <c r="N451" s="19"/>
      <c r="P451" s="11" t="str">
        <f t="shared" si="33"/>
        <v/>
      </c>
      <c r="Q451" s="11" t="e">
        <f t="shared" si="34"/>
        <v>#VALUE!</v>
      </c>
      <c r="R451" t="str">
        <f t="shared" si="35"/>
        <v/>
      </c>
      <c r="S451" s="27" t="e">
        <f t="shared" si="36"/>
        <v>#VALUE!</v>
      </c>
      <c r="T451" s="29" t="e">
        <f t="shared" si="37"/>
        <v>#VALUE!</v>
      </c>
    </row>
    <row r="452" spans="2:20" ht="38.25">
      <c r="B452" s="9" t="s">
        <v>20</v>
      </c>
      <c r="C452" s="211" t="s">
        <v>81</v>
      </c>
      <c r="D452" s="212"/>
      <c r="E452" s="10" t="s">
        <v>82</v>
      </c>
      <c r="F452" s="12">
        <v>42276</v>
      </c>
      <c r="G452" s="10" t="s">
        <v>16</v>
      </c>
      <c r="H452" s="10" t="s">
        <v>17</v>
      </c>
      <c r="I452" s="13">
        <v>1</v>
      </c>
      <c r="J452" s="14">
        <v>9290</v>
      </c>
      <c r="K452" s="14">
        <v>-9290</v>
      </c>
      <c r="L452" s="13">
        <v>-1.5</v>
      </c>
      <c r="M452" s="13">
        <v>0</v>
      </c>
      <c r="N452" s="13" t="s">
        <v>56</v>
      </c>
      <c r="P452" s="11" t="str">
        <f t="shared" si="33"/>
        <v>2015-09-27</v>
      </c>
      <c r="Q452" s="11">
        <f t="shared" si="34"/>
        <v>42274</v>
      </c>
      <c r="R452" t="str">
        <f t="shared" si="35"/>
        <v>22:48:25</v>
      </c>
      <c r="S452" s="27">
        <f t="shared" si="36"/>
        <v>0.95028935185185182</v>
      </c>
      <c r="T452" s="29">
        <f t="shared" si="37"/>
        <v>42274.950289351851</v>
      </c>
    </row>
    <row r="453" spans="2:20" ht="38.25">
      <c r="B453" s="9" t="s">
        <v>20</v>
      </c>
      <c r="C453" s="211" t="s">
        <v>81</v>
      </c>
      <c r="D453" s="212"/>
      <c r="E453" s="10" t="s">
        <v>83</v>
      </c>
      <c r="F453" s="12">
        <v>42276</v>
      </c>
      <c r="G453" s="10" t="s">
        <v>16</v>
      </c>
      <c r="H453" s="10" t="s">
        <v>17</v>
      </c>
      <c r="I453" s="13">
        <v>1</v>
      </c>
      <c r="J453" s="14">
        <v>9312.5</v>
      </c>
      <c r="K453" s="14">
        <v>-9312.5</v>
      </c>
      <c r="L453" s="13">
        <v>-1.5</v>
      </c>
      <c r="M453" s="13">
        <v>0</v>
      </c>
      <c r="N453" s="13" t="s">
        <v>56</v>
      </c>
      <c r="P453" s="11" t="str">
        <f t="shared" si="33"/>
        <v>2015-09-27</v>
      </c>
      <c r="Q453" s="11">
        <f t="shared" si="34"/>
        <v>42274</v>
      </c>
      <c r="R453" t="str">
        <f t="shared" si="35"/>
        <v>23:16:03</v>
      </c>
      <c r="S453" s="27">
        <f t="shared" si="36"/>
        <v>0.96947916666666656</v>
      </c>
      <c r="T453" s="29">
        <f t="shared" si="37"/>
        <v>42274.96947916667</v>
      </c>
    </row>
    <row r="454" spans="2:20" ht="38.25">
      <c r="B454" s="9" t="s">
        <v>20</v>
      </c>
      <c r="C454" s="211" t="s">
        <v>81</v>
      </c>
      <c r="D454" s="212"/>
      <c r="E454" s="10" t="s">
        <v>84</v>
      </c>
      <c r="F454" s="12">
        <v>42276</v>
      </c>
      <c r="G454" s="10" t="s">
        <v>16</v>
      </c>
      <c r="H454" s="10" t="s">
        <v>17</v>
      </c>
      <c r="I454" s="13">
        <v>1</v>
      </c>
      <c r="J454" s="14">
        <v>9372.5</v>
      </c>
      <c r="K454" s="14">
        <v>-9372.5</v>
      </c>
      <c r="L454" s="13">
        <v>-1.5</v>
      </c>
      <c r="M454" s="13">
        <v>0</v>
      </c>
      <c r="N454" s="13" t="s">
        <v>56</v>
      </c>
      <c r="P454" s="11" t="str">
        <f t="shared" si="33"/>
        <v>2015-09-28</v>
      </c>
      <c r="Q454" s="11">
        <f t="shared" si="34"/>
        <v>42275</v>
      </c>
      <c r="R454" t="str">
        <f t="shared" si="35"/>
        <v>02:21:33</v>
      </c>
      <c r="S454" s="27">
        <f t="shared" si="36"/>
        <v>9.8298611111111114E-2</v>
      </c>
      <c r="T454" s="29">
        <f t="shared" si="37"/>
        <v>42275.098298611112</v>
      </c>
    </row>
    <row r="455" spans="2:20" ht="38.25">
      <c r="B455" s="9" t="s">
        <v>20</v>
      </c>
      <c r="C455" s="211" t="s">
        <v>81</v>
      </c>
      <c r="D455" s="212"/>
      <c r="E455" s="10" t="s">
        <v>85</v>
      </c>
      <c r="F455" s="12">
        <v>42276</v>
      </c>
      <c r="G455" s="10" t="s">
        <v>16</v>
      </c>
      <c r="H455" s="10" t="s">
        <v>17</v>
      </c>
      <c r="I455" s="13">
        <v>1</v>
      </c>
      <c r="J455" s="14">
        <v>9347.5</v>
      </c>
      <c r="K455" s="14">
        <v>-9347.5</v>
      </c>
      <c r="L455" s="13">
        <v>-1.5</v>
      </c>
      <c r="M455" s="13">
        <v>0</v>
      </c>
      <c r="N455" s="13" t="s">
        <v>56</v>
      </c>
      <c r="P455" s="11" t="str">
        <f t="shared" si="33"/>
        <v>2015-09-28</v>
      </c>
      <c r="Q455" s="11">
        <f t="shared" si="34"/>
        <v>42275</v>
      </c>
      <c r="R455" t="str">
        <f t="shared" si="35"/>
        <v>02:40:55</v>
      </c>
      <c r="S455" s="27">
        <f t="shared" si="36"/>
        <v>0.11174768518518519</v>
      </c>
      <c r="T455" s="29">
        <f t="shared" si="37"/>
        <v>42275.111747685187</v>
      </c>
    </row>
    <row r="456" spans="2:20" ht="38.25">
      <c r="B456" s="9" t="s">
        <v>20</v>
      </c>
      <c r="C456" s="211" t="s">
        <v>81</v>
      </c>
      <c r="D456" s="212"/>
      <c r="E456" s="10" t="s">
        <v>86</v>
      </c>
      <c r="F456" s="12">
        <v>42277</v>
      </c>
      <c r="G456" s="10" t="s">
        <v>16</v>
      </c>
      <c r="H456" s="10" t="s">
        <v>17</v>
      </c>
      <c r="I456" s="13">
        <v>1</v>
      </c>
      <c r="J456" s="14">
        <v>9205</v>
      </c>
      <c r="K456" s="14">
        <v>-9205</v>
      </c>
      <c r="L456" s="13">
        <v>-1.5</v>
      </c>
      <c r="M456" s="13">
        <v>0</v>
      </c>
      <c r="N456" s="13" t="s">
        <v>56</v>
      </c>
      <c r="P456" s="11" t="str">
        <f t="shared" si="33"/>
        <v>2015-09-28</v>
      </c>
      <c r="Q456" s="11">
        <f t="shared" si="34"/>
        <v>42275</v>
      </c>
      <c r="R456" t="str">
        <f t="shared" si="35"/>
        <v>21:36:48</v>
      </c>
      <c r="S456" s="27">
        <f t="shared" si="36"/>
        <v>0.90055555555555555</v>
      </c>
      <c r="T456" s="29">
        <f t="shared" si="37"/>
        <v>42275.900555555556</v>
      </c>
    </row>
    <row r="457" spans="2:20" ht="38.25">
      <c r="B457" s="9" t="s">
        <v>20</v>
      </c>
      <c r="C457" s="211" t="s">
        <v>81</v>
      </c>
      <c r="D457" s="212"/>
      <c r="E457" s="10" t="s">
        <v>87</v>
      </c>
      <c r="F457" s="12">
        <v>42277</v>
      </c>
      <c r="G457" s="10" t="s">
        <v>16</v>
      </c>
      <c r="H457" s="10" t="s">
        <v>17</v>
      </c>
      <c r="I457" s="13">
        <v>1</v>
      </c>
      <c r="J457" s="14">
        <v>9117.5</v>
      </c>
      <c r="K457" s="14">
        <v>-9117.5</v>
      </c>
      <c r="L457" s="13">
        <v>-1.5</v>
      </c>
      <c r="M457" s="13">
        <v>0</v>
      </c>
      <c r="N457" s="13" t="s">
        <v>56</v>
      </c>
      <c r="P457" s="11" t="str">
        <f t="shared" si="33"/>
        <v>2015-09-28</v>
      </c>
      <c r="Q457" s="11">
        <f t="shared" si="34"/>
        <v>42275</v>
      </c>
      <c r="R457" t="str">
        <f t="shared" si="35"/>
        <v>22:50:50</v>
      </c>
      <c r="S457" s="27">
        <f t="shared" si="36"/>
        <v>0.95196759259259256</v>
      </c>
      <c r="T457" s="29">
        <f t="shared" si="37"/>
        <v>42275.951967592591</v>
      </c>
    </row>
    <row r="458" spans="2:20" ht="38.25">
      <c r="B458" s="9" t="s">
        <v>20</v>
      </c>
      <c r="C458" s="211" t="s">
        <v>81</v>
      </c>
      <c r="D458" s="212"/>
      <c r="E458" s="10" t="s">
        <v>88</v>
      </c>
      <c r="F458" s="12">
        <v>42278</v>
      </c>
      <c r="G458" s="10" t="s">
        <v>16</v>
      </c>
      <c r="H458" s="10" t="s">
        <v>17</v>
      </c>
      <c r="I458" s="13">
        <v>1</v>
      </c>
      <c r="J458" s="14">
        <v>9312.5</v>
      </c>
      <c r="K458" s="14">
        <v>-9312.5</v>
      </c>
      <c r="L458" s="13">
        <v>-1.5</v>
      </c>
      <c r="M458" s="13">
        <v>0</v>
      </c>
      <c r="N458" s="13" t="s">
        <v>56</v>
      </c>
      <c r="P458" s="11" t="str">
        <f t="shared" si="33"/>
        <v>2015-09-30</v>
      </c>
      <c r="Q458" s="11">
        <f t="shared" si="34"/>
        <v>42277</v>
      </c>
      <c r="R458" t="str">
        <f t="shared" si="35"/>
        <v>01:45:04</v>
      </c>
      <c r="S458" s="27">
        <f t="shared" si="36"/>
        <v>7.2962962962962966E-2</v>
      </c>
      <c r="T458" s="29">
        <f t="shared" si="37"/>
        <v>42277.072962962964</v>
      </c>
    </row>
    <row r="459" spans="2:20">
      <c r="B459" s="216" t="s">
        <v>89</v>
      </c>
      <c r="C459" s="216"/>
      <c r="D459" s="216"/>
      <c r="E459" s="216"/>
      <c r="F459" s="216"/>
      <c r="G459" s="216"/>
      <c r="H459" s="217"/>
      <c r="I459" s="17">
        <v>7</v>
      </c>
      <c r="J459" s="18">
        <v>9279.6428570999997</v>
      </c>
      <c r="K459" s="18">
        <v>-64957.5</v>
      </c>
      <c r="L459" s="17">
        <v>-10.54</v>
      </c>
      <c r="M459" s="17">
        <v>0</v>
      </c>
      <c r="N459" s="19"/>
      <c r="P459" s="11" t="str">
        <f t="shared" si="33"/>
        <v/>
      </c>
      <c r="Q459" s="11" t="e">
        <f t="shared" si="34"/>
        <v>#VALUE!</v>
      </c>
      <c r="R459" t="str">
        <f t="shared" si="35"/>
        <v/>
      </c>
      <c r="S459" s="27" t="e">
        <f t="shared" si="36"/>
        <v>#VALUE!</v>
      </c>
      <c r="T459" s="29" t="e">
        <f t="shared" si="37"/>
        <v>#VALUE!</v>
      </c>
    </row>
    <row r="460" spans="2:20" ht="38.25">
      <c r="B460" s="9" t="s">
        <v>20</v>
      </c>
      <c r="C460" s="211" t="s">
        <v>81</v>
      </c>
      <c r="D460" s="212"/>
      <c r="E460" s="10" t="s">
        <v>90</v>
      </c>
      <c r="F460" s="12">
        <v>42276</v>
      </c>
      <c r="G460" s="10" t="s">
        <v>16</v>
      </c>
      <c r="H460" s="10" t="s">
        <v>31</v>
      </c>
      <c r="I460" s="13">
        <v>-1</v>
      </c>
      <c r="J460" s="14">
        <v>9260</v>
      </c>
      <c r="K460" s="14">
        <v>9260</v>
      </c>
      <c r="L460" s="13">
        <v>-1.5</v>
      </c>
      <c r="M460" s="13">
        <v>0</v>
      </c>
      <c r="N460" s="13" t="s">
        <v>53</v>
      </c>
      <c r="P460" s="11" t="str">
        <f t="shared" si="33"/>
        <v>2015-09-27</v>
      </c>
      <c r="Q460" s="11">
        <f t="shared" si="34"/>
        <v>42274</v>
      </c>
      <c r="R460" t="str">
        <f t="shared" si="35"/>
        <v>22:42:30</v>
      </c>
      <c r="S460" s="27">
        <f t="shared" si="36"/>
        <v>0.94618055555555547</v>
      </c>
      <c r="T460" s="29">
        <f t="shared" si="37"/>
        <v>42274.946180555555</v>
      </c>
    </row>
    <row r="461" spans="2:20" ht="38.25">
      <c r="B461" s="9" t="s">
        <v>20</v>
      </c>
      <c r="C461" s="211" t="s">
        <v>81</v>
      </c>
      <c r="D461" s="212"/>
      <c r="E461" s="10" t="s">
        <v>91</v>
      </c>
      <c r="F461" s="12">
        <v>42276</v>
      </c>
      <c r="G461" s="10" t="s">
        <v>16</v>
      </c>
      <c r="H461" s="10" t="s">
        <v>31</v>
      </c>
      <c r="I461" s="13">
        <v>-1</v>
      </c>
      <c r="J461" s="14">
        <v>9312.5</v>
      </c>
      <c r="K461" s="14">
        <v>9312.5</v>
      </c>
      <c r="L461" s="13">
        <v>-1.5</v>
      </c>
      <c r="M461" s="13">
        <v>0</v>
      </c>
      <c r="N461" s="13" t="s">
        <v>53</v>
      </c>
      <c r="P461" s="11" t="str">
        <f t="shared" si="33"/>
        <v>2015-09-27</v>
      </c>
      <c r="Q461" s="11">
        <f t="shared" si="34"/>
        <v>42274</v>
      </c>
      <c r="R461" t="str">
        <f t="shared" si="35"/>
        <v>23:11:40</v>
      </c>
      <c r="S461" s="27">
        <f t="shared" si="36"/>
        <v>0.96643518518518512</v>
      </c>
      <c r="T461" s="29">
        <f t="shared" si="37"/>
        <v>42274.966435185182</v>
      </c>
    </row>
    <row r="462" spans="2:20" ht="38.25">
      <c r="B462" s="9" t="s">
        <v>20</v>
      </c>
      <c r="C462" s="211" t="s">
        <v>81</v>
      </c>
      <c r="D462" s="212"/>
      <c r="E462" s="10" t="s">
        <v>92</v>
      </c>
      <c r="F462" s="12">
        <v>42276</v>
      </c>
      <c r="G462" s="10" t="s">
        <v>16</v>
      </c>
      <c r="H462" s="10" t="s">
        <v>31</v>
      </c>
      <c r="I462" s="13">
        <v>-1</v>
      </c>
      <c r="J462" s="14">
        <v>9345</v>
      </c>
      <c r="K462" s="14">
        <v>9345</v>
      </c>
      <c r="L462" s="13">
        <v>-1.5</v>
      </c>
      <c r="M462" s="13">
        <v>0</v>
      </c>
      <c r="N462" s="13" t="s">
        <v>53</v>
      </c>
      <c r="P462" s="11" t="str">
        <f t="shared" si="33"/>
        <v>2015-09-28</v>
      </c>
      <c r="Q462" s="11">
        <f t="shared" si="34"/>
        <v>42275</v>
      </c>
      <c r="R462" t="str">
        <f t="shared" si="35"/>
        <v>02:20:50</v>
      </c>
      <c r="S462" s="27">
        <f t="shared" si="36"/>
        <v>9.780092592592593E-2</v>
      </c>
      <c r="T462" s="29">
        <f t="shared" si="37"/>
        <v>42275.097800925927</v>
      </c>
    </row>
    <row r="463" spans="2:20" ht="38.25">
      <c r="B463" s="9" t="s">
        <v>20</v>
      </c>
      <c r="C463" s="211" t="s">
        <v>81</v>
      </c>
      <c r="D463" s="212"/>
      <c r="E463" s="10" t="s">
        <v>93</v>
      </c>
      <c r="F463" s="12">
        <v>42276</v>
      </c>
      <c r="G463" s="10" t="s">
        <v>16</v>
      </c>
      <c r="H463" s="10" t="s">
        <v>31</v>
      </c>
      <c r="I463" s="13">
        <v>-1</v>
      </c>
      <c r="J463" s="14">
        <v>9352.5</v>
      </c>
      <c r="K463" s="14">
        <v>9352.5</v>
      </c>
      <c r="L463" s="13">
        <v>-1.5</v>
      </c>
      <c r="M463" s="13">
        <v>0</v>
      </c>
      <c r="N463" s="13" t="s">
        <v>53</v>
      </c>
      <c r="P463" s="11" t="str">
        <f t="shared" ref="P463:P470" si="38">LEFT(E463,10)</f>
        <v>2015-09-28</v>
      </c>
      <c r="Q463" s="11">
        <f t="shared" ref="Q463:Q470" si="39">DATE(YEAR(P463),MONTH(P463),DAY(P463))</f>
        <v>42275</v>
      </c>
      <c r="R463" t="str">
        <f t="shared" ref="R463:R470" si="40">RIGHT(E463,8)</f>
        <v>02:24:09</v>
      </c>
      <c r="S463" s="27">
        <f t="shared" ref="S463:S470" si="41">TIME(LEFT(R463,2),MID(R463,4,2),RIGHT(R463,2))</f>
        <v>0.10010416666666666</v>
      </c>
      <c r="T463" s="29">
        <f t="shared" ref="T463:T470" si="42">Q463+S463</f>
        <v>42275.100104166668</v>
      </c>
    </row>
    <row r="464" spans="2:20" ht="38.25">
      <c r="B464" s="9" t="s">
        <v>20</v>
      </c>
      <c r="C464" s="211" t="s">
        <v>81</v>
      </c>
      <c r="D464" s="212"/>
      <c r="E464" s="10" t="s">
        <v>94</v>
      </c>
      <c r="F464" s="12">
        <v>42277</v>
      </c>
      <c r="G464" s="10" t="s">
        <v>16</v>
      </c>
      <c r="H464" s="10" t="s">
        <v>31</v>
      </c>
      <c r="I464" s="13">
        <v>-1</v>
      </c>
      <c r="J464" s="14">
        <v>9205</v>
      </c>
      <c r="K464" s="14">
        <v>9205</v>
      </c>
      <c r="L464" s="13">
        <v>-1.5</v>
      </c>
      <c r="M464" s="13">
        <v>0</v>
      </c>
      <c r="N464" s="13" t="s">
        <v>53</v>
      </c>
      <c r="P464" s="11" t="str">
        <f t="shared" si="38"/>
        <v>2015-09-28</v>
      </c>
      <c r="Q464" s="11">
        <f t="shared" si="39"/>
        <v>42275</v>
      </c>
      <c r="R464" t="str">
        <f t="shared" si="40"/>
        <v>21:33:38</v>
      </c>
      <c r="S464" s="27">
        <f t="shared" si="41"/>
        <v>0.89835648148148151</v>
      </c>
      <c r="T464" s="29">
        <f t="shared" si="42"/>
        <v>42275.898356481484</v>
      </c>
    </row>
    <row r="465" spans="2:20" ht="38.25">
      <c r="B465" s="9" t="s">
        <v>20</v>
      </c>
      <c r="C465" s="211" t="s">
        <v>81</v>
      </c>
      <c r="D465" s="212"/>
      <c r="E465" s="10" t="s">
        <v>95</v>
      </c>
      <c r="F465" s="12">
        <v>42277</v>
      </c>
      <c r="G465" s="10" t="s">
        <v>16</v>
      </c>
      <c r="H465" s="10" t="s">
        <v>31</v>
      </c>
      <c r="I465" s="13">
        <v>-1</v>
      </c>
      <c r="J465" s="14">
        <v>9132.5</v>
      </c>
      <c r="K465" s="14">
        <v>9132.5</v>
      </c>
      <c r="L465" s="13">
        <v>-1.5</v>
      </c>
      <c r="M465" s="13">
        <v>0</v>
      </c>
      <c r="N465" s="13" t="s">
        <v>53</v>
      </c>
      <c r="P465" s="11" t="str">
        <f t="shared" si="38"/>
        <v>2015-09-28</v>
      </c>
      <c r="Q465" s="11">
        <f t="shared" si="39"/>
        <v>42275</v>
      </c>
      <c r="R465" t="str">
        <f t="shared" si="40"/>
        <v>22:40:45</v>
      </c>
      <c r="S465" s="27">
        <f t="shared" si="41"/>
        <v>0.94496527777777783</v>
      </c>
      <c r="T465" s="29">
        <f t="shared" si="42"/>
        <v>42275.944965277777</v>
      </c>
    </row>
    <row r="466" spans="2:20" ht="38.25">
      <c r="B466" s="9" t="s">
        <v>20</v>
      </c>
      <c r="C466" s="211" t="s">
        <v>81</v>
      </c>
      <c r="D466" s="212"/>
      <c r="E466" s="10" t="s">
        <v>96</v>
      </c>
      <c r="F466" s="12">
        <v>42278</v>
      </c>
      <c r="G466" s="10" t="s">
        <v>16</v>
      </c>
      <c r="H466" s="10" t="s">
        <v>31</v>
      </c>
      <c r="I466" s="13">
        <v>-1</v>
      </c>
      <c r="J466" s="14">
        <v>9310</v>
      </c>
      <c r="K466" s="14">
        <v>9310</v>
      </c>
      <c r="L466" s="13">
        <v>-1.5</v>
      </c>
      <c r="M466" s="13">
        <v>0</v>
      </c>
      <c r="N466" s="13" t="s">
        <v>53</v>
      </c>
      <c r="P466" s="11" t="str">
        <f t="shared" si="38"/>
        <v>2015-09-30</v>
      </c>
      <c r="Q466" s="11">
        <f t="shared" si="39"/>
        <v>42277</v>
      </c>
      <c r="R466" t="str">
        <f t="shared" si="40"/>
        <v>01:21:34</v>
      </c>
      <c r="S466" s="27">
        <f t="shared" si="41"/>
        <v>5.6643518518518517E-2</v>
      </c>
      <c r="T466" s="29">
        <f t="shared" si="42"/>
        <v>42277.056643518517</v>
      </c>
    </row>
    <row r="467" spans="2:20">
      <c r="B467" s="216" t="s">
        <v>97</v>
      </c>
      <c r="C467" s="216"/>
      <c r="D467" s="216"/>
      <c r="E467" s="216"/>
      <c r="F467" s="216"/>
      <c r="G467" s="216"/>
      <c r="H467" s="217"/>
      <c r="I467" s="17">
        <v>-7</v>
      </c>
      <c r="J467" s="18">
        <v>9273.9285713999998</v>
      </c>
      <c r="K467" s="18">
        <v>64917.5</v>
      </c>
      <c r="L467" s="17">
        <v>-10.54</v>
      </c>
      <c r="M467" s="17">
        <v>0</v>
      </c>
      <c r="N467" s="19"/>
      <c r="P467" s="11" t="str">
        <f t="shared" si="38"/>
        <v/>
      </c>
      <c r="Q467" s="11" t="e">
        <f t="shared" si="39"/>
        <v>#VALUE!</v>
      </c>
      <c r="R467" t="str">
        <f t="shared" si="40"/>
        <v/>
      </c>
      <c r="S467" s="27" t="e">
        <f t="shared" si="41"/>
        <v>#VALUE!</v>
      </c>
      <c r="T467" s="29" t="e">
        <f t="shared" si="42"/>
        <v>#VALUE!</v>
      </c>
    </row>
    <row r="468" spans="2:20">
      <c r="B468" s="218"/>
      <c r="C468" s="218"/>
      <c r="D468" s="218"/>
      <c r="E468" s="218"/>
      <c r="F468" s="218"/>
      <c r="G468" s="218"/>
      <c r="H468" s="218"/>
      <c r="I468" s="218"/>
      <c r="J468" s="218"/>
      <c r="K468" s="218"/>
      <c r="L468" s="218"/>
      <c r="M468" s="218"/>
      <c r="N468" s="218"/>
      <c r="P468" s="11" t="str">
        <f t="shared" si="38"/>
        <v/>
      </c>
      <c r="Q468" s="11" t="e">
        <f t="shared" si="39"/>
        <v>#VALUE!</v>
      </c>
      <c r="R468" t="str">
        <f t="shared" si="40"/>
        <v/>
      </c>
      <c r="S468" s="27" t="e">
        <f t="shared" si="41"/>
        <v>#VALUE!</v>
      </c>
      <c r="T468" s="29" t="e">
        <f t="shared" si="42"/>
        <v>#VALUE!</v>
      </c>
    </row>
    <row r="469" spans="2:20">
      <c r="B469" s="219" t="s">
        <v>98</v>
      </c>
      <c r="C469" s="219"/>
      <c r="D469" s="219"/>
      <c r="E469" s="219"/>
      <c r="F469" s="219"/>
      <c r="G469" s="219"/>
      <c r="H469" s="220"/>
      <c r="I469" s="17">
        <v>0</v>
      </c>
      <c r="J469" s="17"/>
      <c r="K469" s="17">
        <v>-40</v>
      </c>
      <c r="L469" s="17">
        <v>-21.07</v>
      </c>
      <c r="M469" s="17">
        <v>0</v>
      </c>
      <c r="N469" s="19"/>
      <c r="P469" s="11" t="str">
        <f t="shared" si="38"/>
        <v/>
      </c>
      <c r="Q469" s="11" t="e">
        <f t="shared" si="39"/>
        <v>#VALUE!</v>
      </c>
      <c r="R469" t="str">
        <f t="shared" si="40"/>
        <v/>
      </c>
      <c r="S469" s="27" t="e">
        <f t="shared" si="41"/>
        <v>#VALUE!</v>
      </c>
      <c r="T469" s="29" t="e">
        <f t="shared" si="42"/>
        <v>#VALUE!</v>
      </c>
    </row>
    <row r="470" spans="2:20">
      <c r="B470" s="218"/>
      <c r="C470" s="218"/>
      <c r="D470" s="218"/>
      <c r="E470" s="218"/>
      <c r="F470" s="218"/>
      <c r="G470" s="218"/>
      <c r="H470" s="218"/>
      <c r="I470" s="218"/>
      <c r="J470" s="218"/>
      <c r="K470" s="218"/>
      <c r="L470" s="218"/>
      <c r="M470" s="218"/>
      <c r="N470" s="218"/>
      <c r="P470" s="11" t="str">
        <f t="shared" si="38"/>
        <v/>
      </c>
      <c r="Q470" s="11" t="e">
        <f t="shared" si="39"/>
        <v>#VALUE!</v>
      </c>
      <c r="R470" t="str">
        <f t="shared" si="40"/>
        <v/>
      </c>
      <c r="S470" s="27" t="e">
        <f t="shared" si="41"/>
        <v>#VALUE!</v>
      </c>
      <c r="T470" s="29" t="e">
        <f t="shared" si="42"/>
        <v>#VALUE!</v>
      </c>
    </row>
    <row r="471" spans="2:20" ht="15" customHeight="1">
      <c r="B471" s="221"/>
      <c r="C471" s="221"/>
      <c r="D471" s="221"/>
      <c r="E471" s="221"/>
      <c r="F471" s="221"/>
      <c r="G471" s="221"/>
      <c r="H471" s="221"/>
      <c r="I471" s="221"/>
      <c r="J471" s="222"/>
      <c r="K471" s="30"/>
      <c r="L471" s="20"/>
      <c r="M471" s="20"/>
      <c r="N471" s="21"/>
      <c r="P471" s="11"/>
      <c r="Q471" s="11"/>
      <c r="S471" s="27"/>
      <c r="T471" s="29"/>
    </row>
    <row r="472" spans="2:20">
      <c r="B472" s="7"/>
      <c r="C472" s="223"/>
      <c r="D472" s="223"/>
      <c r="E472" s="7"/>
      <c r="F472" s="7"/>
      <c r="G472" s="7"/>
      <c r="H472" s="7"/>
      <c r="I472" s="8"/>
      <c r="J472" s="8"/>
      <c r="K472" s="8"/>
      <c r="L472" s="8"/>
      <c r="M472" s="8"/>
      <c r="N472" s="8"/>
      <c r="P472" s="11"/>
      <c r="Q472" s="11"/>
      <c r="S472" s="27"/>
      <c r="T472" s="29"/>
    </row>
    <row r="473" spans="2:20">
      <c r="B473" s="214"/>
      <c r="C473" s="214"/>
      <c r="D473" s="214"/>
      <c r="E473" s="214"/>
      <c r="F473" s="214"/>
      <c r="G473" s="214"/>
      <c r="H473" s="214"/>
      <c r="I473" s="214"/>
      <c r="J473" s="214"/>
      <c r="K473" s="214"/>
      <c r="L473" s="214"/>
      <c r="M473" s="214"/>
      <c r="N473" s="214"/>
      <c r="P473" s="11"/>
      <c r="Q473" s="11"/>
      <c r="S473" s="27"/>
      <c r="T473" s="29"/>
    </row>
    <row r="474" spans="2:20">
      <c r="B474" s="215"/>
      <c r="C474" s="215"/>
      <c r="D474" s="215"/>
      <c r="E474" s="215"/>
      <c r="F474" s="215"/>
      <c r="G474" s="215"/>
      <c r="H474" s="215"/>
      <c r="I474" s="215"/>
      <c r="J474" s="215"/>
      <c r="K474" s="215"/>
      <c r="L474" s="215"/>
      <c r="M474" s="215"/>
      <c r="N474" s="215"/>
      <c r="P474" s="11"/>
      <c r="Q474" s="11"/>
      <c r="S474" s="27"/>
      <c r="T474" s="29"/>
    </row>
    <row r="475" spans="2:20">
      <c r="B475" s="9"/>
      <c r="C475" s="211"/>
      <c r="D475" s="212"/>
      <c r="E475" s="10"/>
      <c r="F475" s="12"/>
      <c r="G475" s="10"/>
      <c r="H475" s="10"/>
      <c r="I475" s="13"/>
      <c r="J475" s="13"/>
      <c r="K475" s="13"/>
      <c r="L475" s="13"/>
      <c r="M475" s="13"/>
      <c r="N475" s="13"/>
      <c r="P475" s="11"/>
      <c r="Q475" s="11"/>
      <c r="S475" s="27"/>
      <c r="T475" s="29"/>
    </row>
    <row r="476" spans="2:20">
      <c r="B476" s="216"/>
      <c r="C476" s="216"/>
      <c r="D476" s="216"/>
      <c r="E476" s="216"/>
      <c r="F476" s="216"/>
      <c r="G476" s="216"/>
      <c r="H476" s="217"/>
      <c r="I476" s="17"/>
      <c r="J476" s="17"/>
      <c r="K476" s="17"/>
      <c r="L476" s="17"/>
      <c r="M476" s="17"/>
      <c r="N476" s="19"/>
      <c r="P476" s="11"/>
      <c r="Q476" s="11"/>
      <c r="S476" s="27"/>
      <c r="T476" s="29"/>
    </row>
    <row r="477" spans="2:20">
      <c r="B477" s="9"/>
      <c r="C477" s="211"/>
      <c r="D477" s="212"/>
      <c r="E477" s="10"/>
      <c r="F477" s="12"/>
      <c r="G477" s="10"/>
      <c r="H477" s="10"/>
      <c r="I477" s="13"/>
      <c r="J477" s="13"/>
      <c r="K477" s="13"/>
      <c r="L477" s="13"/>
      <c r="M477" s="13"/>
      <c r="N477" s="13"/>
      <c r="P477" s="11"/>
      <c r="Q477" s="11"/>
      <c r="S477" s="27"/>
      <c r="T477" s="29"/>
    </row>
    <row r="478" spans="2:20">
      <c r="B478" s="216"/>
      <c r="C478" s="216"/>
      <c r="D478" s="216"/>
      <c r="E478" s="216"/>
      <c r="F478" s="216"/>
      <c r="G478" s="216"/>
      <c r="H478" s="217"/>
      <c r="I478" s="17"/>
      <c r="J478" s="17"/>
      <c r="K478" s="17"/>
      <c r="L478" s="17"/>
      <c r="M478" s="17"/>
      <c r="N478" s="19"/>
      <c r="P478" s="11"/>
      <c r="Q478" s="11"/>
      <c r="S478" s="27"/>
      <c r="T478" s="29"/>
    </row>
    <row r="479" spans="2:20">
      <c r="B479" s="218"/>
      <c r="C479" s="218"/>
      <c r="D479" s="218"/>
      <c r="E479" s="218"/>
      <c r="F479" s="218"/>
      <c r="G479" s="218"/>
      <c r="H479" s="218"/>
      <c r="I479" s="218"/>
      <c r="J479" s="218"/>
      <c r="K479" s="218"/>
      <c r="L479" s="218"/>
      <c r="M479" s="218"/>
      <c r="N479" s="218"/>
      <c r="P479" s="11"/>
      <c r="Q479" s="11"/>
      <c r="S479" s="27"/>
      <c r="T479" s="29"/>
    </row>
    <row r="480" spans="2:20">
      <c r="B480" s="219"/>
      <c r="C480" s="219"/>
      <c r="D480" s="219"/>
      <c r="E480" s="219"/>
      <c r="F480" s="219"/>
      <c r="G480" s="219"/>
      <c r="H480" s="220"/>
      <c r="I480" s="17"/>
      <c r="J480" s="17"/>
      <c r="K480" s="17"/>
      <c r="L480" s="17"/>
      <c r="M480" s="17"/>
      <c r="N480" s="19"/>
      <c r="P480" s="11"/>
      <c r="Q480" s="11"/>
      <c r="S480" s="27"/>
      <c r="T480" s="29"/>
    </row>
    <row r="481" spans="2:20">
      <c r="B481" s="218"/>
      <c r="C481" s="218"/>
      <c r="D481" s="218"/>
      <c r="E481" s="218"/>
      <c r="F481" s="218"/>
      <c r="G481" s="218"/>
      <c r="H481" s="218"/>
      <c r="I481" s="218"/>
      <c r="J481" s="218"/>
      <c r="K481" s="218"/>
      <c r="L481" s="218"/>
      <c r="M481" s="218"/>
      <c r="N481" s="218"/>
      <c r="P481" s="11"/>
      <c r="Q481" s="11"/>
      <c r="S481" s="27"/>
      <c r="T481" s="29"/>
    </row>
    <row r="482" spans="2:20">
      <c r="B482" s="221"/>
      <c r="C482" s="221"/>
      <c r="D482" s="221"/>
      <c r="E482" s="221"/>
      <c r="F482" s="221"/>
      <c r="G482" s="221"/>
      <c r="H482" s="221"/>
      <c r="I482" s="221"/>
      <c r="J482" s="222"/>
      <c r="K482" s="20"/>
      <c r="L482" s="20"/>
      <c r="M482" s="20"/>
      <c r="N482" s="21"/>
      <c r="P482" s="11"/>
      <c r="Q482" s="11"/>
      <c r="S482" s="27"/>
      <c r="T482" s="29"/>
    </row>
  </sheetData>
  <mergeCells count="468">
    <mergeCell ref="C477:D477"/>
    <mergeCell ref="B478:H478"/>
    <mergeCell ref="B479:N479"/>
    <mergeCell ref="B480:H480"/>
    <mergeCell ref="B481:N481"/>
    <mergeCell ref="B482:J482"/>
    <mergeCell ref="B471:J471"/>
    <mergeCell ref="C472:D472"/>
    <mergeCell ref="B473:N473"/>
    <mergeCell ref="B474:N474"/>
    <mergeCell ref="C475:D475"/>
    <mergeCell ref="B476:H476"/>
    <mergeCell ref="C465:D465"/>
    <mergeCell ref="C466:D466"/>
    <mergeCell ref="B467:H467"/>
    <mergeCell ref="B468:N468"/>
    <mergeCell ref="B469:H469"/>
    <mergeCell ref="B470:N470"/>
    <mergeCell ref="B459:H459"/>
    <mergeCell ref="C460:D460"/>
    <mergeCell ref="C461:D461"/>
    <mergeCell ref="C462:D462"/>
    <mergeCell ref="C463:D463"/>
    <mergeCell ref="C464:D464"/>
    <mergeCell ref="C453:D453"/>
    <mergeCell ref="C454:D454"/>
    <mergeCell ref="C455:D455"/>
    <mergeCell ref="C456:D456"/>
    <mergeCell ref="C457:D457"/>
    <mergeCell ref="C458:D458"/>
    <mergeCell ref="C447:D447"/>
    <mergeCell ref="C448:D448"/>
    <mergeCell ref="B449:H449"/>
    <mergeCell ref="B450:N450"/>
    <mergeCell ref="B451:H451"/>
    <mergeCell ref="C452:D452"/>
    <mergeCell ref="C441:D441"/>
    <mergeCell ref="B442:H442"/>
    <mergeCell ref="C443:D443"/>
    <mergeCell ref="C444:D444"/>
    <mergeCell ref="C445:D445"/>
    <mergeCell ref="C446:D446"/>
    <mergeCell ref="B435:H435"/>
    <mergeCell ref="C436:D436"/>
    <mergeCell ref="C437:D437"/>
    <mergeCell ref="C438:D438"/>
    <mergeCell ref="C439:D439"/>
    <mergeCell ref="C440:D440"/>
    <mergeCell ref="C429:D429"/>
    <mergeCell ref="C430:D430"/>
    <mergeCell ref="C431:D431"/>
    <mergeCell ref="C432:D432"/>
    <mergeCell ref="B433:H433"/>
    <mergeCell ref="B434:N434"/>
    <mergeCell ref="C423:D423"/>
    <mergeCell ref="C424:D424"/>
    <mergeCell ref="C425:D425"/>
    <mergeCell ref="C426:D426"/>
    <mergeCell ref="C427:D427"/>
    <mergeCell ref="C428:D428"/>
    <mergeCell ref="C417:D417"/>
    <mergeCell ref="C418:D418"/>
    <mergeCell ref="C419:D419"/>
    <mergeCell ref="C420:D420"/>
    <mergeCell ref="C421:D421"/>
    <mergeCell ref="C422:D422"/>
    <mergeCell ref="C411:D411"/>
    <mergeCell ref="C412:D412"/>
    <mergeCell ref="C413:D413"/>
    <mergeCell ref="C414:D414"/>
    <mergeCell ref="C415:D415"/>
    <mergeCell ref="C416:D416"/>
    <mergeCell ref="C405:D405"/>
    <mergeCell ref="C406:D406"/>
    <mergeCell ref="C407:D407"/>
    <mergeCell ref="C408:D408"/>
    <mergeCell ref="C409:D409"/>
    <mergeCell ref="C410:D410"/>
    <mergeCell ref="C399:D399"/>
    <mergeCell ref="C400:D400"/>
    <mergeCell ref="C401:D401"/>
    <mergeCell ref="C402:D402"/>
    <mergeCell ref="C403:D403"/>
    <mergeCell ref="C404:D404"/>
    <mergeCell ref="C393:D393"/>
    <mergeCell ref="C394:D394"/>
    <mergeCell ref="B395:H395"/>
    <mergeCell ref="C396:D396"/>
    <mergeCell ref="C397:D397"/>
    <mergeCell ref="C398:D398"/>
    <mergeCell ref="C387:D387"/>
    <mergeCell ref="C388:D388"/>
    <mergeCell ref="C389:D389"/>
    <mergeCell ref="C390:D390"/>
    <mergeCell ref="C391:D391"/>
    <mergeCell ref="C392:D392"/>
    <mergeCell ref="C381:D381"/>
    <mergeCell ref="C382:D382"/>
    <mergeCell ref="C383:D383"/>
    <mergeCell ref="C384:D384"/>
    <mergeCell ref="C385:D385"/>
    <mergeCell ref="C386:D386"/>
    <mergeCell ref="C375:D375"/>
    <mergeCell ref="C376:D376"/>
    <mergeCell ref="C377:D377"/>
    <mergeCell ref="C378:D378"/>
    <mergeCell ref="C379:D379"/>
    <mergeCell ref="C380:D380"/>
    <mergeCell ref="C369:D369"/>
    <mergeCell ref="C370:D370"/>
    <mergeCell ref="C371:D371"/>
    <mergeCell ref="C372:D372"/>
    <mergeCell ref="C373:D373"/>
    <mergeCell ref="C374:D374"/>
    <mergeCell ref="C363:D363"/>
    <mergeCell ref="C364:D364"/>
    <mergeCell ref="C365:D365"/>
    <mergeCell ref="C366:D366"/>
    <mergeCell ref="C367:D367"/>
    <mergeCell ref="C368:D368"/>
    <mergeCell ref="B357:H357"/>
    <mergeCell ref="C358:D358"/>
    <mergeCell ref="C359:D359"/>
    <mergeCell ref="C360:D360"/>
    <mergeCell ref="C361:D361"/>
    <mergeCell ref="C362:D362"/>
    <mergeCell ref="C351:D351"/>
    <mergeCell ref="C352:D352"/>
    <mergeCell ref="C353:D353"/>
    <mergeCell ref="C354:D354"/>
    <mergeCell ref="B355:H355"/>
    <mergeCell ref="B356:N356"/>
    <mergeCell ref="C345:D345"/>
    <mergeCell ref="C346:D346"/>
    <mergeCell ref="C347:D347"/>
    <mergeCell ref="C348:D348"/>
    <mergeCell ref="C349:D349"/>
    <mergeCell ref="C350:D350"/>
    <mergeCell ref="C339:D339"/>
    <mergeCell ref="C340:D340"/>
    <mergeCell ref="C341:D341"/>
    <mergeCell ref="C342:D342"/>
    <mergeCell ref="C343:D343"/>
    <mergeCell ref="C344:D344"/>
    <mergeCell ref="C333:D333"/>
    <mergeCell ref="C334:D334"/>
    <mergeCell ref="C335:D335"/>
    <mergeCell ref="C336:D336"/>
    <mergeCell ref="C337:D337"/>
    <mergeCell ref="C338:D338"/>
    <mergeCell ref="C327:D327"/>
    <mergeCell ref="C328:D328"/>
    <mergeCell ref="C329:D329"/>
    <mergeCell ref="C330:D330"/>
    <mergeCell ref="C331:D331"/>
    <mergeCell ref="C332:D332"/>
    <mergeCell ref="C321:D321"/>
    <mergeCell ref="C322:D322"/>
    <mergeCell ref="C323:D323"/>
    <mergeCell ref="C324:D324"/>
    <mergeCell ref="C325:D325"/>
    <mergeCell ref="C326:D326"/>
    <mergeCell ref="C315:D315"/>
    <mergeCell ref="C316:D316"/>
    <mergeCell ref="C317:D317"/>
    <mergeCell ref="C318:D318"/>
    <mergeCell ref="C319:D319"/>
    <mergeCell ref="C320:D320"/>
    <mergeCell ref="C309:D309"/>
    <mergeCell ref="C310:D310"/>
    <mergeCell ref="C311:D311"/>
    <mergeCell ref="C312:D312"/>
    <mergeCell ref="C313:D313"/>
    <mergeCell ref="C314:D314"/>
    <mergeCell ref="C303:D303"/>
    <mergeCell ref="C304:D304"/>
    <mergeCell ref="C305:D305"/>
    <mergeCell ref="C306:D306"/>
    <mergeCell ref="C307:D307"/>
    <mergeCell ref="C308:D308"/>
    <mergeCell ref="C297:D297"/>
    <mergeCell ref="B298:H298"/>
    <mergeCell ref="C299:D299"/>
    <mergeCell ref="C300:D300"/>
    <mergeCell ref="C301:D301"/>
    <mergeCell ref="C302:D302"/>
    <mergeCell ref="C291:D291"/>
    <mergeCell ref="C292:D292"/>
    <mergeCell ref="C293:D293"/>
    <mergeCell ref="C294:D294"/>
    <mergeCell ref="C295:D295"/>
    <mergeCell ref="C296:D296"/>
    <mergeCell ref="C285:D285"/>
    <mergeCell ref="C286:D286"/>
    <mergeCell ref="C287:D287"/>
    <mergeCell ref="C288:D288"/>
    <mergeCell ref="C289:D289"/>
    <mergeCell ref="C290:D290"/>
    <mergeCell ref="C279:D279"/>
    <mergeCell ref="C280:D280"/>
    <mergeCell ref="C281:D281"/>
    <mergeCell ref="C282:D282"/>
    <mergeCell ref="C283:D283"/>
    <mergeCell ref="C284:D284"/>
    <mergeCell ref="C273:D273"/>
    <mergeCell ref="C274:D274"/>
    <mergeCell ref="C275:D275"/>
    <mergeCell ref="C276:D276"/>
    <mergeCell ref="C277:D277"/>
    <mergeCell ref="C278:D278"/>
    <mergeCell ref="C267:D267"/>
    <mergeCell ref="C268:D268"/>
    <mergeCell ref="C269:D269"/>
    <mergeCell ref="C270:D270"/>
    <mergeCell ref="C271:D271"/>
    <mergeCell ref="C272:D272"/>
    <mergeCell ref="C261:D261"/>
    <mergeCell ref="C262:D262"/>
    <mergeCell ref="C263:D263"/>
    <mergeCell ref="C264:D264"/>
    <mergeCell ref="C265:D265"/>
    <mergeCell ref="C266:D266"/>
    <mergeCell ref="C255:D255"/>
    <mergeCell ref="C256:D256"/>
    <mergeCell ref="C257:D257"/>
    <mergeCell ref="C258:D258"/>
    <mergeCell ref="C259:D259"/>
    <mergeCell ref="C260:D260"/>
    <mergeCell ref="C249:D249"/>
    <mergeCell ref="C250:D250"/>
    <mergeCell ref="C251:D251"/>
    <mergeCell ref="C252:D252"/>
    <mergeCell ref="C253:D253"/>
    <mergeCell ref="C254:D254"/>
    <mergeCell ref="C243:D243"/>
    <mergeCell ref="C244:D244"/>
    <mergeCell ref="C245:D245"/>
    <mergeCell ref="C246:D246"/>
    <mergeCell ref="C247:D247"/>
    <mergeCell ref="C248:D248"/>
    <mergeCell ref="C237:D237"/>
    <mergeCell ref="C238:D238"/>
    <mergeCell ref="B239:H239"/>
    <mergeCell ref="B240:N240"/>
    <mergeCell ref="B241:H241"/>
    <mergeCell ref="C242:D242"/>
    <mergeCell ref="C231:D231"/>
    <mergeCell ref="C232:D232"/>
    <mergeCell ref="C233:D233"/>
    <mergeCell ref="C234:D234"/>
    <mergeCell ref="C235:D235"/>
    <mergeCell ref="C236:D236"/>
    <mergeCell ref="C225:D225"/>
    <mergeCell ref="C226:D226"/>
    <mergeCell ref="C227:D227"/>
    <mergeCell ref="C228:D228"/>
    <mergeCell ref="C229:D229"/>
    <mergeCell ref="C230:D230"/>
    <mergeCell ref="C219:D219"/>
    <mergeCell ref="C220:D220"/>
    <mergeCell ref="C221:D221"/>
    <mergeCell ref="C222:D222"/>
    <mergeCell ref="C223:D223"/>
    <mergeCell ref="C224:D224"/>
    <mergeCell ref="C213:D213"/>
    <mergeCell ref="C214:D214"/>
    <mergeCell ref="C215:D215"/>
    <mergeCell ref="C216:D216"/>
    <mergeCell ref="B217:H217"/>
    <mergeCell ref="C218:D218"/>
    <mergeCell ref="C207:D207"/>
    <mergeCell ref="C208:D208"/>
    <mergeCell ref="C209:D209"/>
    <mergeCell ref="C210:D210"/>
    <mergeCell ref="C211:D211"/>
    <mergeCell ref="C212:D212"/>
    <mergeCell ref="C201:D201"/>
    <mergeCell ref="C202:D202"/>
    <mergeCell ref="C203:D203"/>
    <mergeCell ref="C204:D204"/>
    <mergeCell ref="C205:D205"/>
    <mergeCell ref="C206:D206"/>
    <mergeCell ref="C195:D195"/>
    <mergeCell ref="C196:D196"/>
    <mergeCell ref="C197:D197"/>
    <mergeCell ref="C198:D198"/>
    <mergeCell ref="C199:D199"/>
    <mergeCell ref="C200:D200"/>
    <mergeCell ref="B189:H189"/>
    <mergeCell ref="B190:N190"/>
    <mergeCell ref="B191:H191"/>
    <mergeCell ref="B192:N192"/>
    <mergeCell ref="B193:J193"/>
    <mergeCell ref="B194:N194"/>
    <mergeCell ref="B183:H183"/>
    <mergeCell ref="B184:N184"/>
    <mergeCell ref="B185:H185"/>
    <mergeCell ref="C186:D186"/>
    <mergeCell ref="B187:H187"/>
    <mergeCell ref="C188:D188"/>
    <mergeCell ref="C177:D177"/>
    <mergeCell ref="C178:D178"/>
    <mergeCell ref="C179:D179"/>
    <mergeCell ref="C180:D180"/>
    <mergeCell ref="C181:D181"/>
    <mergeCell ref="C182:D182"/>
    <mergeCell ref="C171:D171"/>
    <mergeCell ref="C172:D172"/>
    <mergeCell ref="C173:D173"/>
    <mergeCell ref="C174:D174"/>
    <mergeCell ref="C175:D175"/>
    <mergeCell ref="C176:D176"/>
    <mergeCell ref="C165:D165"/>
    <mergeCell ref="B166:H166"/>
    <mergeCell ref="C167:D167"/>
    <mergeCell ref="C168:D168"/>
    <mergeCell ref="C169:D169"/>
    <mergeCell ref="C170:D170"/>
    <mergeCell ref="C159:D159"/>
    <mergeCell ref="C160:D160"/>
    <mergeCell ref="C161:D161"/>
    <mergeCell ref="C162:D162"/>
    <mergeCell ref="C163:D163"/>
    <mergeCell ref="C164:D164"/>
    <mergeCell ref="C153:D153"/>
    <mergeCell ref="C154:D154"/>
    <mergeCell ref="C155:D155"/>
    <mergeCell ref="C156:D156"/>
    <mergeCell ref="C157:D157"/>
    <mergeCell ref="C158:D158"/>
    <mergeCell ref="B147:H147"/>
    <mergeCell ref="B148:N148"/>
    <mergeCell ref="B149:H149"/>
    <mergeCell ref="C150:D150"/>
    <mergeCell ref="C151:D151"/>
    <mergeCell ref="C152:D152"/>
    <mergeCell ref="B141:N141"/>
    <mergeCell ref="C142:D142"/>
    <mergeCell ref="C143:D143"/>
    <mergeCell ref="B144:H144"/>
    <mergeCell ref="C145:D145"/>
    <mergeCell ref="C146:D146"/>
    <mergeCell ref="B135:N135"/>
    <mergeCell ref="B136:H136"/>
    <mergeCell ref="B137:N137"/>
    <mergeCell ref="B138:J138"/>
    <mergeCell ref="C139:D139"/>
    <mergeCell ref="B140:N140"/>
    <mergeCell ref="B129:N129"/>
    <mergeCell ref="B130:H130"/>
    <mergeCell ref="C131:D131"/>
    <mergeCell ref="B132:H132"/>
    <mergeCell ref="C133:D133"/>
    <mergeCell ref="B134:H134"/>
    <mergeCell ref="B123:N123"/>
    <mergeCell ref="B124:H124"/>
    <mergeCell ref="C125:D125"/>
    <mergeCell ref="B126:H126"/>
    <mergeCell ref="C127:D127"/>
    <mergeCell ref="B128:H128"/>
    <mergeCell ref="C117:D117"/>
    <mergeCell ref="C118:D118"/>
    <mergeCell ref="B119:H119"/>
    <mergeCell ref="C120:D120"/>
    <mergeCell ref="C121:D121"/>
    <mergeCell ref="B122:H122"/>
    <mergeCell ref="C111:D111"/>
    <mergeCell ref="B112:H112"/>
    <mergeCell ref="C113:D113"/>
    <mergeCell ref="B114:H114"/>
    <mergeCell ref="B115:N115"/>
    <mergeCell ref="B116:H116"/>
    <mergeCell ref="C105:D105"/>
    <mergeCell ref="B106:H106"/>
    <mergeCell ref="C107:D107"/>
    <mergeCell ref="B108:H108"/>
    <mergeCell ref="B109:N109"/>
    <mergeCell ref="B110:H110"/>
    <mergeCell ref="C99:D99"/>
    <mergeCell ref="B100:H100"/>
    <mergeCell ref="C101:D101"/>
    <mergeCell ref="B102:H102"/>
    <mergeCell ref="B103:N103"/>
    <mergeCell ref="B104:H104"/>
    <mergeCell ref="C93:D93"/>
    <mergeCell ref="B94:H94"/>
    <mergeCell ref="C95:D95"/>
    <mergeCell ref="B96:H96"/>
    <mergeCell ref="B97:N97"/>
    <mergeCell ref="B98:H98"/>
    <mergeCell ref="C87:D87"/>
    <mergeCell ref="C88:D88"/>
    <mergeCell ref="C89:D89"/>
    <mergeCell ref="B90:H90"/>
    <mergeCell ref="B91:N91"/>
    <mergeCell ref="B92:H92"/>
    <mergeCell ref="B81:H81"/>
    <mergeCell ref="B82:N82"/>
    <mergeCell ref="B83:H83"/>
    <mergeCell ref="C84:D84"/>
    <mergeCell ref="C85:D85"/>
    <mergeCell ref="B86:H86"/>
    <mergeCell ref="B75:H75"/>
    <mergeCell ref="B76:N76"/>
    <mergeCell ref="B77:H77"/>
    <mergeCell ref="C78:D78"/>
    <mergeCell ref="B79:H79"/>
    <mergeCell ref="C80:D80"/>
    <mergeCell ref="B69:H69"/>
    <mergeCell ref="B70:N70"/>
    <mergeCell ref="B71:H71"/>
    <mergeCell ref="C72:D72"/>
    <mergeCell ref="B73:H73"/>
    <mergeCell ref="C74:D74"/>
    <mergeCell ref="B63:H63"/>
    <mergeCell ref="B64:N64"/>
    <mergeCell ref="B65:H65"/>
    <mergeCell ref="C66:D66"/>
    <mergeCell ref="B67:H67"/>
    <mergeCell ref="C68:D68"/>
    <mergeCell ref="C57:D57"/>
    <mergeCell ref="B58:N58"/>
    <mergeCell ref="B59:N59"/>
    <mergeCell ref="C60:D60"/>
    <mergeCell ref="B61:H61"/>
    <mergeCell ref="C62:D62"/>
    <mergeCell ref="C51:D51"/>
    <mergeCell ref="B52:H52"/>
    <mergeCell ref="B53:N53"/>
    <mergeCell ref="B54:H54"/>
    <mergeCell ref="B55:N55"/>
    <mergeCell ref="B56:J56"/>
    <mergeCell ref="B45:H45"/>
    <mergeCell ref="B46:N46"/>
    <mergeCell ref="B47:H47"/>
    <mergeCell ref="C48:D48"/>
    <mergeCell ref="C49:D49"/>
    <mergeCell ref="B50:H50"/>
    <mergeCell ref="C39:D39"/>
    <mergeCell ref="C40:D40"/>
    <mergeCell ref="C41:D41"/>
    <mergeCell ref="C42:D42"/>
    <mergeCell ref="C43:D43"/>
    <mergeCell ref="C44:D44"/>
    <mergeCell ref="C33:D33"/>
    <mergeCell ref="C34:D34"/>
    <mergeCell ref="C35:D35"/>
    <mergeCell ref="C36:D36"/>
    <mergeCell ref="C37:D37"/>
    <mergeCell ref="C38:D38"/>
    <mergeCell ref="C27:D27"/>
    <mergeCell ref="C28:D28"/>
    <mergeCell ref="C29:D29"/>
    <mergeCell ref="C30:D30"/>
    <mergeCell ref="C31:D31"/>
    <mergeCell ref="B32:H32"/>
    <mergeCell ref="C21:D21"/>
    <mergeCell ref="C22:D22"/>
    <mergeCell ref="C23:D23"/>
    <mergeCell ref="C24:D24"/>
    <mergeCell ref="C25:D25"/>
    <mergeCell ref="C26:D26"/>
    <mergeCell ref="C15:D15"/>
    <mergeCell ref="B16:N16"/>
    <mergeCell ref="B17:N17"/>
    <mergeCell ref="C18:D18"/>
    <mergeCell ref="C19:D19"/>
    <mergeCell ref="C20:D20"/>
  </mergeCells>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AF324"/>
  <sheetViews>
    <sheetView tabSelected="1" zoomScale="115" zoomScaleNormal="115" workbookViewId="0">
      <pane xSplit="1" ySplit="1" topLeftCell="B285" activePane="bottomRight" state="frozen"/>
      <selection pane="topRight" activeCell="B1" sqref="B1"/>
      <selection pane="bottomLeft" activeCell="A2" sqref="A2"/>
      <selection pane="bottomRight" activeCell="E309" sqref="E309"/>
    </sheetView>
  </sheetViews>
  <sheetFormatPr defaultRowHeight="13.5"/>
  <cols>
    <col min="1" max="1" width="9" style="48"/>
    <col min="2" max="2" width="1.125" style="48" customWidth="1"/>
    <col min="3" max="3" width="7" style="48" customWidth="1"/>
    <col min="4" max="4" width="9" style="48" hidden="1" customWidth="1"/>
    <col min="5" max="5" width="17.5" style="48" bestFit="1" customWidth="1"/>
    <col min="6" max="6" width="9.125" style="48" bestFit="1" customWidth="1"/>
    <col min="7" max="7" width="5.375" style="48" customWidth="1"/>
    <col min="8" max="8" width="3.75" style="48" customWidth="1"/>
    <col min="9" max="11" width="9" style="48"/>
    <col min="12" max="12" width="2.875" style="48" customWidth="1"/>
    <col min="13" max="13" width="5.5" style="48" bestFit="1" customWidth="1"/>
    <col min="14" max="14" width="11.625" style="48" bestFit="1" customWidth="1"/>
    <col min="15" max="15" width="10.5" style="48" bestFit="1" customWidth="1"/>
    <col min="16" max="16" width="9" style="48"/>
    <col min="17" max="17" width="9.5" style="48" bestFit="1" customWidth="1"/>
    <col min="18" max="18" width="13.125" style="48" customWidth="1"/>
    <col min="19" max="19" width="26.75" style="149" customWidth="1"/>
    <col min="20" max="20" width="22.375" style="149" customWidth="1"/>
    <col min="21" max="21" width="7.125" style="48" customWidth="1"/>
    <col min="22" max="22" width="7" style="48" customWidth="1"/>
    <col min="23" max="26" width="9" style="48"/>
    <col min="27" max="27" width="1.375" style="48" customWidth="1"/>
    <col min="28" max="28" width="7.5" style="48" customWidth="1"/>
    <col min="29" max="30" width="10.25" style="48" customWidth="1"/>
    <col min="31" max="31" width="12.5" style="48" customWidth="1"/>
    <col min="32" max="32" width="10.25" style="48" customWidth="1"/>
    <col min="33" max="16384" width="9" style="48"/>
  </cols>
  <sheetData>
    <row r="1" spans="2:32" s="36" customFormat="1" ht="27">
      <c r="B1" s="31" t="s">
        <v>0</v>
      </c>
      <c r="C1" s="32" t="s">
        <v>1</v>
      </c>
      <c r="D1" s="32"/>
      <c r="E1" s="31" t="s">
        <v>2</v>
      </c>
      <c r="F1" s="31" t="s">
        <v>3</v>
      </c>
      <c r="G1" s="31" t="s">
        <v>5</v>
      </c>
      <c r="H1" s="33" t="s">
        <v>6</v>
      </c>
      <c r="I1" s="33" t="s">
        <v>7</v>
      </c>
      <c r="J1" s="33" t="s">
        <v>8</v>
      </c>
      <c r="K1" s="33" t="s">
        <v>9</v>
      </c>
      <c r="L1" s="33" t="s">
        <v>10</v>
      </c>
      <c r="M1" s="33" t="s">
        <v>11</v>
      </c>
      <c r="N1" s="34"/>
      <c r="O1" s="34"/>
      <c r="P1" s="34"/>
      <c r="Q1" s="34"/>
      <c r="R1" s="34" t="s">
        <v>476</v>
      </c>
      <c r="S1" s="35" t="s">
        <v>489</v>
      </c>
      <c r="T1" s="35" t="s">
        <v>574</v>
      </c>
      <c r="U1" s="34"/>
      <c r="V1" s="34" t="s">
        <v>479</v>
      </c>
      <c r="W1" s="36" t="s">
        <v>488</v>
      </c>
      <c r="X1" s="36" t="s">
        <v>484</v>
      </c>
      <c r="Y1" s="36" t="s">
        <v>485</v>
      </c>
      <c r="Z1" s="36" t="s">
        <v>486</v>
      </c>
      <c r="AB1" s="36" t="s">
        <v>487</v>
      </c>
      <c r="AC1" s="36" t="s">
        <v>480</v>
      </c>
      <c r="AD1" s="36" t="s">
        <v>481</v>
      </c>
      <c r="AE1" s="36" t="s">
        <v>482</v>
      </c>
      <c r="AF1" s="36" t="s">
        <v>483</v>
      </c>
    </row>
    <row r="2" spans="2:32">
      <c r="B2" s="37" t="s">
        <v>185</v>
      </c>
      <c r="C2" s="38" t="s">
        <v>234</v>
      </c>
      <c r="D2" s="38"/>
      <c r="E2" s="37" t="s">
        <v>235</v>
      </c>
      <c r="F2" s="39">
        <v>42166</v>
      </c>
      <c r="G2" s="37" t="s">
        <v>17</v>
      </c>
      <c r="H2" s="40">
        <v>1</v>
      </c>
      <c r="I2" s="41">
        <v>14332.5</v>
      </c>
      <c r="J2" s="41">
        <v>-14332.5</v>
      </c>
      <c r="K2" s="40">
        <v>-2.85</v>
      </c>
      <c r="L2" s="40">
        <v>0</v>
      </c>
      <c r="M2" s="40" t="s">
        <v>53</v>
      </c>
      <c r="N2" s="42" t="str">
        <f t="shared" ref="N2:N45" si="0">LEFT(E2,10)</f>
        <v>2015-06-09</v>
      </c>
      <c r="O2" s="42">
        <f t="shared" ref="O2:O45" si="1">DATE(YEAR(N2),MONTH(N2),DAY(N2))</f>
        <v>42164</v>
      </c>
      <c r="P2" s="43" t="str">
        <f t="shared" ref="P2:P45" si="2">RIGHT(E2,8)</f>
        <v>21:03:06</v>
      </c>
      <c r="Q2" s="44">
        <f t="shared" ref="Q2:Q45" si="3">TIME(LEFT(P2,2),MID(P2,4,2),RIGHT(P2,2))</f>
        <v>0.87715277777777778</v>
      </c>
      <c r="R2" s="45">
        <f t="shared" ref="R2:R45" si="4">O2+Q2</f>
        <v>42164.877152777779</v>
      </c>
      <c r="S2" s="46" t="s">
        <v>541</v>
      </c>
      <c r="T2" s="46"/>
      <c r="U2" s="45" t="str">
        <f>IF(M2="O",IF(H2=1,"Long","Short"),"")</f>
        <v>Long</v>
      </c>
      <c r="V2" s="47">
        <f>IF(M2="O",IF(Q2&gt;Q3,24*60*(Q3-Q2)+24*60*12,24*60*(Q3-Q2)),"")</f>
        <v>52.35000000000003</v>
      </c>
      <c r="W2" s="48">
        <f t="shared" ref="W2:W45" si="5">IF(M2="O",-(H2*I2+H3*I3),"")</f>
        <v>70</v>
      </c>
      <c r="X2" s="48">
        <f>COUNTIF(W2:W45,"&gt;0")</f>
        <v>9</v>
      </c>
      <c r="Y2" s="48">
        <f>COUNTIF(W2:W45,"&lt;0")</f>
        <v>12</v>
      </c>
      <c r="Z2" s="48">
        <f>COUNTIF(W2:W45,"=0")</f>
        <v>1</v>
      </c>
      <c r="AB2" s="49">
        <f>X2/(SUM(X2:Z2))</f>
        <v>0.40909090909090912</v>
      </c>
      <c r="AC2" s="50">
        <f>AVERAGEIF(W2:W45,"&gt;0")</f>
        <v>54.166666666666664</v>
      </c>
      <c r="AD2" s="50">
        <f>AVERAGEIF(W2:W45,"&lt;0")</f>
        <v>-82.708333333333329</v>
      </c>
      <c r="AE2" s="50">
        <f>AVERAGEIF(W2:W45,"&lt;0",V2:V45)</f>
        <v>38.948611111111127</v>
      </c>
      <c r="AF2" s="50">
        <f>AVERAGEIF(W2:W45,"&gt;0",V2:V45)</f>
        <v>26.718518518518511</v>
      </c>
    </row>
    <row r="3" spans="2:32">
      <c r="B3" s="37" t="s">
        <v>185</v>
      </c>
      <c r="C3" s="38" t="s">
        <v>234</v>
      </c>
      <c r="D3" s="38"/>
      <c r="E3" s="37" t="s">
        <v>258</v>
      </c>
      <c r="F3" s="39">
        <v>42166</v>
      </c>
      <c r="G3" s="37" t="s">
        <v>31</v>
      </c>
      <c r="H3" s="40">
        <v>-1</v>
      </c>
      <c r="I3" s="41">
        <v>14402.5</v>
      </c>
      <c r="J3" s="41">
        <v>14402.5</v>
      </c>
      <c r="K3" s="40">
        <v>-2.85</v>
      </c>
      <c r="L3" s="40">
        <v>0</v>
      </c>
      <c r="M3" s="40" t="s">
        <v>56</v>
      </c>
      <c r="N3" s="42" t="str">
        <f t="shared" si="0"/>
        <v>2015-06-09</v>
      </c>
      <c r="O3" s="42">
        <f t="shared" si="1"/>
        <v>42164</v>
      </c>
      <c r="P3" s="43" t="str">
        <f t="shared" si="2"/>
        <v>21:55:27</v>
      </c>
      <c r="Q3" s="44">
        <f t="shared" si="3"/>
        <v>0.91350694444444447</v>
      </c>
      <c r="R3" s="45">
        <f t="shared" si="4"/>
        <v>42164.913506944446</v>
      </c>
      <c r="S3" s="46"/>
      <c r="T3" s="46"/>
      <c r="U3" s="45" t="str">
        <f t="shared" ref="U3:U66" si="6">IF(M3="O",IF(H3=1,"Long","Short"),"")</f>
        <v/>
      </c>
      <c r="V3" s="47" t="str">
        <f>IF(M3="O",IF(Q3&gt;Q4,24*60*(Q4-Q3)+24*60*12,24*60*(Q4-Q3)),"")</f>
        <v/>
      </c>
      <c r="W3" s="48" t="str">
        <f t="shared" si="5"/>
        <v/>
      </c>
      <c r="AC3" s="50"/>
      <c r="AD3" s="50"/>
      <c r="AE3" s="50"/>
      <c r="AF3" s="50"/>
    </row>
    <row r="4" spans="2:32" ht="40.5">
      <c r="B4" s="37" t="s">
        <v>185</v>
      </c>
      <c r="C4" s="38" t="s">
        <v>234</v>
      </c>
      <c r="D4" s="38"/>
      <c r="E4" s="37" t="s">
        <v>259</v>
      </c>
      <c r="F4" s="39">
        <v>42167</v>
      </c>
      <c r="G4" s="37" t="s">
        <v>31</v>
      </c>
      <c r="H4" s="40">
        <v>-1</v>
      </c>
      <c r="I4" s="41">
        <v>14125</v>
      </c>
      <c r="J4" s="41">
        <v>14125</v>
      </c>
      <c r="K4" s="40">
        <v>-2.85</v>
      </c>
      <c r="L4" s="40">
        <v>0</v>
      </c>
      <c r="M4" s="40" t="s">
        <v>53</v>
      </c>
      <c r="N4" s="42" t="str">
        <f t="shared" si="0"/>
        <v>2015-06-10</v>
      </c>
      <c r="O4" s="42">
        <f t="shared" si="1"/>
        <v>42165</v>
      </c>
      <c r="P4" s="43" t="str">
        <f t="shared" si="2"/>
        <v>22:04:32</v>
      </c>
      <c r="Q4" s="44">
        <f t="shared" si="3"/>
        <v>0.91981481481481486</v>
      </c>
      <c r="R4" s="45">
        <f t="shared" si="4"/>
        <v>42165.919814814813</v>
      </c>
      <c r="S4" s="46" t="s">
        <v>542</v>
      </c>
      <c r="T4" s="46"/>
      <c r="U4" s="45" t="str">
        <f t="shared" si="6"/>
        <v>Short</v>
      </c>
      <c r="V4" s="47">
        <f>IF(M4="O",IF(Q4&gt;Q5,24*60*(Q5-Q4)+24*60,24*60*(Q5-Q4)),"")</f>
        <v>267.56666666666661</v>
      </c>
      <c r="W4" s="48">
        <f t="shared" si="5"/>
        <v>-117.5</v>
      </c>
      <c r="AC4" s="50"/>
      <c r="AD4" s="50"/>
      <c r="AE4" s="50"/>
      <c r="AF4" s="50"/>
    </row>
    <row r="5" spans="2:32">
      <c r="B5" s="37" t="s">
        <v>185</v>
      </c>
      <c r="C5" s="38" t="s">
        <v>234</v>
      </c>
      <c r="D5" s="38"/>
      <c r="E5" s="37" t="s">
        <v>236</v>
      </c>
      <c r="F5" s="39">
        <v>42167</v>
      </c>
      <c r="G5" s="37" t="s">
        <v>17</v>
      </c>
      <c r="H5" s="40">
        <v>1</v>
      </c>
      <c r="I5" s="41">
        <v>14242.5</v>
      </c>
      <c r="J5" s="41">
        <v>-14242.5</v>
      </c>
      <c r="K5" s="40">
        <v>-2.85</v>
      </c>
      <c r="L5" s="40">
        <v>0</v>
      </c>
      <c r="M5" s="40" t="s">
        <v>56</v>
      </c>
      <c r="N5" s="42" t="str">
        <f t="shared" si="0"/>
        <v>2015-06-11</v>
      </c>
      <c r="O5" s="42">
        <f t="shared" si="1"/>
        <v>42166</v>
      </c>
      <c r="P5" s="43" t="str">
        <f t="shared" si="2"/>
        <v>02:32:06</v>
      </c>
      <c r="Q5" s="44">
        <f t="shared" si="3"/>
        <v>0.10562500000000001</v>
      </c>
      <c r="R5" s="45">
        <f t="shared" si="4"/>
        <v>42166.105624999997</v>
      </c>
      <c r="S5" s="46"/>
      <c r="T5" s="46"/>
      <c r="U5" s="45" t="str">
        <f t="shared" si="6"/>
        <v/>
      </c>
      <c r="V5" s="47" t="str">
        <f t="shared" ref="V5:V68" si="7">IF(M5="O",IF(Q5&gt;Q6,24*60*(Q6-Q5)+24*60,24*60*(Q6-Q5)),"")</f>
        <v/>
      </c>
      <c r="W5" s="48" t="str">
        <f t="shared" si="5"/>
        <v/>
      </c>
      <c r="X5" s="48">
        <f>AVERAGEIF(W2:W260,"&gt;35",V2:V260)</f>
        <v>13.976388888888904</v>
      </c>
      <c r="AC5" s="50"/>
      <c r="AD5" s="50"/>
      <c r="AE5" s="50"/>
      <c r="AF5" s="50"/>
    </row>
    <row r="6" spans="2:32">
      <c r="B6" s="37" t="s">
        <v>185</v>
      </c>
      <c r="C6" s="38" t="s">
        <v>234</v>
      </c>
      <c r="D6" s="38"/>
      <c r="E6" s="37" t="s">
        <v>237</v>
      </c>
      <c r="F6" s="39">
        <v>42170</v>
      </c>
      <c r="G6" s="37" t="s">
        <v>17</v>
      </c>
      <c r="H6" s="40">
        <v>1</v>
      </c>
      <c r="I6" s="41">
        <v>14227.5</v>
      </c>
      <c r="J6" s="41">
        <v>-14227.5</v>
      </c>
      <c r="K6" s="40">
        <v>-2.85</v>
      </c>
      <c r="L6" s="40">
        <v>0</v>
      </c>
      <c r="M6" s="40" t="s">
        <v>53</v>
      </c>
      <c r="N6" s="42" t="str">
        <f t="shared" si="0"/>
        <v>2015-06-12</v>
      </c>
      <c r="O6" s="42">
        <f t="shared" si="1"/>
        <v>42167</v>
      </c>
      <c r="P6" s="43" t="str">
        <f t="shared" si="2"/>
        <v>02:21:02</v>
      </c>
      <c r="Q6" s="44">
        <f t="shared" si="3"/>
        <v>9.7939814814814827E-2</v>
      </c>
      <c r="R6" s="45">
        <f t="shared" si="4"/>
        <v>42167.097939814812</v>
      </c>
      <c r="S6" s="46" t="s">
        <v>543</v>
      </c>
      <c r="T6" s="46"/>
      <c r="U6" s="45" t="str">
        <f t="shared" si="6"/>
        <v>Long</v>
      </c>
      <c r="V6" s="47">
        <f t="shared" si="7"/>
        <v>19.766666666666627</v>
      </c>
      <c r="W6" s="48">
        <f t="shared" si="5"/>
        <v>22.5</v>
      </c>
      <c r="X6" s="200">
        <f>AVERAGE(V2:V260)</f>
        <v>10.372656250000011</v>
      </c>
      <c r="AC6" s="50"/>
      <c r="AD6" s="50"/>
      <c r="AE6" s="50"/>
      <c r="AF6" s="50"/>
    </row>
    <row r="7" spans="2:32">
      <c r="B7" s="37" t="s">
        <v>185</v>
      </c>
      <c r="C7" s="38" t="s">
        <v>234</v>
      </c>
      <c r="D7" s="38"/>
      <c r="E7" s="37" t="s">
        <v>260</v>
      </c>
      <c r="F7" s="39">
        <v>42170</v>
      </c>
      <c r="G7" s="37" t="s">
        <v>31</v>
      </c>
      <c r="H7" s="40">
        <v>-1</v>
      </c>
      <c r="I7" s="41">
        <v>14250</v>
      </c>
      <c r="J7" s="41">
        <v>14250</v>
      </c>
      <c r="K7" s="40">
        <v>-2.85</v>
      </c>
      <c r="L7" s="40">
        <v>0</v>
      </c>
      <c r="M7" s="40" t="s">
        <v>56</v>
      </c>
      <c r="N7" s="42" t="str">
        <f t="shared" si="0"/>
        <v>2015-06-12</v>
      </c>
      <c r="O7" s="42">
        <f t="shared" si="1"/>
        <v>42167</v>
      </c>
      <c r="P7" s="43" t="str">
        <f t="shared" si="2"/>
        <v>02:40:48</v>
      </c>
      <c r="Q7" s="44">
        <f t="shared" si="3"/>
        <v>0.11166666666666665</v>
      </c>
      <c r="R7" s="45">
        <f t="shared" si="4"/>
        <v>42167.111666666664</v>
      </c>
      <c r="S7" s="46"/>
      <c r="T7" s="46"/>
      <c r="U7" s="45" t="str">
        <f t="shared" si="6"/>
        <v/>
      </c>
      <c r="V7" s="47" t="str">
        <f t="shared" si="7"/>
        <v/>
      </c>
      <c r="W7" s="48" t="str">
        <f t="shared" si="5"/>
        <v/>
      </c>
      <c r="AC7" s="50"/>
      <c r="AD7" s="50"/>
      <c r="AE7" s="50"/>
      <c r="AF7" s="50"/>
    </row>
    <row r="8" spans="2:32" ht="27">
      <c r="B8" s="37" t="s">
        <v>185</v>
      </c>
      <c r="C8" s="38" t="s">
        <v>234</v>
      </c>
      <c r="D8" s="38"/>
      <c r="E8" s="37" t="s">
        <v>238</v>
      </c>
      <c r="F8" s="39">
        <v>42171</v>
      </c>
      <c r="G8" s="37" t="s">
        <v>17</v>
      </c>
      <c r="H8" s="40">
        <v>1</v>
      </c>
      <c r="I8" s="41">
        <v>14070</v>
      </c>
      <c r="J8" s="41">
        <v>-14070</v>
      </c>
      <c r="K8" s="40">
        <v>-2.85</v>
      </c>
      <c r="L8" s="40">
        <v>0</v>
      </c>
      <c r="M8" s="40" t="s">
        <v>53</v>
      </c>
      <c r="N8" s="42" t="str">
        <f t="shared" si="0"/>
        <v>2015-06-15</v>
      </c>
      <c r="O8" s="42">
        <f t="shared" si="1"/>
        <v>42170</v>
      </c>
      <c r="P8" s="43" t="str">
        <f t="shared" si="2"/>
        <v>01:44:17</v>
      </c>
      <c r="Q8" s="44">
        <f t="shared" si="3"/>
        <v>7.2418981481481473E-2</v>
      </c>
      <c r="R8" s="45">
        <f t="shared" si="4"/>
        <v>42170.072418981479</v>
      </c>
      <c r="S8" s="46" t="s">
        <v>544</v>
      </c>
      <c r="T8" s="46"/>
      <c r="U8" s="45" t="str">
        <f t="shared" si="6"/>
        <v>Long</v>
      </c>
      <c r="V8" s="47">
        <f t="shared" si="7"/>
        <v>20.000000000000007</v>
      </c>
      <c r="W8" s="48">
        <f t="shared" si="5"/>
        <v>10</v>
      </c>
      <c r="AC8" s="50"/>
      <c r="AD8" s="50"/>
      <c r="AE8" s="50"/>
      <c r="AF8" s="50"/>
    </row>
    <row r="9" spans="2:32">
      <c r="B9" s="37" t="s">
        <v>185</v>
      </c>
      <c r="C9" s="38" t="s">
        <v>234</v>
      </c>
      <c r="D9" s="38"/>
      <c r="E9" s="37" t="s">
        <v>261</v>
      </c>
      <c r="F9" s="39">
        <v>42171</v>
      </c>
      <c r="G9" s="37" t="s">
        <v>31</v>
      </c>
      <c r="H9" s="40">
        <v>-1</v>
      </c>
      <c r="I9" s="41">
        <v>14080</v>
      </c>
      <c r="J9" s="41">
        <v>14080</v>
      </c>
      <c r="K9" s="40">
        <v>-2.85</v>
      </c>
      <c r="L9" s="40">
        <v>0</v>
      </c>
      <c r="M9" s="40" t="s">
        <v>56</v>
      </c>
      <c r="N9" s="42" t="str">
        <f t="shared" si="0"/>
        <v>2015-06-15</v>
      </c>
      <c r="O9" s="42">
        <f t="shared" si="1"/>
        <v>42170</v>
      </c>
      <c r="P9" s="43" t="str">
        <f t="shared" si="2"/>
        <v>02:04:17</v>
      </c>
      <c r="Q9" s="44">
        <f t="shared" si="3"/>
        <v>8.6307870370370368E-2</v>
      </c>
      <c r="R9" s="45">
        <f t="shared" si="4"/>
        <v>42170.08630787037</v>
      </c>
      <c r="S9" s="46"/>
      <c r="T9" s="46"/>
      <c r="U9" s="45" t="str">
        <f t="shared" si="6"/>
        <v/>
      </c>
      <c r="V9" s="47" t="str">
        <f t="shared" si="7"/>
        <v/>
      </c>
      <c r="W9" s="48" t="str">
        <f t="shared" si="5"/>
        <v/>
      </c>
      <c r="AC9" s="50"/>
      <c r="AD9" s="50"/>
      <c r="AE9" s="50"/>
      <c r="AF9" s="50"/>
    </row>
    <row r="10" spans="2:32" ht="40.5">
      <c r="B10" s="37" t="s">
        <v>185</v>
      </c>
      <c r="C10" s="51" t="s">
        <v>234</v>
      </c>
      <c r="D10" s="51"/>
      <c r="E10" s="52" t="s">
        <v>262</v>
      </c>
      <c r="F10" s="53">
        <v>42172</v>
      </c>
      <c r="G10" s="52" t="s">
        <v>31</v>
      </c>
      <c r="H10" s="54">
        <v>-1</v>
      </c>
      <c r="I10" s="55">
        <v>13700</v>
      </c>
      <c r="J10" s="55">
        <v>13700</v>
      </c>
      <c r="K10" s="54">
        <v>-2.85</v>
      </c>
      <c r="L10" s="54">
        <v>0</v>
      </c>
      <c r="M10" s="54" t="s">
        <v>53</v>
      </c>
      <c r="N10" s="56" t="str">
        <f t="shared" si="0"/>
        <v>2015-06-16</v>
      </c>
      <c r="O10" s="56">
        <f t="shared" si="1"/>
        <v>42171</v>
      </c>
      <c r="P10" s="57" t="str">
        <f t="shared" si="2"/>
        <v>01:17:25</v>
      </c>
      <c r="Q10" s="58">
        <f t="shared" si="3"/>
        <v>5.376157407407408E-2</v>
      </c>
      <c r="R10" s="59">
        <f t="shared" si="4"/>
        <v>42171.053761574076</v>
      </c>
      <c r="S10" s="60" t="s">
        <v>545</v>
      </c>
      <c r="T10" s="60"/>
      <c r="U10" s="59" t="str">
        <f t="shared" si="6"/>
        <v>Short</v>
      </c>
      <c r="V10" s="61">
        <f t="shared" si="7"/>
        <v>13.1</v>
      </c>
      <c r="W10" s="62">
        <f t="shared" si="5"/>
        <v>10</v>
      </c>
      <c r="AC10" s="50"/>
      <c r="AD10" s="50"/>
      <c r="AE10" s="50"/>
      <c r="AF10" s="50"/>
    </row>
    <row r="11" spans="2:32">
      <c r="B11" s="37" t="s">
        <v>185</v>
      </c>
      <c r="C11" s="51" t="s">
        <v>234</v>
      </c>
      <c r="D11" s="51"/>
      <c r="E11" s="52" t="s">
        <v>239</v>
      </c>
      <c r="F11" s="53">
        <v>42172</v>
      </c>
      <c r="G11" s="52" t="s">
        <v>17</v>
      </c>
      <c r="H11" s="54">
        <v>1</v>
      </c>
      <c r="I11" s="55">
        <v>13690</v>
      </c>
      <c r="J11" s="55">
        <v>-13690</v>
      </c>
      <c r="K11" s="54">
        <v>-2.85</v>
      </c>
      <c r="L11" s="54">
        <v>0</v>
      </c>
      <c r="M11" s="54" t="s">
        <v>56</v>
      </c>
      <c r="N11" s="56" t="str">
        <f t="shared" si="0"/>
        <v>2015-06-16</v>
      </c>
      <c r="O11" s="56">
        <f t="shared" si="1"/>
        <v>42171</v>
      </c>
      <c r="P11" s="57" t="str">
        <f t="shared" si="2"/>
        <v>01:30:31</v>
      </c>
      <c r="Q11" s="58">
        <f t="shared" si="3"/>
        <v>6.2858796296296301E-2</v>
      </c>
      <c r="R11" s="59">
        <f t="shared" si="4"/>
        <v>42171.062858796293</v>
      </c>
      <c r="S11" s="60"/>
      <c r="T11" s="60"/>
      <c r="U11" s="59" t="str">
        <f t="shared" si="6"/>
        <v/>
      </c>
      <c r="V11" s="61" t="str">
        <f t="shared" si="7"/>
        <v/>
      </c>
      <c r="W11" s="62" t="str">
        <f t="shared" si="5"/>
        <v/>
      </c>
      <c r="AC11" s="50"/>
      <c r="AD11" s="50"/>
      <c r="AE11" s="50"/>
      <c r="AF11" s="50"/>
    </row>
    <row r="12" spans="2:32">
      <c r="B12" s="37" t="s">
        <v>185</v>
      </c>
      <c r="C12" s="51" t="s">
        <v>234</v>
      </c>
      <c r="D12" s="51"/>
      <c r="E12" s="52" t="s">
        <v>263</v>
      </c>
      <c r="F12" s="53">
        <v>42172</v>
      </c>
      <c r="G12" s="52" t="s">
        <v>31</v>
      </c>
      <c r="H12" s="54">
        <v>-1</v>
      </c>
      <c r="I12" s="55">
        <v>13577.5</v>
      </c>
      <c r="J12" s="55">
        <v>13577.5</v>
      </c>
      <c r="K12" s="54">
        <v>-2.85</v>
      </c>
      <c r="L12" s="54">
        <v>0</v>
      </c>
      <c r="M12" s="54" t="s">
        <v>53</v>
      </c>
      <c r="N12" s="56" t="str">
        <f t="shared" si="0"/>
        <v>2015-06-16</v>
      </c>
      <c r="O12" s="56">
        <f t="shared" si="1"/>
        <v>42171</v>
      </c>
      <c r="P12" s="57" t="str">
        <f t="shared" si="2"/>
        <v>02:11:04</v>
      </c>
      <c r="Q12" s="58">
        <f t="shared" si="3"/>
        <v>9.1018518518518512E-2</v>
      </c>
      <c r="R12" s="59">
        <f t="shared" si="4"/>
        <v>42171.09101851852</v>
      </c>
      <c r="S12" s="60" t="s">
        <v>546</v>
      </c>
      <c r="T12" s="60"/>
      <c r="U12" s="59" t="str">
        <f t="shared" si="6"/>
        <v>Short</v>
      </c>
      <c r="V12" s="61">
        <f t="shared" si="7"/>
        <v>8.3666666666666814</v>
      </c>
      <c r="W12" s="62">
        <f t="shared" si="5"/>
        <v>72.5</v>
      </c>
      <c r="AC12" s="50"/>
      <c r="AD12" s="50"/>
      <c r="AE12" s="50"/>
      <c r="AF12" s="50"/>
    </row>
    <row r="13" spans="2:32">
      <c r="B13" s="37" t="s">
        <v>185</v>
      </c>
      <c r="C13" s="51" t="s">
        <v>234</v>
      </c>
      <c r="D13" s="51"/>
      <c r="E13" s="52" t="s">
        <v>240</v>
      </c>
      <c r="F13" s="53">
        <v>42172</v>
      </c>
      <c r="G13" s="52" t="s">
        <v>17</v>
      </c>
      <c r="H13" s="54">
        <v>1</v>
      </c>
      <c r="I13" s="55">
        <v>13505</v>
      </c>
      <c r="J13" s="55">
        <v>-13505</v>
      </c>
      <c r="K13" s="54">
        <v>-2.85</v>
      </c>
      <c r="L13" s="54">
        <v>0</v>
      </c>
      <c r="M13" s="54" t="s">
        <v>56</v>
      </c>
      <c r="N13" s="56" t="str">
        <f t="shared" si="0"/>
        <v>2015-06-16</v>
      </c>
      <c r="O13" s="56">
        <f t="shared" si="1"/>
        <v>42171</v>
      </c>
      <c r="P13" s="57" t="str">
        <f t="shared" si="2"/>
        <v>02:19:26</v>
      </c>
      <c r="Q13" s="58">
        <f t="shared" si="3"/>
        <v>9.6828703703703708E-2</v>
      </c>
      <c r="R13" s="59">
        <f t="shared" si="4"/>
        <v>42171.096828703703</v>
      </c>
      <c r="S13" s="60"/>
      <c r="T13" s="60"/>
      <c r="U13" s="59" t="str">
        <f t="shared" si="6"/>
        <v/>
      </c>
      <c r="V13" s="61" t="str">
        <f t="shared" si="7"/>
        <v/>
      </c>
      <c r="W13" s="62" t="str">
        <f t="shared" si="5"/>
        <v/>
      </c>
      <c r="AC13" s="50"/>
      <c r="AD13" s="50"/>
      <c r="AE13" s="50"/>
      <c r="AF13" s="50"/>
    </row>
    <row r="14" spans="2:32">
      <c r="B14" s="37" t="s">
        <v>185</v>
      </c>
      <c r="C14" s="51" t="s">
        <v>234</v>
      </c>
      <c r="D14" s="51"/>
      <c r="E14" s="52" t="s">
        <v>264</v>
      </c>
      <c r="F14" s="53">
        <v>42172</v>
      </c>
      <c r="G14" s="52" t="s">
        <v>31</v>
      </c>
      <c r="H14" s="54">
        <v>-1</v>
      </c>
      <c r="I14" s="55">
        <v>13455</v>
      </c>
      <c r="J14" s="55">
        <v>13455</v>
      </c>
      <c r="K14" s="54">
        <v>-2.85</v>
      </c>
      <c r="L14" s="54">
        <v>0</v>
      </c>
      <c r="M14" s="54" t="s">
        <v>53</v>
      </c>
      <c r="N14" s="56" t="str">
        <f t="shared" si="0"/>
        <v>2015-06-16</v>
      </c>
      <c r="O14" s="56">
        <f t="shared" si="1"/>
        <v>42171</v>
      </c>
      <c r="P14" s="57" t="str">
        <f t="shared" si="2"/>
        <v>02:37:14</v>
      </c>
      <c r="Q14" s="58">
        <f t="shared" si="3"/>
        <v>0.10918981481481482</v>
      </c>
      <c r="R14" s="59">
        <f t="shared" si="4"/>
        <v>42171.109189814815</v>
      </c>
      <c r="S14" s="60"/>
      <c r="T14" s="60"/>
      <c r="U14" s="59" t="str">
        <f t="shared" si="6"/>
        <v>Short</v>
      </c>
      <c r="V14" s="61">
        <f t="shared" si="7"/>
        <v>5.4166666666666607</v>
      </c>
      <c r="W14" s="62">
        <f t="shared" si="5"/>
        <v>-7.5</v>
      </c>
      <c r="AC14" s="50"/>
      <c r="AD14" s="50"/>
      <c r="AE14" s="50"/>
      <c r="AF14" s="50"/>
    </row>
    <row r="15" spans="2:32">
      <c r="B15" s="37" t="s">
        <v>185</v>
      </c>
      <c r="C15" s="51" t="s">
        <v>234</v>
      </c>
      <c r="D15" s="51"/>
      <c r="E15" s="52" t="s">
        <v>241</v>
      </c>
      <c r="F15" s="53">
        <v>42172</v>
      </c>
      <c r="G15" s="52" t="s">
        <v>17</v>
      </c>
      <c r="H15" s="54">
        <v>1</v>
      </c>
      <c r="I15" s="55">
        <v>13462.5</v>
      </c>
      <c r="J15" s="55">
        <v>-13462.5</v>
      </c>
      <c r="K15" s="54">
        <v>-2.85</v>
      </c>
      <c r="L15" s="54">
        <v>0</v>
      </c>
      <c r="M15" s="54" t="s">
        <v>56</v>
      </c>
      <c r="N15" s="56" t="str">
        <f t="shared" si="0"/>
        <v>2015-06-16</v>
      </c>
      <c r="O15" s="56">
        <f t="shared" si="1"/>
        <v>42171</v>
      </c>
      <c r="P15" s="57" t="str">
        <f t="shared" si="2"/>
        <v>02:42:39</v>
      </c>
      <c r="Q15" s="58">
        <f t="shared" si="3"/>
        <v>0.11295138888888889</v>
      </c>
      <c r="R15" s="59">
        <f t="shared" si="4"/>
        <v>42171.112951388888</v>
      </c>
      <c r="S15" s="60"/>
      <c r="T15" s="60"/>
      <c r="U15" s="59" t="str">
        <f t="shared" si="6"/>
        <v/>
      </c>
      <c r="V15" s="61" t="str">
        <f t="shared" si="7"/>
        <v/>
      </c>
      <c r="W15" s="62" t="str">
        <f t="shared" si="5"/>
        <v/>
      </c>
      <c r="AC15" s="50"/>
      <c r="AD15" s="50"/>
      <c r="AE15" s="50"/>
      <c r="AF15" s="50"/>
    </row>
    <row r="16" spans="2:32">
      <c r="B16" s="37" t="s">
        <v>185</v>
      </c>
      <c r="C16" s="51" t="s">
        <v>234</v>
      </c>
      <c r="D16" s="51"/>
      <c r="E16" s="52" t="s">
        <v>242</v>
      </c>
      <c r="F16" s="53">
        <v>42172</v>
      </c>
      <c r="G16" s="52" t="s">
        <v>17</v>
      </c>
      <c r="H16" s="54">
        <v>1</v>
      </c>
      <c r="I16" s="55">
        <v>13555</v>
      </c>
      <c r="J16" s="55">
        <v>-13555</v>
      </c>
      <c r="K16" s="54">
        <v>-2.85</v>
      </c>
      <c r="L16" s="54">
        <v>0</v>
      </c>
      <c r="M16" s="54" t="s">
        <v>53</v>
      </c>
      <c r="N16" s="56" t="str">
        <f t="shared" si="0"/>
        <v>2015-06-16</v>
      </c>
      <c r="O16" s="56">
        <f t="shared" si="1"/>
        <v>42171</v>
      </c>
      <c r="P16" s="57" t="str">
        <f t="shared" si="2"/>
        <v>02:54:05</v>
      </c>
      <c r="Q16" s="58">
        <f t="shared" si="3"/>
        <v>0.12089120370370371</v>
      </c>
      <c r="R16" s="59">
        <f t="shared" si="4"/>
        <v>42171.120891203704</v>
      </c>
      <c r="S16" s="60"/>
      <c r="T16" s="60"/>
      <c r="U16" s="59" t="str">
        <f t="shared" si="6"/>
        <v>Long</v>
      </c>
      <c r="V16" s="61">
        <f t="shared" si="7"/>
        <v>5.7666666666666551</v>
      </c>
      <c r="W16" s="62">
        <f t="shared" si="5"/>
        <v>0</v>
      </c>
      <c r="AC16" s="50"/>
      <c r="AD16" s="50"/>
      <c r="AE16" s="50"/>
      <c r="AF16" s="50"/>
    </row>
    <row r="17" spans="2:32">
      <c r="B17" s="37" t="s">
        <v>185</v>
      </c>
      <c r="C17" s="51" t="s">
        <v>234</v>
      </c>
      <c r="D17" s="51"/>
      <c r="E17" s="52" t="s">
        <v>265</v>
      </c>
      <c r="F17" s="53">
        <v>42172</v>
      </c>
      <c r="G17" s="52" t="s">
        <v>31</v>
      </c>
      <c r="H17" s="54">
        <v>-1</v>
      </c>
      <c r="I17" s="55">
        <v>13555</v>
      </c>
      <c r="J17" s="55">
        <v>13555</v>
      </c>
      <c r="K17" s="54">
        <v>-2.85</v>
      </c>
      <c r="L17" s="54">
        <v>0</v>
      </c>
      <c r="M17" s="54" t="s">
        <v>56</v>
      </c>
      <c r="N17" s="56" t="str">
        <f t="shared" si="0"/>
        <v>2015-06-16</v>
      </c>
      <c r="O17" s="56">
        <f t="shared" si="1"/>
        <v>42171</v>
      </c>
      <c r="P17" s="57" t="str">
        <f t="shared" si="2"/>
        <v>02:59:51</v>
      </c>
      <c r="Q17" s="58">
        <f t="shared" si="3"/>
        <v>0.12489583333333333</v>
      </c>
      <c r="R17" s="59">
        <f t="shared" si="4"/>
        <v>42171.124895833331</v>
      </c>
      <c r="S17" s="60"/>
      <c r="T17" s="60"/>
      <c r="U17" s="59" t="str">
        <f t="shared" si="6"/>
        <v/>
      </c>
      <c r="V17" s="61" t="str">
        <f t="shared" si="7"/>
        <v/>
      </c>
      <c r="W17" s="62" t="str">
        <f t="shared" si="5"/>
        <v/>
      </c>
      <c r="AC17" s="50"/>
      <c r="AD17" s="50"/>
      <c r="AE17" s="50"/>
      <c r="AF17" s="50"/>
    </row>
    <row r="18" spans="2:32">
      <c r="B18" s="37" t="s">
        <v>185</v>
      </c>
      <c r="C18" s="38" t="s">
        <v>234</v>
      </c>
      <c r="D18" s="38"/>
      <c r="E18" s="37" t="s">
        <v>243</v>
      </c>
      <c r="F18" s="39">
        <v>42173</v>
      </c>
      <c r="G18" s="37" t="s">
        <v>17</v>
      </c>
      <c r="H18" s="40">
        <v>1</v>
      </c>
      <c r="I18" s="41">
        <v>13570</v>
      </c>
      <c r="J18" s="41">
        <v>-13570</v>
      </c>
      <c r="K18" s="40">
        <v>-2.85</v>
      </c>
      <c r="L18" s="40">
        <v>0</v>
      </c>
      <c r="M18" s="40" t="s">
        <v>53</v>
      </c>
      <c r="N18" s="42" t="str">
        <f t="shared" si="0"/>
        <v>2015-06-16</v>
      </c>
      <c r="O18" s="42">
        <f t="shared" si="1"/>
        <v>42171</v>
      </c>
      <c r="P18" s="43" t="str">
        <f t="shared" si="2"/>
        <v>21:04:47</v>
      </c>
      <c r="Q18" s="44">
        <f t="shared" si="3"/>
        <v>0.87832175925925926</v>
      </c>
      <c r="R18" s="45">
        <f t="shared" si="4"/>
        <v>42171.878321759257</v>
      </c>
      <c r="S18" s="46" t="s">
        <v>509</v>
      </c>
      <c r="T18" s="46"/>
      <c r="U18" s="45" t="str">
        <f t="shared" si="6"/>
        <v>Long</v>
      </c>
      <c r="V18" s="47">
        <f t="shared" si="7"/>
        <v>55.550000000000054</v>
      </c>
      <c r="W18" s="48">
        <f t="shared" si="5"/>
        <v>-62.5</v>
      </c>
      <c r="AC18" s="50"/>
      <c r="AD18" s="50"/>
      <c r="AE18" s="50"/>
      <c r="AF18" s="50"/>
    </row>
    <row r="19" spans="2:32">
      <c r="B19" s="37" t="s">
        <v>185</v>
      </c>
      <c r="C19" s="38" t="s">
        <v>234</v>
      </c>
      <c r="D19" s="38"/>
      <c r="E19" s="37" t="s">
        <v>266</v>
      </c>
      <c r="F19" s="39">
        <v>42173</v>
      </c>
      <c r="G19" s="37" t="s">
        <v>31</v>
      </c>
      <c r="H19" s="40">
        <v>-1</v>
      </c>
      <c r="I19" s="41">
        <v>13507.5</v>
      </c>
      <c r="J19" s="41">
        <v>13507.5</v>
      </c>
      <c r="K19" s="40">
        <v>-2.85</v>
      </c>
      <c r="L19" s="40">
        <v>0</v>
      </c>
      <c r="M19" s="40" t="s">
        <v>56</v>
      </c>
      <c r="N19" s="42" t="str">
        <f t="shared" si="0"/>
        <v>2015-06-16</v>
      </c>
      <c r="O19" s="42">
        <f t="shared" si="1"/>
        <v>42171</v>
      </c>
      <c r="P19" s="43" t="str">
        <f t="shared" si="2"/>
        <v>22:00:20</v>
      </c>
      <c r="Q19" s="44">
        <f t="shared" si="3"/>
        <v>0.91689814814814818</v>
      </c>
      <c r="R19" s="45">
        <f t="shared" si="4"/>
        <v>42171.916898148149</v>
      </c>
      <c r="S19" s="46"/>
      <c r="T19" s="46"/>
      <c r="U19" s="45" t="str">
        <f t="shared" si="6"/>
        <v/>
      </c>
      <c r="V19" s="47" t="str">
        <f t="shared" si="7"/>
        <v/>
      </c>
      <c r="W19" s="48" t="str">
        <f t="shared" si="5"/>
        <v/>
      </c>
      <c r="AC19" s="50"/>
      <c r="AD19" s="50"/>
      <c r="AE19" s="50"/>
      <c r="AF19" s="50"/>
    </row>
    <row r="20" spans="2:32" ht="27">
      <c r="B20" s="37" t="s">
        <v>185</v>
      </c>
      <c r="C20" s="38" t="s">
        <v>234</v>
      </c>
      <c r="D20" s="38"/>
      <c r="E20" s="37" t="s">
        <v>267</v>
      </c>
      <c r="F20" s="39">
        <v>42173</v>
      </c>
      <c r="G20" s="37" t="s">
        <v>31</v>
      </c>
      <c r="H20" s="40">
        <v>-1</v>
      </c>
      <c r="I20" s="41">
        <v>13405</v>
      </c>
      <c r="J20" s="41">
        <v>13405</v>
      </c>
      <c r="K20" s="40">
        <v>-2.85</v>
      </c>
      <c r="L20" s="40">
        <v>0</v>
      </c>
      <c r="M20" s="40" t="s">
        <v>53</v>
      </c>
      <c r="N20" s="42" t="str">
        <f t="shared" si="0"/>
        <v>2015-06-16</v>
      </c>
      <c r="O20" s="42">
        <f t="shared" si="1"/>
        <v>42171</v>
      </c>
      <c r="P20" s="43" t="str">
        <f t="shared" si="2"/>
        <v>22:46:05</v>
      </c>
      <c r="Q20" s="44">
        <f t="shared" si="3"/>
        <v>0.94866898148148149</v>
      </c>
      <c r="R20" s="45">
        <f t="shared" si="4"/>
        <v>42171.94866898148</v>
      </c>
      <c r="S20" s="46" t="s">
        <v>510</v>
      </c>
      <c r="T20" s="46"/>
      <c r="U20" s="45" t="str">
        <f t="shared" si="6"/>
        <v>Short</v>
      </c>
      <c r="V20" s="47">
        <f t="shared" si="7"/>
        <v>23.066666666666702</v>
      </c>
      <c r="W20" s="48">
        <f t="shared" si="5"/>
        <v>-117.5</v>
      </c>
      <c r="AC20" s="50"/>
      <c r="AD20" s="50"/>
      <c r="AE20" s="50"/>
      <c r="AF20" s="50"/>
    </row>
    <row r="21" spans="2:32">
      <c r="B21" s="37" t="s">
        <v>185</v>
      </c>
      <c r="C21" s="38" t="s">
        <v>234</v>
      </c>
      <c r="D21" s="38"/>
      <c r="E21" s="37" t="s">
        <v>244</v>
      </c>
      <c r="F21" s="39">
        <v>42173</v>
      </c>
      <c r="G21" s="37" t="s">
        <v>17</v>
      </c>
      <c r="H21" s="40">
        <v>1</v>
      </c>
      <c r="I21" s="41">
        <v>13522.5</v>
      </c>
      <c r="J21" s="41">
        <v>-13522.5</v>
      </c>
      <c r="K21" s="40">
        <v>-2.85</v>
      </c>
      <c r="L21" s="40">
        <v>0</v>
      </c>
      <c r="M21" s="40" t="s">
        <v>56</v>
      </c>
      <c r="N21" s="42" t="str">
        <f t="shared" si="0"/>
        <v>2015-06-16</v>
      </c>
      <c r="O21" s="42">
        <f t="shared" si="1"/>
        <v>42171</v>
      </c>
      <c r="P21" s="43" t="str">
        <f t="shared" si="2"/>
        <v>23:09:09</v>
      </c>
      <c r="Q21" s="44">
        <f t="shared" si="3"/>
        <v>0.96468750000000003</v>
      </c>
      <c r="R21" s="45">
        <f t="shared" si="4"/>
        <v>42171.964687500003</v>
      </c>
      <c r="S21" s="46"/>
      <c r="T21" s="46"/>
      <c r="U21" s="45" t="str">
        <f t="shared" si="6"/>
        <v/>
      </c>
      <c r="V21" s="47" t="str">
        <f t="shared" si="7"/>
        <v/>
      </c>
      <c r="W21" s="48" t="str">
        <f t="shared" si="5"/>
        <v/>
      </c>
      <c r="AC21" s="50"/>
      <c r="AD21" s="50"/>
      <c r="AE21" s="50"/>
      <c r="AF21" s="50"/>
    </row>
    <row r="22" spans="2:32">
      <c r="B22" s="37" t="s">
        <v>185</v>
      </c>
      <c r="C22" s="38" t="s">
        <v>234</v>
      </c>
      <c r="D22" s="38"/>
      <c r="E22" s="37" t="s">
        <v>245</v>
      </c>
      <c r="F22" s="39">
        <v>42173</v>
      </c>
      <c r="G22" s="37" t="s">
        <v>17</v>
      </c>
      <c r="H22" s="40">
        <v>1</v>
      </c>
      <c r="I22" s="41">
        <v>13622.5</v>
      </c>
      <c r="J22" s="41">
        <v>-13622.5</v>
      </c>
      <c r="K22" s="40">
        <v>-2.85</v>
      </c>
      <c r="L22" s="40">
        <v>0</v>
      </c>
      <c r="M22" s="40" t="s">
        <v>53</v>
      </c>
      <c r="N22" s="42" t="str">
        <f t="shared" si="0"/>
        <v>2015-06-17</v>
      </c>
      <c r="O22" s="42">
        <f t="shared" si="1"/>
        <v>42172</v>
      </c>
      <c r="P22" s="43" t="str">
        <f t="shared" si="2"/>
        <v>02:16:44</v>
      </c>
      <c r="Q22" s="44">
        <f t="shared" si="3"/>
        <v>9.4953703703703707E-2</v>
      </c>
      <c r="R22" s="45">
        <f t="shared" si="4"/>
        <v>42172.094953703701</v>
      </c>
      <c r="S22" s="46" t="s">
        <v>547</v>
      </c>
      <c r="T22" s="46"/>
      <c r="U22" s="45" t="str">
        <f t="shared" si="6"/>
        <v>Long</v>
      </c>
      <c r="V22" s="47">
        <f t="shared" si="7"/>
        <v>15.016666666666662</v>
      </c>
      <c r="W22" s="48">
        <f t="shared" si="5"/>
        <v>67.5</v>
      </c>
      <c r="AC22" s="50"/>
      <c r="AD22" s="50"/>
      <c r="AE22" s="50"/>
      <c r="AF22" s="50"/>
    </row>
    <row r="23" spans="2:32">
      <c r="B23" s="37" t="s">
        <v>185</v>
      </c>
      <c r="C23" s="38" t="s">
        <v>234</v>
      </c>
      <c r="D23" s="38"/>
      <c r="E23" s="37" t="s">
        <v>268</v>
      </c>
      <c r="F23" s="39">
        <v>42173</v>
      </c>
      <c r="G23" s="37" t="s">
        <v>31</v>
      </c>
      <c r="H23" s="40">
        <v>-1</v>
      </c>
      <c r="I23" s="41">
        <v>13690</v>
      </c>
      <c r="J23" s="41">
        <v>13690</v>
      </c>
      <c r="K23" s="40">
        <v>-2.85</v>
      </c>
      <c r="L23" s="40">
        <v>0</v>
      </c>
      <c r="M23" s="40" t="s">
        <v>56</v>
      </c>
      <c r="N23" s="42" t="str">
        <f t="shared" si="0"/>
        <v>2015-06-17</v>
      </c>
      <c r="O23" s="42">
        <f t="shared" si="1"/>
        <v>42172</v>
      </c>
      <c r="P23" s="43" t="str">
        <f t="shared" si="2"/>
        <v>02:31:45</v>
      </c>
      <c r="Q23" s="44">
        <f t="shared" si="3"/>
        <v>0.10538194444444444</v>
      </c>
      <c r="R23" s="45">
        <f t="shared" si="4"/>
        <v>42172.105381944442</v>
      </c>
      <c r="S23" s="46"/>
      <c r="T23" s="46"/>
      <c r="U23" s="45" t="str">
        <f t="shared" si="6"/>
        <v/>
      </c>
      <c r="V23" s="47" t="str">
        <f t="shared" si="7"/>
        <v/>
      </c>
      <c r="W23" s="48" t="str">
        <f t="shared" si="5"/>
        <v/>
      </c>
      <c r="AC23" s="50"/>
      <c r="AD23" s="50"/>
      <c r="AE23" s="50"/>
      <c r="AF23" s="50"/>
    </row>
    <row r="24" spans="2:32" ht="40.5">
      <c r="B24" s="37" t="s">
        <v>185</v>
      </c>
      <c r="C24" s="51" t="s">
        <v>234</v>
      </c>
      <c r="D24" s="51"/>
      <c r="E24" s="52" t="s">
        <v>246</v>
      </c>
      <c r="F24" s="53">
        <v>42174</v>
      </c>
      <c r="G24" s="52" t="s">
        <v>17</v>
      </c>
      <c r="H24" s="54">
        <v>1</v>
      </c>
      <c r="I24" s="55">
        <v>13365</v>
      </c>
      <c r="J24" s="55">
        <v>-13365</v>
      </c>
      <c r="K24" s="54">
        <v>-2.85</v>
      </c>
      <c r="L24" s="54">
        <v>0</v>
      </c>
      <c r="M24" s="54" t="s">
        <v>53</v>
      </c>
      <c r="N24" s="56" t="str">
        <f t="shared" si="0"/>
        <v>2015-06-18</v>
      </c>
      <c r="O24" s="56">
        <f t="shared" si="1"/>
        <v>42173</v>
      </c>
      <c r="P24" s="57" t="str">
        <f t="shared" si="2"/>
        <v>01:52:46</v>
      </c>
      <c r="Q24" s="58">
        <f t="shared" si="3"/>
        <v>7.8310185185185191E-2</v>
      </c>
      <c r="R24" s="59">
        <f t="shared" si="4"/>
        <v>42173.078310185185</v>
      </c>
      <c r="S24" s="60" t="s">
        <v>548</v>
      </c>
      <c r="T24" s="60"/>
      <c r="U24" s="59" t="str">
        <f t="shared" si="6"/>
        <v>Long</v>
      </c>
      <c r="V24" s="61">
        <f t="shared" si="7"/>
        <v>41.133333333333319</v>
      </c>
      <c r="W24" s="62">
        <f t="shared" si="5"/>
        <v>-137.5</v>
      </c>
      <c r="AC24" s="50"/>
      <c r="AD24" s="50"/>
      <c r="AE24" s="50"/>
      <c r="AF24" s="50"/>
    </row>
    <row r="25" spans="2:32">
      <c r="B25" s="37" t="s">
        <v>185</v>
      </c>
      <c r="C25" s="51" t="s">
        <v>234</v>
      </c>
      <c r="D25" s="51"/>
      <c r="E25" s="52" t="s">
        <v>269</v>
      </c>
      <c r="F25" s="53">
        <v>42174</v>
      </c>
      <c r="G25" s="52" t="s">
        <v>31</v>
      </c>
      <c r="H25" s="54">
        <v>-1</v>
      </c>
      <c r="I25" s="55">
        <v>13227.5</v>
      </c>
      <c r="J25" s="55">
        <v>26455</v>
      </c>
      <c r="K25" s="54">
        <v>-5.7</v>
      </c>
      <c r="L25" s="54">
        <v>0</v>
      </c>
      <c r="M25" s="54" t="s">
        <v>56</v>
      </c>
      <c r="N25" s="56" t="str">
        <f t="shared" si="0"/>
        <v>2015-06-18</v>
      </c>
      <c r="O25" s="56">
        <f t="shared" si="1"/>
        <v>42173</v>
      </c>
      <c r="P25" s="57" t="str">
        <f t="shared" si="2"/>
        <v>02:33:54</v>
      </c>
      <c r="Q25" s="58">
        <f t="shared" si="3"/>
        <v>0.106875</v>
      </c>
      <c r="R25" s="59">
        <f t="shared" si="4"/>
        <v>42173.106874999998</v>
      </c>
      <c r="S25" s="60"/>
      <c r="T25" s="60"/>
      <c r="U25" s="59" t="str">
        <f t="shared" si="6"/>
        <v/>
      </c>
      <c r="V25" s="61" t="str">
        <f t="shared" si="7"/>
        <v/>
      </c>
      <c r="W25" s="62" t="str">
        <f t="shared" si="5"/>
        <v/>
      </c>
      <c r="AC25" s="50"/>
      <c r="AD25" s="50"/>
      <c r="AE25" s="50"/>
      <c r="AF25" s="50"/>
    </row>
    <row r="26" spans="2:32" ht="27">
      <c r="B26" s="37" t="s">
        <v>185</v>
      </c>
      <c r="C26" s="51" t="s">
        <v>234</v>
      </c>
      <c r="D26" s="51"/>
      <c r="E26" s="52" t="s">
        <v>247</v>
      </c>
      <c r="F26" s="53">
        <v>42174</v>
      </c>
      <c r="G26" s="52" t="s">
        <v>17</v>
      </c>
      <c r="H26" s="54">
        <v>1</v>
      </c>
      <c r="I26" s="55">
        <v>13347.5</v>
      </c>
      <c r="J26" s="55">
        <v>-13347.5</v>
      </c>
      <c r="K26" s="54">
        <v>-2.85</v>
      </c>
      <c r="L26" s="54">
        <v>0</v>
      </c>
      <c r="M26" s="54" t="s">
        <v>53</v>
      </c>
      <c r="N26" s="56" t="str">
        <f t="shared" si="0"/>
        <v>2015-06-18</v>
      </c>
      <c r="O26" s="56">
        <f t="shared" si="1"/>
        <v>42173</v>
      </c>
      <c r="P26" s="57" t="str">
        <f t="shared" si="2"/>
        <v>02:11:25</v>
      </c>
      <c r="Q26" s="58">
        <f t="shared" si="3"/>
        <v>9.1261574074074078E-2</v>
      </c>
      <c r="R26" s="59">
        <f t="shared" si="4"/>
        <v>42173.091261574074</v>
      </c>
      <c r="S26" s="60" t="s">
        <v>549</v>
      </c>
      <c r="T26" s="60"/>
      <c r="U26" s="59" t="str">
        <f t="shared" si="6"/>
        <v>Long</v>
      </c>
      <c r="V26" s="61">
        <f t="shared" si="7"/>
        <v>22.483333333333324</v>
      </c>
      <c r="W26" s="62">
        <f t="shared" si="5"/>
        <v>-120</v>
      </c>
      <c r="AC26" s="50"/>
      <c r="AD26" s="50"/>
      <c r="AE26" s="50"/>
      <c r="AF26" s="50"/>
    </row>
    <row r="27" spans="2:32">
      <c r="B27" s="37" t="s">
        <v>185</v>
      </c>
      <c r="C27" s="51" t="s">
        <v>234</v>
      </c>
      <c r="D27" s="51"/>
      <c r="E27" s="52" t="s">
        <v>269</v>
      </c>
      <c r="F27" s="53">
        <v>42174</v>
      </c>
      <c r="G27" s="52" t="s">
        <v>31</v>
      </c>
      <c r="H27" s="54">
        <v>-1</v>
      </c>
      <c r="I27" s="55">
        <v>13227.5</v>
      </c>
      <c r="J27" s="55">
        <v>26455</v>
      </c>
      <c r="K27" s="54">
        <v>-5.7</v>
      </c>
      <c r="L27" s="54">
        <v>0</v>
      </c>
      <c r="M27" s="54" t="s">
        <v>56</v>
      </c>
      <c r="N27" s="56" t="str">
        <f t="shared" si="0"/>
        <v>2015-06-18</v>
      </c>
      <c r="O27" s="56">
        <f t="shared" si="1"/>
        <v>42173</v>
      </c>
      <c r="P27" s="57" t="str">
        <f t="shared" si="2"/>
        <v>02:33:54</v>
      </c>
      <c r="Q27" s="58">
        <f t="shared" si="3"/>
        <v>0.106875</v>
      </c>
      <c r="R27" s="59">
        <f t="shared" si="4"/>
        <v>42173.106874999998</v>
      </c>
      <c r="S27" s="60"/>
      <c r="T27" s="60"/>
      <c r="U27" s="59" t="str">
        <f t="shared" si="6"/>
        <v/>
      </c>
      <c r="V27" s="61" t="str">
        <f t="shared" si="7"/>
        <v/>
      </c>
      <c r="W27" s="62" t="str">
        <f t="shared" si="5"/>
        <v/>
      </c>
      <c r="AC27" s="50"/>
      <c r="AD27" s="50"/>
      <c r="AE27" s="50"/>
      <c r="AF27" s="50"/>
    </row>
    <row r="28" spans="2:32" ht="27">
      <c r="B28" s="37" t="s">
        <v>185</v>
      </c>
      <c r="C28" s="51" t="s">
        <v>234</v>
      </c>
      <c r="D28" s="51"/>
      <c r="E28" s="52" t="s">
        <v>270</v>
      </c>
      <c r="F28" s="53">
        <v>42174</v>
      </c>
      <c r="G28" s="52" t="s">
        <v>31</v>
      </c>
      <c r="H28" s="54">
        <v>-1</v>
      </c>
      <c r="I28" s="55">
        <v>13215</v>
      </c>
      <c r="J28" s="55">
        <v>13215</v>
      </c>
      <c r="K28" s="54">
        <v>-2.85</v>
      </c>
      <c r="L28" s="54">
        <v>0</v>
      </c>
      <c r="M28" s="54" t="s">
        <v>53</v>
      </c>
      <c r="N28" s="56" t="str">
        <f t="shared" si="0"/>
        <v>2015-06-18</v>
      </c>
      <c r="O28" s="56">
        <f t="shared" si="1"/>
        <v>42173</v>
      </c>
      <c r="P28" s="57" t="str">
        <f t="shared" si="2"/>
        <v>02:36:33</v>
      </c>
      <c r="Q28" s="58">
        <f t="shared" si="3"/>
        <v>0.10871527777777779</v>
      </c>
      <c r="R28" s="59">
        <f t="shared" si="4"/>
        <v>42173.108715277776</v>
      </c>
      <c r="S28" s="60" t="s">
        <v>550</v>
      </c>
      <c r="T28" s="60"/>
      <c r="U28" s="59" t="str">
        <f t="shared" si="6"/>
        <v>Short</v>
      </c>
      <c r="V28" s="61">
        <f t="shared" si="7"/>
        <v>2.8833333333332978</v>
      </c>
      <c r="W28" s="62">
        <f t="shared" si="5"/>
        <v>-25</v>
      </c>
      <c r="AC28" s="50"/>
      <c r="AD28" s="50"/>
      <c r="AE28" s="50"/>
      <c r="AF28" s="50"/>
    </row>
    <row r="29" spans="2:32">
      <c r="B29" s="37" t="s">
        <v>185</v>
      </c>
      <c r="C29" s="51" t="s">
        <v>234</v>
      </c>
      <c r="D29" s="51"/>
      <c r="E29" s="52" t="s">
        <v>248</v>
      </c>
      <c r="F29" s="53">
        <v>42174</v>
      </c>
      <c r="G29" s="52" t="s">
        <v>17</v>
      </c>
      <c r="H29" s="54">
        <v>1</v>
      </c>
      <c r="I29" s="55">
        <v>13240</v>
      </c>
      <c r="J29" s="55">
        <v>-13240</v>
      </c>
      <c r="K29" s="54">
        <v>-2.85</v>
      </c>
      <c r="L29" s="54">
        <v>0</v>
      </c>
      <c r="M29" s="54" t="s">
        <v>56</v>
      </c>
      <c r="N29" s="56" t="str">
        <f t="shared" si="0"/>
        <v>2015-06-18</v>
      </c>
      <c r="O29" s="56">
        <f t="shared" si="1"/>
        <v>42173</v>
      </c>
      <c r="P29" s="57" t="str">
        <f t="shared" si="2"/>
        <v>02:39:26</v>
      </c>
      <c r="Q29" s="58">
        <f t="shared" si="3"/>
        <v>0.11071759259259258</v>
      </c>
      <c r="R29" s="59">
        <f t="shared" si="4"/>
        <v>42173.110717592594</v>
      </c>
      <c r="S29" s="60"/>
      <c r="T29" s="60"/>
      <c r="U29" s="59" t="str">
        <f t="shared" si="6"/>
        <v/>
      </c>
      <c r="V29" s="61" t="str">
        <f t="shared" si="7"/>
        <v/>
      </c>
      <c r="W29" s="62" t="str">
        <f t="shared" si="5"/>
        <v/>
      </c>
      <c r="AC29" s="50"/>
      <c r="AD29" s="50"/>
      <c r="AE29" s="50"/>
      <c r="AF29" s="50"/>
    </row>
    <row r="30" spans="2:32" ht="27">
      <c r="B30" s="37" t="s">
        <v>185</v>
      </c>
      <c r="C30" s="63" t="s">
        <v>234</v>
      </c>
      <c r="D30" s="63"/>
      <c r="E30" s="64" t="s">
        <v>271</v>
      </c>
      <c r="F30" s="65">
        <v>42177</v>
      </c>
      <c r="G30" s="64" t="s">
        <v>31</v>
      </c>
      <c r="H30" s="66">
        <v>-1</v>
      </c>
      <c r="I30" s="67">
        <v>12882.5</v>
      </c>
      <c r="J30" s="67">
        <v>12882.5</v>
      </c>
      <c r="K30" s="66">
        <v>-2.85</v>
      </c>
      <c r="L30" s="66">
        <v>0</v>
      </c>
      <c r="M30" s="66" t="s">
        <v>53</v>
      </c>
      <c r="N30" s="68" t="str">
        <f t="shared" si="0"/>
        <v>2015-06-19</v>
      </c>
      <c r="O30" s="68">
        <f t="shared" si="1"/>
        <v>42174</v>
      </c>
      <c r="P30" s="69" t="str">
        <f t="shared" si="2"/>
        <v>01:39:35</v>
      </c>
      <c r="Q30" s="70">
        <f t="shared" si="3"/>
        <v>6.9155092592592601E-2</v>
      </c>
      <c r="R30" s="71">
        <f t="shared" si="4"/>
        <v>42174.069155092591</v>
      </c>
      <c r="S30" s="72" t="s">
        <v>551</v>
      </c>
      <c r="T30" s="72"/>
      <c r="U30" s="71" t="str">
        <f t="shared" si="6"/>
        <v>Short</v>
      </c>
      <c r="V30" s="73">
        <f t="shared" si="7"/>
        <v>17.116666666666653</v>
      </c>
      <c r="W30" s="74">
        <f t="shared" si="5"/>
        <v>-85</v>
      </c>
      <c r="AC30" s="50"/>
      <c r="AD30" s="50"/>
      <c r="AE30" s="50"/>
      <c r="AF30" s="50"/>
    </row>
    <row r="31" spans="2:32">
      <c r="B31" s="37" t="s">
        <v>185</v>
      </c>
      <c r="C31" s="63" t="s">
        <v>234</v>
      </c>
      <c r="D31" s="63"/>
      <c r="E31" s="64" t="s">
        <v>249</v>
      </c>
      <c r="F31" s="65">
        <v>42177</v>
      </c>
      <c r="G31" s="64" t="s">
        <v>17</v>
      </c>
      <c r="H31" s="66">
        <v>1</v>
      </c>
      <c r="I31" s="67">
        <v>12967.5</v>
      </c>
      <c r="J31" s="67">
        <v>-12967.5</v>
      </c>
      <c r="K31" s="66">
        <v>-2.85</v>
      </c>
      <c r="L31" s="66">
        <v>0</v>
      </c>
      <c r="M31" s="66" t="s">
        <v>56</v>
      </c>
      <c r="N31" s="68" t="str">
        <f t="shared" si="0"/>
        <v>2015-06-19</v>
      </c>
      <c r="O31" s="68">
        <f t="shared" si="1"/>
        <v>42174</v>
      </c>
      <c r="P31" s="69" t="str">
        <f t="shared" si="2"/>
        <v>01:56:42</v>
      </c>
      <c r="Q31" s="70">
        <f t="shared" si="3"/>
        <v>8.1041666666666665E-2</v>
      </c>
      <c r="R31" s="71">
        <f t="shared" si="4"/>
        <v>42174.081041666665</v>
      </c>
      <c r="S31" s="72"/>
      <c r="T31" s="72"/>
      <c r="U31" s="71" t="str">
        <f t="shared" si="6"/>
        <v/>
      </c>
      <c r="V31" s="73" t="str">
        <f t="shared" si="7"/>
        <v/>
      </c>
      <c r="W31" s="74" t="str">
        <f t="shared" si="5"/>
        <v/>
      </c>
      <c r="AC31" s="50"/>
      <c r="AD31" s="50"/>
      <c r="AE31" s="50"/>
      <c r="AF31" s="50"/>
    </row>
    <row r="32" spans="2:32" ht="27">
      <c r="B32" s="37" t="s">
        <v>185</v>
      </c>
      <c r="C32" s="63" t="s">
        <v>234</v>
      </c>
      <c r="D32" s="63"/>
      <c r="E32" s="64" t="s">
        <v>250</v>
      </c>
      <c r="F32" s="65">
        <v>42177</v>
      </c>
      <c r="G32" s="64" t="s">
        <v>17</v>
      </c>
      <c r="H32" s="66">
        <v>1</v>
      </c>
      <c r="I32" s="67">
        <v>13027.5</v>
      </c>
      <c r="J32" s="67">
        <v>-13027.5</v>
      </c>
      <c r="K32" s="66">
        <v>-2.85</v>
      </c>
      <c r="L32" s="66">
        <v>0</v>
      </c>
      <c r="M32" s="66" t="s">
        <v>53</v>
      </c>
      <c r="N32" s="68" t="str">
        <f t="shared" si="0"/>
        <v>2015-06-19</v>
      </c>
      <c r="O32" s="68">
        <f t="shared" si="1"/>
        <v>42174</v>
      </c>
      <c r="P32" s="69" t="str">
        <f t="shared" si="2"/>
        <v>02:03:44</v>
      </c>
      <c r="Q32" s="70">
        <f t="shared" si="3"/>
        <v>8.5925925925925919E-2</v>
      </c>
      <c r="R32" s="71">
        <f t="shared" si="4"/>
        <v>42174.085925925923</v>
      </c>
      <c r="S32" s="72" t="s">
        <v>552</v>
      </c>
      <c r="T32" s="72"/>
      <c r="U32" s="71" t="str">
        <f t="shared" si="6"/>
        <v>Long</v>
      </c>
      <c r="V32" s="73">
        <f t="shared" si="7"/>
        <v>19.183333333333348</v>
      </c>
      <c r="W32" s="74">
        <f t="shared" si="5"/>
        <v>-157.5</v>
      </c>
      <c r="AC32" s="50"/>
      <c r="AD32" s="50"/>
      <c r="AE32" s="50"/>
      <c r="AF32" s="50"/>
    </row>
    <row r="33" spans="2:32">
      <c r="B33" s="37" t="s">
        <v>185</v>
      </c>
      <c r="C33" s="63" t="s">
        <v>234</v>
      </c>
      <c r="D33" s="63"/>
      <c r="E33" s="64" t="s">
        <v>272</v>
      </c>
      <c r="F33" s="65">
        <v>42177</v>
      </c>
      <c r="G33" s="64" t="s">
        <v>31</v>
      </c>
      <c r="H33" s="66">
        <v>-1</v>
      </c>
      <c r="I33" s="67">
        <v>12870</v>
      </c>
      <c r="J33" s="67">
        <v>12870</v>
      </c>
      <c r="K33" s="66">
        <v>-2.85</v>
      </c>
      <c r="L33" s="66">
        <v>0</v>
      </c>
      <c r="M33" s="66" t="s">
        <v>56</v>
      </c>
      <c r="N33" s="68" t="str">
        <f t="shared" si="0"/>
        <v>2015-06-19</v>
      </c>
      <c r="O33" s="68">
        <f t="shared" si="1"/>
        <v>42174</v>
      </c>
      <c r="P33" s="69" t="str">
        <f t="shared" si="2"/>
        <v>02:22:55</v>
      </c>
      <c r="Q33" s="70">
        <f t="shared" si="3"/>
        <v>9.9247685185185189E-2</v>
      </c>
      <c r="R33" s="71">
        <f t="shared" si="4"/>
        <v>42174.099247685182</v>
      </c>
      <c r="S33" s="72"/>
      <c r="T33" s="72"/>
      <c r="U33" s="71" t="str">
        <f t="shared" si="6"/>
        <v/>
      </c>
      <c r="V33" s="73" t="str">
        <f t="shared" si="7"/>
        <v/>
      </c>
      <c r="W33" s="74" t="str">
        <f t="shared" si="5"/>
        <v/>
      </c>
      <c r="AC33" s="50"/>
      <c r="AD33" s="50"/>
      <c r="AE33" s="50"/>
      <c r="AF33" s="50"/>
    </row>
    <row r="34" spans="2:32">
      <c r="B34" s="37" t="s">
        <v>185</v>
      </c>
      <c r="C34" s="63" t="s">
        <v>234</v>
      </c>
      <c r="D34" s="63"/>
      <c r="E34" s="64" t="s">
        <v>251</v>
      </c>
      <c r="F34" s="65">
        <v>42177</v>
      </c>
      <c r="G34" s="64" t="s">
        <v>17</v>
      </c>
      <c r="H34" s="66">
        <v>1</v>
      </c>
      <c r="I34" s="67">
        <v>12885</v>
      </c>
      <c r="J34" s="67">
        <v>-12885</v>
      </c>
      <c r="K34" s="66">
        <v>-2.85</v>
      </c>
      <c r="L34" s="66">
        <v>0</v>
      </c>
      <c r="M34" s="66" t="s">
        <v>53</v>
      </c>
      <c r="N34" s="68" t="str">
        <f t="shared" si="0"/>
        <v>2015-06-19</v>
      </c>
      <c r="O34" s="68">
        <f t="shared" si="1"/>
        <v>42174</v>
      </c>
      <c r="P34" s="69" t="str">
        <f t="shared" si="2"/>
        <v>02:31:16</v>
      </c>
      <c r="Q34" s="70">
        <f t="shared" si="3"/>
        <v>0.10504629629629629</v>
      </c>
      <c r="R34" s="71">
        <f t="shared" si="4"/>
        <v>42174.105046296296</v>
      </c>
      <c r="S34" s="72" t="s">
        <v>514</v>
      </c>
      <c r="T34" s="72"/>
      <c r="U34" s="71" t="str">
        <f t="shared" si="6"/>
        <v>Long</v>
      </c>
      <c r="V34" s="73">
        <f t="shared" si="7"/>
        <v>3.2833333333333403</v>
      </c>
      <c r="W34" s="74">
        <f t="shared" si="5"/>
        <v>-77.5</v>
      </c>
      <c r="AC34" s="50"/>
      <c r="AD34" s="50"/>
      <c r="AE34" s="50"/>
      <c r="AF34" s="50"/>
    </row>
    <row r="35" spans="2:32">
      <c r="B35" s="37" t="s">
        <v>185</v>
      </c>
      <c r="C35" s="63" t="s">
        <v>234</v>
      </c>
      <c r="D35" s="63"/>
      <c r="E35" s="64" t="s">
        <v>273</v>
      </c>
      <c r="F35" s="65">
        <v>42177</v>
      </c>
      <c r="G35" s="64" t="s">
        <v>31</v>
      </c>
      <c r="H35" s="66">
        <v>-1</v>
      </c>
      <c r="I35" s="67">
        <v>12807.5</v>
      </c>
      <c r="J35" s="67">
        <v>12807.5</v>
      </c>
      <c r="K35" s="66">
        <v>-2.85</v>
      </c>
      <c r="L35" s="66">
        <v>0</v>
      </c>
      <c r="M35" s="66" t="s">
        <v>56</v>
      </c>
      <c r="N35" s="68" t="str">
        <f t="shared" si="0"/>
        <v>2015-06-19</v>
      </c>
      <c r="O35" s="68">
        <f t="shared" si="1"/>
        <v>42174</v>
      </c>
      <c r="P35" s="69" t="str">
        <f t="shared" si="2"/>
        <v>02:34:33</v>
      </c>
      <c r="Q35" s="70">
        <f t="shared" si="3"/>
        <v>0.10732638888888889</v>
      </c>
      <c r="R35" s="71">
        <f t="shared" si="4"/>
        <v>42174.10732638889</v>
      </c>
      <c r="S35" s="72"/>
      <c r="T35" s="72"/>
      <c r="U35" s="71" t="str">
        <f t="shared" si="6"/>
        <v/>
      </c>
      <c r="V35" s="73" t="str">
        <f t="shared" si="7"/>
        <v/>
      </c>
      <c r="W35" s="74" t="str">
        <f t="shared" si="5"/>
        <v/>
      </c>
      <c r="AC35" s="50"/>
      <c r="AD35" s="50"/>
      <c r="AE35" s="50"/>
      <c r="AF35" s="50"/>
    </row>
    <row r="36" spans="2:32">
      <c r="B36" s="37" t="s">
        <v>185</v>
      </c>
      <c r="C36" s="38" t="s">
        <v>234</v>
      </c>
      <c r="D36" s="38"/>
      <c r="E36" s="37" t="s">
        <v>274</v>
      </c>
      <c r="F36" s="39">
        <v>42179</v>
      </c>
      <c r="G36" s="37" t="s">
        <v>31</v>
      </c>
      <c r="H36" s="40">
        <v>-1</v>
      </c>
      <c r="I36" s="41">
        <v>12832.5</v>
      </c>
      <c r="J36" s="41">
        <v>12832.5</v>
      </c>
      <c r="K36" s="40">
        <v>-2.85</v>
      </c>
      <c r="L36" s="40">
        <v>0</v>
      </c>
      <c r="M36" s="40" t="s">
        <v>53</v>
      </c>
      <c r="N36" s="42" t="str">
        <f t="shared" si="0"/>
        <v>2015-06-23</v>
      </c>
      <c r="O36" s="42">
        <f t="shared" si="1"/>
        <v>42178</v>
      </c>
      <c r="P36" s="43" t="str">
        <f t="shared" si="2"/>
        <v>02:22:17</v>
      </c>
      <c r="Q36" s="44">
        <f t="shared" si="3"/>
        <v>9.8807870370370365E-2</v>
      </c>
      <c r="R36" s="45">
        <f t="shared" si="4"/>
        <v>42178.098807870374</v>
      </c>
      <c r="S36" s="46" t="s">
        <v>553</v>
      </c>
      <c r="T36" s="46"/>
      <c r="U36" s="45" t="str">
        <f t="shared" si="6"/>
        <v>Short</v>
      </c>
      <c r="V36" s="47">
        <f t="shared" si="7"/>
        <v>5.1666666666666821</v>
      </c>
      <c r="W36" s="48">
        <f t="shared" si="5"/>
        <v>-50</v>
      </c>
      <c r="AC36" s="50"/>
      <c r="AD36" s="50"/>
      <c r="AE36" s="50"/>
      <c r="AF36" s="50"/>
    </row>
    <row r="37" spans="2:32">
      <c r="B37" s="37" t="s">
        <v>185</v>
      </c>
      <c r="C37" s="38" t="s">
        <v>234</v>
      </c>
      <c r="D37" s="38"/>
      <c r="E37" s="37" t="s">
        <v>252</v>
      </c>
      <c r="F37" s="39">
        <v>42179</v>
      </c>
      <c r="G37" s="37" t="s">
        <v>17</v>
      </c>
      <c r="H37" s="40">
        <v>1</v>
      </c>
      <c r="I37" s="41">
        <v>12882.5</v>
      </c>
      <c r="J37" s="41">
        <v>-12882.5</v>
      </c>
      <c r="K37" s="40">
        <v>-2.85</v>
      </c>
      <c r="L37" s="40">
        <v>0</v>
      </c>
      <c r="M37" s="40" t="s">
        <v>56</v>
      </c>
      <c r="N37" s="42" t="str">
        <f t="shared" si="0"/>
        <v>2015-06-23</v>
      </c>
      <c r="O37" s="42">
        <f t="shared" si="1"/>
        <v>42178</v>
      </c>
      <c r="P37" s="43" t="str">
        <f t="shared" si="2"/>
        <v>02:27:27</v>
      </c>
      <c r="Q37" s="44">
        <f t="shared" si="3"/>
        <v>0.10239583333333334</v>
      </c>
      <c r="R37" s="45">
        <f t="shared" si="4"/>
        <v>42178.102395833332</v>
      </c>
      <c r="S37" s="46"/>
      <c r="T37" s="46"/>
      <c r="U37" s="45" t="str">
        <f t="shared" si="6"/>
        <v/>
      </c>
      <c r="V37" s="47" t="str">
        <f t="shared" si="7"/>
        <v/>
      </c>
      <c r="W37" s="48" t="str">
        <f t="shared" si="5"/>
        <v/>
      </c>
      <c r="AC37" s="50"/>
      <c r="AD37" s="50"/>
      <c r="AE37" s="50"/>
      <c r="AF37" s="50"/>
    </row>
    <row r="38" spans="2:32">
      <c r="B38" s="37" t="s">
        <v>185</v>
      </c>
      <c r="C38" s="38" t="s">
        <v>234</v>
      </c>
      <c r="D38" s="38"/>
      <c r="E38" s="37" t="s">
        <v>253</v>
      </c>
      <c r="F38" s="39">
        <v>42179</v>
      </c>
      <c r="G38" s="37" t="s">
        <v>17</v>
      </c>
      <c r="H38" s="40">
        <v>1</v>
      </c>
      <c r="I38" s="41">
        <v>13002.5</v>
      </c>
      <c r="J38" s="41">
        <v>-13002.5</v>
      </c>
      <c r="K38" s="40">
        <v>-2.85</v>
      </c>
      <c r="L38" s="40">
        <v>0</v>
      </c>
      <c r="M38" s="40" t="s">
        <v>53</v>
      </c>
      <c r="N38" s="42" t="str">
        <f t="shared" si="0"/>
        <v>2015-06-23</v>
      </c>
      <c r="O38" s="42">
        <f t="shared" si="1"/>
        <v>42178</v>
      </c>
      <c r="P38" s="43" t="str">
        <f t="shared" si="2"/>
        <v>02:36:40</v>
      </c>
      <c r="Q38" s="44">
        <f t="shared" si="3"/>
        <v>0.10879629629629629</v>
      </c>
      <c r="R38" s="45">
        <f t="shared" si="4"/>
        <v>42178.108796296299</v>
      </c>
      <c r="S38" s="46" t="s">
        <v>547</v>
      </c>
      <c r="T38" s="46"/>
      <c r="U38" s="45" t="str">
        <f t="shared" si="6"/>
        <v>Long</v>
      </c>
      <c r="V38" s="47">
        <f t="shared" si="7"/>
        <v>5.8000000000000078</v>
      </c>
      <c r="W38" s="48">
        <f t="shared" si="5"/>
        <v>20</v>
      </c>
      <c r="AC38" s="50"/>
      <c r="AD38" s="50"/>
      <c r="AE38" s="50"/>
      <c r="AF38" s="50"/>
    </row>
    <row r="39" spans="2:32">
      <c r="B39" s="37" t="s">
        <v>185</v>
      </c>
      <c r="C39" s="38" t="s">
        <v>234</v>
      </c>
      <c r="D39" s="38"/>
      <c r="E39" s="37" t="s">
        <v>275</v>
      </c>
      <c r="F39" s="39">
        <v>42179</v>
      </c>
      <c r="G39" s="37" t="s">
        <v>31</v>
      </c>
      <c r="H39" s="40">
        <v>-1</v>
      </c>
      <c r="I39" s="41">
        <v>13022.5</v>
      </c>
      <c r="J39" s="41">
        <v>13022.5</v>
      </c>
      <c r="K39" s="40">
        <v>-2.85</v>
      </c>
      <c r="L39" s="40">
        <v>0</v>
      </c>
      <c r="M39" s="40" t="s">
        <v>56</v>
      </c>
      <c r="N39" s="42" t="str">
        <f t="shared" si="0"/>
        <v>2015-06-23</v>
      </c>
      <c r="O39" s="42">
        <f t="shared" si="1"/>
        <v>42178</v>
      </c>
      <c r="P39" s="43" t="str">
        <f t="shared" si="2"/>
        <v>02:42:28</v>
      </c>
      <c r="Q39" s="44">
        <f t="shared" si="3"/>
        <v>0.11282407407407408</v>
      </c>
      <c r="R39" s="45">
        <f t="shared" si="4"/>
        <v>42178.112824074073</v>
      </c>
      <c r="S39" s="46"/>
      <c r="T39" s="46"/>
      <c r="U39" s="45" t="str">
        <f t="shared" si="6"/>
        <v/>
      </c>
      <c r="V39" s="47" t="str">
        <f t="shared" si="7"/>
        <v/>
      </c>
      <c r="W39" s="48" t="str">
        <f t="shared" si="5"/>
        <v/>
      </c>
      <c r="AC39" s="50"/>
      <c r="AD39" s="50"/>
      <c r="AE39" s="50"/>
      <c r="AF39" s="50"/>
    </row>
    <row r="40" spans="2:32" ht="27">
      <c r="B40" s="37" t="s">
        <v>185</v>
      </c>
      <c r="C40" s="38" t="s">
        <v>234</v>
      </c>
      <c r="D40" s="38"/>
      <c r="E40" s="37" t="s">
        <v>254</v>
      </c>
      <c r="F40" s="39">
        <v>42180</v>
      </c>
      <c r="G40" s="37" t="s">
        <v>17</v>
      </c>
      <c r="H40" s="40">
        <v>1</v>
      </c>
      <c r="I40" s="41">
        <v>12897.5</v>
      </c>
      <c r="J40" s="41">
        <v>-12897.5</v>
      </c>
      <c r="K40" s="40">
        <v>-2.85</v>
      </c>
      <c r="L40" s="40">
        <v>0</v>
      </c>
      <c r="M40" s="40" t="s">
        <v>53</v>
      </c>
      <c r="N40" s="42" t="str">
        <f t="shared" si="0"/>
        <v>2015-06-24</v>
      </c>
      <c r="O40" s="42">
        <f t="shared" si="1"/>
        <v>42179</v>
      </c>
      <c r="P40" s="43" t="str">
        <f t="shared" si="2"/>
        <v>01:25:07</v>
      </c>
      <c r="Q40" s="44">
        <f t="shared" si="3"/>
        <v>5.9108796296296291E-2</v>
      </c>
      <c r="R40" s="45">
        <f t="shared" si="4"/>
        <v>42179.059108796297</v>
      </c>
      <c r="S40" s="46" t="s">
        <v>554</v>
      </c>
      <c r="T40" s="46"/>
      <c r="U40" s="45" t="str">
        <f t="shared" si="6"/>
        <v>Long</v>
      </c>
      <c r="V40" s="47">
        <f t="shared" si="7"/>
        <v>4.5333333333333359</v>
      </c>
      <c r="W40" s="48">
        <f t="shared" si="5"/>
        <v>-35</v>
      </c>
      <c r="AC40" s="50"/>
      <c r="AD40" s="50"/>
      <c r="AE40" s="50"/>
      <c r="AF40" s="50"/>
    </row>
    <row r="41" spans="2:32">
      <c r="B41" s="37" t="s">
        <v>185</v>
      </c>
      <c r="C41" s="38" t="s">
        <v>234</v>
      </c>
      <c r="D41" s="38"/>
      <c r="E41" s="37" t="s">
        <v>276</v>
      </c>
      <c r="F41" s="39">
        <v>42180</v>
      </c>
      <c r="G41" s="37" t="s">
        <v>31</v>
      </c>
      <c r="H41" s="40">
        <v>-1</v>
      </c>
      <c r="I41" s="41">
        <v>12862.5</v>
      </c>
      <c r="J41" s="41">
        <v>12862.5</v>
      </c>
      <c r="K41" s="40">
        <v>-2.85</v>
      </c>
      <c r="L41" s="40">
        <v>0</v>
      </c>
      <c r="M41" s="40" t="s">
        <v>56</v>
      </c>
      <c r="N41" s="42" t="str">
        <f t="shared" si="0"/>
        <v>2015-06-24</v>
      </c>
      <c r="O41" s="42">
        <f t="shared" si="1"/>
        <v>42179</v>
      </c>
      <c r="P41" s="43" t="str">
        <f t="shared" si="2"/>
        <v>01:29:39</v>
      </c>
      <c r="Q41" s="44">
        <f t="shared" si="3"/>
        <v>6.2256944444444441E-2</v>
      </c>
      <c r="R41" s="45">
        <f t="shared" si="4"/>
        <v>42179.062256944446</v>
      </c>
      <c r="S41" s="46"/>
      <c r="T41" s="46"/>
      <c r="U41" s="45" t="str">
        <f t="shared" si="6"/>
        <v/>
      </c>
      <c r="V41" s="47" t="str">
        <f t="shared" si="7"/>
        <v/>
      </c>
      <c r="W41" s="48" t="str">
        <f t="shared" si="5"/>
        <v/>
      </c>
      <c r="AC41" s="50"/>
      <c r="AD41" s="50"/>
      <c r="AE41" s="50"/>
      <c r="AF41" s="50"/>
    </row>
    <row r="42" spans="2:32">
      <c r="B42" s="37" t="s">
        <v>185</v>
      </c>
      <c r="C42" s="38" t="s">
        <v>234</v>
      </c>
      <c r="D42" s="38"/>
      <c r="E42" s="37" t="s">
        <v>255</v>
      </c>
      <c r="F42" s="39">
        <v>42180</v>
      </c>
      <c r="G42" s="37" t="s">
        <v>17</v>
      </c>
      <c r="H42" s="40">
        <v>1</v>
      </c>
      <c r="I42" s="41">
        <v>13157.5</v>
      </c>
      <c r="J42" s="41">
        <v>-13157.5</v>
      </c>
      <c r="K42" s="40">
        <v>-2.85</v>
      </c>
      <c r="L42" s="40">
        <v>0</v>
      </c>
      <c r="M42" s="40" t="s">
        <v>53</v>
      </c>
      <c r="N42" s="42" t="str">
        <f t="shared" si="0"/>
        <v>2015-06-24</v>
      </c>
      <c r="O42" s="42">
        <f t="shared" si="1"/>
        <v>42179</v>
      </c>
      <c r="P42" s="43" t="str">
        <f t="shared" si="2"/>
        <v>02:18:33</v>
      </c>
      <c r="Q42" s="44">
        <f t="shared" si="3"/>
        <v>9.6215277777777775E-2</v>
      </c>
      <c r="R42" s="45">
        <f t="shared" si="4"/>
        <v>42179.096215277779</v>
      </c>
      <c r="S42" s="46" t="s">
        <v>547</v>
      </c>
      <c r="T42" s="46"/>
      <c r="U42" s="45" t="str">
        <f t="shared" si="6"/>
        <v>Long</v>
      </c>
      <c r="V42" s="47">
        <f t="shared" si="7"/>
        <v>36.333333333333329</v>
      </c>
      <c r="W42" s="48">
        <f t="shared" si="5"/>
        <v>65</v>
      </c>
      <c r="AC42" s="50"/>
      <c r="AD42" s="50"/>
      <c r="AE42" s="50"/>
      <c r="AF42" s="50"/>
    </row>
    <row r="43" spans="2:32">
      <c r="B43" s="37" t="s">
        <v>185</v>
      </c>
      <c r="C43" s="38" t="s">
        <v>234</v>
      </c>
      <c r="D43" s="38"/>
      <c r="E43" s="37" t="s">
        <v>277</v>
      </c>
      <c r="F43" s="39">
        <v>42180</v>
      </c>
      <c r="G43" s="37" t="s">
        <v>31</v>
      </c>
      <c r="H43" s="40">
        <v>-1</v>
      </c>
      <c r="I43" s="41">
        <v>13222.5</v>
      </c>
      <c r="J43" s="41">
        <v>13222.5</v>
      </c>
      <c r="K43" s="40">
        <v>-2.85</v>
      </c>
      <c r="L43" s="40">
        <v>0</v>
      </c>
      <c r="M43" s="40" t="s">
        <v>56</v>
      </c>
      <c r="N43" s="42" t="str">
        <f t="shared" si="0"/>
        <v>2015-06-24</v>
      </c>
      <c r="O43" s="42">
        <f t="shared" si="1"/>
        <v>42179</v>
      </c>
      <c r="P43" s="43" t="str">
        <f t="shared" si="2"/>
        <v>02:54:53</v>
      </c>
      <c r="Q43" s="44">
        <f t="shared" si="3"/>
        <v>0.12144675925925925</v>
      </c>
      <c r="R43" s="45">
        <f t="shared" si="4"/>
        <v>42179.121446759258</v>
      </c>
      <c r="S43" s="46"/>
      <c r="T43" s="46"/>
      <c r="U43" s="45" t="str">
        <f t="shared" si="6"/>
        <v/>
      </c>
      <c r="V43" s="47" t="str">
        <f t="shared" si="7"/>
        <v/>
      </c>
      <c r="W43" s="48" t="str">
        <f t="shared" si="5"/>
        <v/>
      </c>
      <c r="AC43" s="50"/>
      <c r="AD43" s="50"/>
      <c r="AE43" s="50"/>
      <c r="AF43" s="50"/>
    </row>
    <row r="44" spans="2:32">
      <c r="B44" s="37" t="s">
        <v>185</v>
      </c>
      <c r="C44" s="38" t="s">
        <v>234</v>
      </c>
      <c r="D44" s="38"/>
      <c r="E44" s="37" t="s">
        <v>256</v>
      </c>
      <c r="F44" s="39">
        <v>42181</v>
      </c>
      <c r="G44" s="37" t="s">
        <v>17</v>
      </c>
      <c r="H44" s="40">
        <v>1</v>
      </c>
      <c r="I44" s="41">
        <v>13260</v>
      </c>
      <c r="J44" s="41">
        <v>-13260</v>
      </c>
      <c r="K44" s="40">
        <v>-2.85</v>
      </c>
      <c r="L44" s="40">
        <v>0</v>
      </c>
      <c r="M44" s="40" t="s">
        <v>53</v>
      </c>
      <c r="N44" s="42" t="str">
        <f t="shared" si="0"/>
        <v>2015-06-24</v>
      </c>
      <c r="O44" s="42">
        <f t="shared" si="1"/>
        <v>42179</v>
      </c>
      <c r="P44" s="43" t="str">
        <f t="shared" si="2"/>
        <v>06:39:42</v>
      </c>
      <c r="Q44" s="44">
        <f t="shared" si="3"/>
        <v>0.27756944444444448</v>
      </c>
      <c r="R44" s="45">
        <f t="shared" si="4"/>
        <v>42179.277569444443</v>
      </c>
      <c r="S44" s="46" t="s">
        <v>508</v>
      </c>
      <c r="T44" s="46"/>
      <c r="U44" s="45" t="str">
        <f t="shared" si="6"/>
        <v>Long</v>
      </c>
      <c r="V44" s="47">
        <f t="shared" si="7"/>
        <v>69.733333333333263</v>
      </c>
      <c r="W44" s="48">
        <f t="shared" si="5"/>
        <v>150</v>
      </c>
      <c r="AC44" s="50"/>
      <c r="AD44" s="50"/>
      <c r="AE44" s="50"/>
      <c r="AF44" s="50"/>
    </row>
    <row r="45" spans="2:32">
      <c r="B45" s="37" t="s">
        <v>185</v>
      </c>
      <c r="C45" s="38" t="s">
        <v>234</v>
      </c>
      <c r="D45" s="38"/>
      <c r="E45" s="37" t="s">
        <v>278</v>
      </c>
      <c r="F45" s="39">
        <v>42181</v>
      </c>
      <c r="G45" s="37" t="s">
        <v>31</v>
      </c>
      <c r="H45" s="40">
        <v>-1</v>
      </c>
      <c r="I45" s="41">
        <v>13410</v>
      </c>
      <c r="J45" s="41">
        <v>13410</v>
      </c>
      <c r="K45" s="40">
        <v>-2.85</v>
      </c>
      <c r="L45" s="40">
        <v>0</v>
      </c>
      <c r="M45" s="40" t="s">
        <v>56</v>
      </c>
      <c r="N45" s="42" t="str">
        <f t="shared" si="0"/>
        <v>2015-06-24</v>
      </c>
      <c r="O45" s="42">
        <f t="shared" si="1"/>
        <v>42179</v>
      </c>
      <c r="P45" s="43" t="str">
        <f t="shared" si="2"/>
        <v>07:49:26</v>
      </c>
      <c r="Q45" s="44">
        <f t="shared" si="3"/>
        <v>0.32599537037037035</v>
      </c>
      <c r="R45" s="45">
        <f t="shared" si="4"/>
        <v>42179.325995370367</v>
      </c>
      <c r="S45" s="46"/>
      <c r="T45" s="46"/>
      <c r="U45" s="45" t="str">
        <f t="shared" si="6"/>
        <v/>
      </c>
      <c r="V45" s="47" t="str">
        <f t="shared" si="7"/>
        <v/>
      </c>
      <c r="W45" s="48" t="str">
        <f t="shared" si="5"/>
        <v/>
      </c>
      <c r="AC45" s="50"/>
      <c r="AD45" s="50"/>
      <c r="AE45" s="50"/>
      <c r="AF45" s="50"/>
    </row>
    <row r="46" spans="2:32">
      <c r="B46" s="37"/>
      <c r="C46" s="38"/>
      <c r="D46" s="38"/>
      <c r="E46" s="37"/>
      <c r="F46" s="39"/>
      <c r="G46" s="37"/>
      <c r="H46" s="40"/>
      <c r="I46" s="41"/>
      <c r="J46" s="41"/>
      <c r="K46" s="40"/>
      <c r="L46" s="40"/>
      <c r="M46" s="40"/>
      <c r="N46" s="42"/>
      <c r="O46" s="42"/>
      <c r="P46" s="43"/>
      <c r="Q46" s="44"/>
      <c r="R46" s="45"/>
      <c r="S46" s="46"/>
      <c r="T46" s="46"/>
      <c r="U46" s="45" t="str">
        <f t="shared" si="6"/>
        <v/>
      </c>
      <c r="V46" s="47"/>
      <c r="AC46" s="50"/>
      <c r="AD46" s="50"/>
      <c r="AE46" s="50"/>
      <c r="AF46" s="50"/>
    </row>
    <row r="47" spans="2:32" ht="27">
      <c r="B47" s="37" t="s">
        <v>185</v>
      </c>
      <c r="C47" s="51" t="s">
        <v>281</v>
      </c>
      <c r="D47" s="51"/>
      <c r="E47" s="52" t="s">
        <v>339</v>
      </c>
      <c r="F47" s="53">
        <v>42184</v>
      </c>
      <c r="G47" s="52" t="s">
        <v>31</v>
      </c>
      <c r="H47" s="54">
        <v>-1</v>
      </c>
      <c r="I47" s="55">
        <v>12400</v>
      </c>
      <c r="J47" s="55">
        <v>12400</v>
      </c>
      <c r="K47" s="54">
        <v>-2.85</v>
      </c>
      <c r="L47" s="54">
        <v>0</v>
      </c>
      <c r="M47" s="54" t="s">
        <v>53</v>
      </c>
      <c r="N47" s="56" t="str">
        <f t="shared" ref="N47:N78" si="8">LEFT(E47,10)</f>
        <v>2015-06-26</v>
      </c>
      <c r="O47" s="56">
        <f t="shared" ref="O47:O78" si="9">DATE(YEAR(N47),MONTH(N47),DAY(N47))</f>
        <v>42181</v>
      </c>
      <c r="P47" s="57" t="str">
        <f t="shared" ref="P47:P78" si="10">RIGHT(E47,8)</f>
        <v>01:05:59</v>
      </c>
      <c r="Q47" s="58">
        <f t="shared" ref="Q47:Q78" si="11">TIME(LEFT(P47,2),MID(P47,4,2),RIGHT(P47,2))</f>
        <v>4.5821759259259263E-2</v>
      </c>
      <c r="R47" s="59">
        <f t="shared" ref="R47:R78" si="12">O47+Q47</f>
        <v>42181.04582175926</v>
      </c>
      <c r="S47" s="60" t="s">
        <v>503</v>
      </c>
      <c r="T47" s="60"/>
      <c r="U47" s="59" t="str">
        <f t="shared" si="6"/>
        <v>Short</v>
      </c>
      <c r="V47" s="61">
        <f t="shared" si="7"/>
        <v>20.45</v>
      </c>
      <c r="W47" s="62">
        <f t="shared" ref="W47:W68" si="13">IF(M47="O",-(H47*I47+H48*I48),"")</f>
        <v>12.5</v>
      </c>
      <c r="X47" s="48">
        <f>COUNTIF(W47:W158,"&gt;0")</f>
        <v>23</v>
      </c>
      <c r="Y47" s="48">
        <f>COUNTIF(W47:W158,"&lt;0")</f>
        <v>31</v>
      </c>
      <c r="Z47" s="48">
        <f>COUNTIF(W47:W158,"=0")</f>
        <v>2</v>
      </c>
      <c r="AB47" s="49">
        <f>X47/(SUM(X47:Z47))</f>
        <v>0.4107142857142857</v>
      </c>
      <c r="AC47" s="50">
        <f>AVERAGEIF(W47:W158,"&gt;0")</f>
        <v>50.217391304347828</v>
      </c>
      <c r="AD47" s="50">
        <f>AVERAGEIF(W47:W158,"&lt;0")</f>
        <v>-67.661290322580641</v>
      </c>
      <c r="AE47" s="50">
        <f>AVERAGEIF(W47:W158,"&lt;0",V47:V158)</f>
        <v>6.4188172043010647</v>
      </c>
      <c r="AF47" s="50">
        <f>AVERAGEIF(W47:W158,"&gt;0",V47:V158)</f>
        <v>6.2195652173913185</v>
      </c>
    </row>
    <row r="48" spans="2:32">
      <c r="B48" s="37" t="s">
        <v>185</v>
      </c>
      <c r="C48" s="51" t="s">
        <v>281</v>
      </c>
      <c r="D48" s="51"/>
      <c r="E48" s="52" t="s">
        <v>282</v>
      </c>
      <c r="F48" s="53">
        <v>42184</v>
      </c>
      <c r="G48" s="52" t="s">
        <v>17</v>
      </c>
      <c r="H48" s="54">
        <v>1</v>
      </c>
      <c r="I48" s="55">
        <v>12387.5</v>
      </c>
      <c r="J48" s="55">
        <v>-12387.5</v>
      </c>
      <c r="K48" s="54">
        <v>-2.85</v>
      </c>
      <c r="L48" s="54">
        <v>0</v>
      </c>
      <c r="M48" s="54" t="s">
        <v>56</v>
      </c>
      <c r="N48" s="56" t="str">
        <f t="shared" si="8"/>
        <v>2015-06-26</v>
      </c>
      <c r="O48" s="56">
        <f t="shared" si="9"/>
        <v>42181</v>
      </c>
      <c r="P48" s="57" t="str">
        <f t="shared" si="10"/>
        <v>01:26:26</v>
      </c>
      <c r="Q48" s="58">
        <f t="shared" si="11"/>
        <v>6.0023148148148152E-2</v>
      </c>
      <c r="R48" s="59">
        <f t="shared" si="12"/>
        <v>42181.060023148151</v>
      </c>
      <c r="S48" s="60"/>
      <c r="T48" s="60"/>
      <c r="U48" s="59" t="str">
        <f t="shared" si="6"/>
        <v/>
      </c>
      <c r="V48" s="61" t="str">
        <f t="shared" si="7"/>
        <v/>
      </c>
      <c r="W48" s="62" t="str">
        <f t="shared" si="13"/>
        <v/>
      </c>
      <c r="AC48" s="50"/>
      <c r="AD48" s="50"/>
      <c r="AE48" s="50"/>
      <c r="AF48" s="50"/>
    </row>
    <row r="49" spans="2:32">
      <c r="B49" s="37" t="s">
        <v>185</v>
      </c>
      <c r="C49" s="51" t="s">
        <v>281</v>
      </c>
      <c r="D49" s="51"/>
      <c r="E49" s="52" t="s">
        <v>340</v>
      </c>
      <c r="F49" s="53">
        <v>42184</v>
      </c>
      <c r="G49" s="52" t="s">
        <v>31</v>
      </c>
      <c r="H49" s="54">
        <v>-1</v>
      </c>
      <c r="I49" s="55">
        <v>12310</v>
      </c>
      <c r="J49" s="55">
        <v>12310</v>
      </c>
      <c r="K49" s="54">
        <v>-2.85</v>
      </c>
      <c r="L49" s="54">
        <v>0</v>
      </c>
      <c r="M49" s="54" t="s">
        <v>53</v>
      </c>
      <c r="N49" s="56" t="str">
        <f t="shared" si="8"/>
        <v>2015-06-26</v>
      </c>
      <c r="O49" s="56">
        <f t="shared" si="9"/>
        <v>42181</v>
      </c>
      <c r="P49" s="57" t="str">
        <f t="shared" si="10"/>
        <v>01:30:18</v>
      </c>
      <c r="Q49" s="58">
        <f t="shared" si="11"/>
        <v>6.2708333333333324E-2</v>
      </c>
      <c r="R49" s="59">
        <f t="shared" si="12"/>
        <v>42181.062708333331</v>
      </c>
      <c r="S49" s="60"/>
      <c r="T49" s="60"/>
      <c r="U49" s="59" t="str">
        <f t="shared" si="6"/>
        <v>Short</v>
      </c>
      <c r="V49" s="61">
        <f t="shared" si="7"/>
        <v>1.2666666666666915</v>
      </c>
      <c r="W49" s="62">
        <f t="shared" si="13"/>
        <v>22.5</v>
      </c>
      <c r="AC49" s="50"/>
      <c r="AD49" s="50"/>
      <c r="AE49" s="50"/>
      <c r="AF49" s="50"/>
    </row>
    <row r="50" spans="2:32">
      <c r="B50" s="37" t="s">
        <v>185</v>
      </c>
      <c r="C50" s="51" t="s">
        <v>281</v>
      </c>
      <c r="D50" s="51"/>
      <c r="E50" s="52" t="s">
        <v>283</v>
      </c>
      <c r="F50" s="53">
        <v>42184</v>
      </c>
      <c r="G50" s="52" t="s">
        <v>17</v>
      </c>
      <c r="H50" s="54">
        <v>1</v>
      </c>
      <c r="I50" s="55">
        <v>12287.5</v>
      </c>
      <c r="J50" s="55">
        <v>-12287.5</v>
      </c>
      <c r="K50" s="54">
        <v>-2.85</v>
      </c>
      <c r="L50" s="54">
        <v>0</v>
      </c>
      <c r="M50" s="54" t="s">
        <v>56</v>
      </c>
      <c r="N50" s="56" t="str">
        <f t="shared" si="8"/>
        <v>2015-06-26</v>
      </c>
      <c r="O50" s="56">
        <f t="shared" si="9"/>
        <v>42181</v>
      </c>
      <c r="P50" s="57" t="str">
        <f t="shared" si="10"/>
        <v>01:31:34</v>
      </c>
      <c r="Q50" s="58">
        <f t="shared" si="11"/>
        <v>6.3587962962962971E-2</v>
      </c>
      <c r="R50" s="59">
        <f t="shared" si="12"/>
        <v>42181.063587962963</v>
      </c>
      <c r="S50" s="60"/>
      <c r="T50" s="60"/>
      <c r="U50" s="59" t="str">
        <f t="shared" si="6"/>
        <v/>
      </c>
      <c r="V50" s="61" t="str">
        <f t="shared" si="7"/>
        <v/>
      </c>
      <c r="W50" s="62" t="str">
        <f t="shared" si="13"/>
        <v/>
      </c>
      <c r="AC50" s="50"/>
      <c r="AD50" s="50"/>
      <c r="AE50" s="50"/>
      <c r="AF50" s="50"/>
    </row>
    <row r="51" spans="2:32">
      <c r="B51" s="37" t="s">
        <v>185</v>
      </c>
      <c r="C51" s="51" t="s">
        <v>281</v>
      </c>
      <c r="D51" s="51"/>
      <c r="E51" s="52" t="s">
        <v>341</v>
      </c>
      <c r="F51" s="53">
        <v>42184</v>
      </c>
      <c r="G51" s="52" t="s">
        <v>31</v>
      </c>
      <c r="H51" s="54">
        <v>-1</v>
      </c>
      <c r="I51" s="55">
        <v>12282.5</v>
      </c>
      <c r="J51" s="55">
        <v>12282.5</v>
      </c>
      <c r="K51" s="54">
        <v>-2.85</v>
      </c>
      <c r="L51" s="54">
        <v>0</v>
      </c>
      <c r="M51" s="54" t="s">
        <v>53</v>
      </c>
      <c r="N51" s="56" t="str">
        <f t="shared" si="8"/>
        <v>2015-06-26</v>
      </c>
      <c r="O51" s="56">
        <f t="shared" si="9"/>
        <v>42181</v>
      </c>
      <c r="P51" s="57" t="str">
        <f t="shared" si="10"/>
        <v>01:32:09</v>
      </c>
      <c r="Q51" s="58">
        <f t="shared" si="11"/>
        <v>6.3993055555555553E-2</v>
      </c>
      <c r="R51" s="59">
        <f t="shared" si="12"/>
        <v>42181.063993055555</v>
      </c>
      <c r="S51" s="60"/>
      <c r="T51" s="60"/>
      <c r="U51" s="59" t="str">
        <f t="shared" si="6"/>
        <v>Short</v>
      </c>
      <c r="V51" s="61">
        <f t="shared" si="7"/>
        <v>11.633333333333326</v>
      </c>
      <c r="W51" s="62">
        <f t="shared" si="13"/>
        <v>142.5</v>
      </c>
      <c r="AC51" s="50"/>
      <c r="AD51" s="50"/>
      <c r="AE51" s="50"/>
      <c r="AF51" s="50"/>
    </row>
    <row r="52" spans="2:32">
      <c r="B52" s="37" t="s">
        <v>185</v>
      </c>
      <c r="C52" s="51" t="s">
        <v>281</v>
      </c>
      <c r="D52" s="51"/>
      <c r="E52" s="52" t="s">
        <v>284</v>
      </c>
      <c r="F52" s="53">
        <v>42184</v>
      </c>
      <c r="G52" s="52" t="s">
        <v>17</v>
      </c>
      <c r="H52" s="54">
        <v>1</v>
      </c>
      <c r="I52" s="55">
        <v>12140</v>
      </c>
      <c r="J52" s="55">
        <v>-12140</v>
      </c>
      <c r="K52" s="54">
        <v>-2.85</v>
      </c>
      <c r="L52" s="54">
        <v>0</v>
      </c>
      <c r="M52" s="54" t="s">
        <v>56</v>
      </c>
      <c r="N52" s="56" t="str">
        <f t="shared" si="8"/>
        <v>2015-06-26</v>
      </c>
      <c r="O52" s="56">
        <f t="shared" si="9"/>
        <v>42181</v>
      </c>
      <c r="P52" s="57" t="str">
        <f t="shared" si="10"/>
        <v>01:43:47</v>
      </c>
      <c r="Q52" s="58">
        <f t="shared" si="11"/>
        <v>7.2071759259259252E-2</v>
      </c>
      <c r="R52" s="59">
        <f t="shared" si="12"/>
        <v>42181.072071759256</v>
      </c>
      <c r="S52" s="60"/>
      <c r="T52" s="60"/>
      <c r="U52" s="59" t="str">
        <f t="shared" si="6"/>
        <v/>
      </c>
      <c r="V52" s="61" t="str">
        <f t="shared" si="7"/>
        <v/>
      </c>
      <c r="W52" s="62" t="str">
        <f t="shared" si="13"/>
        <v/>
      </c>
      <c r="AC52" s="50"/>
      <c r="AD52" s="50"/>
      <c r="AE52" s="50"/>
      <c r="AF52" s="50"/>
    </row>
    <row r="53" spans="2:32">
      <c r="B53" s="37" t="s">
        <v>185</v>
      </c>
      <c r="C53" s="51" t="s">
        <v>281</v>
      </c>
      <c r="D53" s="51"/>
      <c r="E53" s="52" t="s">
        <v>342</v>
      </c>
      <c r="F53" s="53">
        <v>42184</v>
      </c>
      <c r="G53" s="52" t="s">
        <v>31</v>
      </c>
      <c r="H53" s="54">
        <v>-1</v>
      </c>
      <c r="I53" s="55">
        <v>12065</v>
      </c>
      <c r="J53" s="55">
        <v>12065</v>
      </c>
      <c r="K53" s="54">
        <v>-2.85</v>
      </c>
      <c r="L53" s="54">
        <v>0</v>
      </c>
      <c r="M53" s="54" t="s">
        <v>53</v>
      </c>
      <c r="N53" s="56" t="str">
        <f t="shared" si="8"/>
        <v>2015-06-26</v>
      </c>
      <c r="O53" s="56">
        <f t="shared" si="9"/>
        <v>42181</v>
      </c>
      <c r="P53" s="57" t="str">
        <f t="shared" si="10"/>
        <v>01:48:02</v>
      </c>
      <c r="Q53" s="58">
        <f t="shared" si="11"/>
        <v>7.5023148148148144E-2</v>
      </c>
      <c r="R53" s="59">
        <f t="shared" si="12"/>
        <v>42181.075023148151</v>
      </c>
      <c r="S53" s="60" t="s">
        <v>506</v>
      </c>
      <c r="T53" s="60"/>
      <c r="U53" s="59" t="str">
        <f t="shared" si="6"/>
        <v>Short</v>
      </c>
      <c r="V53" s="61">
        <f t="shared" si="7"/>
        <v>1.6666666666666741</v>
      </c>
      <c r="W53" s="62">
        <f t="shared" si="13"/>
        <v>-85</v>
      </c>
      <c r="AC53" s="50"/>
      <c r="AD53" s="50"/>
      <c r="AE53" s="50"/>
      <c r="AF53" s="50"/>
    </row>
    <row r="54" spans="2:32">
      <c r="B54" s="37" t="s">
        <v>185</v>
      </c>
      <c r="C54" s="51" t="s">
        <v>281</v>
      </c>
      <c r="D54" s="51"/>
      <c r="E54" s="52" t="s">
        <v>285</v>
      </c>
      <c r="F54" s="53">
        <v>42184</v>
      </c>
      <c r="G54" s="52" t="s">
        <v>17</v>
      </c>
      <c r="H54" s="54">
        <v>1</v>
      </c>
      <c r="I54" s="55">
        <v>12150</v>
      </c>
      <c r="J54" s="55">
        <v>-12150</v>
      </c>
      <c r="K54" s="54">
        <v>-2.85</v>
      </c>
      <c r="L54" s="54">
        <v>0</v>
      </c>
      <c r="M54" s="54" t="s">
        <v>56</v>
      </c>
      <c r="N54" s="56" t="str">
        <f t="shared" si="8"/>
        <v>2015-06-26</v>
      </c>
      <c r="O54" s="56">
        <f t="shared" si="9"/>
        <v>42181</v>
      </c>
      <c r="P54" s="57" t="str">
        <f t="shared" si="10"/>
        <v>01:49:42</v>
      </c>
      <c r="Q54" s="58">
        <f t="shared" si="11"/>
        <v>7.6180555555555557E-2</v>
      </c>
      <c r="R54" s="59">
        <f t="shared" si="12"/>
        <v>42181.076180555552</v>
      </c>
      <c r="S54" s="60"/>
      <c r="T54" s="60"/>
      <c r="U54" s="59" t="str">
        <f t="shared" si="6"/>
        <v/>
      </c>
      <c r="V54" s="61" t="str">
        <f t="shared" si="7"/>
        <v/>
      </c>
      <c r="W54" s="62" t="str">
        <f t="shared" si="13"/>
        <v/>
      </c>
      <c r="AC54" s="50"/>
      <c r="AD54" s="50"/>
      <c r="AE54" s="50"/>
      <c r="AF54" s="50"/>
    </row>
    <row r="55" spans="2:32">
      <c r="B55" s="37" t="s">
        <v>185</v>
      </c>
      <c r="C55" s="51" t="s">
        <v>281</v>
      </c>
      <c r="D55" s="51"/>
      <c r="E55" s="52" t="s">
        <v>286</v>
      </c>
      <c r="F55" s="53">
        <v>42184</v>
      </c>
      <c r="G55" s="52" t="s">
        <v>17</v>
      </c>
      <c r="H55" s="54">
        <v>1</v>
      </c>
      <c r="I55" s="55">
        <v>12180</v>
      </c>
      <c r="J55" s="55">
        <v>-12180</v>
      </c>
      <c r="K55" s="54">
        <v>-2.85</v>
      </c>
      <c r="L55" s="54">
        <v>0</v>
      </c>
      <c r="M55" s="54" t="s">
        <v>53</v>
      </c>
      <c r="N55" s="56" t="str">
        <f t="shared" si="8"/>
        <v>2015-06-26</v>
      </c>
      <c r="O55" s="56">
        <f t="shared" si="9"/>
        <v>42181</v>
      </c>
      <c r="P55" s="57" t="str">
        <f t="shared" si="10"/>
        <v>01:50:19</v>
      </c>
      <c r="Q55" s="58">
        <f t="shared" si="11"/>
        <v>7.66087962962963E-2</v>
      </c>
      <c r="R55" s="59">
        <f t="shared" si="12"/>
        <v>42181.076608796298</v>
      </c>
      <c r="S55" s="60" t="s">
        <v>507</v>
      </c>
      <c r="T55" s="60"/>
      <c r="U55" s="59" t="str">
        <f t="shared" si="6"/>
        <v>Long</v>
      </c>
      <c r="V55" s="61">
        <f t="shared" si="7"/>
        <v>0.38333333333334663</v>
      </c>
      <c r="W55" s="62">
        <f t="shared" si="13"/>
        <v>-40</v>
      </c>
      <c r="AC55" s="50"/>
      <c r="AD55" s="50"/>
      <c r="AE55" s="50"/>
      <c r="AF55" s="50"/>
    </row>
    <row r="56" spans="2:32">
      <c r="B56" s="37" t="s">
        <v>185</v>
      </c>
      <c r="C56" s="51" t="s">
        <v>281</v>
      </c>
      <c r="D56" s="51"/>
      <c r="E56" s="52" t="s">
        <v>343</v>
      </c>
      <c r="F56" s="53">
        <v>42184</v>
      </c>
      <c r="G56" s="52" t="s">
        <v>31</v>
      </c>
      <c r="H56" s="54">
        <v>-1</v>
      </c>
      <c r="I56" s="55">
        <v>12140</v>
      </c>
      <c r="J56" s="55">
        <v>12140</v>
      </c>
      <c r="K56" s="54">
        <v>-2.85</v>
      </c>
      <c r="L56" s="54">
        <v>0</v>
      </c>
      <c r="M56" s="54" t="s">
        <v>56</v>
      </c>
      <c r="N56" s="56" t="str">
        <f t="shared" si="8"/>
        <v>2015-06-26</v>
      </c>
      <c r="O56" s="56">
        <f t="shared" si="9"/>
        <v>42181</v>
      </c>
      <c r="P56" s="57" t="str">
        <f t="shared" si="10"/>
        <v>01:50:42</v>
      </c>
      <c r="Q56" s="58">
        <f t="shared" si="11"/>
        <v>7.6875000000000013E-2</v>
      </c>
      <c r="R56" s="59">
        <f t="shared" si="12"/>
        <v>42181.076874999999</v>
      </c>
      <c r="S56" s="60"/>
      <c r="T56" s="60"/>
      <c r="U56" s="59" t="str">
        <f t="shared" si="6"/>
        <v/>
      </c>
      <c r="V56" s="61" t="str">
        <f t="shared" si="7"/>
        <v/>
      </c>
      <c r="W56" s="62" t="str">
        <f t="shared" si="13"/>
        <v/>
      </c>
      <c r="AC56" s="50"/>
      <c r="AD56" s="50"/>
      <c r="AE56" s="50"/>
      <c r="AF56" s="50"/>
    </row>
    <row r="57" spans="2:32">
      <c r="B57" s="37" t="s">
        <v>185</v>
      </c>
      <c r="C57" s="51" t="s">
        <v>281</v>
      </c>
      <c r="D57" s="51"/>
      <c r="E57" s="52" t="s">
        <v>344</v>
      </c>
      <c r="F57" s="53">
        <v>42184</v>
      </c>
      <c r="G57" s="52" t="s">
        <v>31</v>
      </c>
      <c r="H57" s="54">
        <v>-1</v>
      </c>
      <c r="I57" s="55">
        <v>12025</v>
      </c>
      <c r="J57" s="55">
        <v>12025</v>
      </c>
      <c r="K57" s="54">
        <v>-2.85</v>
      </c>
      <c r="L57" s="54">
        <v>0</v>
      </c>
      <c r="M57" s="54" t="s">
        <v>53</v>
      </c>
      <c r="N57" s="56" t="str">
        <f t="shared" si="8"/>
        <v>2015-06-26</v>
      </c>
      <c r="O57" s="56">
        <f t="shared" si="9"/>
        <v>42181</v>
      </c>
      <c r="P57" s="57" t="str">
        <f t="shared" si="10"/>
        <v>01:52:15</v>
      </c>
      <c r="Q57" s="58">
        <f t="shared" si="11"/>
        <v>7.795138888888889E-2</v>
      </c>
      <c r="R57" s="59">
        <f t="shared" si="12"/>
        <v>42181.077951388892</v>
      </c>
      <c r="S57" s="60" t="s">
        <v>504</v>
      </c>
      <c r="T57" s="60"/>
      <c r="U57" s="59" t="str">
        <f t="shared" si="6"/>
        <v>Short</v>
      </c>
      <c r="V57" s="61">
        <f t="shared" si="7"/>
        <v>0.96666666666666456</v>
      </c>
      <c r="W57" s="62">
        <f t="shared" si="13"/>
        <v>-105</v>
      </c>
      <c r="AC57" s="50"/>
      <c r="AD57" s="50"/>
      <c r="AE57" s="50"/>
      <c r="AF57" s="50"/>
    </row>
    <row r="58" spans="2:32">
      <c r="B58" s="37" t="s">
        <v>185</v>
      </c>
      <c r="C58" s="51" t="s">
        <v>281</v>
      </c>
      <c r="D58" s="51"/>
      <c r="E58" s="52" t="s">
        <v>287</v>
      </c>
      <c r="F58" s="53">
        <v>42184</v>
      </c>
      <c r="G58" s="52" t="s">
        <v>17</v>
      </c>
      <c r="H58" s="54">
        <v>1</v>
      </c>
      <c r="I58" s="55">
        <v>12130</v>
      </c>
      <c r="J58" s="55">
        <v>-12130</v>
      </c>
      <c r="K58" s="54">
        <v>-2.85</v>
      </c>
      <c r="L58" s="54">
        <v>0</v>
      </c>
      <c r="M58" s="54" t="s">
        <v>56</v>
      </c>
      <c r="N58" s="56" t="str">
        <f t="shared" si="8"/>
        <v>2015-06-26</v>
      </c>
      <c r="O58" s="56">
        <f t="shared" si="9"/>
        <v>42181</v>
      </c>
      <c r="P58" s="57" t="str">
        <f t="shared" si="10"/>
        <v>01:53:13</v>
      </c>
      <c r="Q58" s="58">
        <f t="shared" si="11"/>
        <v>7.8622685185185184E-2</v>
      </c>
      <c r="R58" s="59">
        <f t="shared" si="12"/>
        <v>42181.078622685185</v>
      </c>
      <c r="S58" s="60"/>
      <c r="T58" s="60"/>
      <c r="U58" s="59" t="str">
        <f t="shared" si="6"/>
        <v/>
      </c>
      <c r="V58" s="61" t="str">
        <f t="shared" si="7"/>
        <v/>
      </c>
      <c r="W58" s="62" t="str">
        <f t="shared" si="13"/>
        <v/>
      </c>
      <c r="AC58" s="50"/>
      <c r="AD58" s="50"/>
      <c r="AE58" s="50"/>
      <c r="AF58" s="50"/>
    </row>
    <row r="59" spans="2:32">
      <c r="B59" s="37" t="s">
        <v>185</v>
      </c>
      <c r="C59" s="51" t="s">
        <v>281</v>
      </c>
      <c r="D59" s="51"/>
      <c r="E59" s="52" t="s">
        <v>345</v>
      </c>
      <c r="F59" s="53">
        <v>42184</v>
      </c>
      <c r="G59" s="52" t="s">
        <v>31</v>
      </c>
      <c r="H59" s="54">
        <v>-1</v>
      </c>
      <c r="I59" s="55">
        <v>12082.5</v>
      </c>
      <c r="J59" s="55">
        <v>12082.5</v>
      </c>
      <c r="K59" s="54">
        <v>-2.85</v>
      </c>
      <c r="L59" s="54">
        <v>0</v>
      </c>
      <c r="M59" s="54" t="s">
        <v>53</v>
      </c>
      <c r="N59" s="56" t="str">
        <f t="shared" si="8"/>
        <v>2015-06-26</v>
      </c>
      <c r="O59" s="56">
        <f t="shared" si="9"/>
        <v>42181</v>
      </c>
      <c r="P59" s="57" t="str">
        <f t="shared" si="10"/>
        <v>01:57:08</v>
      </c>
      <c r="Q59" s="58">
        <f t="shared" si="11"/>
        <v>8.1342592592592591E-2</v>
      </c>
      <c r="R59" s="59">
        <f t="shared" si="12"/>
        <v>42181.081342592595</v>
      </c>
      <c r="S59" s="60" t="s">
        <v>504</v>
      </c>
      <c r="T59" s="60"/>
      <c r="U59" s="59" t="str">
        <f t="shared" si="6"/>
        <v>Short</v>
      </c>
      <c r="V59" s="61">
        <f t="shared" si="7"/>
        <v>3.0666666666666731</v>
      </c>
      <c r="W59" s="62">
        <f t="shared" si="13"/>
        <v>-110</v>
      </c>
      <c r="AC59" s="50"/>
      <c r="AD59" s="50"/>
      <c r="AE59" s="50"/>
      <c r="AF59" s="50"/>
    </row>
    <row r="60" spans="2:32">
      <c r="B60" s="37" t="s">
        <v>185</v>
      </c>
      <c r="C60" s="51" t="s">
        <v>281</v>
      </c>
      <c r="D60" s="51"/>
      <c r="E60" s="52" t="s">
        <v>288</v>
      </c>
      <c r="F60" s="53">
        <v>42184</v>
      </c>
      <c r="G60" s="52" t="s">
        <v>17</v>
      </c>
      <c r="H60" s="54">
        <v>1</v>
      </c>
      <c r="I60" s="55">
        <v>12192.5</v>
      </c>
      <c r="J60" s="55">
        <v>-12192.5</v>
      </c>
      <c r="K60" s="54">
        <v>-2.85</v>
      </c>
      <c r="L60" s="54">
        <v>0</v>
      </c>
      <c r="M60" s="54" t="s">
        <v>56</v>
      </c>
      <c r="N60" s="56" t="str">
        <f t="shared" si="8"/>
        <v>2015-06-26</v>
      </c>
      <c r="O60" s="56">
        <f t="shared" si="9"/>
        <v>42181</v>
      </c>
      <c r="P60" s="57" t="str">
        <f t="shared" si="10"/>
        <v>02:00:12</v>
      </c>
      <c r="Q60" s="58">
        <f t="shared" si="11"/>
        <v>8.3472222222222225E-2</v>
      </c>
      <c r="R60" s="59">
        <f t="shared" si="12"/>
        <v>42181.083472222221</v>
      </c>
      <c r="S60" s="60"/>
      <c r="T60" s="60"/>
      <c r="U60" s="59" t="str">
        <f t="shared" si="6"/>
        <v/>
      </c>
      <c r="V60" s="61" t="str">
        <f t="shared" si="7"/>
        <v/>
      </c>
      <c r="W60" s="62" t="str">
        <f t="shared" si="13"/>
        <v/>
      </c>
      <c r="AC60" s="50"/>
      <c r="AD60" s="50"/>
      <c r="AE60" s="50"/>
      <c r="AF60" s="50"/>
    </row>
    <row r="61" spans="2:32">
      <c r="B61" s="37" t="s">
        <v>185</v>
      </c>
      <c r="C61" s="51" t="s">
        <v>281</v>
      </c>
      <c r="D61" s="51"/>
      <c r="E61" s="52" t="s">
        <v>346</v>
      </c>
      <c r="F61" s="53">
        <v>42184</v>
      </c>
      <c r="G61" s="52" t="s">
        <v>31</v>
      </c>
      <c r="H61" s="54">
        <v>-1</v>
      </c>
      <c r="I61" s="55">
        <v>12015</v>
      </c>
      <c r="J61" s="55">
        <v>12015</v>
      </c>
      <c r="K61" s="54">
        <v>-2.85</v>
      </c>
      <c r="L61" s="54">
        <v>0</v>
      </c>
      <c r="M61" s="54" t="s">
        <v>53</v>
      </c>
      <c r="N61" s="56" t="str">
        <f t="shared" si="8"/>
        <v>2015-06-26</v>
      </c>
      <c r="O61" s="56">
        <f t="shared" si="9"/>
        <v>42181</v>
      </c>
      <c r="P61" s="57" t="str">
        <f t="shared" si="10"/>
        <v>02:06:46</v>
      </c>
      <c r="Q61" s="58">
        <f t="shared" si="11"/>
        <v>8.8032407407407406E-2</v>
      </c>
      <c r="R61" s="59">
        <f t="shared" si="12"/>
        <v>42181.08803240741</v>
      </c>
      <c r="S61" s="60"/>
      <c r="T61" s="60"/>
      <c r="U61" s="59" t="str">
        <f t="shared" si="6"/>
        <v>Short</v>
      </c>
      <c r="V61" s="61">
        <f t="shared" si="7"/>
        <v>9.9333333333333407</v>
      </c>
      <c r="W61" s="62">
        <f t="shared" si="13"/>
        <v>42.5</v>
      </c>
      <c r="AC61" s="50"/>
      <c r="AD61" s="50"/>
      <c r="AE61" s="50"/>
      <c r="AF61" s="50"/>
    </row>
    <row r="62" spans="2:32">
      <c r="B62" s="37" t="s">
        <v>185</v>
      </c>
      <c r="C62" s="51" t="s">
        <v>281</v>
      </c>
      <c r="D62" s="51"/>
      <c r="E62" s="52" t="s">
        <v>289</v>
      </c>
      <c r="F62" s="53">
        <v>42184</v>
      </c>
      <c r="G62" s="52" t="s">
        <v>17</v>
      </c>
      <c r="H62" s="54">
        <v>1</v>
      </c>
      <c r="I62" s="55">
        <v>11972.5</v>
      </c>
      <c r="J62" s="55">
        <v>-11972.5</v>
      </c>
      <c r="K62" s="54">
        <v>-2.85</v>
      </c>
      <c r="L62" s="54">
        <v>0</v>
      </c>
      <c r="M62" s="54" t="s">
        <v>56</v>
      </c>
      <c r="N62" s="56" t="str">
        <f t="shared" si="8"/>
        <v>2015-06-26</v>
      </c>
      <c r="O62" s="56">
        <f t="shared" si="9"/>
        <v>42181</v>
      </c>
      <c r="P62" s="57" t="str">
        <f t="shared" si="10"/>
        <v>02:16:42</v>
      </c>
      <c r="Q62" s="58">
        <f t="shared" si="11"/>
        <v>9.493055555555556E-2</v>
      </c>
      <c r="R62" s="59">
        <f t="shared" si="12"/>
        <v>42181.094930555555</v>
      </c>
      <c r="S62" s="60"/>
      <c r="T62" s="60"/>
      <c r="U62" s="59" t="str">
        <f t="shared" si="6"/>
        <v/>
      </c>
      <c r="V62" s="61" t="str">
        <f t="shared" si="7"/>
        <v/>
      </c>
      <c r="W62" s="62" t="str">
        <f t="shared" si="13"/>
        <v/>
      </c>
      <c r="AC62" s="50"/>
      <c r="AD62" s="50"/>
      <c r="AE62" s="50"/>
      <c r="AF62" s="50"/>
    </row>
    <row r="63" spans="2:32">
      <c r="B63" s="37" t="s">
        <v>185</v>
      </c>
      <c r="C63" s="51" t="s">
        <v>281</v>
      </c>
      <c r="D63" s="51"/>
      <c r="E63" s="52" t="s">
        <v>290</v>
      </c>
      <c r="F63" s="53">
        <v>42184</v>
      </c>
      <c r="G63" s="52" t="s">
        <v>17</v>
      </c>
      <c r="H63" s="54">
        <v>1</v>
      </c>
      <c r="I63" s="55">
        <v>11785</v>
      </c>
      <c r="J63" s="55">
        <v>-11785</v>
      </c>
      <c r="K63" s="54">
        <v>-2.85</v>
      </c>
      <c r="L63" s="54">
        <v>0</v>
      </c>
      <c r="M63" s="54" t="s">
        <v>53</v>
      </c>
      <c r="N63" s="56" t="str">
        <f t="shared" si="8"/>
        <v>2015-06-26</v>
      </c>
      <c r="O63" s="56">
        <f t="shared" si="9"/>
        <v>42181</v>
      </c>
      <c r="P63" s="57" t="str">
        <f t="shared" si="10"/>
        <v>02:30:56</v>
      </c>
      <c r="Q63" s="58">
        <f t="shared" si="11"/>
        <v>0.10481481481481481</v>
      </c>
      <c r="R63" s="59">
        <f t="shared" si="12"/>
        <v>42181.104814814818</v>
      </c>
      <c r="S63" s="60"/>
      <c r="T63" s="60"/>
      <c r="U63" s="59" t="str">
        <f t="shared" si="6"/>
        <v>Long</v>
      </c>
      <c r="V63" s="61">
        <f t="shared" si="7"/>
        <v>3.36666666666668</v>
      </c>
      <c r="W63" s="62">
        <f t="shared" si="13"/>
        <v>12.5</v>
      </c>
      <c r="AC63" s="50"/>
      <c r="AD63" s="50"/>
      <c r="AE63" s="50"/>
      <c r="AF63" s="50"/>
    </row>
    <row r="64" spans="2:32">
      <c r="B64" s="37" t="s">
        <v>185</v>
      </c>
      <c r="C64" s="51" t="s">
        <v>281</v>
      </c>
      <c r="D64" s="51"/>
      <c r="E64" s="52" t="s">
        <v>347</v>
      </c>
      <c r="F64" s="53">
        <v>42184</v>
      </c>
      <c r="G64" s="52" t="s">
        <v>31</v>
      </c>
      <c r="H64" s="54">
        <v>-1</v>
      </c>
      <c r="I64" s="55">
        <v>11797.5</v>
      </c>
      <c r="J64" s="55">
        <v>11797.5</v>
      </c>
      <c r="K64" s="54">
        <v>-2.85</v>
      </c>
      <c r="L64" s="54">
        <v>0</v>
      </c>
      <c r="M64" s="54" t="s">
        <v>56</v>
      </c>
      <c r="N64" s="56" t="str">
        <f t="shared" si="8"/>
        <v>2015-06-26</v>
      </c>
      <c r="O64" s="56">
        <f t="shared" si="9"/>
        <v>42181</v>
      </c>
      <c r="P64" s="57" t="str">
        <f t="shared" si="10"/>
        <v>02:34:18</v>
      </c>
      <c r="Q64" s="58">
        <f t="shared" si="11"/>
        <v>0.10715277777777778</v>
      </c>
      <c r="R64" s="59">
        <f t="shared" si="12"/>
        <v>42181.107152777775</v>
      </c>
      <c r="S64" s="60"/>
      <c r="T64" s="60"/>
      <c r="U64" s="59" t="str">
        <f t="shared" si="6"/>
        <v/>
      </c>
      <c r="V64" s="61" t="str">
        <f t="shared" si="7"/>
        <v/>
      </c>
      <c r="W64" s="62" t="str">
        <f t="shared" si="13"/>
        <v/>
      </c>
      <c r="AC64" s="50"/>
      <c r="AD64" s="50"/>
      <c r="AE64" s="50"/>
      <c r="AF64" s="50"/>
    </row>
    <row r="65" spans="2:32">
      <c r="B65" s="37" t="s">
        <v>185</v>
      </c>
      <c r="C65" s="51" t="s">
        <v>281</v>
      </c>
      <c r="D65" s="51"/>
      <c r="E65" s="52" t="s">
        <v>291</v>
      </c>
      <c r="F65" s="53">
        <v>42184</v>
      </c>
      <c r="G65" s="52" t="s">
        <v>17</v>
      </c>
      <c r="H65" s="54">
        <v>1</v>
      </c>
      <c r="I65" s="55">
        <v>11750</v>
      </c>
      <c r="J65" s="55">
        <v>-11750</v>
      </c>
      <c r="K65" s="54">
        <v>-2.85</v>
      </c>
      <c r="L65" s="54">
        <v>0</v>
      </c>
      <c r="M65" s="54" t="s">
        <v>53</v>
      </c>
      <c r="N65" s="56" t="str">
        <f t="shared" si="8"/>
        <v>2015-06-26</v>
      </c>
      <c r="O65" s="56">
        <f t="shared" si="9"/>
        <v>42181</v>
      </c>
      <c r="P65" s="57" t="str">
        <f t="shared" si="10"/>
        <v>02:54:39</v>
      </c>
      <c r="Q65" s="58">
        <f t="shared" si="11"/>
        <v>0.12128472222222221</v>
      </c>
      <c r="R65" s="59">
        <f t="shared" si="12"/>
        <v>42181.12128472222</v>
      </c>
      <c r="S65" s="60"/>
      <c r="T65" s="60"/>
      <c r="U65" s="59" t="str">
        <f t="shared" si="6"/>
        <v>Long</v>
      </c>
      <c r="V65" s="61">
        <f t="shared" si="7"/>
        <v>0.9500000000000286</v>
      </c>
      <c r="W65" s="62">
        <f t="shared" si="13"/>
        <v>27.5</v>
      </c>
      <c r="AC65" s="50"/>
      <c r="AD65" s="50"/>
      <c r="AE65" s="50"/>
      <c r="AF65" s="50"/>
    </row>
    <row r="66" spans="2:32">
      <c r="B66" s="37" t="s">
        <v>185</v>
      </c>
      <c r="C66" s="51" t="s">
        <v>281</v>
      </c>
      <c r="D66" s="51"/>
      <c r="E66" s="52" t="s">
        <v>348</v>
      </c>
      <c r="F66" s="53">
        <v>42184</v>
      </c>
      <c r="G66" s="52" t="s">
        <v>31</v>
      </c>
      <c r="H66" s="54">
        <v>-1</v>
      </c>
      <c r="I66" s="55">
        <v>11777.5</v>
      </c>
      <c r="J66" s="55">
        <v>11777.5</v>
      </c>
      <c r="K66" s="54">
        <v>-2.85</v>
      </c>
      <c r="L66" s="54">
        <v>0</v>
      </c>
      <c r="M66" s="54" t="s">
        <v>56</v>
      </c>
      <c r="N66" s="56" t="str">
        <f t="shared" si="8"/>
        <v>2015-06-26</v>
      </c>
      <c r="O66" s="56">
        <f t="shared" si="9"/>
        <v>42181</v>
      </c>
      <c r="P66" s="57" t="str">
        <f t="shared" si="10"/>
        <v>02:55:36</v>
      </c>
      <c r="Q66" s="58">
        <f t="shared" si="11"/>
        <v>0.12194444444444445</v>
      </c>
      <c r="R66" s="59">
        <f t="shared" si="12"/>
        <v>42181.121944444443</v>
      </c>
      <c r="S66" s="60"/>
      <c r="T66" s="60"/>
      <c r="U66" s="59" t="str">
        <f t="shared" si="6"/>
        <v/>
      </c>
      <c r="V66" s="61" t="str">
        <f t="shared" si="7"/>
        <v/>
      </c>
      <c r="W66" s="62" t="str">
        <f t="shared" si="13"/>
        <v/>
      </c>
      <c r="AC66" s="50"/>
      <c r="AD66" s="50"/>
      <c r="AE66" s="50"/>
      <c r="AF66" s="50"/>
    </row>
    <row r="67" spans="2:32">
      <c r="B67" s="37" t="s">
        <v>185</v>
      </c>
      <c r="C67" s="51" t="s">
        <v>281</v>
      </c>
      <c r="D67" s="51"/>
      <c r="E67" s="52" t="s">
        <v>292</v>
      </c>
      <c r="F67" s="53">
        <v>42184</v>
      </c>
      <c r="G67" s="52" t="s">
        <v>17</v>
      </c>
      <c r="H67" s="54">
        <v>1</v>
      </c>
      <c r="I67" s="55">
        <v>11805</v>
      </c>
      <c r="J67" s="55">
        <v>-11805</v>
      </c>
      <c r="K67" s="54">
        <v>-2.85</v>
      </c>
      <c r="L67" s="54">
        <v>0</v>
      </c>
      <c r="M67" s="54" t="s">
        <v>53</v>
      </c>
      <c r="N67" s="56" t="str">
        <f t="shared" si="8"/>
        <v>2015-06-26</v>
      </c>
      <c r="O67" s="56">
        <f t="shared" si="9"/>
        <v>42181</v>
      </c>
      <c r="P67" s="57" t="str">
        <f t="shared" si="10"/>
        <v>02:57:04</v>
      </c>
      <c r="Q67" s="58">
        <f t="shared" si="11"/>
        <v>0.12296296296296295</v>
      </c>
      <c r="R67" s="59">
        <f t="shared" si="12"/>
        <v>42181.12296296296</v>
      </c>
      <c r="S67" s="60" t="s">
        <v>505</v>
      </c>
      <c r="T67" s="60" t="s">
        <v>600</v>
      </c>
      <c r="U67" s="59" t="str">
        <f t="shared" ref="U67:U130" si="14">IF(M67="O",IF(H67=1,"Long","Short"),"")</f>
        <v>Long</v>
      </c>
      <c r="V67" s="61">
        <f t="shared" si="7"/>
        <v>3.7666666666666626</v>
      </c>
      <c r="W67" s="62">
        <f t="shared" si="13"/>
        <v>-100</v>
      </c>
      <c r="AC67" s="50"/>
      <c r="AD67" s="50"/>
      <c r="AE67" s="50"/>
      <c r="AF67" s="50"/>
    </row>
    <row r="68" spans="2:32">
      <c r="B68" s="37" t="s">
        <v>185</v>
      </c>
      <c r="C68" s="51" t="s">
        <v>281</v>
      </c>
      <c r="D68" s="51"/>
      <c r="E68" s="52" t="s">
        <v>349</v>
      </c>
      <c r="F68" s="53">
        <v>42184</v>
      </c>
      <c r="G68" s="52" t="s">
        <v>31</v>
      </c>
      <c r="H68" s="54">
        <v>-1</v>
      </c>
      <c r="I68" s="55">
        <v>11705</v>
      </c>
      <c r="J68" s="55">
        <v>11705</v>
      </c>
      <c r="K68" s="54">
        <v>-2.85</v>
      </c>
      <c r="L68" s="54">
        <v>0</v>
      </c>
      <c r="M68" s="54" t="s">
        <v>56</v>
      </c>
      <c r="N68" s="56" t="str">
        <f t="shared" si="8"/>
        <v>2015-06-26</v>
      </c>
      <c r="O68" s="56">
        <f t="shared" si="9"/>
        <v>42181</v>
      </c>
      <c r="P68" s="57" t="str">
        <f t="shared" si="10"/>
        <v>03:00:50</v>
      </c>
      <c r="Q68" s="58">
        <f t="shared" si="11"/>
        <v>0.12557870370370369</v>
      </c>
      <c r="R68" s="59">
        <f t="shared" si="12"/>
        <v>42181.125578703701</v>
      </c>
      <c r="S68" s="60"/>
      <c r="T68" s="60"/>
      <c r="U68" s="59" t="str">
        <f t="shared" si="14"/>
        <v/>
      </c>
      <c r="V68" s="61" t="str">
        <f t="shared" si="7"/>
        <v/>
      </c>
      <c r="W68" s="62" t="str">
        <f t="shared" si="13"/>
        <v/>
      </c>
      <c r="AC68" s="50"/>
      <c r="AD68" s="50"/>
      <c r="AE68" s="50"/>
      <c r="AF68" s="50"/>
    </row>
    <row r="69" spans="2:32">
      <c r="B69" s="37" t="s">
        <v>185</v>
      </c>
      <c r="C69" s="38" t="s">
        <v>281</v>
      </c>
      <c r="D69" s="38"/>
      <c r="E69" s="37" t="s">
        <v>293</v>
      </c>
      <c r="F69" s="39">
        <v>42186</v>
      </c>
      <c r="G69" s="37" t="s">
        <v>17</v>
      </c>
      <c r="H69" s="40">
        <v>1</v>
      </c>
      <c r="I69" s="41">
        <v>12300</v>
      </c>
      <c r="J69" s="41">
        <v>-12300</v>
      </c>
      <c r="K69" s="40">
        <v>-2.85</v>
      </c>
      <c r="L69" s="40">
        <v>0</v>
      </c>
      <c r="M69" s="40" t="s">
        <v>53</v>
      </c>
      <c r="N69" s="42" t="str">
        <f t="shared" si="8"/>
        <v>2015-06-30</v>
      </c>
      <c r="O69" s="42">
        <f t="shared" si="9"/>
        <v>42185</v>
      </c>
      <c r="P69" s="43" t="str">
        <f t="shared" si="10"/>
        <v>01:00:36</v>
      </c>
      <c r="Q69" s="44">
        <f t="shared" si="11"/>
        <v>4.2083333333333334E-2</v>
      </c>
      <c r="R69" s="45">
        <f t="shared" si="12"/>
        <v>42185.042083333334</v>
      </c>
      <c r="S69" s="46" t="s">
        <v>555</v>
      </c>
      <c r="T69" s="46"/>
      <c r="U69" s="45" t="str">
        <f t="shared" si="14"/>
        <v>Long</v>
      </c>
      <c r="V69" s="47">
        <f t="shared" ref="V69:V132" si="15">IF(M69="O",IF(Q69&gt;Q70,24*60*(Q70-Q69)+24*60,24*60*(Q70-Q69)),"")</f>
        <v>6.7333333333333298</v>
      </c>
      <c r="W69" s="48">
        <f t="shared" ref="W69:W132" si="16">IF(M69="O",-(H69*I69+H70*I70),"")</f>
        <v>55</v>
      </c>
      <c r="AC69" s="50"/>
      <c r="AD69" s="50"/>
      <c r="AE69" s="50"/>
      <c r="AF69" s="50"/>
    </row>
    <row r="70" spans="2:32">
      <c r="B70" s="37" t="s">
        <v>185</v>
      </c>
      <c r="C70" s="38" t="s">
        <v>281</v>
      </c>
      <c r="D70" s="38"/>
      <c r="E70" s="37" t="s">
        <v>350</v>
      </c>
      <c r="F70" s="39">
        <v>42186</v>
      </c>
      <c r="G70" s="37" t="s">
        <v>31</v>
      </c>
      <c r="H70" s="40">
        <v>-1</v>
      </c>
      <c r="I70" s="41">
        <v>12355</v>
      </c>
      <c r="J70" s="41">
        <v>12355</v>
      </c>
      <c r="K70" s="40">
        <v>-2.85</v>
      </c>
      <c r="L70" s="40">
        <v>0</v>
      </c>
      <c r="M70" s="40" t="s">
        <v>56</v>
      </c>
      <c r="N70" s="42" t="str">
        <f t="shared" si="8"/>
        <v>2015-06-30</v>
      </c>
      <c r="O70" s="42">
        <f t="shared" si="9"/>
        <v>42185</v>
      </c>
      <c r="P70" s="43" t="str">
        <f t="shared" si="10"/>
        <v>01:07:20</v>
      </c>
      <c r="Q70" s="44">
        <f t="shared" si="11"/>
        <v>4.6759259259259257E-2</v>
      </c>
      <c r="R70" s="45">
        <f t="shared" si="12"/>
        <v>42185.046759259261</v>
      </c>
      <c r="S70" s="46"/>
      <c r="T70" s="46"/>
      <c r="U70" s="45" t="str">
        <f t="shared" si="14"/>
        <v/>
      </c>
      <c r="V70" s="47" t="str">
        <f t="shared" si="15"/>
        <v/>
      </c>
      <c r="W70" s="48" t="str">
        <f t="shared" si="16"/>
        <v/>
      </c>
      <c r="AC70" s="50"/>
      <c r="AD70" s="50"/>
      <c r="AE70" s="50"/>
      <c r="AF70" s="50"/>
    </row>
    <row r="71" spans="2:32" ht="27">
      <c r="B71" s="37" t="s">
        <v>185</v>
      </c>
      <c r="C71" s="38" t="s">
        <v>281</v>
      </c>
      <c r="D71" s="38"/>
      <c r="E71" s="37" t="s">
        <v>294</v>
      </c>
      <c r="F71" s="39">
        <v>42186</v>
      </c>
      <c r="G71" s="37" t="s">
        <v>17</v>
      </c>
      <c r="H71" s="40">
        <v>1</v>
      </c>
      <c r="I71" s="41">
        <v>12407.5</v>
      </c>
      <c r="J71" s="41">
        <v>-12407.5</v>
      </c>
      <c r="K71" s="40">
        <v>-2.85</v>
      </c>
      <c r="L71" s="40">
        <v>0</v>
      </c>
      <c r="M71" s="40" t="s">
        <v>53</v>
      </c>
      <c r="N71" s="42" t="str">
        <f t="shared" si="8"/>
        <v>2015-06-30</v>
      </c>
      <c r="O71" s="42">
        <f t="shared" si="9"/>
        <v>42185</v>
      </c>
      <c r="P71" s="43" t="str">
        <f t="shared" si="10"/>
        <v>02:10:35</v>
      </c>
      <c r="Q71" s="44">
        <f t="shared" si="11"/>
        <v>9.0682870370370372E-2</v>
      </c>
      <c r="R71" s="45">
        <f t="shared" si="12"/>
        <v>42185.090682870374</v>
      </c>
      <c r="S71" s="46" t="s">
        <v>556</v>
      </c>
      <c r="T71" s="46"/>
      <c r="U71" s="45" t="str">
        <f t="shared" si="14"/>
        <v>Long</v>
      </c>
      <c r="V71" s="47">
        <f t="shared" si="15"/>
        <v>9.9333333333333407</v>
      </c>
      <c r="W71" s="48">
        <f t="shared" si="16"/>
        <v>-162.5</v>
      </c>
      <c r="AC71" s="50"/>
      <c r="AD71" s="50"/>
      <c r="AE71" s="50"/>
      <c r="AF71" s="50"/>
    </row>
    <row r="72" spans="2:32">
      <c r="B72" s="37" t="s">
        <v>185</v>
      </c>
      <c r="C72" s="38" t="s">
        <v>281</v>
      </c>
      <c r="D72" s="38"/>
      <c r="E72" s="37" t="s">
        <v>351</v>
      </c>
      <c r="F72" s="39">
        <v>42186</v>
      </c>
      <c r="G72" s="37" t="s">
        <v>31</v>
      </c>
      <c r="H72" s="40">
        <v>-1</v>
      </c>
      <c r="I72" s="41">
        <v>12245</v>
      </c>
      <c r="J72" s="41">
        <v>12245</v>
      </c>
      <c r="K72" s="40">
        <v>-2.85</v>
      </c>
      <c r="L72" s="40">
        <v>0</v>
      </c>
      <c r="M72" s="40" t="s">
        <v>56</v>
      </c>
      <c r="N72" s="42" t="str">
        <f t="shared" si="8"/>
        <v>2015-06-30</v>
      </c>
      <c r="O72" s="42">
        <f t="shared" si="9"/>
        <v>42185</v>
      </c>
      <c r="P72" s="43" t="str">
        <f t="shared" si="10"/>
        <v>02:20:31</v>
      </c>
      <c r="Q72" s="44">
        <f t="shared" si="11"/>
        <v>9.7581018518518525E-2</v>
      </c>
      <c r="R72" s="45">
        <f t="shared" si="12"/>
        <v>42185.097581018519</v>
      </c>
      <c r="S72" s="46"/>
      <c r="T72" s="46"/>
      <c r="U72" s="45" t="str">
        <f t="shared" si="14"/>
        <v/>
      </c>
      <c r="V72" s="47" t="str">
        <f t="shared" si="15"/>
        <v/>
      </c>
      <c r="W72" s="48" t="str">
        <f t="shared" si="16"/>
        <v/>
      </c>
      <c r="AC72" s="50"/>
      <c r="AD72" s="50"/>
      <c r="AE72" s="50"/>
      <c r="AF72" s="50"/>
    </row>
    <row r="73" spans="2:32">
      <c r="B73" s="37" t="s">
        <v>185</v>
      </c>
      <c r="C73" s="38" t="s">
        <v>281</v>
      </c>
      <c r="D73" s="38"/>
      <c r="E73" s="37" t="s">
        <v>295</v>
      </c>
      <c r="F73" s="39">
        <v>42187</v>
      </c>
      <c r="G73" s="37" t="s">
        <v>17</v>
      </c>
      <c r="H73" s="40">
        <v>1</v>
      </c>
      <c r="I73" s="41">
        <v>12300</v>
      </c>
      <c r="J73" s="41">
        <v>-12300</v>
      </c>
      <c r="K73" s="40">
        <v>-2.85</v>
      </c>
      <c r="L73" s="40">
        <v>0</v>
      </c>
      <c r="M73" s="40" t="s">
        <v>53</v>
      </c>
      <c r="N73" s="42" t="str">
        <f t="shared" si="8"/>
        <v>2015-07-01</v>
      </c>
      <c r="O73" s="42">
        <f t="shared" si="9"/>
        <v>42186</v>
      </c>
      <c r="P73" s="43" t="str">
        <f t="shared" si="10"/>
        <v>02:27:06</v>
      </c>
      <c r="Q73" s="44">
        <f t="shared" si="11"/>
        <v>0.10215277777777777</v>
      </c>
      <c r="R73" s="45">
        <f t="shared" si="12"/>
        <v>42186.102152777778</v>
      </c>
      <c r="S73" s="46" t="s">
        <v>557</v>
      </c>
      <c r="T73" s="46"/>
      <c r="U73" s="45" t="str">
        <f t="shared" si="14"/>
        <v>Long</v>
      </c>
      <c r="V73" s="47">
        <f t="shared" si="15"/>
        <v>5.6666666666666803</v>
      </c>
      <c r="W73" s="48">
        <f t="shared" si="16"/>
        <v>-70</v>
      </c>
      <c r="AC73" s="50"/>
      <c r="AD73" s="50"/>
      <c r="AE73" s="50"/>
      <c r="AF73" s="50"/>
    </row>
    <row r="74" spans="2:32">
      <c r="B74" s="37" t="s">
        <v>185</v>
      </c>
      <c r="C74" s="38" t="s">
        <v>281</v>
      </c>
      <c r="D74" s="38"/>
      <c r="E74" s="37" t="s">
        <v>352</v>
      </c>
      <c r="F74" s="39">
        <v>42187</v>
      </c>
      <c r="G74" s="37" t="s">
        <v>31</v>
      </c>
      <c r="H74" s="40">
        <v>-1</v>
      </c>
      <c r="I74" s="41">
        <v>12230</v>
      </c>
      <c r="J74" s="41">
        <v>12230</v>
      </c>
      <c r="K74" s="40">
        <v>-2.85</v>
      </c>
      <c r="L74" s="40">
        <v>0</v>
      </c>
      <c r="M74" s="40" t="s">
        <v>56</v>
      </c>
      <c r="N74" s="42" t="str">
        <f t="shared" si="8"/>
        <v>2015-07-01</v>
      </c>
      <c r="O74" s="42">
        <f t="shared" si="9"/>
        <v>42186</v>
      </c>
      <c r="P74" s="43" t="str">
        <f t="shared" si="10"/>
        <v>02:32:46</v>
      </c>
      <c r="Q74" s="44">
        <f t="shared" si="11"/>
        <v>0.10608796296296297</v>
      </c>
      <c r="R74" s="45">
        <f t="shared" si="12"/>
        <v>42186.106087962966</v>
      </c>
      <c r="S74" s="46"/>
      <c r="T74" s="46"/>
      <c r="U74" s="45" t="str">
        <f t="shared" si="14"/>
        <v/>
      </c>
      <c r="V74" s="47" t="str">
        <f t="shared" si="15"/>
        <v/>
      </c>
      <c r="W74" s="48" t="str">
        <f t="shared" si="16"/>
        <v/>
      </c>
      <c r="AC74" s="50"/>
      <c r="AD74" s="50"/>
      <c r="AE74" s="50"/>
      <c r="AF74" s="50"/>
    </row>
    <row r="75" spans="2:32">
      <c r="B75" s="37" t="s">
        <v>185</v>
      </c>
      <c r="C75" s="38" t="s">
        <v>281</v>
      </c>
      <c r="D75" s="38"/>
      <c r="E75" s="37" t="s">
        <v>353</v>
      </c>
      <c r="F75" s="39">
        <v>42188</v>
      </c>
      <c r="G75" s="37" t="s">
        <v>31</v>
      </c>
      <c r="H75" s="40">
        <v>-1</v>
      </c>
      <c r="I75" s="41">
        <v>11675</v>
      </c>
      <c r="J75" s="41">
        <v>11675</v>
      </c>
      <c r="K75" s="40">
        <v>-2.85</v>
      </c>
      <c r="L75" s="40">
        <v>0</v>
      </c>
      <c r="M75" s="40" t="s">
        <v>53</v>
      </c>
      <c r="N75" s="42" t="str">
        <f t="shared" si="8"/>
        <v>2015-07-02</v>
      </c>
      <c r="O75" s="42">
        <f t="shared" si="9"/>
        <v>42187</v>
      </c>
      <c r="P75" s="43" t="str">
        <f t="shared" si="10"/>
        <v>02:27:40</v>
      </c>
      <c r="Q75" s="44">
        <f t="shared" si="11"/>
        <v>0.1025462962962963</v>
      </c>
      <c r="R75" s="45">
        <f t="shared" si="12"/>
        <v>42187.102546296293</v>
      </c>
      <c r="S75" s="46" t="s">
        <v>558</v>
      </c>
      <c r="T75" s="46"/>
      <c r="U75" s="45" t="str">
        <f t="shared" si="14"/>
        <v>Short</v>
      </c>
      <c r="V75" s="47">
        <f t="shared" si="15"/>
        <v>5.9666666666666668</v>
      </c>
      <c r="W75" s="48">
        <f t="shared" si="16"/>
        <v>77.5</v>
      </c>
      <c r="AC75" s="50"/>
      <c r="AD75" s="50"/>
      <c r="AE75" s="50"/>
      <c r="AF75" s="50"/>
    </row>
    <row r="76" spans="2:32">
      <c r="B76" s="37" t="s">
        <v>185</v>
      </c>
      <c r="C76" s="38" t="s">
        <v>281</v>
      </c>
      <c r="D76" s="38"/>
      <c r="E76" s="37" t="s">
        <v>296</v>
      </c>
      <c r="F76" s="39">
        <v>42188</v>
      </c>
      <c r="G76" s="37" t="s">
        <v>17</v>
      </c>
      <c r="H76" s="40">
        <v>1</v>
      </c>
      <c r="I76" s="41">
        <v>11597.5</v>
      </c>
      <c r="J76" s="41">
        <v>-11597.5</v>
      </c>
      <c r="K76" s="40">
        <v>-2.85</v>
      </c>
      <c r="L76" s="40">
        <v>0</v>
      </c>
      <c r="M76" s="40" t="s">
        <v>56</v>
      </c>
      <c r="N76" s="42" t="str">
        <f t="shared" si="8"/>
        <v>2015-07-02</v>
      </c>
      <c r="O76" s="42">
        <f t="shared" si="9"/>
        <v>42187</v>
      </c>
      <c r="P76" s="43" t="str">
        <f t="shared" si="10"/>
        <v>02:33:38</v>
      </c>
      <c r="Q76" s="44">
        <f t="shared" si="11"/>
        <v>0.10668981481481482</v>
      </c>
      <c r="R76" s="45">
        <f t="shared" si="12"/>
        <v>42187.106689814813</v>
      </c>
      <c r="S76" s="46"/>
      <c r="T76" s="46"/>
      <c r="U76" s="45" t="str">
        <f t="shared" si="14"/>
        <v/>
      </c>
      <c r="V76" s="47" t="str">
        <f t="shared" si="15"/>
        <v/>
      </c>
      <c r="W76" s="48" t="str">
        <f t="shared" si="16"/>
        <v/>
      </c>
      <c r="AC76" s="50"/>
      <c r="AD76" s="50"/>
      <c r="AE76" s="50"/>
      <c r="AF76" s="50"/>
    </row>
    <row r="77" spans="2:32" ht="27">
      <c r="B77" s="37" t="s">
        <v>185</v>
      </c>
      <c r="C77" s="38" t="s">
        <v>281</v>
      </c>
      <c r="D77" s="38"/>
      <c r="E77" s="37" t="s">
        <v>354</v>
      </c>
      <c r="F77" s="39">
        <v>42191</v>
      </c>
      <c r="G77" s="37" t="s">
        <v>31</v>
      </c>
      <c r="H77" s="40">
        <v>-1</v>
      </c>
      <c r="I77" s="41">
        <v>11547.5</v>
      </c>
      <c r="J77" s="41">
        <v>11547.5</v>
      </c>
      <c r="K77" s="40">
        <v>-2.85</v>
      </c>
      <c r="L77" s="40">
        <v>0</v>
      </c>
      <c r="M77" s="40" t="s">
        <v>53</v>
      </c>
      <c r="N77" s="42" t="str">
        <f t="shared" si="8"/>
        <v>2015-07-03</v>
      </c>
      <c r="O77" s="42">
        <f t="shared" si="9"/>
        <v>42188</v>
      </c>
      <c r="P77" s="43" t="str">
        <f t="shared" si="10"/>
        <v>02:00:14</v>
      </c>
      <c r="Q77" s="44">
        <f t="shared" si="11"/>
        <v>8.3495370370370373E-2</v>
      </c>
      <c r="R77" s="45">
        <f t="shared" si="12"/>
        <v>42188.083495370367</v>
      </c>
      <c r="S77" s="46" t="s">
        <v>559</v>
      </c>
      <c r="T77" s="46"/>
      <c r="U77" s="45" t="str">
        <f t="shared" si="14"/>
        <v>Short</v>
      </c>
      <c r="V77" s="47">
        <f t="shared" si="15"/>
        <v>1.5833333333333144</v>
      </c>
      <c r="W77" s="48">
        <f t="shared" si="16"/>
        <v>-77.5</v>
      </c>
      <c r="AC77" s="50"/>
      <c r="AD77" s="50"/>
      <c r="AE77" s="50"/>
      <c r="AF77" s="50"/>
    </row>
    <row r="78" spans="2:32">
      <c r="B78" s="37" t="s">
        <v>185</v>
      </c>
      <c r="C78" s="38" t="s">
        <v>281</v>
      </c>
      <c r="D78" s="38"/>
      <c r="E78" s="37" t="s">
        <v>297</v>
      </c>
      <c r="F78" s="39">
        <v>42191</v>
      </c>
      <c r="G78" s="37" t="s">
        <v>17</v>
      </c>
      <c r="H78" s="40">
        <v>1</v>
      </c>
      <c r="I78" s="41">
        <v>11625</v>
      </c>
      <c r="J78" s="41">
        <v>-11625</v>
      </c>
      <c r="K78" s="40">
        <v>-2.85</v>
      </c>
      <c r="L78" s="40">
        <v>0</v>
      </c>
      <c r="M78" s="40" t="s">
        <v>56</v>
      </c>
      <c r="N78" s="42" t="str">
        <f t="shared" si="8"/>
        <v>2015-07-03</v>
      </c>
      <c r="O78" s="42">
        <f t="shared" si="9"/>
        <v>42188</v>
      </c>
      <c r="P78" s="43" t="str">
        <f t="shared" si="10"/>
        <v>02:01:49</v>
      </c>
      <c r="Q78" s="44">
        <f t="shared" si="11"/>
        <v>8.4594907407407396E-2</v>
      </c>
      <c r="R78" s="45">
        <f t="shared" si="12"/>
        <v>42188.084594907406</v>
      </c>
      <c r="S78" s="46"/>
      <c r="T78" s="46"/>
      <c r="U78" s="45" t="str">
        <f t="shared" si="14"/>
        <v/>
      </c>
      <c r="V78" s="47" t="str">
        <f t="shared" si="15"/>
        <v/>
      </c>
      <c r="W78" s="48" t="str">
        <f t="shared" si="16"/>
        <v/>
      </c>
      <c r="AC78" s="50"/>
      <c r="AD78" s="50"/>
      <c r="AE78" s="50"/>
      <c r="AF78" s="50"/>
    </row>
    <row r="79" spans="2:32" ht="27">
      <c r="B79" s="37" t="s">
        <v>185</v>
      </c>
      <c r="C79" s="38" t="s">
        <v>281</v>
      </c>
      <c r="D79" s="38"/>
      <c r="E79" s="37" t="s">
        <v>355</v>
      </c>
      <c r="F79" s="39">
        <v>42191</v>
      </c>
      <c r="G79" s="37" t="s">
        <v>31</v>
      </c>
      <c r="H79" s="40">
        <v>-1</v>
      </c>
      <c r="I79" s="41">
        <v>11615</v>
      </c>
      <c r="J79" s="41">
        <v>11615</v>
      </c>
      <c r="K79" s="40">
        <v>-2.85</v>
      </c>
      <c r="L79" s="40">
        <v>0</v>
      </c>
      <c r="M79" s="40" t="s">
        <v>53</v>
      </c>
      <c r="N79" s="42" t="str">
        <f t="shared" ref="N79:N110" si="17">LEFT(E79,10)</f>
        <v>2015-07-03</v>
      </c>
      <c r="O79" s="42">
        <f t="shared" ref="O79:O110" si="18">DATE(YEAR(N79),MONTH(N79),DAY(N79))</f>
        <v>42188</v>
      </c>
      <c r="P79" s="43" t="str">
        <f t="shared" ref="P79:P110" si="19">RIGHT(E79,8)</f>
        <v>02:18:26</v>
      </c>
      <c r="Q79" s="44">
        <f t="shared" ref="Q79:Q110" si="20">TIME(LEFT(P79,2),MID(P79,4,2),RIGHT(P79,2))</f>
        <v>9.6134259259259267E-2</v>
      </c>
      <c r="R79" s="45">
        <f t="shared" ref="R79:R110" si="21">O79+Q79</f>
        <v>42188.096134259256</v>
      </c>
      <c r="S79" s="46" t="s">
        <v>560</v>
      </c>
      <c r="T79" s="46"/>
      <c r="U79" s="45" t="str">
        <f t="shared" si="14"/>
        <v>Short</v>
      </c>
      <c r="V79" s="47">
        <f t="shared" si="15"/>
        <v>3.8666666666666583</v>
      </c>
      <c r="W79" s="48">
        <f t="shared" si="16"/>
        <v>-2.5</v>
      </c>
      <c r="AC79" s="50"/>
      <c r="AD79" s="50"/>
      <c r="AE79" s="50"/>
      <c r="AF79" s="50"/>
    </row>
    <row r="80" spans="2:32">
      <c r="B80" s="37" t="s">
        <v>185</v>
      </c>
      <c r="C80" s="38" t="s">
        <v>281</v>
      </c>
      <c r="D80" s="38"/>
      <c r="E80" s="37" t="s">
        <v>298</v>
      </c>
      <c r="F80" s="39">
        <v>42191</v>
      </c>
      <c r="G80" s="37" t="s">
        <v>17</v>
      </c>
      <c r="H80" s="40">
        <v>1</v>
      </c>
      <c r="I80" s="41">
        <v>11617.5</v>
      </c>
      <c r="J80" s="41">
        <v>-11617.5</v>
      </c>
      <c r="K80" s="40">
        <v>-2.85</v>
      </c>
      <c r="L80" s="40">
        <v>0</v>
      </c>
      <c r="M80" s="40" t="s">
        <v>56</v>
      </c>
      <c r="N80" s="42" t="str">
        <f t="shared" si="17"/>
        <v>2015-07-03</v>
      </c>
      <c r="O80" s="42">
        <f t="shared" si="18"/>
        <v>42188</v>
      </c>
      <c r="P80" s="43" t="str">
        <f t="shared" si="19"/>
        <v>02:22:18</v>
      </c>
      <c r="Q80" s="44">
        <f t="shared" si="20"/>
        <v>9.8819444444444446E-2</v>
      </c>
      <c r="R80" s="45">
        <f t="shared" si="21"/>
        <v>42188.098819444444</v>
      </c>
      <c r="S80" s="46"/>
      <c r="T80" s="46"/>
      <c r="U80" s="45" t="str">
        <f t="shared" si="14"/>
        <v/>
      </c>
      <c r="V80" s="47" t="str">
        <f t="shared" si="15"/>
        <v/>
      </c>
      <c r="W80" s="48" t="str">
        <f t="shared" si="16"/>
        <v/>
      </c>
      <c r="AC80" s="50"/>
      <c r="AD80" s="50"/>
      <c r="AE80" s="50"/>
      <c r="AF80" s="50"/>
    </row>
    <row r="81" spans="2:32">
      <c r="B81" s="37" t="s">
        <v>185</v>
      </c>
      <c r="C81" s="38" t="s">
        <v>281</v>
      </c>
      <c r="D81" s="38"/>
      <c r="E81" s="37" t="s">
        <v>356</v>
      </c>
      <c r="F81" s="39">
        <v>42192</v>
      </c>
      <c r="G81" s="37" t="s">
        <v>31</v>
      </c>
      <c r="H81" s="40">
        <v>-1</v>
      </c>
      <c r="I81" s="41">
        <v>11985</v>
      </c>
      <c r="J81" s="41">
        <v>11985</v>
      </c>
      <c r="K81" s="40">
        <v>-2.85</v>
      </c>
      <c r="L81" s="40">
        <v>0</v>
      </c>
      <c r="M81" s="40" t="s">
        <v>53</v>
      </c>
      <c r="N81" s="42" t="str">
        <f t="shared" si="17"/>
        <v>2015-07-05</v>
      </c>
      <c r="O81" s="42">
        <f t="shared" si="18"/>
        <v>42190</v>
      </c>
      <c r="P81" s="43" t="str">
        <f t="shared" si="19"/>
        <v>21:38:57</v>
      </c>
      <c r="Q81" s="44">
        <f t="shared" si="20"/>
        <v>0.90204861111111112</v>
      </c>
      <c r="R81" s="45">
        <f t="shared" si="21"/>
        <v>42190.902048611111</v>
      </c>
      <c r="S81" s="46" t="s">
        <v>561</v>
      </c>
      <c r="T81" s="46"/>
      <c r="U81" s="45" t="str">
        <f t="shared" si="14"/>
        <v>Short</v>
      </c>
      <c r="V81" s="47">
        <f t="shared" si="15"/>
        <v>7.3333333333334139</v>
      </c>
      <c r="W81" s="48">
        <f t="shared" si="16"/>
        <v>40</v>
      </c>
      <c r="AC81" s="50"/>
      <c r="AD81" s="50"/>
      <c r="AE81" s="50"/>
      <c r="AF81" s="50"/>
    </row>
    <row r="82" spans="2:32">
      <c r="B82" s="37" t="s">
        <v>185</v>
      </c>
      <c r="C82" s="38" t="s">
        <v>281</v>
      </c>
      <c r="D82" s="38"/>
      <c r="E82" s="37" t="s">
        <v>299</v>
      </c>
      <c r="F82" s="39">
        <v>42192</v>
      </c>
      <c r="G82" s="37" t="s">
        <v>17</v>
      </c>
      <c r="H82" s="40">
        <v>1</v>
      </c>
      <c r="I82" s="41">
        <v>11945</v>
      </c>
      <c r="J82" s="41">
        <v>-11945</v>
      </c>
      <c r="K82" s="40">
        <v>-2.85</v>
      </c>
      <c r="L82" s="40">
        <v>0</v>
      </c>
      <c r="M82" s="40" t="s">
        <v>56</v>
      </c>
      <c r="N82" s="42" t="str">
        <f t="shared" si="17"/>
        <v>2015-07-05</v>
      </c>
      <c r="O82" s="42">
        <f t="shared" si="18"/>
        <v>42190</v>
      </c>
      <c r="P82" s="43" t="str">
        <f t="shared" si="19"/>
        <v>21:46:17</v>
      </c>
      <c r="Q82" s="44">
        <f t="shared" si="20"/>
        <v>0.90714120370370377</v>
      </c>
      <c r="R82" s="45">
        <f t="shared" si="21"/>
        <v>42190.907141203701</v>
      </c>
      <c r="S82" s="46"/>
      <c r="T82" s="46"/>
      <c r="U82" s="45" t="str">
        <f t="shared" si="14"/>
        <v/>
      </c>
      <c r="V82" s="47" t="str">
        <f t="shared" si="15"/>
        <v/>
      </c>
      <c r="W82" s="48" t="str">
        <f t="shared" si="16"/>
        <v/>
      </c>
      <c r="AC82" s="50"/>
      <c r="AD82" s="50"/>
      <c r="AE82" s="50"/>
      <c r="AF82" s="50"/>
    </row>
    <row r="83" spans="2:32" ht="27">
      <c r="B83" s="37" t="s">
        <v>185</v>
      </c>
      <c r="C83" s="38" t="s">
        <v>281</v>
      </c>
      <c r="D83" s="38"/>
      <c r="E83" s="37" t="s">
        <v>357</v>
      </c>
      <c r="F83" s="39">
        <v>42192</v>
      </c>
      <c r="G83" s="37" t="s">
        <v>31</v>
      </c>
      <c r="H83" s="40">
        <v>-1</v>
      </c>
      <c r="I83" s="41">
        <v>11620</v>
      </c>
      <c r="J83" s="41">
        <v>11620</v>
      </c>
      <c r="K83" s="40">
        <v>-2.85</v>
      </c>
      <c r="L83" s="40">
        <v>0</v>
      </c>
      <c r="M83" s="40" t="s">
        <v>477</v>
      </c>
      <c r="N83" s="42" t="str">
        <f t="shared" si="17"/>
        <v>2015-07-06</v>
      </c>
      <c r="O83" s="42">
        <f t="shared" si="18"/>
        <v>42191</v>
      </c>
      <c r="P83" s="43" t="str">
        <f t="shared" si="19"/>
        <v>01:44:15</v>
      </c>
      <c r="Q83" s="44">
        <f t="shared" si="20"/>
        <v>7.239583333333334E-2</v>
      </c>
      <c r="R83" s="45">
        <f t="shared" si="21"/>
        <v>42191.072395833333</v>
      </c>
      <c r="S83" s="46" t="s">
        <v>563</v>
      </c>
      <c r="T83" s="46"/>
      <c r="U83" s="45" t="str">
        <f t="shared" si="14"/>
        <v>Short</v>
      </c>
      <c r="V83" s="47">
        <f t="shared" si="15"/>
        <v>2.0166666666666488</v>
      </c>
      <c r="W83" s="48">
        <f t="shared" si="16"/>
        <v>-110</v>
      </c>
      <c r="AC83" s="50"/>
      <c r="AD83" s="50"/>
      <c r="AE83" s="50"/>
      <c r="AF83" s="50"/>
    </row>
    <row r="84" spans="2:32">
      <c r="B84" s="37" t="s">
        <v>185</v>
      </c>
      <c r="C84" s="38" t="s">
        <v>281</v>
      </c>
      <c r="D84" s="38"/>
      <c r="E84" s="37" t="s">
        <v>300</v>
      </c>
      <c r="F84" s="39">
        <v>42192</v>
      </c>
      <c r="G84" s="37" t="s">
        <v>17</v>
      </c>
      <c r="H84" s="40">
        <v>1</v>
      </c>
      <c r="I84" s="41">
        <v>11730</v>
      </c>
      <c r="J84" s="41">
        <v>-11730</v>
      </c>
      <c r="K84" s="40">
        <v>-2.85</v>
      </c>
      <c r="L84" s="40">
        <v>0</v>
      </c>
      <c r="M84" s="40" t="s">
        <v>478</v>
      </c>
      <c r="N84" s="42" t="str">
        <f t="shared" si="17"/>
        <v>2015-07-06</v>
      </c>
      <c r="O84" s="42">
        <f t="shared" si="18"/>
        <v>42191</v>
      </c>
      <c r="P84" s="43" t="str">
        <f t="shared" si="19"/>
        <v>01:46:16</v>
      </c>
      <c r="Q84" s="44">
        <f t="shared" si="20"/>
        <v>7.379629629629629E-2</v>
      </c>
      <c r="R84" s="45">
        <f t="shared" si="21"/>
        <v>42191.073796296296</v>
      </c>
      <c r="S84" s="46"/>
      <c r="T84" s="46"/>
      <c r="U84" s="45" t="str">
        <f t="shared" si="14"/>
        <v/>
      </c>
      <c r="V84" s="47" t="str">
        <f t="shared" si="15"/>
        <v/>
      </c>
      <c r="W84" s="48" t="str">
        <f t="shared" si="16"/>
        <v/>
      </c>
      <c r="AC84" s="50"/>
      <c r="AD84" s="50"/>
      <c r="AE84" s="50"/>
      <c r="AF84" s="50"/>
    </row>
    <row r="85" spans="2:32">
      <c r="B85" s="37" t="s">
        <v>185</v>
      </c>
      <c r="C85" s="38" t="s">
        <v>281</v>
      </c>
      <c r="D85" s="38"/>
      <c r="E85" s="37" t="s">
        <v>301</v>
      </c>
      <c r="F85" s="39">
        <v>42192</v>
      </c>
      <c r="G85" s="37" t="s">
        <v>17</v>
      </c>
      <c r="H85" s="40">
        <v>1</v>
      </c>
      <c r="I85" s="41">
        <v>11780</v>
      </c>
      <c r="J85" s="41">
        <v>-11780</v>
      </c>
      <c r="K85" s="40">
        <v>-2.85</v>
      </c>
      <c r="L85" s="40">
        <v>0</v>
      </c>
      <c r="M85" s="40" t="s">
        <v>477</v>
      </c>
      <c r="N85" s="42" t="str">
        <f t="shared" si="17"/>
        <v>2015-07-06</v>
      </c>
      <c r="O85" s="42">
        <f t="shared" si="18"/>
        <v>42191</v>
      </c>
      <c r="P85" s="43" t="str">
        <f t="shared" si="19"/>
        <v>02:35:33</v>
      </c>
      <c r="Q85" s="44">
        <f t="shared" si="20"/>
        <v>0.10802083333333333</v>
      </c>
      <c r="R85" s="45">
        <f t="shared" si="21"/>
        <v>42191.108020833337</v>
      </c>
      <c r="S85" s="46" t="s">
        <v>562</v>
      </c>
      <c r="T85" s="46"/>
      <c r="U85" s="45" t="str">
        <f t="shared" si="14"/>
        <v>Long</v>
      </c>
      <c r="V85" s="47">
        <f t="shared" si="15"/>
        <v>2.2333333333333361</v>
      </c>
      <c r="W85" s="48">
        <f t="shared" si="16"/>
        <v>65</v>
      </c>
      <c r="AC85" s="50"/>
      <c r="AD85" s="50"/>
      <c r="AE85" s="50"/>
      <c r="AF85" s="50"/>
    </row>
    <row r="86" spans="2:32">
      <c r="B86" s="37" t="s">
        <v>185</v>
      </c>
      <c r="C86" s="38" t="s">
        <v>281</v>
      </c>
      <c r="D86" s="38"/>
      <c r="E86" s="37" t="s">
        <v>358</v>
      </c>
      <c r="F86" s="39">
        <v>42192</v>
      </c>
      <c r="G86" s="37" t="s">
        <v>31</v>
      </c>
      <c r="H86" s="40">
        <v>-1</v>
      </c>
      <c r="I86" s="41">
        <v>11845</v>
      </c>
      <c r="J86" s="41">
        <v>11845</v>
      </c>
      <c r="K86" s="40">
        <v>-2.85</v>
      </c>
      <c r="L86" s="40">
        <v>0</v>
      </c>
      <c r="M86" s="40" t="s">
        <v>478</v>
      </c>
      <c r="N86" s="42" t="str">
        <f t="shared" si="17"/>
        <v>2015-07-06</v>
      </c>
      <c r="O86" s="42">
        <f t="shared" si="18"/>
        <v>42191</v>
      </c>
      <c r="P86" s="43" t="str">
        <f t="shared" si="19"/>
        <v>02:37:47</v>
      </c>
      <c r="Q86" s="44">
        <f t="shared" si="20"/>
        <v>0.10957175925925926</v>
      </c>
      <c r="R86" s="45">
        <f t="shared" si="21"/>
        <v>42191.109571759262</v>
      </c>
      <c r="S86" s="46"/>
      <c r="T86" s="46"/>
      <c r="U86" s="45" t="str">
        <f t="shared" si="14"/>
        <v/>
      </c>
      <c r="V86" s="47" t="str">
        <f t="shared" si="15"/>
        <v/>
      </c>
      <c r="W86" s="48" t="str">
        <f t="shared" si="16"/>
        <v/>
      </c>
      <c r="AC86" s="50"/>
      <c r="AD86" s="50"/>
      <c r="AE86" s="50"/>
      <c r="AF86" s="50"/>
    </row>
    <row r="87" spans="2:32" ht="27">
      <c r="B87" s="37" t="s">
        <v>185</v>
      </c>
      <c r="C87" s="38" t="s">
        <v>281</v>
      </c>
      <c r="D87" s="38"/>
      <c r="E87" s="37" t="s">
        <v>359</v>
      </c>
      <c r="F87" s="39">
        <v>42193</v>
      </c>
      <c r="G87" s="37" t="s">
        <v>31</v>
      </c>
      <c r="H87" s="40">
        <v>-1</v>
      </c>
      <c r="I87" s="41">
        <v>11735</v>
      </c>
      <c r="J87" s="41">
        <v>11735</v>
      </c>
      <c r="K87" s="40">
        <v>-2.85</v>
      </c>
      <c r="L87" s="40">
        <v>0</v>
      </c>
      <c r="M87" s="40" t="s">
        <v>53</v>
      </c>
      <c r="N87" s="42" t="str">
        <f t="shared" si="17"/>
        <v>2015-07-07</v>
      </c>
      <c r="O87" s="42">
        <f t="shared" si="18"/>
        <v>42192</v>
      </c>
      <c r="P87" s="43" t="str">
        <f t="shared" si="19"/>
        <v>01:14:48</v>
      </c>
      <c r="Q87" s="44">
        <f t="shared" si="20"/>
        <v>5.1944444444444439E-2</v>
      </c>
      <c r="R87" s="45">
        <f t="shared" si="21"/>
        <v>42192.051944444444</v>
      </c>
      <c r="S87" s="46" t="s">
        <v>564</v>
      </c>
      <c r="T87" s="46"/>
      <c r="U87" s="45" t="str">
        <f t="shared" si="14"/>
        <v>Short</v>
      </c>
      <c r="V87" s="47">
        <f t="shared" si="15"/>
        <v>9.6000000000000121</v>
      </c>
      <c r="W87" s="48">
        <f t="shared" si="16"/>
        <v>-100</v>
      </c>
      <c r="AC87" s="50"/>
      <c r="AD87" s="50"/>
      <c r="AE87" s="50"/>
      <c r="AF87" s="50"/>
    </row>
    <row r="88" spans="2:32">
      <c r="B88" s="37" t="s">
        <v>185</v>
      </c>
      <c r="C88" s="38" t="s">
        <v>281</v>
      </c>
      <c r="D88" s="38"/>
      <c r="E88" s="37" t="s">
        <v>302</v>
      </c>
      <c r="F88" s="39">
        <v>42193</v>
      </c>
      <c r="G88" s="37" t="s">
        <v>17</v>
      </c>
      <c r="H88" s="40">
        <v>1</v>
      </c>
      <c r="I88" s="41">
        <v>11835</v>
      </c>
      <c r="J88" s="41">
        <v>-11835</v>
      </c>
      <c r="K88" s="40">
        <v>-2.85</v>
      </c>
      <c r="L88" s="40">
        <v>0</v>
      </c>
      <c r="M88" s="40" t="s">
        <v>56</v>
      </c>
      <c r="N88" s="42" t="str">
        <f t="shared" si="17"/>
        <v>2015-07-07</v>
      </c>
      <c r="O88" s="42">
        <f t="shared" si="18"/>
        <v>42192</v>
      </c>
      <c r="P88" s="43" t="str">
        <f t="shared" si="19"/>
        <v>01:24:24</v>
      </c>
      <c r="Q88" s="44">
        <f t="shared" si="20"/>
        <v>5.8611111111111114E-2</v>
      </c>
      <c r="R88" s="45">
        <f t="shared" si="21"/>
        <v>42192.058611111112</v>
      </c>
      <c r="S88" s="46"/>
      <c r="T88" s="46"/>
      <c r="U88" s="45" t="str">
        <f t="shared" si="14"/>
        <v/>
      </c>
      <c r="V88" s="47" t="str">
        <f t="shared" si="15"/>
        <v/>
      </c>
      <c r="W88" s="48" t="str">
        <f t="shared" si="16"/>
        <v/>
      </c>
      <c r="AC88" s="50"/>
      <c r="AD88" s="50"/>
      <c r="AE88" s="50"/>
      <c r="AF88" s="50"/>
    </row>
    <row r="89" spans="2:32" ht="40.5">
      <c r="B89" s="37" t="s">
        <v>185</v>
      </c>
      <c r="C89" s="75" t="s">
        <v>281</v>
      </c>
      <c r="D89" s="75"/>
      <c r="E89" s="76" t="s">
        <v>303</v>
      </c>
      <c r="F89" s="77">
        <v>42194</v>
      </c>
      <c r="G89" s="76" t="s">
        <v>17</v>
      </c>
      <c r="H89" s="78">
        <v>1</v>
      </c>
      <c r="I89" s="79">
        <v>11452.5</v>
      </c>
      <c r="J89" s="79">
        <v>-11452.5</v>
      </c>
      <c r="K89" s="78">
        <v>-2.85</v>
      </c>
      <c r="L89" s="78">
        <v>0</v>
      </c>
      <c r="M89" s="78" t="s">
        <v>53</v>
      </c>
      <c r="N89" s="80" t="str">
        <f t="shared" si="17"/>
        <v>2015-07-08</v>
      </c>
      <c r="O89" s="80">
        <f t="shared" si="18"/>
        <v>42193</v>
      </c>
      <c r="P89" s="81" t="str">
        <f t="shared" si="19"/>
        <v>01:03:04</v>
      </c>
      <c r="Q89" s="82">
        <f t="shared" si="20"/>
        <v>4.3796296296296298E-2</v>
      </c>
      <c r="R89" s="83">
        <f t="shared" si="21"/>
        <v>42193.043796296297</v>
      </c>
      <c r="S89" s="84" t="s">
        <v>512</v>
      </c>
      <c r="T89" s="84"/>
      <c r="U89" s="83" t="str">
        <f t="shared" si="14"/>
        <v>Long</v>
      </c>
      <c r="V89" s="85">
        <f t="shared" si="15"/>
        <v>66.850000000000009</v>
      </c>
      <c r="W89" s="86">
        <f t="shared" si="16"/>
        <v>-407.5</v>
      </c>
      <c r="AC89" s="50"/>
      <c r="AD89" s="50"/>
      <c r="AE89" s="50"/>
      <c r="AF89" s="50"/>
    </row>
    <row r="90" spans="2:32">
      <c r="B90" s="37" t="s">
        <v>185</v>
      </c>
      <c r="C90" s="75" t="s">
        <v>281</v>
      </c>
      <c r="D90" s="75"/>
      <c r="E90" s="76" t="s">
        <v>360</v>
      </c>
      <c r="F90" s="77">
        <v>42194</v>
      </c>
      <c r="G90" s="76" t="s">
        <v>31</v>
      </c>
      <c r="H90" s="78">
        <v>-1</v>
      </c>
      <c r="I90" s="79">
        <v>11045</v>
      </c>
      <c r="J90" s="79">
        <v>11045</v>
      </c>
      <c r="K90" s="78">
        <v>-2.85</v>
      </c>
      <c r="L90" s="78">
        <v>0</v>
      </c>
      <c r="M90" s="78" t="s">
        <v>56</v>
      </c>
      <c r="N90" s="80" t="str">
        <f t="shared" si="17"/>
        <v>2015-07-08</v>
      </c>
      <c r="O90" s="80">
        <f t="shared" si="18"/>
        <v>42193</v>
      </c>
      <c r="P90" s="81" t="str">
        <f t="shared" si="19"/>
        <v>02:09:55</v>
      </c>
      <c r="Q90" s="82">
        <f t="shared" si="20"/>
        <v>9.0219907407407415E-2</v>
      </c>
      <c r="R90" s="83">
        <f t="shared" si="21"/>
        <v>42193.090219907404</v>
      </c>
      <c r="S90" s="84"/>
      <c r="T90" s="84"/>
      <c r="U90" s="83" t="str">
        <f t="shared" si="14"/>
        <v/>
      </c>
      <c r="V90" s="85" t="str">
        <f t="shared" si="15"/>
        <v/>
      </c>
      <c r="W90" s="86" t="str">
        <f t="shared" si="16"/>
        <v/>
      </c>
      <c r="AC90" s="50"/>
      <c r="AD90" s="50"/>
      <c r="AE90" s="50"/>
      <c r="AF90" s="50"/>
    </row>
    <row r="91" spans="2:32">
      <c r="B91" s="37" t="s">
        <v>185</v>
      </c>
      <c r="C91" s="75" t="s">
        <v>281</v>
      </c>
      <c r="D91" s="75"/>
      <c r="E91" s="76" t="s">
        <v>304</v>
      </c>
      <c r="F91" s="77">
        <v>42194</v>
      </c>
      <c r="G91" s="76" t="s">
        <v>17</v>
      </c>
      <c r="H91" s="78">
        <v>1</v>
      </c>
      <c r="I91" s="79">
        <v>10745</v>
      </c>
      <c r="J91" s="79">
        <v>-10745</v>
      </c>
      <c r="K91" s="78">
        <v>-2.85</v>
      </c>
      <c r="L91" s="78">
        <v>0</v>
      </c>
      <c r="M91" s="78" t="s">
        <v>53</v>
      </c>
      <c r="N91" s="80" t="str">
        <f t="shared" si="17"/>
        <v>2015-07-08</v>
      </c>
      <c r="O91" s="80">
        <f t="shared" si="18"/>
        <v>42193</v>
      </c>
      <c r="P91" s="81" t="str">
        <f t="shared" si="19"/>
        <v>02:24:17</v>
      </c>
      <c r="Q91" s="82">
        <f t="shared" si="20"/>
        <v>0.10019675925925926</v>
      </c>
      <c r="R91" s="83">
        <f t="shared" si="21"/>
        <v>42193.10019675926</v>
      </c>
      <c r="S91" s="84" t="s">
        <v>511</v>
      </c>
      <c r="T91" s="84"/>
      <c r="U91" s="83" t="str">
        <f t="shared" si="14"/>
        <v>Long</v>
      </c>
      <c r="V91" s="85">
        <f t="shared" si="15"/>
        <v>3.4333333333333238</v>
      </c>
      <c r="W91" s="86">
        <f t="shared" si="16"/>
        <v>42.5</v>
      </c>
      <c r="AC91" s="50"/>
      <c r="AD91" s="50"/>
      <c r="AE91" s="50"/>
      <c r="AF91" s="50"/>
    </row>
    <row r="92" spans="2:32">
      <c r="B92" s="37" t="s">
        <v>185</v>
      </c>
      <c r="C92" s="75" t="s">
        <v>281</v>
      </c>
      <c r="D92" s="75"/>
      <c r="E92" s="76" t="s">
        <v>361</v>
      </c>
      <c r="F92" s="77">
        <v>42194</v>
      </c>
      <c r="G92" s="76" t="s">
        <v>31</v>
      </c>
      <c r="H92" s="78">
        <v>-1</v>
      </c>
      <c r="I92" s="79">
        <v>10787.5</v>
      </c>
      <c r="J92" s="79">
        <v>10787.5</v>
      </c>
      <c r="K92" s="78">
        <v>-2.85</v>
      </c>
      <c r="L92" s="78">
        <v>0</v>
      </c>
      <c r="M92" s="78" t="s">
        <v>56</v>
      </c>
      <c r="N92" s="80" t="str">
        <f t="shared" si="17"/>
        <v>2015-07-08</v>
      </c>
      <c r="O92" s="80">
        <f t="shared" si="18"/>
        <v>42193</v>
      </c>
      <c r="P92" s="81" t="str">
        <f t="shared" si="19"/>
        <v>02:27:43</v>
      </c>
      <c r="Q92" s="82">
        <f t="shared" si="20"/>
        <v>0.10258101851851852</v>
      </c>
      <c r="R92" s="83">
        <f t="shared" si="21"/>
        <v>42193.102581018517</v>
      </c>
      <c r="S92" s="84"/>
      <c r="T92" s="84"/>
      <c r="U92" s="83" t="str">
        <f t="shared" si="14"/>
        <v/>
      </c>
      <c r="V92" s="85" t="str">
        <f t="shared" si="15"/>
        <v/>
      </c>
      <c r="W92" s="86" t="str">
        <f t="shared" si="16"/>
        <v/>
      </c>
      <c r="AC92" s="50"/>
      <c r="AD92" s="50"/>
      <c r="AE92" s="50"/>
      <c r="AF92" s="50"/>
    </row>
    <row r="93" spans="2:32" ht="27">
      <c r="B93" s="37" t="s">
        <v>185</v>
      </c>
      <c r="C93" s="87" t="s">
        <v>281</v>
      </c>
      <c r="D93" s="87"/>
      <c r="E93" s="88" t="s">
        <v>305</v>
      </c>
      <c r="F93" s="89">
        <v>42198</v>
      </c>
      <c r="G93" s="88" t="s">
        <v>17</v>
      </c>
      <c r="H93" s="90">
        <v>1</v>
      </c>
      <c r="I93" s="91">
        <v>12490</v>
      </c>
      <c r="J93" s="91">
        <v>-12490</v>
      </c>
      <c r="K93" s="90">
        <v>-2.85</v>
      </c>
      <c r="L93" s="90">
        <v>0</v>
      </c>
      <c r="M93" s="90" t="s">
        <v>53</v>
      </c>
      <c r="N93" s="92" t="str">
        <f t="shared" si="17"/>
        <v>2015-07-09</v>
      </c>
      <c r="O93" s="92">
        <f t="shared" si="18"/>
        <v>42194</v>
      </c>
      <c r="P93" s="93" t="str">
        <f t="shared" si="19"/>
        <v>22:08:29</v>
      </c>
      <c r="Q93" s="94">
        <f t="shared" si="20"/>
        <v>0.9225578703703704</v>
      </c>
      <c r="R93" s="95">
        <f t="shared" si="21"/>
        <v>42194.92255787037</v>
      </c>
      <c r="S93" s="96" t="s">
        <v>565</v>
      </c>
      <c r="T93" s="96"/>
      <c r="U93" s="95" t="str">
        <f t="shared" si="14"/>
        <v>Long</v>
      </c>
      <c r="V93" s="97">
        <f t="shared" si="15"/>
        <v>1.68333333333333</v>
      </c>
      <c r="W93" s="98">
        <f t="shared" si="16"/>
        <v>150</v>
      </c>
      <c r="AC93" s="50"/>
      <c r="AD93" s="50"/>
      <c r="AE93" s="50"/>
      <c r="AF93" s="50"/>
    </row>
    <row r="94" spans="2:32">
      <c r="B94" s="37" t="s">
        <v>185</v>
      </c>
      <c r="C94" s="87" t="s">
        <v>281</v>
      </c>
      <c r="D94" s="87"/>
      <c r="E94" s="88" t="s">
        <v>362</v>
      </c>
      <c r="F94" s="89">
        <v>42198</v>
      </c>
      <c r="G94" s="88" t="s">
        <v>31</v>
      </c>
      <c r="H94" s="90">
        <v>-1</v>
      </c>
      <c r="I94" s="91">
        <v>12640</v>
      </c>
      <c r="J94" s="91">
        <v>12640</v>
      </c>
      <c r="K94" s="90">
        <v>-2.85</v>
      </c>
      <c r="L94" s="90">
        <v>0</v>
      </c>
      <c r="M94" s="90" t="s">
        <v>56</v>
      </c>
      <c r="N94" s="92" t="str">
        <f t="shared" si="17"/>
        <v>2015-07-09</v>
      </c>
      <c r="O94" s="92">
        <f t="shared" si="18"/>
        <v>42194</v>
      </c>
      <c r="P94" s="93" t="str">
        <f t="shared" si="19"/>
        <v>22:10:10</v>
      </c>
      <c r="Q94" s="94">
        <f t="shared" si="20"/>
        <v>0.92372685185185188</v>
      </c>
      <c r="R94" s="95">
        <f t="shared" si="21"/>
        <v>42194.923726851855</v>
      </c>
      <c r="S94" s="96"/>
      <c r="T94" s="96"/>
      <c r="U94" s="95" t="str">
        <f t="shared" si="14"/>
        <v/>
      </c>
      <c r="V94" s="97" t="str">
        <f t="shared" si="15"/>
        <v/>
      </c>
      <c r="W94" s="98" t="str">
        <f t="shared" si="16"/>
        <v/>
      </c>
      <c r="AC94" s="50"/>
      <c r="AD94" s="50"/>
      <c r="AE94" s="50"/>
      <c r="AF94" s="50"/>
    </row>
    <row r="95" spans="2:32" ht="27">
      <c r="B95" s="37" t="s">
        <v>185</v>
      </c>
      <c r="C95" s="87" t="s">
        <v>281</v>
      </c>
      <c r="D95" s="87"/>
      <c r="E95" s="88" t="s">
        <v>363</v>
      </c>
      <c r="F95" s="89">
        <v>42198</v>
      </c>
      <c r="G95" s="88" t="s">
        <v>31</v>
      </c>
      <c r="H95" s="90">
        <v>-1</v>
      </c>
      <c r="I95" s="91">
        <v>12330</v>
      </c>
      <c r="J95" s="91">
        <v>12330</v>
      </c>
      <c r="K95" s="90">
        <v>-2.85</v>
      </c>
      <c r="L95" s="90">
        <v>0</v>
      </c>
      <c r="M95" s="90" t="s">
        <v>53</v>
      </c>
      <c r="N95" s="92" t="str">
        <f t="shared" si="17"/>
        <v>2015-07-10</v>
      </c>
      <c r="O95" s="92">
        <f t="shared" si="18"/>
        <v>42195</v>
      </c>
      <c r="P95" s="93" t="str">
        <f t="shared" si="19"/>
        <v>01:03:53</v>
      </c>
      <c r="Q95" s="94">
        <f t="shared" si="20"/>
        <v>4.4363425925925924E-2</v>
      </c>
      <c r="R95" s="95">
        <f t="shared" si="21"/>
        <v>42195.044363425928</v>
      </c>
      <c r="S95" s="96" t="s">
        <v>566</v>
      </c>
      <c r="T95" s="96"/>
      <c r="U95" s="95" t="str">
        <f t="shared" si="14"/>
        <v>Short</v>
      </c>
      <c r="V95" s="97">
        <f t="shared" si="15"/>
        <v>3.083333333333329</v>
      </c>
      <c r="W95" s="98">
        <f t="shared" si="16"/>
        <v>-80</v>
      </c>
      <c r="AC95" s="50"/>
      <c r="AD95" s="50"/>
      <c r="AE95" s="50"/>
      <c r="AF95" s="50"/>
    </row>
    <row r="96" spans="2:32">
      <c r="B96" s="37" t="s">
        <v>185</v>
      </c>
      <c r="C96" s="87" t="s">
        <v>281</v>
      </c>
      <c r="D96" s="87"/>
      <c r="E96" s="88" t="s">
        <v>306</v>
      </c>
      <c r="F96" s="89">
        <v>42198</v>
      </c>
      <c r="G96" s="88" t="s">
        <v>17</v>
      </c>
      <c r="H96" s="90">
        <v>1</v>
      </c>
      <c r="I96" s="91">
        <v>12410</v>
      </c>
      <c r="J96" s="91">
        <v>-12410</v>
      </c>
      <c r="K96" s="90">
        <v>-2.85</v>
      </c>
      <c r="L96" s="90">
        <v>0</v>
      </c>
      <c r="M96" s="90" t="s">
        <v>56</v>
      </c>
      <c r="N96" s="92" t="str">
        <f t="shared" si="17"/>
        <v>2015-07-10</v>
      </c>
      <c r="O96" s="92">
        <f t="shared" si="18"/>
        <v>42195</v>
      </c>
      <c r="P96" s="93" t="str">
        <f t="shared" si="19"/>
        <v>01:06:58</v>
      </c>
      <c r="Q96" s="94">
        <f t="shared" si="20"/>
        <v>4.6504629629629625E-2</v>
      </c>
      <c r="R96" s="95">
        <f t="shared" si="21"/>
        <v>42195.04650462963</v>
      </c>
      <c r="S96" s="96"/>
      <c r="T96" s="96"/>
      <c r="U96" s="95" t="str">
        <f t="shared" si="14"/>
        <v/>
      </c>
      <c r="V96" s="97" t="str">
        <f t="shared" si="15"/>
        <v/>
      </c>
      <c r="W96" s="98" t="str">
        <f t="shared" si="16"/>
        <v/>
      </c>
      <c r="AC96" s="50"/>
      <c r="AD96" s="50"/>
      <c r="AE96" s="50"/>
      <c r="AF96" s="50"/>
    </row>
    <row r="97" spans="2:32">
      <c r="B97" s="52" t="s">
        <v>185</v>
      </c>
      <c r="C97" s="51" t="s">
        <v>281</v>
      </c>
      <c r="D97" s="51"/>
      <c r="E97" s="52" t="s">
        <v>307</v>
      </c>
      <c r="F97" s="53">
        <v>42199</v>
      </c>
      <c r="G97" s="52" t="s">
        <v>17</v>
      </c>
      <c r="H97" s="54">
        <v>1</v>
      </c>
      <c r="I97" s="55">
        <v>12287.5</v>
      </c>
      <c r="J97" s="55">
        <v>-12287.5</v>
      </c>
      <c r="K97" s="54">
        <v>-2.85</v>
      </c>
      <c r="L97" s="54">
        <v>0</v>
      </c>
      <c r="M97" s="54" t="s">
        <v>53</v>
      </c>
      <c r="N97" s="56" t="str">
        <f t="shared" si="17"/>
        <v>2015-07-13</v>
      </c>
      <c r="O97" s="56">
        <f t="shared" si="18"/>
        <v>42198</v>
      </c>
      <c r="P97" s="57" t="str">
        <f t="shared" si="19"/>
        <v>01:25:54</v>
      </c>
      <c r="Q97" s="58">
        <f t="shared" si="20"/>
        <v>5.9652777777777777E-2</v>
      </c>
      <c r="R97" s="59">
        <f t="shared" si="21"/>
        <v>42198.059652777774</v>
      </c>
      <c r="S97" s="60" t="s">
        <v>513</v>
      </c>
      <c r="T97" s="60"/>
      <c r="U97" s="59" t="str">
        <f t="shared" si="14"/>
        <v>Long</v>
      </c>
      <c r="V97" s="61">
        <f t="shared" si="15"/>
        <v>4.2833333333333368</v>
      </c>
      <c r="W97" s="62">
        <f t="shared" si="16"/>
        <v>52.5</v>
      </c>
      <c r="X97" s="62"/>
      <c r="AC97" s="50"/>
      <c r="AD97" s="50"/>
      <c r="AE97" s="50"/>
      <c r="AF97" s="50"/>
    </row>
    <row r="98" spans="2:32">
      <c r="B98" s="52" t="s">
        <v>185</v>
      </c>
      <c r="C98" s="51" t="s">
        <v>281</v>
      </c>
      <c r="D98" s="51"/>
      <c r="E98" s="52" t="s">
        <v>364</v>
      </c>
      <c r="F98" s="53">
        <v>42199</v>
      </c>
      <c r="G98" s="52" t="s">
        <v>31</v>
      </c>
      <c r="H98" s="54">
        <v>-1</v>
      </c>
      <c r="I98" s="55">
        <v>12340</v>
      </c>
      <c r="J98" s="55">
        <v>12340</v>
      </c>
      <c r="K98" s="54">
        <v>-2.85</v>
      </c>
      <c r="L98" s="54">
        <v>0</v>
      </c>
      <c r="M98" s="54" t="s">
        <v>56</v>
      </c>
      <c r="N98" s="56" t="str">
        <f t="shared" si="17"/>
        <v>2015-07-13</v>
      </c>
      <c r="O98" s="56">
        <f t="shared" si="18"/>
        <v>42198</v>
      </c>
      <c r="P98" s="57" t="str">
        <f t="shared" si="19"/>
        <v>01:30:11</v>
      </c>
      <c r="Q98" s="58">
        <f t="shared" si="20"/>
        <v>6.2627314814814816E-2</v>
      </c>
      <c r="R98" s="59">
        <f t="shared" si="21"/>
        <v>42198.062627314815</v>
      </c>
      <c r="S98" s="60"/>
      <c r="T98" s="60"/>
      <c r="U98" s="59" t="str">
        <f t="shared" si="14"/>
        <v/>
      </c>
      <c r="V98" s="61" t="str">
        <f t="shared" si="15"/>
        <v/>
      </c>
      <c r="W98" s="62" t="str">
        <f t="shared" si="16"/>
        <v/>
      </c>
      <c r="X98" s="62"/>
      <c r="AC98" s="50"/>
      <c r="AD98" s="50"/>
      <c r="AE98" s="50"/>
      <c r="AF98" s="50"/>
    </row>
    <row r="99" spans="2:32">
      <c r="B99" s="99" t="s">
        <v>185</v>
      </c>
      <c r="C99" s="100" t="s">
        <v>281</v>
      </c>
      <c r="D99" s="100"/>
      <c r="E99" s="99" t="s">
        <v>365</v>
      </c>
      <c r="F99" s="101">
        <v>42200</v>
      </c>
      <c r="G99" s="99" t="s">
        <v>31</v>
      </c>
      <c r="H99" s="102">
        <v>-1</v>
      </c>
      <c r="I99" s="103">
        <v>11945</v>
      </c>
      <c r="J99" s="103">
        <v>11945</v>
      </c>
      <c r="K99" s="102">
        <v>-2.85</v>
      </c>
      <c r="L99" s="102">
        <v>0</v>
      </c>
      <c r="M99" s="102" t="s">
        <v>53</v>
      </c>
      <c r="N99" s="104" t="str">
        <f t="shared" si="17"/>
        <v>2015-07-13</v>
      </c>
      <c r="O99" s="104">
        <f t="shared" si="18"/>
        <v>42198</v>
      </c>
      <c r="P99" s="105" t="str">
        <f t="shared" si="19"/>
        <v>21:55:31</v>
      </c>
      <c r="Q99" s="106">
        <f t="shared" si="20"/>
        <v>0.91355324074074085</v>
      </c>
      <c r="R99" s="107">
        <f t="shared" si="21"/>
        <v>42198.913553240738</v>
      </c>
      <c r="S99" s="108" t="s">
        <v>567</v>
      </c>
      <c r="T99" s="108"/>
      <c r="U99" s="107" t="str">
        <f t="shared" si="14"/>
        <v>Short</v>
      </c>
      <c r="V99" s="109">
        <f t="shared" si="15"/>
        <v>1.9333333333332092</v>
      </c>
      <c r="W99" s="110">
        <f t="shared" si="16"/>
        <v>-25</v>
      </c>
      <c r="X99" s="111"/>
      <c r="AC99" s="50"/>
      <c r="AD99" s="50"/>
      <c r="AE99" s="50"/>
      <c r="AF99" s="50"/>
    </row>
    <row r="100" spans="2:32">
      <c r="B100" s="99" t="s">
        <v>185</v>
      </c>
      <c r="C100" s="100" t="s">
        <v>281</v>
      </c>
      <c r="D100" s="100"/>
      <c r="E100" s="99" t="s">
        <v>308</v>
      </c>
      <c r="F100" s="101">
        <v>42200</v>
      </c>
      <c r="G100" s="99" t="s">
        <v>17</v>
      </c>
      <c r="H100" s="102">
        <v>1</v>
      </c>
      <c r="I100" s="103">
        <v>11970</v>
      </c>
      <c r="J100" s="103">
        <v>-11970</v>
      </c>
      <c r="K100" s="102">
        <v>-2.85</v>
      </c>
      <c r="L100" s="102">
        <v>0</v>
      </c>
      <c r="M100" s="102" t="s">
        <v>56</v>
      </c>
      <c r="N100" s="104" t="str">
        <f t="shared" si="17"/>
        <v>2015-07-13</v>
      </c>
      <c r="O100" s="104">
        <f t="shared" si="18"/>
        <v>42198</v>
      </c>
      <c r="P100" s="105" t="str">
        <f t="shared" si="19"/>
        <v>21:57:27</v>
      </c>
      <c r="Q100" s="106">
        <f t="shared" si="20"/>
        <v>0.91489583333333335</v>
      </c>
      <c r="R100" s="107">
        <f t="shared" si="21"/>
        <v>42198.914895833332</v>
      </c>
      <c r="S100" s="108"/>
      <c r="T100" s="108"/>
      <c r="U100" s="107" t="str">
        <f t="shared" si="14"/>
        <v/>
      </c>
      <c r="V100" s="109" t="str">
        <f t="shared" si="15"/>
        <v/>
      </c>
      <c r="W100" s="110" t="str">
        <f t="shared" si="16"/>
        <v/>
      </c>
      <c r="X100" s="111"/>
      <c r="AC100" s="50"/>
      <c r="AD100" s="50"/>
      <c r="AE100" s="50"/>
      <c r="AF100" s="50"/>
    </row>
    <row r="101" spans="2:32" ht="27">
      <c r="B101" s="99" t="s">
        <v>185</v>
      </c>
      <c r="C101" s="100" t="s">
        <v>281</v>
      </c>
      <c r="D101" s="100"/>
      <c r="E101" s="99" t="s">
        <v>366</v>
      </c>
      <c r="F101" s="101">
        <v>42200</v>
      </c>
      <c r="G101" s="99" t="s">
        <v>31</v>
      </c>
      <c r="H101" s="102">
        <v>-1</v>
      </c>
      <c r="I101" s="103">
        <v>11682.5</v>
      </c>
      <c r="J101" s="103">
        <v>11682.5</v>
      </c>
      <c r="K101" s="102">
        <v>-2.85</v>
      </c>
      <c r="L101" s="102">
        <v>0</v>
      </c>
      <c r="M101" s="102" t="s">
        <v>53</v>
      </c>
      <c r="N101" s="104" t="str">
        <f t="shared" si="17"/>
        <v>2015-07-14</v>
      </c>
      <c r="O101" s="104">
        <f t="shared" si="18"/>
        <v>42199</v>
      </c>
      <c r="P101" s="105" t="str">
        <f t="shared" si="19"/>
        <v>01:15:55</v>
      </c>
      <c r="Q101" s="106">
        <f t="shared" si="20"/>
        <v>5.2719907407407403E-2</v>
      </c>
      <c r="R101" s="107">
        <f t="shared" si="21"/>
        <v>42199.052719907406</v>
      </c>
      <c r="S101" s="108" t="s">
        <v>568</v>
      </c>
      <c r="T101" s="108"/>
      <c r="U101" s="107" t="str">
        <f t="shared" si="14"/>
        <v>Short</v>
      </c>
      <c r="V101" s="109">
        <f t="shared" si="15"/>
        <v>5.0000000000000124</v>
      </c>
      <c r="W101" s="110">
        <f t="shared" si="16"/>
        <v>75</v>
      </c>
      <c r="AC101" s="50"/>
      <c r="AD101" s="50"/>
      <c r="AE101" s="50"/>
      <c r="AF101" s="50"/>
    </row>
    <row r="102" spans="2:32">
      <c r="B102" s="99" t="s">
        <v>185</v>
      </c>
      <c r="C102" s="100" t="s">
        <v>281</v>
      </c>
      <c r="D102" s="100"/>
      <c r="E102" s="99" t="s">
        <v>309</v>
      </c>
      <c r="F102" s="101">
        <v>42200</v>
      </c>
      <c r="G102" s="99" t="s">
        <v>17</v>
      </c>
      <c r="H102" s="102">
        <v>1</v>
      </c>
      <c r="I102" s="103">
        <v>11607.5</v>
      </c>
      <c r="J102" s="103">
        <v>-11607.5</v>
      </c>
      <c r="K102" s="102">
        <v>-2.85</v>
      </c>
      <c r="L102" s="102">
        <v>0</v>
      </c>
      <c r="M102" s="102" t="s">
        <v>56</v>
      </c>
      <c r="N102" s="104" t="str">
        <f t="shared" si="17"/>
        <v>2015-07-14</v>
      </c>
      <c r="O102" s="104">
        <f t="shared" si="18"/>
        <v>42199</v>
      </c>
      <c r="P102" s="105" t="str">
        <f t="shared" si="19"/>
        <v>01:20:55</v>
      </c>
      <c r="Q102" s="106">
        <f t="shared" si="20"/>
        <v>5.6192129629629634E-2</v>
      </c>
      <c r="R102" s="107">
        <f t="shared" si="21"/>
        <v>42199.056192129632</v>
      </c>
      <c r="S102" s="108"/>
      <c r="T102" s="108"/>
      <c r="U102" s="107" t="str">
        <f t="shared" si="14"/>
        <v/>
      </c>
      <c r="V102" s="109" t="str">
        <f t="shared" si="15"/>
        <v/>
      </c>
      <c r="W102" s="110" t="str">
        <f t="shared" si="16"/>
        <v/>
      </c>
      <c r="AC102" s="50"/>
      <c r="AD102" s="50"/>
      <c r="AE102" s="50"/>
      <c r="AF102" s="50"/>
    </row>
    <row r="103" spans="2:32" ht="27">
      <c r="B103" s="99" t="s">
        <v>185</v>
      </c>
      <c r="C103" s="100" t="s">
        <v>281</v>
      </c>
      <c r="D103" s="100"/>
      <c r="E103" s="99" t="s">
        <v>367</v>
      </c>
      <c r="F103" s="101">
        <v>42200</v>
      </c>
      <c r="G103" s="99" t="s">
        <v>31</v>
      </c>
      <c r="H103" s="102">
        <v>-1</v>
      </c>
      <c r="I103" s="103">
        <v>11525</v>
      </c>
      <c r="J103" s="103">
        <v>11525</v>
      </c>
      <c r="K103" s="102">
        <v>-2.85</v>
      </c>
      <c r="L103" s="102">
        <v>0</v>
      </c>
      <c r="M103" s="102" t="s">
        <v>53</v>
      </c>
      <c r="N103" s="104" t="str">
        <f t="shared" si="17"/>
        <v>2015-07-14</v>
      </c>
      <c r="O103" s="104">
        <f t="shared" si="18"/>
        <v>42199</v>
      </c>
      <c r="P103" s="105" t="str">
        <f t="shared" si="19"/>
        <v>02:12:08</v>
      </c>
      <c r="Q103" s="106">
        <f t="shared" si="20"/>
        <v>9.1759259259259263E-2</v>
      </c>
      <c r="R103" s="107">
        <f t="shared" si="21"/>
        <v>42199.09175925926</v>
      </c>
      <c r="S103" s="108" t="s">
        <v>568</v>
      </c>
      <c r="T103" s="108"/>
      <c r="U103" s="107" t="str">
        <f t="shared" si="14"/>
        <v>Short</v>
      </c>
      <c r="V103" s="109">
        <f t="shared" si="15"/>
        <v>4.3166666666666682</v>
      </c>
      <c r="W103" s="110">
        <f t="shared" si="16"/>
        <v>-52.5</v>
      </c>
      <c r="AC103" s="50"/>
      <c r="AD103" s="50"/>
      <c r="AE103" s="50"/>
      <c r="AF103" s="50"/>
    </row>
    <row r="104" spans="2:32">
      <c r="B104" s="99" t="s">
        <v>185</v>
      </c>
      <c r="C104" s="100" t="s">
        <v>281</v>
      </c>
      <c r="D104" s="100"/>
      <c r="E104" s="99" t="s">
        <v>310</v>
      </c>
      <c r="F104" s="101">
        <v>42200</v>
      </c>
      <c r="G104" s="99" t="s">
        <v>17</v>
      </c>
      <c r="H104" s="102">
        <v>1</v>
      </c>
      <c r="I104" s="103">
        <v>11577.5</v>
      </c>
      <c r="J104" s="103">
        <v>-11577.5</v>
      </c>
      <c r="K104" s="102">
        <v>-2.85</v>
      </c>
      <c r="L104" s="102">
        <v>0</v>
      </c>
      <c r="M104" s="102" t="s">
        <v>56</v>
      </c>
      <c r="N104" s="104" t="str">
        <f t="shared" si="17"/>
        <v>2015-07-14</v>
      </c>
      <c r="O104" s="104">
        <f t="shared" si="18"/>
        <v>42199</v>
      </c>
      <c r="P104" s="105" t="str">
        <f t="shared" si="19"/>
        <v>02:16:27</v>
      </c>
      <c r="Q104" s="106">
        <f t="shared" si="20"/>
        <v>9.4756944444444449E-2</v>
      </c>
      <c r="R104" s="107">
        <f t="shared" si="21"/>
        <v>42199.094756944447</v>
      </c>
      <c r="S104" s="108"/>
      <c r="T104" s="108"/>
      <c r="U104" s="107" t="str">
        <f t="shared" si="14"/>
        <v/>
      </c>
      <c r="V104" s="109" t="str">
        <f t="shared" si="15"/>
        <v/>
      </c>
      <c r="W104" s="110" t="str">
        <f t="shared" si="16"/>
        <v/>
      </c>
      <c r="AC104" s="50"/>
      <c r="AD104" s="50"/>
      <c r="AE104" s="50"/>
      <c r="AF104" s="50"/>
    </row>
    <row r="105" spans="2:32" ht="27">
      <c r="B105" s="112" t="s">
        <v>185</v>
      </c>
      <c r="C105" s="113" t="s">
        <v>281</v>
      </c>
      <c r="D105" s="38"/>
      <c r="E105" s="112" t="s">
        <v>368</v>
      </c>
      <c r="F105" s="114">
        <v>42201</v>
      </c>
      <c r="G105" s="112" t="s">
        <v>31</v>
      </c>
      <c r="H105" s="115">
        <v>-1</v>
      </c>
      <c r="I105" s="116">
        <v>11595</v>
      </c>
      <c r="J105" s="116">
        <v>11595</v>
      </c>
      <c r="K105" s="115">
        <v>-2.85</v>
      </c>
      <c r="L105" s="115">
        <v>0</v>
      </c>
      <c r="M105" s="115" t="s">
        <v>53</v>
      </c>
      <c r="N105" s="117" t="str">
        <f t="shared" si="17"/>
        <v>2015-07-14</v>
      </c>
      <c r="O105" s="117">
        <f t="shared" si="18"/>
        <v>42199</v>
      </c>
      <c r="P105" s="118" t="str">
        <f t="shared" si="19"/>
        <v>22:57:33</v>
      </c>
      <c r="Q105" s="119">
        <f t="shared" si="20"/>
        <v>0.95663194444444455</v>
      </c>
      <c r="R105" s="120">
        <f t="shared" si="21"/>
        <v>42199.956631944442</v>
      </c>
      <c r="S105" s="121" t="s">
        <v>569</v>
      </c>
      <c r="T105" s="121"/>
      <c r="U105" s="120" t="str">
        <f t="shared" si="14"/>
        <v>Short</v>
      </c>
      <c r="V105" s="122">
        <f t="shared" si="15"/>
        <v>7.5999999999999091</v>
      </c>
      <c r="W105" s="123">
        <f t="shared" si="16"/>
        <v>-32.5</v>
      </c>
      <c r="AC105" s="50"/>
      <c r="AD105" s="50"/>
      <c r="AE105" s="50"/>
      <c r="AF105" s="50"/>
    </row>
    <row r="106" spans="2:32">
      <c r="B106" s="112" t="s">
        <v>185</v>
      </c>
      <c r="C106" s="113" t="s">
        <v>281</v>
      </c>
      <c r="D106" s="38"/>
      <c r="E106" s="112" t="s">
        <v>311</v>
      </c>
      <c r="F106" s="114">
        <v>42201</v>
      </c>
      <c r="G106" s="112" t="s">
        <v>17</v>
      </c>
      <c r="H106" s="115">
        <v>1</v>
      </c>
      <c r="I106" s="116">
        <v>11627.5</v>
      </c>
      <c r="J106" s="116">
        <v>-11627.5</v>
      </c>
      <c r="K106" s="115">
        <v>-2.85</v>
      </c>
      <c r="L106" s="115">
        <v>0</v>
      </c>
      <c r="M106" s="115" t="s">
        <v>56</v>
      </c>
      <c r="N106" s="117" t="str">
        <f t="shared" si="17"/>
        <v>2015-07-14</v>
      </c>
      <c r="O106" s="117">
        <f t="shared" si="18"/>
        <v>42199</v>
      </c>
      <c r="P106" s="118" t="str">
        <f t="shared" si="19"/>
        <v>23:05:09</v>
      </c>
      <c r="Q106" s="119">
        <f t="shared" si="20"/>
        <v>0.96190972222222226</v>
      </c>
      <c r="R106" s="120">
        <f t="shared" si="21"/>
        <v>42199.961909722224</v>
      </c>
      <c r="S106" s="121"/>
      <c r="T106" s="121"/>
      <c r="U106" s="120" t="str">
        <f t="shared" si="14"/>
        <v/>
      </c>
      <c r="V106" s="122" t="str">
        <f t="shared" si="15"/>
        <v/>
      </c>
      <c r="W106" s="123" t="str">
        <f t="shared" si="16"/>
        <v/>
      </c>
      <c r="AC106" s="50"/>
      <c r="AD106" s="50"/>
      <c r="AE106" s="50"/>
      <c r="AF106" s="50"/>
    </row>
    <row r="107" spans="2:32">
      <c r="B107" s="112" t="s">
        <v>185</v>
      </c>
      <c r="C107" s="113" t="s">
        <v>281</v>
      </c>
      <c r="D107" s="38"/>
      <c r="E107" s="112" t="s">
        <v>369</v>
      </c>
      <c r="F107" s="114">
        <v>42201</v>
      </c>
      <c r="G107" s="112" t="s">
        <v>31</v>
      </c>
      <c r="H107" s="115">
        <v>-1</v>
      </c>
      <c r="I107" s="116">
        <v>11647.5</v>
      </c>
      <c r="J107" s="116">
        <v>11647.5</v>
      </c>
      <c r="K107" s="115">
        <v>-2.85</v>
      </c>
      <c r="L107" s="115">
        <v>0</v>
      </c>
      <c r="M107" s="115" t="s">
        <v>53</v>
      </c>
      <c r="N107" s="117" t="str">
        <f t="shared" si="17"/>
        <v>2015-07-14</v>
      </c>
      <c r="O107" s="117">
        <f t="shared" si="18"/>
        <v>42199</v>
      </c>
      <c r="P107" s="118" t="str">
        <f t="shared" si="19"/>
        <v>23:16:29</v>
      </c>
      <c r="Q107" s="119">
        <f t="shared" si="20"/>
        <v>0.96978009259259268</v>
      </c>
      <c r="R107" s="120">
        <f t="shared" si="21"/>
        <v>42199.969780092593</v>
      </c>
      <c r="S107" s="121" t="s">
        <v>537</v>
      </c>
      <c r="T107" s="121"/>
      <c r="U107" s="120" t="str">
        <f t="shared" si="14"/>
        <v>Short</v>
      </c>
      <c r="V107" s="122">
        <f t="shared" si="15"/>
        <v>8.2000000000000028</v>
      </c>
      <c r="W107" s="123">
        <f t="shared" si="16"/>
        <v>2.5</v>
      </c>
      <c r="AC107" s="50"/>
      <c r="AD107" s="50"/>
      <c r="AE107" s="50"/>
      <c r="AF107" s="50"/>
    </row>
    <row r="108" spans="2:32">
      <c r="B108" s="112" t="s">
        <v>185</v>
      </c>
      <c r="C108" s="113" t="s">
        <v>281</v>
      </c>
      <c r="D108" s="38"/>
      <c r="E108" s="112" t="s">
        <v>312</v>
      </c>
      <c r="F108" s="114">
        <v>42201</v>
      </c>
      <c r="G108" s="112" t="s">
        <v>17</v>
      </c>
      <c r="H108" s="115">
        <v>1</v>
      </c>
      <c r="I108" s="116">
        <v>11645</v>
      </c>
      <c r="J108" s="116">
        <v>-11645</v>
      </c>
      <c r="K108" s="115">
        <v>-2.85</v>
      </c>
      <c r="L108" s="115">
        <v>0</v>
      </c>
      <c r="M108" s="115" t="s">
        <v>56</v>
      </c>
      <c r="N108" s="117" t="str">
        <f t="shared" si="17"/>
        <v>2015-07-14</v>
      </c>
      <c r="O108" s="117">
        <f t="shared" si="18"/>
        <v>42199</v>
      </c>
      <c r="P108" s="118" t="str">
        <f t="shared" si="19"/>
        <v>23:24:41</v>
      </c>
      <c r="Q108" s="119">
        <f t="shared" si="20"/>
        <v>0.97547453703703713</v>
      </c>
      <c r="R108" s="120">
        <f t="shared" si="21"/>
        <v>42199.975474537037</v>
      </c>
      <c r="S108" s="121"/>
      <c r="T108" s="121"/>
      <c r="U108" s="120" t="str">
        <f t="shared" si="14"/>
        <v/>
      </c>
      <c r="V108" s="122" t="str">
        <f t="shared" si="15"/>
        <v/>
      </c>
      <c r="W108" s="123" t="str">
        <f t="shared" si="16"/>
        <v/>
      </c>
      <c r="AC108" s="50"/>
      <c r="AD108" s="50"/>
      <c r="AE108" s="50"/>
      <c r="AF108" s="50"/>
    </row>
    <row r="109" spans="2:32" ht="27">
      <c r="B109" s="112" t="s">
        <v>185</v>
      </c>
      <c r="C109" s="113" t="s">
        <v>281</v>
      </c>
      <c r="D109" s="38"/>
      <c r="E109" s="112" t="s">
        <v>313</v>
      </c>
      <c r="F109" s="114">
        <v>42201</v>
      </c>
      <c r="G109" s="112" t="s">
        <v>17</v>
      </c>
      <c r="H109" s="115">
        <v>1</v>
      </c>
      <c r="I109" s="116">
        <v>11725</v>
      </c>
      <c r="J109" s="116">
        <v>-11725</v>
      </c>
      <c r="K109" s="115">
        <v>-2.85</v>
      </c>
      <c r="L109" s="115">
        <v>0</v>
      </c>
      <c r="M109" s="115" t="s">
        <v>53</v>
      </c>
      <c r="N109" s="117" t="str">
        <f t="shared" si="17"/>
        <v>2015-07-15</v>
      </c>
      <c r="O109" s="117">
        <f t="shared" si="18"/>
        <v>42200</v>
      </c>
      <c r="P109" s="118" t="str">
        <f t="shared" si="19"/>
        <v>01:00:44</v>
      </c>
      <c r="Q109" s="119">
        <f t="shared" si="20"/>
        <v>4.2175925925925922E-2</v>
      </c>
      <c r="R109" s="120">
        <f t="shared" si="21"/>
        <v>42200.042175925926</v>
      </c>
      <c r="S109" s="121" t="s">
        <v>538</v>
      </c>
      <c r="T109" s="121"/>
      <c r="U109" s="120" t="str">
        <f t="shared" si="14"/>
        <v>Long</v>
      </c>
      <c r="V109" s="122">
        <f t="shared" si="15"/>
        <v>2.9333333333333353</v>
      </c>
      <c r="W109" s="123">
        <f t="shared" si="16"/>
        <v>-35</v>
      </c>
      <c r="AC109" s="50"/>
      <c r="AD109" s="50"/>
      <c r="AE109" s="50"/>
      <c r="AF109" s="50"/>
    </row>
    <row r="110" spans="2:32">
      <c r="B110" s="112" t="s">
        <v>185</v>
      </c>
      <c r="C110" s="113" t="s">
        <v>281</v>
      </c>
      <c r="D110" s="38"/>
      <c r="E110" s="112" t="s">
        <v>370</v>
      </c>
      <c r="F110" s="114">
        <v>42201</v>
      </c>
      <c r="G110" s="112" t="s">
        <v>31</v>
      </c>
      <c r="H110" s="115">
        <v>-1</v>
      </c>
      <c r="I110" s="116">
        <v>11690</v>
      </c>
      <c r="J110" s="116">
        <v>11690</v>
      </c>
      <c r="K110" s="115">
        <v>-2.85</v>
      </c>
      <c r="L110" s="115">
        <v>0</v>
      </c>
      <c r="M110" s="115" t="s">
        <v>56</v>
      </c>
      <c r="N110" s="117" t="str">
        <f t="shared" si="17"/>
        <v>2015-07-15</v>
      </c>
      <c r="O110" s="117">
        <f t="shared" si="18"/>
        <v>42200</v>
      </c>
      <c r="P110" s="118" t="str">
        <f t="shared" si="19"/>
        <v>01:03:40</v>
      </c>
      <c r="Q110" s="119">
        <f t="shared" si="20"/>
        <v>4.4212962962962961E-2</v>
      </c>
      <c r="R110" s="120">
        <f t="shared" si="21"/>
        <v>42200.044212962966</v>
      </c>
      <c r="S110" s="121"/>
      <c r="T110" s="121"/>
      <c r="U110" s="120" t="str">
        <f t="shared" si="14"/>
        <v/>
      </c>
      <c r="V110" s="122" t="str">
        <f t="shared" si="15"/>
        <v/>
      </c>
      <c r="W110" s="123" t="str">
        <f t="shared" si="16"/>
        <v/>
      </c>
      <c r="AC110" s="50"/>
      <c r="AD110" s="50"/>
      <c r="AE110" s="50"/>
      <c r="AF110" s="50"/>
    </row>
    <row r="111" spans="2:32" ht="27">
      <c r="B111" s="112" t="s">
        <v>185</v>
      </c>
      <c r="C111" s="113" t="s">
        <v>281</v>
      </c>
      <c r="D111" s="38"/>
      <c r="E111" s="112" t="s">
        <v>371</v>
      </c>
      <c r="F111" s="114">
        <v>42201</v>
      </c>
      <c r="G111" s="112" t="s">
        <v>31</v>
      </c>
      <c r="H111" s="115">
        <v>-1</v>
      </c>
      <c r="I111" s="116">
        <v>11512.5</v>
      </c>
      <c r="J111" s="116">
        <v>11512.5</v>
      </c>
      <c r="K111" s="115">
        <v>-2.85</v>
      </c>
      <c r="L111" s="115">
        <v>0</v>
      </c>
      <c r="M111" s="115" t="s">
        <v>53</v>
      </c>
      <c r="N111" s="117" t="str">
        <f t="shared" ref="N111:N142" si="22">LEFT(E111,10)</f>
        <v>2015-07-15</v>
      </c>
      <c r="O111" s="117">
        <f t="shared" ref="O111:O142" si="23">DATE(YEAR(N111),MONTH(N111),DAY(N111))</f>
        <v>42200</v>
      </c>
      <c r="P111" s="118" t="str">
        <f t="shared" ref="P111:P142" si="24">RIGHT(E111,8)</f>
        <v>01:27:40</v>
      </c>
      <c r="Q111" s="119">
        <f t="shared" ref="Q111:Q142" si="25">TIME(LEFT(P111,2),MID(P111,4,2),RIGHT(P111,2))</f>
        <v>6.0879629629629638E-2</v>
      </c>
      <c r="R111" s="120">
        <f t="shared" ref="R111:R142" si="26">O111+Q111</f>
        <v>42200.060879629629</v>
      </c>
      <c r="S111" s="121" t="s">
        <v>568</v>
      </c>
      <c r="T111" s="121"/>
      <c r="U111" s="120" t="str">
        <f t="shared" si="14"/>
        <v>Short</v>
      </c>
      <c r="V111" s="122">
        <f t="shared" si="15"/>
        <v>6.8999999999999897</v>
      </c>
      <c r="W111" s="123">
        <f t="shared" si="16"/>
        <v>77.5</v>
      </c>
      <c r="AC111" s="50"/>
      <c r="AD111" s="50"/>
      <c r="AE111" s="50"/>
      <c r="AF111" s="50"/>
    </row>
    <row r="112" spans="2:32">
      <c r="B112" s="112" t="s">
        <v>185</v>
      </c>
      <c r="C112" s="113" t="s">
        <v>281</v>
      </c>
      <c r="D112" s="38"/>
      <c r="E112" s="112" t="s">
        <v>314</v>
      </c>
      <c r="F112" s="114">
        <v>42201</v>
      </c>
      <c r="G112" s="112" t="s">
        <v>17</v>
      </c>
      <c r="H112" s="115">
        <v>1</v>
      </c>
      <c r="I112" s="116">
        <v>11435</v>
      </c>
      <c r="J112" s="116">
        <v>-11435</v>
      </c>
      <c r="K112" s="115">
        <v>-2.85</v>
      </c>
      <c r="L112" s="115">
        <v>0</v>
      </c>
      <c r="M112" s="115" t="s">
        <v>56</v>
      </c>
      <c r="N112" s="117" t="str">
        <f t="shared" si="22"/>
        <v>2015-07-15</v>
      </c>
      <c r="O112" s="117">
        <f t="shared" si="23"/>
        <v>42200</v>
      </c>
      <c r="P112" s="118" t="str">
        <f t="shared" si="24"/>
        <v>01:34:34</v>
      </c>
      <c r="Q112" s="119">
        <f t="shared" si="25"/>
        <v>6.5671296296296297E-2</v>
      </c>
      <c r="R112" s="120">
        <f t="shared" si="26"/>
        <v>42200.065671296295</v>
      </c>
      <c r="S112" s="121"/>
      <c r="T112" s="121"/>
      <c r="U112" s="120" t="str">
        <f t="shared" si="14"/>
        <v/>
      </c>
      <c r="V112" s="122" t="str">
        <f t="shared" si="15"/>
        <v/>
      </c>
      <c r="W112" s="123" t="str">
        <f t="shared" si="16"/>
        <v/>
      </c>
      <c r="AC112" s="50"/>
      <c r="AD112" s="50"/>
      <c r="AE112" s="50"/>
      <c r="AF112" s="50"/>
    </row>
    <row r="113" spans="2:32">
      <c r="B113" s="37" t="s">
        <v>185</v>
      </c>
      <c r="C113" s="124" t="s">
        <v>281</v>
      </c>
      <c r="D113" s="124"/>
      <c r="E113" s="125" t="s">
        <v>315</v>
      </c>
      <c r="F113" s="126">
        <v>42202</v>
      </c>
      <c r="G113" s="125" t="s">
        <v>17</v>
      </c>
      <c r="H113" s="127">
        <v>1</v>
      </c>
      <c r="I113" s="128">
        <v>11795</v>
      </c>
      <c r="J113" s="128">
        <v>-11795</v>
      </c>
      <c r="K113" s="127">
        <v>-2.85</v>
      </c>
      <c r="L113" s="127">
        <v>0</v>
      </c>
      <c r="M113" s="127" t="s">
        <v>53</v>
      </c>
      <c r="N113" s="129" t="str">
        <f t="shared" si="22"/>
        <v>2015-07-15</v>
      </c>
      <c r="O113" s="129">
        <f t="shared" si="23"/>
        <v>42200</v>
      </c>
      <c r="P113" s="130" t="str">
        <f t="shared" si="24"/>
        <v>22:51:03</v>
      </c>
      <c r="Q113" s="131">
        <f t="shared" si="25"/>
        <v>0.95211805555555562</v>
      </c>
      <c r="R113" s="132">
        <f t="shared" si="26"/>
        <v>42200.952118055553</v>
      </c>
      <c r="S113" s="133" t="s">
        <v>539</v>
      </c>
      <c r="T113" s="133"/>
      <c r="U113" s="132" t="str">
        <f t="shared" si="14"/>
        <v>Long</v>
      </c>
      <c r="V113" s="134">
        <f t="shared" si="15"/>
        <v>4.8666666666665748</v>
      </c>
      <c r="W113" s="135">
        <f t="shared" si="16"/>
        <v>45</v>
      </c>
      <c r="AC113" s="50"/>
      <c r="AD113" s="50"/>
      <c r="AE113" s="50"/>
      <c r="AF113" s="50"/>
    </row>
    <row r="114" spans="2:32">
      <c r="B114" s="37" t="s">
        <v>185</v>
      </c>
      <c r="C114" s="124" t="s">
        <v>281</v>
      </c>
      <c r="D114" s="124"/>
      <c r="E114" s="125" t="s">
        <v>372</v>
      </c>
      <c r="F114" s="126">
        <v>42202</v>
      </c>
      <c r="G114" s="125" t="s">
        <v>31</v>
      </c>
      <c r="H114" s="127">
        <v>-1</v>
      </c>
      <c r="I114" s="128">
        <v>11840</v>
      </c>
      <c r="J114" s="128">
        <v>11840</v>
      </c>
      <c r="K114" s="127">
        <v>-2.85</v>
      </c>
      <c r="L114" s="127">
        <v>0</v>
      </c>
      <c r="M114" s="127" t="s">
        <v>56</v>
      </c>
      <c r="N114" s="129" t="str">
        <f t="shared" si="22"/>
        <v>2015-07-15</v>
      </c>
      <c r="O114" s="129">
        <f t="shared" si="23"/>
        <v>42200</v>
      </c>
      <c r="P114" s="130" t="str">
        <f t="shared" si="24"/>
        <v>22:55:55</v>
      </c>
      <c r="Q114" s="131">
        <f t="shared" si="25"/>
        <v>0.95549768518518519</v>
      </c>
      <c r="R114" s="132">
        <f t="shared" si="26"/>
        <v>42200.955497685187</v>
      </c>
      <c r="S114" s="133"/>
      <c r="T114" s="133"/>
      <c r="U114" s="132" t="str">
        <f t="shared" si="14"/>
        <v/>
      </c>
      <c r="V114" s="134" t="str">
        <f t="shared" si="15"/>
        <v/>
      </c>
      <c r="W114" s="135" t="str">
        <f t="shared" si="16"/>
        <v/>
      </c>
      <c r="AC114" s="50"/>
      <c r="AD114" s="50"/>
      <c r="AE114" s="50"/>
      <c r="AF114" s="50"/>
    </row>
    <row r="115" spans="2:32" ht="27">
      <c r="B115" s="37" t="s">
        <v>185</v>
      </c>
      <c r="C115" s="124" t="s">
        <v>281</v>
      </c>
      <c r="D115" s="124"/>
      <c r="E115" s="125" t="s">
        <v>373</v>
      </c>
      <c r="F115" s="126">
        <v>42202</v>
      </c>
      <c r="G115" s="125" t="s">
        <v>31</v>
      </c>
      <c r="H115" s="127">
        <v>-1</v>
      </c>
      <c r="I115" s="128">
        <v>11605</v>
      </c>
      <c r="J115" s="128">
        <v>11605</v>
      </c>
      <c r="K115" s="127">
        <v>-2.85</v>
      </c>
      <c r="L115" s="127">
        <v>0</v>
      </c>
      <c r="M115" s="127" t="s">
        <v>53</v>
      </c>
      <c r="N115" s="129" t="str">
        <f t="shared" si="22"/>
        <v>2015-07-16</v>
      </c>
      <c r="O115" s="129">
        <f t="shared" si="23"/>
        <v>42201</v>
      </c>
      <c r="P115" s="130" t="str">
        <f t="shared" si="24"/>
        <v>01:58:54</v>
      </c>
      <c r="Q115" s="131">
        <f t="shared" si="25"/>
        <v>8.2569444444444445E-2</v>
      </c>
      <c r="R115" s="132">
        <f t="shared" si="26"/>
        <v>42201.082569444443</v>
      </c>
      <c r="S115" s="133" t="s">
        <v>570</v>
      </c>
      <c r="T115" s="133"/>
      <c r="U115" s="132" t="str">
        <f t="shared" si="14"/>
        <v>Short</v>
      </c>
      <c r="V115" s="134">
        <f t="shared" si="15"/>
        <v>0.93333333333333268</v>
      </c>
      <c r="W115" s="135">
        <f t="shared" si="16"/>
        <v>-50</v>
      </c>
      <c r="AC115" s="50"/>
      <c r="AD115" s="50"/>
      <c r="AE115" s="50"/>
      <c r="AF115" s="50"/>
    </row>
    <row r="116" spans="2:32">
      <c r="B116" s="37" t="s">
        <v>185</v>
      </c>
      <c r="C116" s="124" t="s">
        <v>281</v>
      </c>
      <c r="D116" s="124"/>
      <c r="E116" s="125" t="s">
        <v>316</v>
      </c>
      <c r="F116" s="126">
        <v>42202</v>
      </c>
      <c r="G116" s="125" t="s">
        <v>17</v>
      </c>
      <c r="H116" s="127">
        <v>1</v>
      </c>
      <c r="I116" s="128">
        <v>11655</v>
      </c>
      <c r="J116" s="128">
        <v>-11655</v>
      </c>
      <c r="K116" s="127">
        <v>-2.85</v>
      </c>
      <c r="L116" s="127">
        <v>0</v>
      </c>
      <c r="M116" s="127" t="s">
        <v>56</v>
      </c>
      <c r="N116" s="129" t="str">
        <f t="shared" si="22"/>
        <v>2015-07-16</v>
      </c>
      <c r="O116" s="129">
        <f t="shared" si="23"/>
        <v>42201</v>
      </c>
      <c r="P116" s="130" t="str">
        <f t="shared" si="24"/>
        <v>01:59:50</v>
      </c>
      <c r="Q116" s="131">
        <f t="shared" si="25"/>
        <v>8.3217592592592593E-2</v>
      </c>
      <c r="R116" s="132">
        <f t="shared" si="26"/>
        <v>42201.08321759259</v>
      </c>
      <c r="S116" s="133"/>
      <c r="T116" s="133"/>
      <c r="U116" s="132" t="str">
        <f t="shared" si="14"/>
        <v/>
      </c>
      <c r="V116" s="134" t="str">
        <f t="shared" si="15"/>
        <v/>
      </c>
      <c r="W116" s="135" t="str">
        <f t="shared" si="16"/>
        <v/>
      </c>
      <c r="AC116" s="50"/>
      <c r="AD116" s="50"/>
      <c r="AE116" s="50"/>
      <c r="AF116" s="50"/>
    </row>
    <row r="117" spans="2:32" ht="27">
      <c r="B117" s="37" t="s">
        <v>185</v>
      </c>
      <c r="C117" s="38" t="s">
        <v>281</v>
      </c>
      <c r="D117" s="38"/>
      <c r="E117" s="37" t="s">
        <v>317</v>
      </c>
      <c r="F117" s="39">
        <v>42205</v>
      </c>
      <c r="G117" s="37" t="s">
        <v>17</v>
      </c>
      <c r="H117" s="40">
        <v>1</v>
      </c>
      <c r="I117" s="41">
        <v>11892.5</v>
      </c>
      <c r="J117" s="41">
        <v>-11892.5</v>
      </c>
      <c r="K117" s="40">
        <v>-2.85</v>
      </c>
      <c r="L117" s="40">
        <v>0</v>
      </c>
      <c r="M117" s="40" t="s">
        <v>53</v>
      </c>
      <c r="N117" s="42" t="str">
        <f t="shared" si="22"/>
        <v>2015-07-17</v>
      </c>
      <c r="O117" s="42">
        <f t="shared" si="23"/>
        <v>42202</v>
      </c>
      <c r="P117" s="43" t="str">
        <f t="shared" si="24"/>
        <v>01:19:28</v>
      </c>
      <c r="Q117" s="44">
        <f t="shared" si="25"/>
        <v>5.5185185185185191E-2</v>
      </c>
      <c r="R117" s="45">
        <f t="shared" si="26"/>
        <v>42202.055185185185</v>
      </c>
      <c r="S117" s="46" t="s">
        <v>571</v>
      </c>
      <c r="T117" s="46"/>
      <c r="U117" s="45" t="str">
        <f t="shared" si="14"/>
        <v>Long</v>
      </c>
      <c r="V117" s="47">
        <f t="shared" si="15"/>
        <v>8.2333333333333254</v>
      </c>
      <c r="W117" s="48">
        <f t="shared" si="16"/>
        <v>-32.5</v>
      </c>
      <c r="AC117" s="50"/>
      <c r="AD117" s="50"/>
      <c r="AE117" s="50"/>
      <c r="AF117" s="50"/>
    </row>
    <row r="118" spans="2:32">
      <c r="B118" s="37" t="s">
        <v>185</v>
      </c>
      <c r="C118" s="38" t="s">
        <v>281</v>
      </c>
      <c r="D118" s="38"/>
      <c r="E118" s="37" t="s">
        <v>374</v>
      </c>
      <c r="F118" s="39">
        <v>42205</v>
      </c>
      <c r="G118" s="37" t="s">
        <v>31</v>
      </c>
      <c r="H118" s="40">
        <v>-1</v>
      </c>
      <c r="I118" s="41">
        <v>11860</v>
      </c>
      <c r="J118" s="41">
        <v>11860</v>
      </c>
      <c r="K118" s="40">
        <v>-2.85</v>
      </c>
      <c r="L118" s="40">
        <v>0</v>
      </c>
      <c r="M118" s="40" t="s">
        <v>56</v>
      </c>
      <c r="N118" s="42" t="str">
        <f t="shared" si="22"/>
        <v>2015-07-17</v>
      </c>
      <c r="O118" s="42">
        <f t="shared" si="23"/>
        <v>42202</v>
      </c>
      <c r="P118" s="43" t="str">
        <f t="shared" si="24"/>
        <v>01:27:42</v>
      </c>
      <c r="Q118" s="44">
        <f t="shared" si="25"/>
        <v>6.0902777777777778E-2</v>
      </c>
      <c r="R118" s="45">
        <f t="shared" si="26"/>
        <v>42202.060902777775</v>
      </c>
      <c r="S118" s="46"/>
      <c r="T118" s="46"/>
      <c r="U118" s="45" t="str">
        <f t="shared" si="14"/>
        <v/>
      </c>
      <c r="V118" s="47" t="str">
        <f t="shared" si="15"/>
        <v/>
      </c>
      <c r="W118" s="48" t="str">
        <f t="shared" si="16"/>
        <v/>
      </c>
      <c r="AC118" s="50"/>
      <c r="AD118" s="50"/>
      <c r="AE118" s="50"/>
      <c r="AF118" s="50"/>
    </row>
    <row r="119" spans="2:32" ht="27">
      <c r="B119" s="37" t="s">
        <v>185</v>
      </c>
      <c r="C119" s="38" t="s">
        <v>281</v>
      </c>
      <c r="D119" s="38"/>
      <c r="E119" s="37" t="s">
        <v>318</v>
      </c>
      <c r="F119" s="39">
        <v>42205</v>
      </c>
      <c r="G119" s="37" t="s">
        <v>17</v>
      </c>
      <c r="H119" s="40">
        <v>1</v>
      </c>
      <c r="I119" s="41">
        <v>11975</v>
      </c>
      <c r="J119" s="41">
        <v>-11975</v>
      </c>
      <c r="K119" s="40">
        <v>-2.85</v>
      </c>
      <c r="L119" s="40">
        <v>0</v>
      </c>
      <c r="M119" s="40" t="s">
        <v>53</v>
      </c>
      <c r="N119" s="42" t="str">
        <f t="shared" si="22"/>
        <v>2015-07-17</v>
      </c>
      <c r="O119" s="42">
        <f t="shared" si="23"/>
        <v>42202</v>
      </c>
      <c r="P119" s="43" t="str">
        <f t="shared" si="24"/>
        <v>02:08:01</v>
      </c>
      <c r="Q119" s="44">
        <f t="shared" si="25"/>
        <v>8.8900462962962959E-2</v>
      </c>
      <c r="R119" s="45">
        <f t="shared" si="26"/>
        <v>42202.088900462964</v>
      </c>
      <c r="S119" s="46" t="s">
        <v>572</v>
      </c>
      <c r="T119" s="46"/>
      <c r="U119" s="45" t="str">
        <f t="shared" si="14"/>
        <v>Long</v>
      </c>
      <c r="V119" s="47">
        <f t="shared" si="15"/>
        <v>9.6166666666666583</v>
      </c>
      <c r="W119" s="48">
        <f t="shared" si="16"/>
        <v>75</v>
      </c>
      <c r="AC119" s="50"/>
      <c r="AD119" s="50"/>
      <c r="AE119" s="50"/>
      <c r="AF119" s="50"/>
    </row>
    <row r="120" spans="2:32">
      <c r="B120" s="37" t="s">
        <v>185</v>
      </c>
      <c r="C120" s="38" t="s">
        <v>281</v>
      </c>
      <c r="D120" s="38"/>
      <c r="E120" s="37" t="s">
        <v>375</v>
      </c>
      <c r="F120" s="39">
        <v>42205</v>
      </c>
      <c r="G120" s="37" t="s">
        <v>31</v>
      </c>
      <c r="H120" s="40">
        <v>-1</v>
      </c>
      <c r="I120" s="41">
        <v>12050</v>
      </c>
      <c r="J120" s="41">
        <v>12050</v>
      </c>
      <c r="K120" s="40">
        <v>-2.85</v>
      </c>
      <c r="L120" s="40">
        <v>0</v>
      </c>
      <c r="M120" s="40" t="s">
        <v>56</v>
      </c>
      <c r="N120" s="42" t="str">
        <f t="shared" si="22"/>
        <v>2015-07-17</v>
      </c>
      <c r="O120" s="42">
        <f t="shared" si="23"/>
        <v>42202</v>
      </c>
      <c r="P120" s="43" t="str">
        <f t="shared" si="24"/>
        <v>02:17:38</v>
      </c>
      <c r="Q120" s="44">
        <f t="shared" si="25"/>
        <v>9.5578703703703694E-2</v>
      </c>
      <c r="R120" s="45">
        <f t="shared" si="26"/>
        <v>42202.095578703702</v>
      </c>
      <c r="S120" s="46"/>
      <c r="T120" s="46"/>
      <c r="U120" s="45" t="str">
        <f t="shared" si="14"/>
        <v/>
      </c>
      <c r="V120" s="47" t="str">
        <f t="shared" si="15"/>
        <v/>
      </c>
      <c r="W120" s="48" t="str">
        <f t="shared" si="16"/>
        <v/>
      </c>
      <c r="AC120" s="50"/>
      <c r="AD120" s="50"/>
      <c r="AE120" s="50"/>
      <c r="AF120" s="50"/>
    </row>
    <row r="121" spans="2:32" ht="27">
      <c r="B121" s="125" t="s">
        <v>185</v>
      </c>
      <c r="C121" s="124" t="s">
        <v>281</v>
      </c>
      <c r="D121" s="124"/>
      <c r="E121" s="125" t="s">
        <v>376</v>
      </c>
      <c r="F121" s="126">
        <v>42206</v>
      </c>
      <c r="G121" s="125" t="s">
        <v>31</v>
      </c>
      <c r="H121" s="127">
        <v>-1</v>
      </c>
      <c r="I121" s="128">
        <v>11935</v>
      </c>
      <c r="J121" s="128">
        <v>11935</v>
      </c>
      <c r="K121" s="127">
        <v>-2.85</v>
      </c>
      <c r="L121" s="127">
        <v>0</v>
      </c>
      <c r="M121" s="127" t="s">
        <v>53</v>
      </c>
      <c r="N121" s="129" t="str">
        <f t="shared" si="22"/>
        <v>2015-07-19</v>
      </c>
      <c r="O121" s="129">
        <f t="shared" si="23"/>
        <v>42204</v>
      </c>
      <c r="P121" s="130" t="str">
        <f t="shared" si="24"/>
        <v>22:40:09</v>
      </c>
      <c r="Q121" s="131">
        <f t="shared" si="25"/>
        <v>0.9445486111111111</v>
      </c>
      <c r="R121" s="132">
        <f t="shared" si="26"/>
        <v>42204.944548611114</v>
      </c>
      <c r="S121" s="133" t="s">
        <v>573</v>
      </c>
      <c r="T121" s="133" t="s">
        <v>575</v>
      </c>
      <c r="U121" s="132" t="str">
        <f t="shared" si="14"/>
        <v>Short</v>
      </c>
      <c r="V121" s="134">
        <f t="shared" si="15"/>
        <v>11.883333333333326</v>
      </c>
      <c r="W121" s="135">
        <f t="shared" si="16"/>
        <v>-32.5</v>
      </c>
      <c r="AC121" s="50"/>
      <c r="AD121" s="50"/>
      <c r="AE121" s="50"/>
      <c r="AF121" s="50"/>
    </row>
    <row r="122" spans="2:32">
      <c r="B122" s="125" t="s">
        <v>185</v>
      </c>
      <c r="C122" s="124" t="s">
        <v>281</v>
      </c>
      <c r="D122" s="124"/>
      <c r="E122" s="125" t="s">
        <v>319</v>
      </c>
      <c r="F122" s="126">
        <v>42206</v>
      </c>
      <c r="G122" s="125" t="s">
        <v>17</v>
      </c>
      <c r="H122" s="127">
        <v>1</v>
      </c>
      <c r="I122" s="128">
        <v>11967.5</v>
      </c>
      <c r="J122" s="128">
        <v>-11967.5</v>
      </c>
      <c r="K122" s="127">
        <v>-2.85</v>
      </c>
      <c r="L122" s="127">
        <v>0</v>
      </c>
      <c r="M122" s="127" t="s">
        <v>56</v>
      </c>
      <c r="N122" s="129" t="str">
        <f t="shared" si="22"/>
        <v>2015-07-19</v>
      </c>
      <c r="O122" s="129">
        <f t="shared" si="23"/>
        <v>42204</v>
      </c>
      <c r="P122" s="130" t="str">
        <f t="shared" si="24"/>
        <v>22:52:02</v>
      </c>
      <c r="Q122" s="131">
        <f t="shared" si="25"/>
        <v>0.95280092592592591</v>
      </c>
      <c r="R122" s="132">
        <f t="shared" si="26"/>
        <v>42204.952800925923</v>
      </c>
      <c r="S122" s="133"/>
      <c r="T122" s="133"/>
      <c r="U122" s="132" t="str">
        <f t="shared" si="14"/>
        <v/>
      </c>
      <c r="V122" s="134" t="str">
        <f t="shared" si="15"/>
        <v/>
      </c>
      <c r="W122" s="135" t="str">
        <f t="shared" si="16"/>
        <v/>
      </c>
      <c r="AC122" s="50"/>
      <c r="AD122" s="50"/>
      <c r="AE122" s="50"/>
      <c r="AF122" s="50"/>
    </row>
    <row r="123" spans="2:32" ht="27">
      <c r="B123" s="125" t="s">
        <v>185</v>
      </c>
      <c r="C123" s="124" t="s">
        <v>281</v>
      </c>
      <c r="D123" s="124"/>
      <c r="E123" s="125" t="s">
        <v>377</v>
      </c>
      <c r="F123" s="126">
        <v>42206</v>
      </c>
      <c r="G123" s="125" t="s">
        <v>31</v>
      </c>
      <c r="H123" s="127">
        <v>-1</v>
      </c>
      <c r="I123" s="128">
        <v>11745</v>
      </c>
      <c r="J123" s="128">
        <v>11745</v>
      </c>
      <c r="K123" s="127">
        <v>-2.85</v>
      </c>
      <c r="L123" s="127">
        <v>0</v>
      </c>
      <c r="M123" s="127" t="s">
        <v>53</v>
      </c>
      <c r="N123" s="129" t="str">
        <f t="shared" si="22"/>
        <v>2015-07-20</v>
      </c>
      <c r="O123" s="129">
        <f t="shared" si="23"/>
        <v>42205</v>
      </c>
      <c r="P123" s="130" t="str">
        <f t="shared" si="24"/>
        <v>01:16:28</v>
      </c>
      <c r="Q123" s="131">
        <f t="shared" si="25"/>
        <v>5.3101851851851851E-2</v>
      </c>
      <c r="R123" s="132">
        <f t="shared" si="26"/>
        <v>42205.053101851852</v>
      </c>
      <c r="S123" s="133" t="s">
        <v>576</v>
      </c>
      <c r="T123" s="133" t="s">
        <v>577</v>
      </c>
      <c r="U123" s="132" t="str">
        <f t="shared" si="14"/>
        <v>Short</v>
      </c>
      <c r="V123" s="134">
        <f t="shared" si="15"/>
        <v>2.5833333333333308</v>
      </c>
      <c r="W123" s="135">
        <f t="shared" si="16"/>
        <v>-37.5</v>
      </c>
      <c r="AC123" s="50"/>
      <c r="AD123" s="50"/>
      <c r="AE123" s="50"/>
      <c r="AF123" s="50"/>
    </row>
    <row r="124" spans="2:32">
      <c r="B124" s="125" t="s">
        <v>185</v>
      </c>
      <c r="C124" s="124" t="s">
        <v>281</v>
      </c>
      <c r="D124" s="124"/>
      <c r="E124" s="125" t="s">
        <v>320</v>
      </c>
      <c r="F124" s="126">
        <v>42206</v>
      </c>
      <c r="G124" s="125" t="s">
        <v>17</v>
      </c>
      <c r="H124" s="127">
        <v>1</v>
      </c>
      <c r="I124" s="128">
        <v>11782.5</v>
      </c>
      <c r="J124" s="128">
        <v>-11782.5</v>
      </c>
      <c r="K124" s="127">
        <v>-2.85</v>
      </c>
      <c r="L124" s="127">
        <v>0</v>
      </c>
      <c r="M124" s="127" t="s">
        <v>56</v>
      </c>
      <c r="N124" s="129" t="str">
        <f t="shared" si="22"/>
        <v>2015-07-20</v>
      </c>
      <c r="O124" s="129">
        <f t="shared" si="23"/>
        <v>42205</v>
      </c>
      <c r="P124" s="130" t="str">
        <f t="shared" si="24"/>
        <v>01:19:03</v>
      </c>
      <c r="Q124" s="131">
        <f t="shared" si="25"/>
        <v>5.4895833333333331E-2</v>
      </c>
      <c r="R124" s="132">
        <f t="shared" si="26"/>
        <v>42205.054895833331</v>
      </c>
      <c r="S124" s="133"/>
      <c r="T124" s="133"/>
      <c r="U124" s="132" t="str">
        <f t="shared" si="14"/>
        <v/>
      </c>
      <c r="V124" s="134" t="str">
        <f t="shared" si="15"/>
        <v/>
      </c>
      <c r="W124" s="135" t="str">
        <f t="shared" si="16"/>
        <v/>
      </c>
      <c r="AC124" s="50"/>
      <c r="AD124" s="50"/>
      <c r="AE124" s="50"/>
      <c r="AF124" s="50"/>
    </row>
    <row r="125" spans="2:32">
      <c r="B125" s="125" t="s">
        <v>185</v>
      </c>
      <c r="C125" s="124" t="s">
        <v>281</v>
      </c>
      <c r="D125" s="124"/>
      <c r="E125" s="125" t="s">
        <v>321</v>
      </c>
      <c r="F125" s="126">
        <v>42206</v>
      </c>
      <c r="G125" s="125" t="s">
        <v>17</v>
      </c>
      <c r="H125" s="127">
        <v>1</v>
      </c>
      <c r="I125" s="128">
        <v>11920</v>
      </c>
      <c r="J125" s="128">
        <v>-11920</v>
      </c>
      <c r="K125" s="127">
        <v>-2.85</v>
      </c>
      <c r="L125" s="127">
        <v>0</v>
      </c>
      <c r="M125" s="127" t="s">
        <v>53</v>
      </c>
      <c r="N125" s="129" t="str">
        <f t="shared" si="22"/>
        <v>2015-07-20</v>
      </c>
      <c r="O125" s="129">
        <f t="shared" si="23"/>
        <v>42205</v>
      </c>
      <c r="P125" s="130" t="str">
        <f t="shared" si="24"/>
        <v>02:24:01</v>
      </c>
      <c r="Q125" s="131">
        <f t="shared" si="25"/>
        <v>0.10001157407407407</v>
      </c>
      <c r="R125" s="132">
        <f t="shared" si="26"/>
        <v>42205.100011574075</v>
      </c>
      <c r="S125" s="133" t="s">
        <v>547</v>
      </c>
      <c r="T125" s="133" t="s">
        <v>578</v>
      </c>
      <c r="U125" s="132" t="str">
        <f t="shared" si="14"/>
        <v>Long</v>
      </c>
      <c r="V125" s="134">
        <f t="shared" si="15"/>
        <v>5.7333333333333432</v>
      </c>
      <c r="W125" s="135">
        <f t="shared" si="16"/>
        <v>30</v>
      </c>
      <c r="AC125" s="50"/>
      <c r="AD125" s="50"/>
      <c r="AE125" s="50"/>
      <c r="AF125" s="50"/>
    </row>
    <row r="126" spans="2:32">
      <c r="B126" s="125" t="s">
        <v>185</v>
      </c>
      <c r="C126" s="124" t="s">
        <v>281</v>
      </c>
      <c r="D126" s="124"/>
      <c r="E126" s="125" t="s">
        <v>378</v>
      </c>
      <c r="F126" s="126">
        <v>42206</v>
      </c>
      <c r="G126" s="125" t="s">
        <v>31</v>
      </c>
      <c r="H126" s="127">
        <v>-1</v>
      </c>
      <c r="I126" s="128">
        <v>11950</v>
      </c>
      <c r="J126" s="128">
        <v>11950</v>
      </c>
      <c r="K126" s="127">
        <v>-2.85</v>
      </c>
      <c r="L126" s="127">
        <v>0</v>
      </c>
      <c r="M126" s="127" t="s">
        <v>56</v>
      </c>
      <c r="N126" s="129" t="str">
        <f t="shared" si="22"/>
        <v>2015-07-20</v>
      </c>
      <c r="O126" s="129">
        <f t="shared" si="23"/>
        <v>42205</v>
      </c>
      <c r="P126" s="130" t="str">
        <f t="shared" si="24"/>
        <v>02:29:45</v>
      </c>
      <c r="Q126" s="131">
        <f t="shared" si="25"/>
        <v>0.10399305555555556</v>
      </c>
      <c r="R126" s="132">
        <f t="shared" si="26"/>
        <v>42205.103993055556</v>
      </c>
      <c r="S126" s="133"/>
      <c r="T126" s="133"/>
      <c r="U126" s="132" t="str">
        <f t="shared" si="14"/>
        <v/>
      </c>
      <c r="V126" s="134" t="str">
        <f t="shared" si="15"/>
        <v/>
      </c>
      <c r="W126" s="135" t="str">
        <f t="shared" si="16"/>
        <v/>
      </c>
      <c r="AC126" s="50"/>
      <c r="AD126" s="50"/>
      <c r="AE126" s="50"/>
      <c r="AF126" s="50"/>
    </row>
    <row r="127" spans="2:32">
      <c r="B127" s="125" t="s">
        <v>185</v>
      </c>
      <c r="C127" s="124" t="s">
        <v>281</v>
      </c>
      <c r="D127" s="124"/>
      <c r="E127" s="125" t="s">
        <v>322</v>
      </c>
      <c r="F127" s="126">
        <v>42206</v>
      </c>
      <c r="G127" s="125" t="s">
        <v>17</v>
      </c>
      <c r="H127" s="127">
        <v>1</v>
      </c>
      <c r="I127" s="128">
        <v>11850</v>
      </c>
      <c r="J127" s="128">
        <v>-11850</v>
      </c>
      <c r="K127" s="127">
        <v>-2.85</v>
      </c>
      <c r="L127" s="127">
        <v>0</v>
      </c>
      <c r="M127" s="127" t="s">
        <v>53</v>
      </c>
      <c r="N127" s="129" t="str">
        <f t="shared" si="22"/>
        <v>2015-07-20</v>
      </c>
      <c r="O127" s="129">
        <f t="shared" si="23"/>
        <v>42205</v>
      </c>
      <c r="P127" s="130" t="str">
        <f t="shared" si="24"/>
        <v>02:46:01</v>
      </c>
      <c r="Q127" s="131">
        <f t="shared" si="25"/>
        <v>0.11528935185185185</v>
      </c>
      <c r="R127" s="132">
        <f t="shared" si="26"/>
        <v>42205.115289351852</v>
      </c>
      <c r="S127" s="133"/>
      <c r="T127" s="133"/>
      <c r="U127" s="132" t="str">
        <f t="shared" si="14"/>
        <v>Long</v>
      </c>
      <c r="V127" s="134">
        <f t="shared" si="15"/>
        <v>1.2333333333333396</v>
      </c>
      <c r="W127" s="135">
        <f t="shared" si="16"/>
        <v>-42.5</v>
      </c>
      <c r="AC127" s="50"/>
      <c r="AD127" s="50"/>
      <c r="AE127" s="50"/>
      <c r="AF127" s="50"/>
    </row>
    <row r="128" spans="2:32">
      <c r="B128" s="125" t="s">
        <v>185</v>
      </c>
      <c r="C128" s="124" t="s">
        <v>281</v>
      </c>
      <c r="D128" s="124"/>
      <c r="E128" s="125" t="s">
        <v>379</v>
      </c>
      <c r="F128" s="126">
        <v>42206</v>
      </c>
      <c r="G128" s="125" t="s">
        <v>31</v>
      </c>
      <c r="H128" s="127">
        <v>-1</v>
      </c>
      <c r="I128" s="128">
        <v>11807.5</v>
      </c>
      <c r="J128" s="128">
        <v>11807.5</v>
      </c>
      <c r="K128" s="127">
        <v>-2.85</v>
      </c>
      <c r="L128" s="127">
        <v>0</v>
      </c>
      <c r="M128" s="127" t="s">
        <v>56</v>
      </c>
      <c r="N128" s="129" t="str">
        <f t="shared" si="22"/>
        <v>2015-07-20</v>
      </c>
      <c r="O128" s="129">
        <f t="shared" si="23"/>
        <v>42205</v>
      </c>
      <c r="P128" s="130" t="str">
        <f t="shared" si="24"/>
        <v>02:47:15</v>
      </c>
      <c r="Q128" s="131">
        <f t="shared" si="25"/>
        <v>0.11614583333333334</v>
      </c>
      <c r="R128" s="132">
        <f t="shared" si="26"/>
        <v>42205.11614583333</v>
      </c>
      <c r="S128" s="133"/>
      <c r="T128" s="133"/>
      <c r="U128" s="132" t="str">
        <f t="shared" si="14"/>
        <v/>
      </c>
      <c r="V128" s="134" t="str">
        <f t="shared" si="15"/>
        <v/>
      </c>
      <c r="W128" s="135" t="str">
        <f t="shared" si="16"/>
        <v/>
      </c>
      <c r="AC128" s="50"/>
      <c r="AD128" s="50"/>
      <c r="AE128" s="50"/>
      <c r="AF128" s="50"/>
    </row>
    <row r="129" spans="2:32" ht="27">
      <c r="B129" s="136" t="s">
        <v>185</v>
      </c>
      <c r="C129" s="137" t="s">
        <v>281</v>
      </c>
      <c r="D129" s="137"/>
      <c r="E129" s="136" t="s">
        <v>380</v>
      </c>
      <c r="F129" s="138">
        <v>42207</v>
      </c>
      <c r="G129" s="136" t="s">
        <v>31</v>
      </c>
      <c r="H129" s="139">
        <v>-1</v>
      </c>
      <c r="I129" s="140">
        <v>11770</v>
      </c>
      <c r="J129" s="140">
        <v>11770</v>
      </c>
      <c r="K129" s="139">
        <v>-2.85</v>
      </c>
      <c r="L129" s="139">
        <v>0</v>
      </c>
      <c r="M129" s="139" t="s">
        <v>53</v>
      </c>
      <c r="N129" s="141" t="str">
        <f t="shared" si="22"/>
        <v>2015-07-20</v>
      </c>
      <c r="O129" s="141">
        <f t="shared" si="23"/>
        <v>42205</v>
      </c>
      <c r="P129" s="142" t="str">
        <f t="shared" si="24"/>
        <v>22:30:15</v>
      </c>
      <c r="Q129" s="143">
        <f t="shared" si="25"/>
        <v>0.93767361111111114</v>
      </c>
      <c r="R129" s="144">
        <f t="shared" si="26"/>
        <v>42205.937673611108</v>
      </c>
      <c r="S129" s="145" t="s">
        <v>579</v>
      </c>
      <c r="T129" s="145" t="s">
        <v>580</v>
      </c>
      <c r="U129" s="144" t="str">
        <f t="shared" si="14"/>
        <v>Short</v>
      </c>
      <c r="V129" s="146">
        <f t="shared" si="15"/>
        <v>9.4166666666666465</v>
      </c>
      <c r="W129" s="147">
        <f t="shared" si="16"/>
        <v>-25</v>
      </c>
      <c r="AC129" s="50"/>
      <c r="AD129" s="50"/>
      <c r="AE129" s="50"/>
      <c r="AF129" s="50"/>
    </row>
    <row r="130" spans="2:32">
      <c r="B130" s="136" t="s">
        <v>185</v>
      </c>
      <c r="C130" s="137" t="s">
        <v>281</v>
      </c>
      <c r="D130" s="137"/>
      <c r="E130" s="136" t="s">
        <v>323</v>
      </c>
      <c r="F130" s="138">
        <v>42207</v>
      </c>
      <c r="G130" s="136" t="s">
        <v>17</v>
      </c>
      <c r="H130" s="139">
        <v>1</v>
      </c>
      <c r="I130" s="140">
        <v>11795</v>
      </c>
      <c r="J130" s="140">
        <v>-11795</v>
      </c>
      <c r="K130" s="139">
        <v>-2.85</v>
      </c>
      <c r="L130" s="139">
        <v>0</v>
      </c>
      <c r="M130" s="139" t="s">
        <v>56</v>
      </c>
      <c r="N130" s="141" t="str">
        <f t="shared" si="22"/>
        <v>2015-07-20</v>
      </c>
      <c r="O130" s="141">
        <f t="shared" si="23"/>
        <v>42205</v>
      </c>
      <c r="P130" s="142" t="str">
        <f t="shared" si="24"/>
        <v>22:39:40</v>
      </c>
      <c r="Q130" s="143">
        <f t="shared" si="25"/>
        <v>0.94421296296296298</v>
      </c>
      <c r="R130" s="144">
        <f t="shared" si="26"/>
        <v>42205.944212962961</v>
      </c>
      <c r="S130" s="145"/>
      <c r="T130" s="145"/>
      <c r="U130" s="144" t="str">
        <f t="shared" si="14"/>
        <v/>
      </c>
      <c r="V130" s="146" t="str">
        <f t="shared" si="15"/>
        <v/>
      </c>
      <c r="W130" s="147" t="str">
        <f t="shared" si="16"/>
        <v/>
      </c>
      <c r="AC130" s="50"/>
      <c r="AD130" s="50"/>
      <c r="AE130" s="50"/>
      <c r="AF130" s="50"/>
    </row>
    <row r="131" spans="2:32" ht="40.5">
      <c r="B131" s="136" t="s">
        <v>185</v>
      </c>
      <c r="C131" s="137" t="s">
        <v>281</v>
      </c>
      <c r="D131" s="137"/>
      <c r="E131" s="136" t="s">
        <v>324</v>
      </c>
      <c r="F131" s="138">
        <v>42207</v>
      </c>
      <c r="G131" s="136" t="s">
        <v>17</v>
      </c>
      <c r="H131" s="139">
        <v>1</v>
      </c>
      <c r="I131" s="140">
        <v>11660</v>
      </c>
      <c r="J131" s="140">
        <v>-11660</v>
      </c>
      <c r="K131" s="139">
        <v>-2.85</v>
      </c>
      <c r="L131" s="139">
        <v>0</v>
      </c>
      <c r="M131" s="139" t="s">
        <v>53</v>
      </c>
      <c r="N131" s="141" t="str">
        <f t="shared" si="22"/>
        <v>2015-07-20</v>
      </c>
      <c r="O131" s="141">
        <f t="shared" si="23"/>
        <v>42205</v>
      </c>
      <c r="P131" s="142" t="str">
        <f t="shared" si="24"/>
        <v>23:00:47</v>
      </c>
      <c r="Q131" s="143">
        <f t="shared" si="25"/>
        <v>0.95887731481481486</v>
      </c>
      <c r="R131" s="144">
        <f t="shared" si="26"/>
        <v>42205.958877314813</v>
      </c>
      <c r="S131" s="145" t="s">
        <v>581</v>
      </c>
      <c r="T131" s="145" t="s">
        <v>582</v>
      </c>
      <c r="U131" s="144" t="str">
        <f t="shared" ref="U131:U158" si="27">IF(M131="O",IF(H131=1,"Long","Short"),"")</f>
        <v>Long</v>
      </c>
      <c r="V131" s="146">
        <f t="shared" si="15"/>
        <v>1.0666666666666202</v>
      </c>
      <c r="W131" s="147">
        <f t="shared" si="16"/>
        <v>-30</v>
      </c>
      <c r="AC131" s="50"/>
      <c r="AD131" s="50"/>
      <c r="AE131" s="50"/>
      <c r="AF131" s="50"/>
    </row>
    <row r="132" spans="2:32">
      <c r="B132" s="136" t="s">
        <v>185</v>
      </c>
      <c r="C132" s="137" t="s">
        <v>281</v>
      </c>
      <c r="D132" s="137"/>
      <c r="E132" s="136" t="s">
        <v>381</v>
      </c>
      <c r="F132" s="138">
        <v>42207</v>
      </c>
      <c r="G132" s="136" t="s">
        <v>31</v>
      </c>
      <c r="H132" s="139">
        <v>-1</v>
      </c>
      <c r="I132" s="140">
        <v>11630</v>
      </c>
      <c r="J132" s="140">
        <v>11630</v>
      </c>
      <c r="K132" s="139">
        <v>-2.85</v>
      </c>
      <c r="L132" s="139">
        <v>0</v>
      </c>
      <c r="M132" s="139" t="s">
        <v>56</v>
      </c>
      <c r="N132" s="141" t="str">
        <f t="shared" si="22"/>
        <v>2015-07-20</v>
      </c>
      <c r="O132" s="141">
        <f t="shared" si="23"/>
        <v>42205</v>
      </c>
      <c r="P132" s="142" t="str">
        <f t="shared" si="24"/>
        <v>23:01:51</v>
      </c>
      <c r="Q132" s="143">
        <f t="shared" si="25"/>
        <v>0.95961805555555557</v>
      </c>
      <c r="R132" s="144">
        <f t="shared" si="26"/>
        <v>42205.959618055553</v>
      </c>
      <c r="S132" s="145"/>
      <c r="T132" s="145"/>
      <c r="U132" s="144" t="str">
        <f t="shared" si="27"/>
        <v/>
      </c>
      <c r="V132" s="146" t="str">
        <f t="shared" si="15"/>
        <v/>
      </c>
      <c r="W132" s="147" t="str">
        <f t="shared" si="16"/>
        <v/>
      </c>
      <c r="AC132" s="50"/>
      <c r="AD132" s="50"/>
      <c r="AE132" s="50"/>
      <c r="AF132" s="50"/>
    </row>
    <row r="133" spans="2:32">
      <c r="B133" s="136" t="s">
        <v>185</v>
      </c>
      <c r="C133" s="137" t="s">
        <v>281</v>
      </c>
      <c r="D133" s="137"/>
      <c r="E133" s="136" t="s">
        <v>325</v>
      </c>
      <c r="F133" s="138">
        <v>42207</v>
      </c>
      <c r="G133" s="136" t="s">
        <v>17</v>
      </c>
      <c r="H133" s="139">
        <v>1</v>
      </c>
      <c r="I133" s="140">
        <v>11865</v>
      </c>
      <c r="J133" s="140">
        <v>-11865</v>
      </c>
      <c r="K133" s="139">
        <v>-2.85</v>
      </c>
      <c r="L133" s="139">
        <v>0</v>
      </c>
      <c r="M133" s="139" t="s">
        <v>53</v>
      </c>
      <c r="N133" s="141" t="str">
        <f t="shared" si="22"/>
        <v>2015-07-21</v>
      </c>
      <c r="O133" s="141">
        <f t="shared" si="23"/>
        <v>42206</v>
      </c>
      <c r="P133" s="142" t="str">
        <f t="shared" si="24"/>
        <v>01:27:55</v>
      </c>
      <c r="Q133" s="143">
        <f t="shared" si="25"/>
        <v>6.1053240740740734E-2</v>
      </c>
      <c r="R133" s="144">
        <f t="shared" si="26"/>
        <v>42206.061053240737</v>
      </c>
      <c r="S133" s="145"/>
      <c r="T133" s="145"/>
      <c r="U133" s="144" t="str">
        <f t="shared" si="27"/>
        <v>Long</v>
      </c>
      <c r="V133" s="146">
        <f t="shared" ref="V133:V196" si="28">IF(M133="O",IF(Q133&gt;Q134,24*60*(Q134-Q133)+24*60,24*60*(Q134-Q133)),"")</f>
        <v>4.3500000000000103</v>
      </c>
      <c r="W133" s="147">
        <f t="shared" ref="W133:W197" si="29">IF(M133="O",-(H133*I133+H134*I134),"")</f>
        <v>-37.5</v>
      </c>
      <c r="AC133" s="50"/>
      <c r="AD133" s="50"/>
      <c r="AE133" s="50"/>
      <c r="AF133" s="50"/>
    </row>
    <row r="134" spans="2:32">
      <c r="B134" s="136" t="s">
        <v>185</v>
      </c>
      <c r="C134" s="137" t="s">
        <v>281</v>
      </c>
      <c r="D134" s="137"/>
      <c r="E134" s="136" t="s">
        <v>382</v>
      </c>
      <c r="F134" s="138">
        <v>42207</v>
      </c>
      <c r="G134" s="136" t="s">
        <v>31</v>
      </c>
      <c r="H134" s="139">
        <v>-1</v>
      </c>
      <c r="I134" s="140">
        <v>11827.5</v>
      </c>
      <c r="J134" s="140">
        <v>11827.5</v>
      </c>
      <c r="K134" s="139">
        <v>-2.85</v>
      </c>
      <c r="L134" s="139">
        <v>0</v>
      </c>
      <c r="M134" s="139" t="s">
        <v>56</v>
      </c>
      <c r="N134" s="141" t="str">
        <f t="shared" si="22"/>
        <v>2015-07-21</v>
      </c>
      <c r="O134" s="141">
        <f t="shared" si="23"/>
        <v>42206</v>
      </c>
      <c r="P134" s="142" t="str">
        <f t="shared" si="24"/>
        <v>01:32:16</v>
      </c>
      <c r="Q134" s="143">
        <f t="shared" si="25"/>
        <v>6.4074074074074075E-2</v>
      </c>
      <c r="R134" s="144">
        <f t="shared" si="26"/>
        <v>42206.064074074071</v>
      </c>
      <c r="S134" s="145"/>
      <c r="T134" s="145"/>
      <c r="U134" s="144" t="str">
        <f t="shared" si="27"/>
        <v/>
      </c>
      <c r="V134" s="146" t="str">
        <f t="shared" si="28"/>
        <v/>
      </c>
      <c r="W134" s="147" t="str">
        <f t="shared" si="29"/>
        <v/>
      </c>
      <c r="AC134" s="50"/>
      <c r="AD134" s="50"/>
      <c r="AE134" s="50"/>
      <c r="AF134" s="50"/>
    </row>
    <row r="135" spans="2:32">
      <c r="B135" s="37" t="s">
        <v>185</v>
      </c>
      <c r="C135" s="38" t="s">
        <v>281</v>
      </c>
      <c r="D135" s="38"/>
      <c r="E135" s="37" t="s">
        <v>383</v>
      </c>
      <c r="F135" s="39">
        <v>42208</v>
      </c>
      <c r="G135" s="37" t="s">
        <v>31</v>
      </c>
      <c r="H135" s="40">
        <v>-1</v>
      </c>
      <c r="I135" s="41">
        <v>11730</v>
      </c>
      <c r="J135" s="41">
        <v>11730</v>
      </c>
      <c r="K135" s="40">
        <v>-2.85</v>
      </c>
      <c r="L135" s="40">
        <v>0</v>
      </c>
      <c r="M135" s="40" t="s">
        <v>53</v>
      </c>
      <c r="N135" s="42" t="str">
        <f t="shared" si="22"/>
        <v>2015-07-21</v>
      </c>
      <c r="O135" s="42">
        <f t="shared" si="23"/>
        <v>42206</v>
      </c>
      <c r="P135" s="43" t="str">
        <f t="shared" si="24"/>
        <v>22:49:04</v>
      </c>
      <c r="Q135" s="44">
        <f t="shared" si="25"/>
        <v>0.95074074074074078</v>
      </c>
      <c r="R135" s="45">
        <f t="shared" si="26"/>
        <v>42206.950740740744</v>
      </c>
      <c r="S135" s="46" t="s">
        <v>583</v>
      </c>
      <c r="T135" s="46" t="s">
        <v>578</v>
      </c>
      <c r="U135" s="45" t="str">
        <f t="shared" si="27"/>
        <v>Short</v>
      </c>
      <c r="V135" s="47">
        <f t="shared" si="28"/>
        <v>6.9666666666665833</v>
      </c>
      <c r="W135" s="48">
        <f t="shared" si="29"/>
        <v>10</v>
      </c>
      <c r="AC135" s="50"/>
      <c r="AD135" s="50"/>
      <c r="AE135" s="50"/>
      <c r="AF135" s="50"/>
    </row>
    <row r="136" spans="2:32">
      <c r="B136" s="37" t="s">
        <v>185</v>
      </c>
      <c r="C136" s="38" t="s">
        <v>281</v>
      </c>
      <c r="D136" s="38"/>
      <c r="E136" s="37" t="s">
        <v>326</v>
      </c>
      <c r="F136" s="39">
        <v>42208</v>
      </c>
      <c r="G136" s="37" t="s">
        <v>17</v>
      </c>
      <c r="H136" s="40">
        <v>1</v>
      </c>
      <c r="I136" s="41">
        <v>11720</v>
      </c>
      <c r="J136" s="41">
        <v>-11720</v>
      </c>
      <c r="K136" s="40">
        <v>-2.85</v>
      </c>
      <c r="L136" s="40">
        <v>0</v>
      </c>
      <c r="M136" s="40" t="s">
        <v>56</v>
      </c>
      <c r="N136" s="42" t="str">
        <f t="shared" si="22"/>
        <v>2015-07-21</v>
      </c>
      <c r="O136" s="42">
        <f t="shared" si="23"/>
        <v>42206</v>
      </c>
      <c r="P136" s="43" t="str">
        <f t="shared" si="24"/>
        <v>22:56:02</v>
      </c>
      <c r="Q136" s="44">
        <f t="shared" si="25"/>
        <v>0.95557870370370368</v>
      </c>
      <c r="R136" s="45">
        <f t="shared" si="26"/>
        <v>42206.955578703702</v>
      </c>
      <c r="S136" s="46"/>
      <c r="T136" s="46"/>
      <c r="U136" s="45" t="str">
        <f t="shared" si="27"/>
        <v/>
      </c>
      <c r="V136" s="47" t="str">
        <f t="shared" si="28"/>
        <v/>
      </c>
      <c r="W136" s="48" t="str">
        <f t="shared" si="29"/>
        <v/>
      </c>
      <c r="AC136" s="50"/>
      <c r="AD136" s="50"/>
      <c r="AE136" s="50"/>
      <c r="AF136" s="50"/>
    </row>
    <row r="137" spans="2:32" ht="27">
      <c r="B137" s="37" t="s">
        <v>185</v>
      </c>
      <c r="C137" s="38" t="s">
        <v>281</v>
      </c>
      <c r="D137" s="38"/>
      <c r="E137" s="37" t="s">
        <v>327</v>
      </c>
      <c r="F137" s="39">
        <v>42212</v>
      </c>
      <c r="G137" s="37" t="s">
        <v>17</v>
      </c>
      <c r="H137" s="40">
        <v>1</v>
      </c>
      <c r="I137" s="41">
        <v>12087.5</v>
      </c>
      <c r="J137" s="41">
        <v>-12087.5</v>
      </c>
      <c r="K137" s="40">
        <v>-2.85</v>
      </c>
      <c r="L137" s="40">
        <v>0</v>
      </c>
      <c r="M137" s="40" t="s">
        <v>53</v>
      </c>
      <c r="N137" s="42" t="str">
        <f t="shared" si="22"/>
        <v>2015-07-23</v>
      </c>
      <c r="O137" s="42">
        <f t="shared" si="23"/>
        <v>42208</v>
      </c>
      <c r="P137" s="43" t="str">
        <f t="shared" si="24"/>
        <v>22:14:03</v>
      </c>
      <c r="Q137" s="44">
        <f t="shared" si="25"/>
        <v>0.92642361111111116</v>
      </c>
      <c r="R137" s="45">
        <f t="shared" si="26"/>
        <v>42208.926423611112</v>
      </c>
      <c r="S137" s="46" t="s">
        <v>584</v>
      </c>
      <c r="T137" s="46" t="s">
        <v>585</v>
      </c>
      <c r="U137" s="45" t="str">
        <f t="shared" si="27"/>
        <v>Long</v>
      </c>
      <c r="V137" s="47">
        <f t="shared" si="28"/>
        <v>9.0833333333332078</v>
      </c>
      <c r="W137" s="48">
        <f t="shared" si="29"/>
        <v>-72.5</v>
      </c>
      <c r="AC137" s="50"/>
      <c r="AD137" s="50"/>
      <c r="AE137" s="50"/>
      <c r="AF137" s="50"/>
    </row>
    <row r="138" spans="2:32">
      <c r="B138" s="37" t="s">
        <v>185</v>
      </c>
      <c r="C138" s="38" t="s">
        <v>281</v>
      </c>
      <c r="D138" s="38"/>
      <c r="E138" s="37" t="s">
        <v>384</v>
      </c>
      <c r="F138" s="39">
        <v>42212</v>
      </c>
      <c r="G138" s="37" t="s">
        <v>31</v>
      </c>
      <c r="H138" s="40">
        <v>-1</v>
      </c>
      <c r="I138" s="41">
        <v>12015</v>
      </c>
      <c r="J138" s="41">
        <v>12015</v>
      </c>
      <c r="K138" s="40">
        <v>-2.85</v>
      </c>
      <c r="L138" s="40">
        <v>0</v>
      </c>
      <c r="M138" s="40" t="s">
        <v>56</v>
      </c>
      <c r="N138" s="42" t="str">
        <f t="shared" si="22"/>
        <v>2015-07-23</v>
      </c>
      <c r="O138" s="42">
        <f t="shared" si="23"/>
        <v>42208</v>
      </c>
      <c r="P138" s="43" t="str">
        <f t="shared" si="24"/>
        <v>22:23:08</v>
      </c>
      <c r="Q138" s="44">
        <f t="shared" si="25"/>
        <v>0.93273148148148144</v>
      </c>
      <c r="R138" s="45">
        <f t="shared" si="26"/>
        <v>42208.93273148148</v>
      </c>
      <c r="S138" s="46"/>
      <c r="T138" s="46"/>
      <c r="U138" s="45" t="str">
        <f t="shared" si="27"/>
        <v/>
      </c>
      <c r="V138" s="47" t="str">
        <f t="shared" si="28"/>
        <v/>
      </c>
      <c r="W138" s="48" t="str">
        <f t="shared" si="29"/>
        <v/>
      </c>
      <c r="AC138" s="50"/>
      <c r="AD138" s="50"/>
      <c r="AE138" s="50"/>
      <c r="AF138" s="50"/>
    </row>
    <row r="139" spans="2:32" ht="40.5">
      <c r="B139" s="37" t="s">
        <v>185</v>
      </c>
      <c r="C139" s="38" t="s">
        <v>281</v>
      </c>
      <c r="D139" s="38"/>
      <c r="E139" s="37" t="s">
        <v>385</v>
      </c>
      <c r="F139" s="39">
        <v>42212</v>
      </c>
      <c r="G139" s="37" t="s">
        <v>31</v>
      </c>
      <c r="H139" s="40">
        <v>-1</v>
      </c>
      <c r="I139" s="41">
        <v>12002.5</v>
      </c>
      <c r="J139" s="41">
        <v>12002.5</v>
      </c>
      <c r="K139" s="40">
        <v>-2.85</v>
      </c>
      <c r="L139" s="40">
        <v>0</v>
      </c>
      <c r="M139" s="40" t="s">
        <v>53</v>
      </c>
      <c r="N139" s="42" t="str">
        <f t="shared" si="22"/>
        <v>2015-07-23</v>
      </c>
      <c r="O139" s="42">
        <f t="shared" si="23"/>
        <v>42208</v>
      </c>
      <c r="P139" s="43" t="str">
        <f t="shared" si="24"/>
        <v>22:54:11</v>
      </c>
      <c r="Q139" s="44">
        <f t="shared" si="25"/>
        <v>0.95429398148148137</v>
      </c>
      <c r="R139" s="45">
        <f t="shared" si="26"/>
        <v>42208.954293981478</v>
      </c>
      <c r="S139" s="46" t="s">
        <v>586</v>
      </c>
      <c r="T139" s="46" t="s">
        <v>587</v>
      </c>
      <c r="U139" s="45" t="str">
        <f t="shared" si="27"/>
        <v>Short</v>
      </c>
      <c r="V139" s="47">
        <f t="shared" si="28"/>
        <v>7.3333333333334139</v>
      </c>
      <c r="W139" s="48">
        <f t="shared" si="29"/>
        <v>-22.5</v>
      </c>
      <c r="AC139" s="50"/>
      <c r="AD139" s="50"/>
      <c r="AE139" s="50"/>
      <c r="AF139" s="50"/>
    </row>
    <row r="140" spans="2:32">
      <c r="B140" s="37" t="s">
        <v>185</v>
      </c>
      <c r="C140" s="38" t="s">
        <v>281</v>
      </c>
      <c r="D140" s="38"/>
      <c r="E140" s="37" t="s">
        <v>328</v>
      </c>
      <c r="F140" s="39">
        <v>42212</v>
      </c>
      <c r="G140" s="37" t="s">
        <v>17</v>
      </c>
      <c r="H140" s="40">
        <v>1</v>
      </c>
      <c r="I140" s="41">
        <v>12025</v>
      </c>
      <c r="J140" s="41">
        <v>-12025</v>
      </c>
      <c r="K140" s="40">
        <v>-2.85</v>
      </c>
      <c r="L140" s="40">
        <v>0</v>
      </c>
      <c r="M140" s="40" t="s">
        <v>56</v>
      </c>
      <c r="N140" s="42" t="str">
        <f t="shared" si="22"/>
        <v>2015-07-23</v>
      </c>
      <c r="O140" s="42">
        <f t="shared" si="23"/>
        <v>42208</v>
      </c>
      <c r="P140" s="43" t="str">
        <f t="shared" si="24"/>
        <v>23:01:31</v>
      </c>
      <c r="Q140" s="44">
        <f t="shared" si="25"/>
        <v>0.95938657407407402</v>
      </c>
      <c r="R140" s="45">
        <f t="shared" si="26"/>
        <v>42208.959386574075</v>
      </c>
      <c r="S140" s="46"/>
      <c r="T140" s="46"/>
      <c r="U140" s="45" t="str">
        <f t="shared" si="27"/>
        <v/>
      </c>
      <c r="V140" s="47" t="str">
        <f t="shared" si="28"/>
        <v/>
      </c>
      <c r="W140" s="48" t="str">
        <f t="shared" si="29"/>
        <v/>
      </c>
      <c r="AC140" s="50"/>
      <c r="AD140" s="50"/>
      <c r="AE140" s="50"/>
      <c r="AF140" s="50"/>
    </row>
    <row r="141" spans="2:32">
      <c r="B141" s="37" t="s">
        <v>185</v>
      </c>
      <c r="C141" s="38" t="s">
        <v>281</v>
      </c>
      <c r="D141" s="38"/>
      <c r="E141" s="37" t="s">
        <v>386</v>
      </c>
      <c r="F141" s="39">
        <v>42212</v>
      </c>
      <c r="G141" s="37" t="s">
        <v>31</v>
      </c>
      <c r="H141" s="40">
        <v>-1</v>
      </c>
      <c r="I141" s="41">
        <v>12080</v>
      </c>
      <c r="J141" s="41">
        <v>12080</v>
      </c>
      <c r="K141" s="40">
        <v>-2.85</v>
      </c>
      <c r="L141" s="40">
        <v>0</v>
      </c>
      <c r="M141" s="40" t="s">
        <v>53</v>
      </c>
      <c r="N141" s="42" t="str">
        <f t="shared" si="22"/>
        <v>2015-07-24</v>
      </c>
      <c r="O141" s="42">
        <f t="shared" si="23"/>
        <v>42209</v>
      </c>
      <c r="P141" s="43" t="str">
        <f t="shared" si="24"/>
        <v>01:19:35</v>
      </c>
      <c r="Q141" s="44">
        <f t="shared" si="25"/>
        <v>5.5266203703703699E-2</v>
      </c>
      <c r="R141" s="45">
        <f t="shared" si="26"/>
        <v>42209.055266203701</v>
      </c>
      <c r="S141" s="46" t="s">
        <v>588</v>
      </c>
      <c r="T141" s="46" t="s">
        <v>578</v>
      </c>
      <c r="U141" s="45" t="str">
        <f t="shared" si="27"/>
        <v>Short</v>
      </c>
      <c r="V141" s="47">
        <f t="shared" si="28"/>
        <v>2.6833333333333464</v>
      </c>
      <c r="W141" s="48">
        <f t="shared" si="29"/>
        <v>20</v>
      </c>
      <c r="AC141" s="50"/>
      <c r="AD141" s="50"/>
      <c r="AE141" s="50"/>
      <c r="AF141" s="50"/>
    </row>
    <row r="142" spans="2:32">
      <c r="B142" s="37" t="s">
        <v>185</v>
      </c>
      <c r="C142" s="38" t="s">
        <v>281</v>
      </c>
      <c r="D142" s="38"/>
      <c r="E142" s="37" t="s">
        <v>329</v>
      </c>
      <c r="F142" s="39">
        <v>42212</v>
      </c>
      <c r="G142" s="37" t="s">
        <v>17</v>
      </c>
      <c r="H142" s="40">
        <v>1</v>
      </c>
      <c r="I142" s="41">
        <v>12060</v>
      </c>
      <c r="J142" s="41">
        <v>-12060</v>
      </c>
      <c r="K142" s="40">
        <v>-2.85</v>
      </c>
      <c r="L142" s="40">
        <v>0</v>
      </c>
      <c r="M142" s="40" t="s">
        <v>56</v>
      </c>
      <c r="N142" s="42" t="str">
        <f t="shared" si="22"/>
        <v>2015-07-24</v>
      </c>
      <c r="O142" s="42">
        <f t="shared" si="23"/>
        <v>42209</v>
      </c>
      <c r="P142" s="43" t="str">
        <f t="shared" si="24"/>
        <v>01:22:16</v>
      </c>
      <c r="Q142" s="44">
        <f t="shared" si="25"/>
        <v>5.7129629629629634E-2</v>
      </c>
      <c r="R142" s="45">
        <f t="shared" si="26"/>
        <v>42209.057129629633</v>
      </c>
      <c r="S142" s="46"/>
      <c r="T142" s="46"/>
      <c r="U142" s="45" t="str">
        <f t="shared" si="27"/>
        <v/>
      </c>
      <c r="V142" s="47" t="str">
        <f t="shared" si="28"/>
        <v/>
      </c>
      <c r="W142" s="48" t="str">
        <f t="shared" si="29"/>
        <v/>
      </c>
      <c r="AC142" s="50"/>
      <c r="AD142" s="50"/>
      <c r="AE142" s="50"/>
      <c r="AF142" s="50"/>
    </row>
    <row r="143" spans="2:32">
      <c r="B143" s="37" t="s">
        <v>185</v>
      </c>
      <c r="C143" s="38" t="s">
        <v>281</v>
      </c>
      <c r="D143" s="38"/>
      <c r="E143" s="37" t="s">
        <v>330</v>
      </c>
      <c r="F143" s="39">
        <v>42213</v>
      </c>
      <c r="G143" s="37" t="s">
        <v>17</v>
      </c>
      <c r="H143" s="40">
        <v>1</v>
      </c>
      <c r="I143" s="41">
        <v>11695</v>
      </c>
      <c r="J143" s="41">
        <v>-11695</v>
      </c>
      <c r="K143" s="40">
        <v>-2.85</v>
      </c>
      <c r="L143" s="40">
        <v>0</v>
      </c>
      <c r="M143" s="40" t="s">
        <v>53</v>
      </c>
      <c r="N143" s="42" t="str">
        <f t="shared" ref="N143:N158" si="30">LEFT(E143,10)</f>
        <v>2015-07-26</v>
      </c>
      <c r="O143" s="42">
        <f t="shared" ref="O143:O158" si="31">DATE(YEAR(N143),MONTH(N143),DAY(N143))</f>
        <v>42211</v>
      </c>
      <c r="P143" s="43" t="str">
        <f t="shared" ref="P143:P158" si="32">RIGHT(E143,8)</f>
        <v>22:16:21</v>
      </c>
      <c r="Q143" s="44">
        <f t="shared" ref="Q143:Q158" si="33">TIME(LEFT(P143,2),MID(P143,4,2),RIGHT(P143,2))</f>
        <v>0.92802083333333341</v>
      </c>
      <c r="R143" s="45">
        <f t="shared" ref="R143:R158" si="34">O143+Q143</f>
        <v>42211.928020833337</v>
      </c>
      <c r="S143" s="46"/>
      <c r="T143" s="46"/>
      <c r="U143" s="45" t="str">
        <f t="shared" si="27"/>
        <v>Long</v>
      </c>
      <c r="V143" s="47">
        <f t="shared" si="28"/>
        <v>0.43333333333329449</v>
      </c>
      <c r="W143" s="48">
        <f t="shared" si="29"/>
        <v>0</v>
      </c>
      <c r="AC143" s="50"/>
      <c r="AD143" s="50"/>
      <c r="AE143" s="50"/>
      <c r="AF143" s="50"/>
    </row>
    <row r="144" spans="2:32">
      <c r="B144" s="37" t="s">
        <v>185</v>
      </c>
      <c r="C144" s="38" t="s">
        <v>281</v>
      </c>
      <c r="D144" s="38"/>
      <c r="E144" s="37" t="s">
        <v>387</v>
      </c>
      <c r="F144" s="39">
        <v>42213</v>
      </c>
      <c r="G144" s="37" t="s">
        <v>31</v>
      </c>
      <c r="H144" s="40">
        <v>-1</v>
      </c>
      <c r="I144" s="41">
        <v>11695</v>
      </c>
      <c r="J144" s="41">
        <v>11695</v>
      </c>
      <c r="K144" s="40">
        <v>-2.85</v>
      </c>
      <c r="L144" s="40">
        <v>0</v>
      </c>
      <c r="M144" s="40" t="s">
        <v>56</v>
      </c>
      <c r="N144" s="42" t="str">
        <f t="shared" si="30"/>
        <v>2015-07-26</v>
      </c>
      <c r="O144" s="42">
        <f t="shared" si="31"/>
        <v>42211</v>
      </c>
      <c r="P144" s="43" t="str">
        <f t="shared" si="32"/>
        <v>22:16:47</v>
      </c>
      <c r="Q144" s="44">
        <f t="shared" si="33"/>
        <v>0.9283217592592593</v>
      </c>
      <c r="R144" s="45">
        <f t="shared" si="34"/>
        <v>42211.92832175926</v>
      </c>
      <c r="S144" s="46"/>
      <c r="T144" s="46"/>
      <c r="U144" s="45" t="str">
        <f t="shared" si="27"/>
        <v/>
      </c>
      <c r="V144" s="47" t="str">
        <f t="shared" si="28"/>
        <v/>
      </c>
      <c r="W144" s="48" t="str">
        <f t="shared" si="29"/>
        <v/>
      </c>
      <c r="AC144" s="50"/>
      <c r="AD144" s="50"/>
      <c r="AE144" s="50"/>
      <c r="AF144" s="50"/>
    </row>
    <row r="145" spans="2:32" ht="27">
      <c r="B145" s="37" t="s">
        <v>185</v>
      </c>
      <c r="C145" s="137" t="s">
        <v>281</v>
      </c>
      <c r="D145" s="137"/>
      <c r="E145" s="136" t="s">
        <v>388</v>
      </c>
      <c r="F145" s="138">
        <v>42214</v>
      </c>
      <c r="G145" s="136" t="s">
        <v>31</v>
      </c>
      <c r="H145" s="139">
        <v>-1</v>
      </c>
      <c r="I145" s="140">
        <v>10752.5</v>
      </c>
      <c r="J145" s="140">
        <v>10752.5</v>
      </c>
      <c r="K145" s="139">
        <v>-2.85</v>
      </c>
      <c r="L145" s="139">
        <v>0</v>
      </c>
      <c r="M145" s="139" t="s">
        <v>53</v>
      </c>
      <c r="N145" s="141" t="str">
        <f t="shared" si="30"/>
        <v>2015-07-27</v>
      </c>
      <c r="O145" s="141">
        <f t="shared" si="31"/>
        <v>42212</v>
      </c>
      <c r="P145" s="142" t="str">
        <f t="shared" si="32"/>
        <v>21:29:54</v>
      </c>
      <c r="Q145" s="143">
        <f t="shared" si="33"/>
        <v>0.89576388888888892</v>
      </c>
      <c r="R145" s="144">
        <f t="shared" si="34"/>
        <v>42212.89576388889</v>
      </c>
      <c r="S145" s="145" t="s">
        <v>589</v>
      </c>
      <c r="T145" s="145" t="s">
        <v>590</v>
      </c>
      <c r="U145" s="144" t="str">
        <f t="shared" si="27"/>
        <v>Short</v>
      </c>
      <c r="V145" s="146">
        <f t="shared" si="28"/>
        <v>0.74999999999995737</v>
      </c>
      <c r="W145" s="147">
        <f t="shared" si="29"/>
        <v>-17.5</v>
      </c>
      <c r="AC145" s="50"/>
      <c r="AD145" s="50"/>
      <c r="AE145" s="50"/>
      <c r="AF145" s="50"/>
    </row>
    <row r="146" spans="2:32">
      <c r="B146" s="37" t="s">
        <v>185</v>
      </c>
      <c r="C146" s="137" t="s">
        <v>281</v>
      </c>
      <c r="D146" s="137"/>
      <c r="E146" s="136" t="s">
        <v>331</v>
      </c>
      <c r="F146" s="138">
        <v>42214</v>
      </c>
      <c r="G146" s="136" t="s">
        <v>17</v>
      </c>
      <c r="H146" s="139">
        <v>1</v>
      </c>
      <c r="I146" s="140">
        <v>10770</v>
      </c>
      <c r="J146" s="140">
        <v>-10770</v>
      </c>
      <c r="K146" s="139">
        <v>-2.85</v>
      </c>
      <c r="L146" s="139">
        <v>0</v>
      </c>
      <c r="M146" s="139" t="s">
        <v>56</v>
      </c>
      <c r="N146" s="141" t="str">
        <f t="shared" si="30"/>
        <v>2015-07-27</v>
      </c>
      <c r="O146" s="141">
        <f t="shared" si="31"/>
        <v>42212</v>
      </c>
      <c r="P146" s="142" t="str">
        <f t="shared" si="32"/>
        <v>21:30:39</v>
      </c>
      <c r="Q146" s="143">
        <f t="shared" si="33"/>
        <v>0.89628472222222222</v>
      </c>
      <c r="R146" s="144">
        <f t="shared" si="34"/>
        <v>42212.896284722221</v>
      </c>
      <c r="S146" s="145"/>
      <c r="T146" s="145"/>
      <c r="U146" s="144" t="str">
        <f t="shared" si="27"/>
        <v/>
      </c>
      <c r="V146" s="146" t="str">
        <f t="shared" si="28"/>
        <v/>
      </c>
      <c r="W146" s="147" t="str">
        <f t="shared" si="29"/>
        <v/>
      </c>
      <c r="AC146" s="50"/>
      <c r="AD146" s="50"/>
      <c r="AE146" s="50"/>
      <c r="AF146" s="50"/>
    </row>
    <row r="147" spans="2:32" ht="27">
      <c r="B147" s="37" t="s">
        <v>185</v>
      </c>
      <c r="C147" s="137" t="s">
        <v>281</v>
      </c>
      <c r="D147" s="137"/>
      <c r="E147" s="136" t="s">
        <v>389</v>
      </c>
      <c r="F147" s="138">
        <v>42214</v>
      </c>
      <c r="G147" s="136" t="s">
        <v>31</v>
      </c>
      <c r="H147" s="139">
        <v>-1</v>
      </c>
      <c r="I147" s="140">
        <v>10895</v>
      </c>
      <c r="J147" s="140">
        <v>10895</v>
      </c>
      <c r="K147" s="139">
        <v>-2.85</v>
      </c>
      <c r="L147" s="139">
        <v>0</v>
      </c>
      <c r="M147" s="139" t="s">
        <v>53</v>
      </c>
      <c r="N147" s="141" t="str">
        <f t="shared" si="30"/>
        <v>2015-07-27</v>
      </c>
      <c r="O147" s="141">
        <f t="shared" si="31"/>
        <v>42212</v>
      </c>
      <c r="P147" s="142" t="str">
        <f t="shared" si="32"/>
        <v>21:46:45</v>
      </c>
      <c r="Q147" s="143">
        <f t="shared" si="33"/>
        <v>0.90746527777777775</v>
      </c>
      <c r="R147" s="144">
        <f t="shared" si="34"/>
        <v>42212.907465277778</v>
      </c>
      <c r="S147" s="145" t="s">
        <v>583</v>
      </c>
      <c r="T147" s="145" t="s">
        <v>591</v>
      </c>
      <c r="U147" s="144" t="str">
        <f t="shared" si="27"/>
        <v>Short</v>
      </c>
      <c r="V147" s="146">
        <f t="shared" si="28"/>
        <v>2.783333333333502</v>
      </c>
      <c r="W147" s="147">
        <f t="shared" si="29"/>
        <v>52.5</v>
      </c>
      <c r="AC147" s="50"/>
      <c r="AD147" s="50"/>
      <c r="AE147" s="50"/>
      <c r="AF147" s="50"/>
    </row>
    <row r="148" spans="2:32">
      <c r="B148" s="37" t="s">
        <v>185</v>
      </c>
      <c r="C148" s="137" t="s">
        <v>281</v>
      </c>
      <c r="D148" s="137"/>
      <c r="E148" s="136" t="s">
        <v>332</v>
      </c>
      <c r="F148" s="138">
        <v>42214</v>
      </c>
      <c r="G148" s="136" t="s">
        <v>17</v>
      </c>
      <c r="H148" s="139">
        <v>1</v>
      </c>
      <c r="I148" s="140">
        <v>10842.5</v>
      </c>
      <c r="J148" s="140">
        <v>-10842.5</v>
      </c>
      <c r="K148" s="139">
        <v>-2.85</v>
      </c>
      <c r="L148" s="139">
        <v>0</v>
      </c>
      <c r="M148" s="139" t="s">
        <v>56</v>
      </c>
      <c r="N148" s="141" t="str">
        <f t="shared" si="30"/>
        <v>2015-07-27</v>
      </c>
      <c r="O148" s="141">
        <f t="shared" si="31"/>
        <v>42212</v>
      </c>
      <c r="P148" s="142" t="str">
        <f t="shared" si="32"/>
        <v>21:49:32</v>
      </c>
      <c r="Q148" s="143">
        <f t="shared" si="33"/>
        <v>0.90939814814814823</v>
      </c>
      <c r="R148" s="144">
        <f t="shared" si="34"/>
        <v>42212.909398148149</v>
      </c>
      <c r="S148" s="145"/>
      <c r="T148" s="145"/>
      <c r="U148" s="144" t="str">
        <f t="shared" si="27"/>
        <v/>
      </c>
      <c r="V148" s="146" t="str">
        <f t="shared" si="28"/>
        <v/>
      </c>
      <c r="W148" s="147" t="str">
        <f t="shared" si="29"/>
        <v/>
      </c>
      <c r="AC148" s="50"/>
      <c r="AD148" s="50"/>
      <c r="AE148" s="50"/>
      <c r="AF148" s="50"/>
    </row>
    <row r="149" spans="2:32" ht="40.5">
      <c r="B149" s="37" t="s">
        <v>185</v>
      </c>
      <c r="C149" s="137" t="s">
        <v>281</v>
      </c>
      <c r="D149" s="137"/>
      <c r="E149" s="136" t="s">
        <v>390</v>
      </c>
      <c r="F149" s="138">
        <v>42214</v>
      </c>
      <c r="G149" s="136" t="s">
        <v>31</v>
      </c>
      <c r="H149" s="139">
        <v>-1</v>
      </c>
      <c r="I149" s="140">
        <v>10835</v>
      </c>
      <c r="J149" s="140">
        <v>10835</v>
      </c>
      <c r="K149" s="139">
        <v>-2.85</v>
      </c>
      <c r="L149" s="139">
        <v>0</v>
      </c>
      <c r="M149" s="139" t="s">
        <v>53</v>
      </c>
      <c r="N149" s="141" t="str">
        <f t="shared" si="30"/>
        <v>2015-07-27</v>
      </c>
      <c r="O149" s="141">
        <f t="shared" si="31"/>
        <v>42212</v>
      </c>
      <c r="P149" s="142" t="str">
        <f t="shared" si="32"/>
        <v>22:23:17</v>
      </c>
      <c r="Q149" s="143">
        <f t="shared" si="33"/>
        <v>0.93283564814814823</v>
      </c>
      <c r="R149" s="144">
        <f t="shared" si="34"/>
        <v>42212.932835648149</v>
      </c>
      <c r="S149" s="145" t="s">
        <v>592</v>
      </c>
      <c r="T149" s="145" t="s">
        <v>593</v>
      </c>
      <c r="U149" s="144" t="str">
        <f t="shared" si="27"/>
        <v>Short</v>
      </c>
      <c r="V149" s="146">
        <f t="shared" si="28"/>
        <v>2.0333333333332249</v>
      </c>
      <c r="W149" s="147">
        <f t="shared" si="29"/>
        <v>-37.5</v>
      </c>
      <c r="AC149" s="50"/>
      <c r="AD149" s="50"/>
      <c r="AE149" s="50"/>
      <c r="AF149" s="50"/>
    </row>
    <row r="150" spans="2:32">
      <c r="B150" s="37" t="s">
        <v>185</v>
      </c>
      <c r="C150" s="137" t="s">
        <v>281</v>
      </c>
      <c r="D150" s="137"/>
      <c r="E150" s="136" t="s">
        <v>333</v>
      </c>
      <c r="F150" s="138">
        <v>42214</v>
      </c>
      <c r="G150" s="136" t="s">
        <v>17</v>
      </c>
      <c r="H150" s="139">
        <v>1</v>
      </c>
      <c r="I150" s="140">
        <v>10872.5</v>
      </c>
      <c r="J150" s="140">
        <v>-10872.5</v>
      </c>
      <c r="K150" s="139">
        <v>-2.85</v>
      </c>
      <c r="L150" s="139">
        <v>0</v>
      </c>
      <c r="M150" s="139" t="s">
        <v>56</v>
      </c>
      <c r="N150" s="141" t="str">
        <f t="shared" si="30"/>
        <v>2015-07-27</v>
      </c>
      <c r="O150" s="141">
        <f t="shared" si="31"/>
        <v>42212</v>
      </c>
      <c r="P150" s="142" t="str">
        <f t="shared" si="32"/>
        <v>22:25:19</v>
      </c>
      <c r="Q150" s="143">
        <f t="shared" si="33"/>
        <v>0.93424768518518519</v>
      </c>
      <c r="R150" s="144">
        <f t="shared" si="34"/>
        <v>42212.934247685182</v>
      </c>
      <c r="S150" s="145"/>
      <c r="T150" s="145"/>
      <c r="U150" s="144" t="str">
        <f t="shared" si="27"/>
        <v/>
      </c>
      <c r="V150" s="146" t="str">
        <f t="shared" si="28"/>
        <v/>
      </c>
      <c r="W150" s="147" t="str">
        <f t="shared" si="29"/>
        <v/>
      </c>
      <c r="AC150" s="50"/>
      <c r="AD150" s="50"/>
      <c r="AE150" s="50"/>
      <c r="AF150" s="50"/>
    </row>
    <row r="151" spans="2:32" ht="40.5">
      <c r="B151" s="37" t="s">
        <v>185</v>
      </c>
      <c r="C151" s="137" t="s">
        <v>281</v>
      </c>
      <c r="D151" s="137"/>
      <c r="E151" s="136" t="s">
        <v>391</v>
      </c>
      <c r="F151" s="138">
        <v>42214</v>
      </c>
      <c r="G151" s="136" t="s">
        <v>31</v>
      </c>
      <c r="H151" s="139">
        <v>-1</v>
      </c>
      <c r="I151" s="140">
        <v>10935</v>
      </c>
      <c r="J151" s="140">
        <v>10935</v>
      </c>
      <c r="K151" s="139">
        <v>-2.85</v>
      </c>
      <c r="L151" s="139">
        <v>0</v>
      </c>
      <c r="M151" s="139" t="s">
        <v>53</v>
      </c>
      <c r="N151" s="141" t="str">
        <f t="shared" si="30"/>
        <v>2015-07-27</v>
      </c>
      <c r="O151" s="141">
        <f t="shared" si="31"/>
        <v>42212</v>
      </c>
      <c r="P151" s="142" t="str">
        <f t="shared" si="32"/>
        <v>22:44:59</v>
      </c>
      <c r="Q151" s="143">
        <f t="shared" si="33"/>
        <v>0.94790509259259259</v>
      </c>
      <c r="R151" s="144">
        <f t="shared" si="34"/>
        <v>42212.947905092595</v>
      </c>
      <c r="S151" s="145" t="s">
        <v>594</v>
      </c>
      <c r="T151" s="145" t="s">
        <v>595</v>
      </c>
      <c r="U151" s="144" t="str">
        <f t="shared" si="27"/>
        <v>Short</v>
      </c>
      <c r="V151" s="146">
        <f t="shared" si="28"/>
        <v>0.7166666666667254</v>
      </c>
      <c r="W151" s="147">
        <f t="shared" si="29"/>
        <v>-27.5</v>
      </c>
      <c r="AC151" s="50"/>
      <c r="AD151" s="50"/>
      <c r="AE151" s="50"/>
      <c r="AF151" s="50"/>
    </row>
    <row r="152" spans="2:32">
      <c r="B152" s="37" t="s">
        <v>185</v>
      </c>
      <c r="C152" s="137" t="s">
        <v>281</v>
      </c>
      <c r="D152" s="137"/>
      <c r="E152" s="136" t="s">
        <v>334</v>
      </c>
      <c r="F152" s="138">
        <v>42214</v>
      </c>
      <c r="G152" s="136" t="s">
        <v>17</v>
      </c>
      <c r="H152" s="139">
        <v>1</v>
      </c>
      <c r="I152" s="140">
        <v>10962.5</v>
      </c>
      <c r="J152" s="140">
        <v>-10962.5</v>
      </c>
      <c r="K152" s="139">
        <v>-2.85</v>
      </c>
      <c r="L152" s="139">
        <v>0</v>
      </c>
      <c r="M152" s="139" t="s">
        <v>56</v>
      </c>
      <c r="N152" s="141" t="str">
        <f t="shared" si="30"/>
        <v>2015-07-27</v>
      </c>
      <c r="O152" s="141">
        <f t="shared" si="31"/>
        <v>42212</v>
      </c>
      <c r="P152" s="142" t="str">
        <f t="shared" si="32"/>
        <v>22:45:42</v>
      </c>
      <c r="Q152" s="143">
        <f t="shared" si="33"/>
        <v>0.94840277777777782</v>
      </c>
      <c r="R152" s="144">
        <f t="shared" si="34"/>
        <v>42212.94840277778</v>
      </c>
      <c r="S152" s="145"/>
      <c r="T152" s="145"/>
      <c r="U152" s="144" t="str">
        <f t="shared" si="27"/>
        <v/>
      </c>
      <c r="V152" s="146" t="str">
        <f t="shared" si="28"/>
        <v/>
      </c>
      <c r="W152" s="147" t="str">
        <f t="shared" si="29"/>
        <v/>
      </c>
      <c r="AC152" s="50"/>
      <c r="AD152" s="50"/>
      <c r="AE152" s="50"/>
      <c r="AF152" s="50"/>
    </row>
    <row r="153" spans="2:32" ht="40.5">
      <c r="B153" s="37" t="s">
        <v>185</v>
      </c>
      <c r="C153" s="87" t="s">
        <v>281</v>
      </c>
      <c r="D153" s="87"/>
      <c r="E153" s="88" t="s">
        <v>335</v>
      </c>
      <c r="F153" s="89">
        <v>42215</v>
      </c>
      <c r="G153" s="88" t="s">
        <v>17</v>
      </c>
      <c r="H153" s="90">
        <v>1</v>
      </c>
      <c r="I153" s="91">
        <v>11025</v>
      </c>
      <c r="J153" s="91">
        <v>-11025</v>
      </c>
      <c r="K153" s="90">
        <v>-2.85</v>
      </c>
      <c r="L153" s="90">
        <v>0</v>
      </c>
      <c r="M153" s="90" t="s">
        <v>53</v>
      </c>
      <c r="N153" s="92" t="str">
        <f t="shared" si="30"/>
        <v>2015-07-28</v>
      </c>
      <c r="O153" s="92">
        <f t="shared" si="31"/>
        <v>42213</v>
      </c>
      <c r="P153" s="93" t="str">
        <f t="shared" si="32"/>
        <v>21:58:17</v>
      </c>
      <c r="Q153" s="94">
        <f t="shared" si="33"/>
        <v>0.91547453703703707</v>
      </c>
      <c r="R153" s="95">
        <f t="shared" si="34"/>
        <v>42213.91547453704</v>
      </c>
      <c r="S153" s="96" t="s">
        <v>596</v>
      </c>
      <c r="T153" s="96" t="s">
        <v>597</v>
      </c>
      <c r="U153" s="95" t="str">
        <f t="shared" si="27"/>
        <v>Long</v>
      </c>
      <c r="V153" s="97">
        <f t="shared" si="28"/>
        <v>10.133333333333372</v>
      </c>
      <c r="W153" s="98">
        <f t="shared" si="29"/>
        <v>-37.5</v>
      </c>
      <c r="AC153" s="50"/>
      <c r="AD153" s="50"/>
      <c r="AE153" s="50"/>
      <c r="AF153" s="50"/>
    </row>
    <row r="154" spans="2:32">
      <c r="B154" s="37" t="s">
        <v>185</v>
      </c>
      <c r="C154" s="87" t="s">
        <v>281</v>
      </c>
      <c r="D154" s="87"/>
      <c r="E154" s="88" t="s">
        <v>392</v>
      </c>
      <c r="F154" s="89">
        <v>42215</v>
      </c>
      <c r="G154" s="88" t="s">
        <v>31</v>
      </c>
      <c r="H154" s="90">
        <v>-1</v>
      </c>
      <c r="I154" s="91">
        <v>10987.5</v>
      </c>
      <c r="J154" s="91">
        <v>10987.5</v>
      </c>
      <c r="K154" s="90">
        <v>-2.85</v>
      </c>
      <c r="L154" s="90">
        <v>0</v>
      </c>
      <c r="M154" s="90" t="s">
        <v>56</v>
      </c>
      <c r="N154" s="92" t="str">
        <f t="shared" si="30"/>
        <v>2015-07-28</v>
      </c>
      <c r="O154" s="92">
        <f t="shared" si="31"/>
        <v>42213</v>
      </c>
      <c r="P154" s="93" t="str">
        <f t="shared" si="32"/>
        <v>22:08:25</v>
      </c>
      <c r="Q154" s="94">
        <f t="shared" si="33"/>
        <v>0.92251157407407414</v>
      </c>
      <c r="R154" s="95">
        <f t="shared" si="34"/>
        <v>42213.922511574077</v>
      </c>
      <c r="S154" s="96"/>
      <c r="T154" s="96"/>
      <c r="U154" s="95" t="str">
        <f t="shared" si="27"/>
        <v/>
      </c>
      <c r="V154" s="97" t="str">
        <f t="shared" si="28"/>
        <v/>
      </c>
      <c r="W154" s="98" t="str">
        <f t="shared" si="29"/>
        <v/>
      </c>
      <c r="AC154" s="50"/>
      <c r="AD154" s="50"/>
      <c r="AE154" s="50"/>
      <c r="AF154" s="50"/>
    </row>
    <row r="155" spans="2:32">
      <c r="B155" s="37" t="s">
        <v>185</v>
      </c>
      <c r="C155" s="87" t="s">
        <v>281</v>
      </c>
      <c r="D155" s="87"/>
      <c r="E155" s="88" t="s">
        <v>393</v>
      </c>
      <c r="F155" s="89">
        <v>42215</v>
      </c>
      <c r="G155" s="88" t="s">
        <v>31</v>
      </c>
      <c r="H155" s="90">
        <v>-1</v>
      </c>
      <c r="I155" s="91">
        <v>10920</v>
      </c>
      <c r="J155" s="91">
        <v>10920</v>
      </c>
      <c r="K155" s="90">
        <v>-2.85</v>
      </c>
      <c r="L155" s="90">
        <v>0</v>
      </c>
      <c r="M155" s="90" t="s">
        <v>53</v>
      </c>
      <c r="N155" s="92" t="str">
        <f t="shared" si="30"/>
        <v>2015-07-29</v>
      </c>
      <c r="O155" s="92">
        <f t="shared" si="31"/>
        <v>42214</v>
      </c>
      <c r="P155" s="93" t="str">
        <f t="shared" si="32"/>
        <v>01:08:10</v>
      </c>
      <c r="Q155" s="94">
        <f t="shared" si="33"/>
        <v>4.7337962962962964E-2</v>
      </c>
      <c r="R155" s="95">
        <f t="shared" si="34"/>
        <v>42214.047337962962</v>
      </c>
      <c r="S155" s="96" t="s">
        <v>529</v>
      </c>
      <c r="T155" s="96"/>
      <c r="U155" s="95" t="str">
        <f t="shared" si="27"/>
        <v>Short</v>
      </c>
      <c r="V155" s="97">
        <f t="shared" si="28"/>
        <v>7.1666666666666643</v>
      </c>
      <c r="W155" s="98">
        <f t="shared" si="29"/>
        <v>0</v>
      </c>
      <c r="AC155" s="50"/>
      <c r="AD155" s="50"/>
      <c r="AE155" s="50"/>
      <c r="AF155" s="50"/>
    </row>
    <row r="156" spans="2:32">
      <c r="B156" s="37" t="s">
        <v>185</v>
      </c>
      <c r="C156" s="87" t="s">
        <v>281</v>
      </c>
      <c r="D156" s="87"/>
      <c r="E156" s="88" t="s">
        <v>336</v>
      </c>
      <c r="F156" s="89">
        <v>42215</v>
      </c>
      <c r="G156" s="88" t="s">
        <v>17</v>
      </c>
      <c r="H156" s="90">
        <v>1</v>
      </c>
      <c r="I156" s="91">
        <v>10920</v>
      </c>
      <c r="J156" s="91">
        <v>-10920</v>
      </c>
      <c r="K156" s="90">
        <v>-2.85</v>
      </c>
      <c r="L156" s="90">
        <v>0</v>
      </c>
      <c r="M156" s="90" t="s">
        <v>56</v>
      </c>
      <c r="N156" s="92" t="str">
        <f t="shared" si="30"/>
        <v>2015-07-29</v>
      </c>
      <c r="O156" s="92">
        <f t="shared" si="31"/>
        <v>42214</v>
      </c>
      <c r="P156" s="93" t="str">
        <f t="shared" si="32"/>
        <v>01:15:20</v>
      </c>
      <c r="Q156" s="94">
        <f t="shared" si="33"/>
        <v>5.2314814814814814E-2</v>
      </c>
      <c r="R156" s="95">
        <f t="shared" si="34"/>
        <v>42214.052314814813</v>
      </c>
      <c r="S156" s="96"/>
      <c r="T156" s="96"/>
      <c r="U156" s="95" t="str">
        <f t="shared" si="27"/>
        <v/>
      </c>
      <c r="V156" s="97" t="str">
        <f t="shared" si="28"/>
        <v/>
      </c>
      <c r="W156" s="98" t="str">
        <f t="shared" si="29"/>
        <v/>
      </c>
      <c r="AC156" s="50"/>
      <c r="AD156" s="50"/>
      <c r="AE156" s="50"/>
      <c r="AF156" s="50"/>
    </row>
    <row r="157" spans="2:32" ht="27">
      <c r="B157" s="37" t="s">
        <v>185</v>
      </c>
      <c r="C157" s="38" t="s">
        <v>281</v>
      </c>
      <c r="D157" s="38"/>
      <c r="E157" s="37" t="s">
        <v>394</v>
      </c>
      <c r="F157" s="39">
        <v>42216</v>
      </c>
      <c r="G157" s="37" t="s">
        <v>31</v>
      </c>
      <c r="H157" s="40">
        <v>-1</v>
      </c>
      <c r="I157" s="41">
        <v>11160</v>
      </c>
      <c r="J157" s="41">
        <v>11160</v>
      </c>
      <c r="K157" s="40">
        <v>-2.85</v>
      </c>
      <c r="L157" s="40">
        <v>0</v>
      </c>
      <c r="M157" s="40" t="s">
        <v>53</v>
      </c>
      <c r="N157" s="42" t="str">
        <f t="shared" si="30"/>
        <v>2015-07-29</v>
      </c>
      <c r="O157" s="42">
        <f t="shared" si="31"/>
        <v>42214</v>
      </c>
      <c r="P157" s="43" t="str">
        <f t="shared" si="32"/>
        <v>21:17:46</v>
      </c>
      <c r="Q157" s="44">
        <f t="shared" si="33"/>
        <v>0.88733796296296286</v>
      </c>
      <c r="R157" s="45">
        <f t="shared" si="34"/>
        <v>42214.887337962966</v>
      </c>
      <c r="S157" s="46" t="s">
        <v>598</v>
      </c>
      <c r="T157" s="46"/>
      <c r="U157" s="45" t="str">
        <f t="shared" si="27"/>
        <v>Short</v>
      </c>
      <c r="V157" s="47">
        <f t="shared" si="28"/>
        <v>11.033333333333513</v>
      </c>
      <c r="W157" s="48">
        <f t="shared" si="29"/>
        <v>25</v>
      </c>
      <c r="AC157" s="50"/>
      <c r="AD157" s="50"/>
      <c r="AE157" s="50"/>
      <c r="AF157" s="50"/>
    </row>
    <row r="158" spans="2:32">
      <c r="B158" s="37" t="s">
        <v>185</v>
      </c>
      <c r="C158" s="38" t="s">
        <v>281</v>
      </c>
      <c r="D158" s="38"/>
      <c r="E158" s="37" t="s">
        <v>337</v>
      </c>
      <c r="F158" s="39">
        <v>42216</v>
      </c>
      <c r="G158" s="37" t="s">
        <v>17</v>
      </c>
      <c r="H158" s="40">
        <v>1</v>
      </c>
      <c r="I158" s="41">
        <v>11135</v>
      </c>
      <c r="J158" s="41">
        <v>-11135</v>
      </c>
      <c r="K158" s="40">
        <v>-2.85</v>
      </c>
      <c r="L158" s="40">
        <v>0</v>
      </c>
      <c r="M158" s="40" t="s">
        <v>56</v>
      </c>
      <c r="N158" s="42" t="str">
        <f t="shared" si="30"/>
        <v>2015-07-29</v>
      </c>
      <c r="O158" s="42">
        <f t="shared" si="31"/>
        <v>42214</v>
      </c>
      <c r="P158" s="43" t="str">
        <f t="shared" si="32"/>
        <v>21:28:48</v>
      </c>
      <c r="Q158" s="44">
        <f t="shared" si="33"/>
        <v>0.89500000000000002</v>
      </c>
      <c r="R158" s="45">
        <f t="shared" si="34"/>
        <v>42214.894999999997</v>
      </c>
      <c r="S158" s="46"/>
      <c r="T158" s="46"/>
      <c r="U158" s="45" t="str">
        <f t="shared" si="27"/>
        <v/>
      </c>
      <c r="V158" s="47" t="str">
        <f t="shared" si="28"/>
        <v/>
      </c>
      <c r="W158" s="48" t="str">
        <f>IF(M158="O",-(H158*I158+H160*I160),"")</f>
        <v/>
      </c>
      <c r="AC158" s="50"/>
      <c r="AD158" s="50"/>
      <c r="AE158" s="50"/>
      <c r="AF158" s="50"/>
    </row>
    <row r="159" spans="2:32">
      <c r="B159" s="37"/>
      <c r="C159" s="38"/>
      <c r="D159" s="38"/>
      <c r="E159" s="37"/>
      <c r="F159" s="39"/>
      <c r="G159" s="37"/>
      <c r="H159" s="40"/>
      <c r="I159" s="41"/>
      <c r="J159" s="41"/>
      <c r="K159" s="40"/>
      <c r="L159" s="40"/>
      <c r="M159" s="40"/>
      <c r="N159" s="42"/>
      <c r="O159" s="42"/>
      <c r="P159" s="43"/>
      <c r="Q159" s="44"/>
      <c r="R159" s="45"/>
      <c r="S159" s="46"/>
      <c r="T159" s="46"/>
      <c r="U159" s="45"/>
      <c r="V159" s="47"/>
      <c r="AC159" s="50"/>
      <c r="AD159" s="50"/>
      <c r="AE159" s="50"/>
      <c r="AF159" s="50"/>
    </row>
    <row r="160" spans="2:32" ht="27">
      <c r="B160" s="37" t="s">
        <v>185</v>
      </c>
      <c r="C160" s="38" t="s">
        <v>397</v>
      </c>
      <c r="D160" s="38"/>
      <c r="E160" s="37" t="s">
        <v>436</v>
      </c>
      <c r="F160" s="39">
        <v>42216</v>
      </c>
      <c r="G160" s="37" t="s">
        <v>31</v>
      </c>
      <c r="H160" s="40">
        <v>-1</v>
      </c>
      <c r="I160" s="41">
        <v>10637.5</v>
      </c>
      <c r="J160" s="41">
        <v>10637.5</v>
      </c>
      <c r="K160" s="40">
        <v>-2.85</v>
      </c>
      <c r="L160" s="40">
        <v>0</v>
      </c>
      <c r="M160" s="40" t="s">
        <v>53</v>
      </c>
      <c r="N160" s="42" t="str">
        <f t="shared" ref="N160:N191" si="35">LEFT(E160,10)</f>
        <v>2015-07-30</v>
      </c>
      <c r="O160" s="42">
        <f t="shared" ref="O160:O191" si="36">DATE(YEAR(N160),MONTH(N160),DAY(N160))</f>
        <v>42215</v>
      </c>
      <c r="P160" s="43" t="str">
        <f t="shared" ref="P160:P191" si="37">RIGHT(E160,8)</f>
        <v>02:31:59</v>
      </c>
      <c r="Q160" s="44">
        <f t="shared" ref="Q160:Q191" si="38">TIME(LEFT(P160,2),MID(P160,4,2),RIGHT(P160,2))</f>
        <v>0.10554398148148147</v>
      </c>
      <c r="R160" s="45">
        <f t="shared" ref="R160:R191" si="39">O160+Q160</f>
        <v>42215.105543981481</v>
      </c>
      <c r="S160" s="46" t="s">
        <v>530</v>
      </c>
      <c r="T160" s="46" t="s">
        <v>599</v>
      </c>
      <c r="U160" s="45" t="str">
        <f t="shared" ref="U160:U194" si="40">IF(M160="O",IF(H160=1,"Long","Short"),"")</f>
        <v>Short</v>
      </c>
      <c r="V160" s="47">
        <f t="shared" si="28"/>
        <v>1.8500000000000294</v>
      </c>
      <c r="W160" s="48">
        <f t="shared" si="29"/>
        <v>-32.5</v>
      </c>
      <c r="X160" s="48">
        <f>COUNTIF(W160:W233,"&gt;0")</f>
        <v>12</v>
      </c>
      <c r="Y160" s="48">
        <f>COUNTIF(W160:W233,"&lt;0")</f>
        <v>25</v>
      </c>
      <c r="Z160" s="48">
        <f>COUNTIF(W160:W233,"=0")</f>
        <v>0</v>
      </c>
      <c r="AB160" s="49">
        <f>X160/(SUM(X160:Z160))</f>
        <v>0.32432432432432434</v>
      </c>
      <c r="AC160" s="50">
        <f>AVERAGEIF(W160:W233,"&gt;0")</f>
        <v>22.5</v>
      </c>
      <c r="AD160" s="50">
        <f>AVERAGEIF(W160:W233,"&lt;0")</f>
        <v>-16.8</v>
      </c>
      <c r="AE160" s="50">
        <f>AVERAGEIF(W160:W232,"&lt;0",V160:V232)</f>
        <v>2.4153333333333409</v>
      </c>
      <c r="AF160" s="50">
        <f>AVERAGEIF(W160:W170,"&gt;0",V160:V170)</f>
        <v>3.36666666666676</v>
      </c>
    </row>
    <row r="161" spans="2:32">
      <c r="B161" s="37" t="s">
        <v>185</v>
      </c>
      <c r="C161" s="38" t="s">
        <v>397</v>
      </c>
      <c r="D161" s="38"/>
      <c r="E161" s="37" t="s">
        <v>398</v>
      </c>
      <c r="F161" s="39">
        <v>42216</v>
      </c>
      <c r="G161" s="37" t="s">
        <v>17</v>
      </c>
      <c r="H161" s="40">
        <v>1</v>
      </c>
      <c r="I161" s="41">
        <v>10670</v>
      </c>
      <c r="J161" s="41">
        <v>-10670</v>
      </c>
      <c r="K161" s="40">
        <v>-2.85</v>
      </c>
      <c r="L161" s="40">
        <v>0</v>
      </c>
      <c r="M161" s="40" t="s">
        <v>56</v>
      </c>
      <c r="N161" s="42" t="str">
        <f t="shared" si="35"/>
        <v>2015-07-30</v>
      </c>
      <c r="O161" s="42">
        <f t="shared" si="36"/>
        <v>42215</v>
      </c>
      <c r="P161" s="43" t="str">
        <f t="shared" si="37"/>
        <v>02:33:50</v>
      </c>
      <c r="Q161" s="44">
        <f t="shared" si="38"/>
        <v>0.10682870370370372</v>
      </c>
      <c r="R161" s="45">
        <f t="shared" si="39"/>
        <v>42215.106828703705</v>
      </c>
      <c r="S161" s="46"/>
      <c r="T161" s="46"/>
      <c r="U161" s="45" t="str">
        <f t="shared" si="40"/>
        <v/>
      </c>
      <c r="V161" s="47" t="str">
        <f t="shared" si="28"/>
        <v/>
      </c>
      <c r="W161" s="48" t="str">
        <f t="shared" si="29"/>
        <v/>
      </c>
      <c r="AC161" s="50"/>
      <c r="AD161" s="50"/>
      <c r="AE161" s="50"/>
      <c r="AF161" s="50"/>
    </row>
    <row r="162" spans="2:32">
      <c r="B162" s="37" t="s">
        <v>185</v>
      </c>
      <c r="C162" s="51" t="s">
        <v>397</v>
      </c>
      <c r="D162" s="51"/>
      <c r="E162" s="52" t="s">
        <v>437</v>
      </c>
      <c r="F162" s="53">
        <v>42219</v>
      </c>
      <c r="G162" s="52" t="s">
        <v>31</v>
      </c>
      <c r="H162" s="54">
        <v>-1</v>
      </c>
      <c r="I162" s="55">
        <v>10662.5</v>
      </c>
      <c r="J162" s="55">
        <v>10662.5</v>
      </c>
      <c r="K162" s="54">
        <v>-2.85</v>
      </c>
      <c r="L162" s="54">
        <v>0</v>
      </c>
      <c r="M162" s="54" t="s">
        <v>53</v>
      </c>
      <c r="N162" s="56" t="str">
        <f t="shared" si="35"/>
        <v>2015-07-30</v>
      </c>
      <c r="O162" s="56">
        <f t="shared" si="36"/>
        <v>42215</v>
      </c>
      <c r="P162" s="57" t="str">
        <f t="shared" si="37"/>
        <v>21:15:06</v>
      </c>
      <c r="Q162" s="58">
        <f t="shared" si="38"/>
        <v>0.88548611111111108</v>
      </c>
      <c r="R162" s="59">
        <f t="shared" si="39"/>
        <v>42215.88548611111</v>
      </c>
      <c r="S162" s="60" t="s">
        <v>558</v>
      </c>
      <c r="T162" s="60"/>
      <c r="U162" s="59" t="str">
        <f t="shared" si="40"/>
        <v>Short</v>
      </c>
      <c r="V162" s="61">
        <f t="shared" si="28"/>
        <v>7.1000000000001506</v>
      </c>
      <c r="W162" s="62">
        <f t="shared" si="29"/>
        <v>45</v>
      </c>
      <c r="AC162" s="50"/>
      <c r="AD162" s="50"/>
      <c r="AE162" s="50"/>
      <c r="AF162" s="50"/>
    </row>
    <row r="163" spans="2:32">
      <c r="B163" s="37" t="s">
        <v>185</v>
      </c>
      <c r="C163" s="51" t="s">
        <v>397</v>
      </c>
      <c r="D163" s="51"/>
      <c r="E163" s="52" t="s">
        <v>399</v>
      </c>
      <c r="F163" s="53">
        <v>42219</v>
      </c>
      <c r="G163" s="52" t="s">
        <v>17</v>
      </c>
      <c r="H163" s="54">
        <v>1</v>
      </c>
      <c r="I163" s="55">
        <v>10617.5</v>
      </c>
      <c r="J163" s="55">
        <v>-10617.5</v>
      </c>
      <c r="K163" s="54">
        <v>-2.85</v>
      </c>
      <c r="L163" s="54">
        <v>0</v>
      </c>
      <c r="M163" s="54" t="s">
        <v>56</v>
      </c>
      <c r="N163" s="56" t="str">
        <f t="shared" si="35"/>
        <v>2015-07-30</v>
      </c>
      <c r="O163" s="56">
        <f t="shared" si="36"/>
        <v>42215</v>
      </c>
      <c r="P163" s="57" t="str">
        <f t="shared" si="37"/>
        <v>21:22:12</v>
      </c>
      <c r="Q163" s="58">
        <f t="shared" si="38"/>
        <v>0.89041666666666675</v>
      </c>
      <c r="R163" s="59">
        <f t="shared" si="39"/>
        <v>42215.890416666669</v>
      </c>
      <c r="S163" s="60"/>
      <c r="T163" s="60"/>
      <c r="U163" s="59" t="str">
        <f t="shared" si="40"/>
        <v/>
      </c>
      <c r="V163" s="61" t="str">
        <f t="shared" si="28"/>
        <v/>
      </c>
      <c r="W163" s="62" t="str">
        <f t="shared" si="29"/>
        <v/>
      </c>
      <c r="AC163" s="50"/>
      <c r="AD163" s="50"/>
      <c r="AE163" s="50"/>
      <c r="AF163" s="50"/>
    </row>
    <row r="164" spans="2:32" ht="27">
      <c r="B164" s="37" t="s">
        <v>185</v>
      </c>
      <c r="C164" s="51" t="s">
        <v>397</v>
      </c>
      <c r="D164" s="51"/>
      <c r="E164" s="52" t="s">
        <v>400</v>
      </c>
      <c r="F164" s="53">
        <v>42219</v>
      </c>
      <c r="G164" s="52" t="s">
        <v>17</v>
      </c>
      <c r="H164" s="54">
        <v>1</v>
      </c>
      <c r="I164" s="55">
        <v>10730</v>
      </c>
      <c r="J164" s="55">
        <v>-10730</v>
      </c>
      <c r="K164" s="54">
        <v>-2.85</v>
      </c>
      <c r="L164" s="54">
        <v>0</v>
      </c>
      <c r="M164" s="54" t="s">
        <v>53</v>
      </c>
      <c r="N164" s="56" t="str">
        <f t="shared" si="35"/>
        <v>2015-07-31</v>
      </c>
      <c r="O164" s="56">
        <f t="shared" si="36"/>
        <v>42216</v>
      </c>
      <c r="P164" s="57" t="str">
        <f t="shared" si="37"/>
        <v>01:39:36</v>
      </c>
      <c r="Q164" s="58">
        <f t="shared" si="38"/>
        <v>6.9166666666666668E-2</v>
      </c>
      <c r="R164" s="59">
        <f t="shared" si="39"/>
        <v>42216.069166666668</v>
      </c>
      <c r="S164" s="60" t="s">
        <v>611</v>
      </c>
      <c r="T164" s="60" t="s">
        <v>612</v>
      </c>
      <c r="U164" s="59" t="str">
        <f t="shared" si="40"/>
        <v>Long</v>
      </c>
      <c r="V164" s="61">
        <f t="shared" si="28"/>
        <v>1.8999999999999972</v>
      </c>
      <c r="W164" s="62">
        <f t="shared" si="29"/>
        <v>5</v>
      </c>
      <c r="AC164" s="50"/>
      <c r="AD164" s="50"/>
      <c r="AE164" s="50"/>
      <c r="AF164" s="50"/>
    </row>
    <row r="165" spans="2:32">
      <c r="B165" s="37" t="s">
        <v>185</v>
      </c>
      <c r="C165" s="51" t="s">
        <v>397</v>
      </c>
      <c r="D165" s="51"/>
      <c r="E165" s="52" t="s">
        <v>438</v>
      </c>
      <c r="F165" s="53">
        <v>42219</v>
      </c>
      <c r="G165" s="52" t="s">
        <v>31</v>
      </c>
      <c r="H165" s="54">
        <v>-1</v>
      </c>
      <c r="I165" s="55">
        <v>10735</v>
      </c>
      <c r="J165" s="55">
        <v>10735</v>
      </c>
      <c r="K165" s="54">
        <v>-2.85</v>
      </c>
      <c r="L165" s="54">
        <v>0</v>
      </c>
      <c r="M165" s="54" t="s">
        <v>56</v>
      </c>
      <c r="N165" s="56" t="str">
        <f t="shared" si="35"/>
        <v>2015-07-31</v>
      </c>
      <c r="O165" s="56">
        <f t="shared" si="36"/>
        <v>42216</v>
      </c>
      <c r="P165" s="57" t="str">
        <f t="shared" si="37"/>
        <v>01:41:30</v>
      </c>
      <c r="Q165" s="58">
        <f t="shared" si="38"/>
        <v>7.048611111111111E-2</v>
      </c>
      <c r="R165" s="59">
        <f t="shared" si="39"/>
        <v>42216.070486111108</v>
      </c>
      <c r="S165" s="60"/>
      <c r="T165" s="60"/>
      <c r="U165" s="59" t="str">
        <f t="shared" si="40"/>
        <v/>
      </c>
      <c r="V165" s="61" t="str">
        <f t="shared" si="28"/>
        <v/>
      </c>
      <c r="W165" s="62" t="str">
        <f t="shared" si="29"/>
        <v/>
      </c>
      <c r="AC165" s="50"/>
      <c r="AD165" s="50"/>
      <c r="AE165" s="50"/>
      <c r="AF165" s="50"/>
    </row>
    <row r="166" spans="2:32" ht="27">
      <c r="B166" s="37" t="s">
        <v>185</v>
      </c>
      <c r="C166" s="51" t="s">
        <v>397</v>
      </c>
      <c r="D166" s="51"/>
      <c r="E166" s="52" t="s">
        <v>439</v>
      </c>
      <c r="F166" s="53">
        <v>42219</v>
      </c>
      <c r="G166" s="52" t="s">
        <v>31</v>
      </c>
      <c r="H166" s="54">
        <v>-1</v>
      </c>
      <c r="I166" s="55">
        <v>10520</v>
      </c>
      <c r="J166" s="55">
        <v>10520</v>
      </c>
      <c r="K166" s="54">
        <v>-2.85</v>
      </c>
      <c r="L166" s="54">
        <v>0</v>
      </c>
      <c r="M166" s="54" t="s">
        <v>53</v>
      </c>
      <c r="N166" s="56" t="str">
        <f t="shared" si="35"/>
        <v>2015-07-31</v>
      </c>
      <c r="O166" s="56">
        <f t="shared" si="36"/>
        <v>42216</v>
      </c>
      <c r="P166" s="57" t="str">
        <f t="shared" si="37"/>
        <v>02:44:17</v>
      </c>
      <c r="Q166" s="58">
        <f t="shared" si="38"/>
        <v>0.11408564814814814</v>
      </c>
      <c r="R166" s="59">
        <f t="shared" si="39"/>
        <v>42216.114085648151</v>
      </c>
      <c r="S166" s="60" t="s">
        <v>613</v>
      </c>
      <c r="T166" s="60" t="s">
        <v>614</v>
      </c>
      <c r="U166" s="59" t="str">
        <f t="shared" si="40"/>
        <v>Short</v>
      </c>
      <c r="V166" s="61">
        <f t="shared" si="28"/>
        <v>0.80000000000002514</v>
      </c>
      <c r="W166" s="62">
        <f t="shared" si="29"/>
        <v>2.5</v>
      </c>
      <c r="AC166" s="50"/>
      <c r="AD166" s="50"/>
      <c r="AE166" s="50"/>
      <c r="AF166" s="50"/>
    </row>
    <row r="167" spans="2:32">
      <c r="B167" s="37" t="s">
        <v>185</v>
      </c>
      <c r="C167" s="51" t="s">
        <v>397</v>
      </c>
      <c r="D167" s="51"/>
      <c r="E167" s="52" t="s">
        <v>401</v>
      </c>
      <c r="F167" s="53">
        <v>42219</v>
      </c>
      <c r="G167" s="52" t="s">
        <v>17</v>
      </c>
      <c r="H167" s="54">
        <v>1</v>
      </c>
      <c r="I167" s="55">
        <v>10517.5</v>
      </c>
      <c r="J167" s="55">
        <v>-10517.5</v>
      </c>
      <c r="K167" s="54">
        <v>-2.85</v>
      </c>
      <c r="L167" s="54">
        <v>0</v>
      </c>
      <c r="M167" s="54" t="s">
        <v>56</v>
      </c>
      <c r="N167" s="56" t="str">
        <f t="shared" si="35"/>
        <v>2015-07-31</v>
      </c>
      <c r="O167" s="56">
        <f t="shared" si="36"/>
        <v>42216</v>
      </c>
      <c r="P167" s="57" t="str">
        <f t="shared" si="37"/>
        <v>02:45:05</v>
      </c>
      <c r="Q167" s="58">
        <f t="shared" si="38"/>
        <v>0.11464120370370372</v>
      </c>
      <c r="R167" s="59">
        <f t="shared" si="39"/>
        <v>42216.114641203705</v>
      </c>
      <c r="S167" s="60"/>
      <c r="T167" s="60"/>
      <c r="U167" s="59" t="str">
        <f t="shared" si="40"/>
        <v/>
      </c>
      <c r="V167" s="61" t="str">
        <f t="shared" si="28"/>
        <v/>
      </c>
      <c r="W167" s="62" t="str">
        <f t="shared" si="29"/>
        <v/>
      </c>
      <c r="AC167" s="50"/>
      <c r="AD167" s="50"/>
      <c r="AE167" s="50"/>
      <c r="AF167" s="50"/>
    </row>
    <row r="168" spans="2:32">
      <c r="B168" s="37" t="s">
        <v>185</v>
      </c>
      <c r="C168" s="38" t="s">
        <v>397</v>
      </c>
      <c r="D168" s="38"/>
      <c r="E168" s="37" t="s">
        <v>440</v>
      </c>
      <c r="F168" s="39">
        <v>42220</v>
      </c>
      <c r="G168" s="37" t="s">
        <v>31</v>
      </c>
      <c r="H168" s="40">
        <v>-1</v>
      </c>
      <c r="I168" s="41">
        <v>10545</v>
      </c>
      <c r="J168" s="41">
        <v>10545</v>
      </c>
      <c r="K168" s="40">
        <v>-2.85</v>
      </c>
      <c r="L168" s="40">
        <v>0</v>
      </c>
      <c r="M168" s="40" t="s">
        <v>53</v>
      </c>
      <c r="N168" s="42" t="str">
        <f t="shared" si="35"/>
        <v>2015-08-02</v>
      </c>
      <c r="O168" s="42">
        <f t="shared" si="36"/>
        <v>42218</v>
      </c>
      <c r="P168" s="43" t="str">
        <f t="shared" si="37"/>
        <v>21:02:50</v>
      </c>
      <c r="Q168" s="44">
        <f t="shared" si="38"/>
        <v>0.87696759259259249</v>
      </c>
      <c r="R168" s="45">
        <f t="shared" si="39"/>
        <v>42218.876967592594</v>
      </c>
      <c r="S168" s="46" t="s">
        <v>558</v>
      </c>
      <c r="T168" s="46"/>
      <c r="U168" s="45" t="str">
        <f t="shared" si="40"/>
        <v>Short</v>
      </c>
      <c r="V168" s="47">
        <f t="shared" si="28"/>
        <v>3.6666666666668668</v>
      </c>
      <c r="W168" s="48">
        <f t="shared" si="29"/>
        <v>22.5</v>
      </c>
      <c r="AC168" s="50"/>
      <c r="AD168" s="50"/>
      <c r="AE168" s="50"/>
      <c r="AF168" s="50"/>
    </row>
    <row r="169" spans="2:32">
      <c r="B169" s="37" t="s">
        <v>185</v>
      </c>
      <c r="C169" s="38" t="s">
        <v>397</v>
      </c>
      <c r="D169" s="38"/>
      <c r="E169" s="37" t="s">
        <v>402</v>
      </c>
      <c r="F169" s="39">
        <v>42220</v>
      </c>
      <c r="G169" s="37" t="s">
        <v>17</v>
      </c>
      <c r="H169" s="40">
        <v>1</v>
      </c>
      <c r="I169" s="41">
        <v>10522.5</v>
      </c>
      <c r="J169" s="41">
        <v>-10522.5</v>
      </c>
      <c r="K169" s="40">
        <v>-2.85</v>
      </c>
      <c r="L169" s="40">
        <v>0</v>
      </c>
      <c r="M169" s="40" t="s">
        <v>56</v>
      </c>
      <c r="N169" s="42" t="str">
        <f t="shared" si="35"/>
        <v>2015-08-02</v>
      </c>
      <c r="O169" s="42">
        <f t="shared" si="36"/>
        <v>42218</v>
      </c>
      <c r="P169" s="43" t="str">
        <f t="shared" si="37"/>
        <v>21:06:30</v>
      </c>
      <c r="Q169" s="44">
        <f t="shared" si="38"/>
        <v>0.87951388888888893</v>
      </c>
      <c r="R169" s="45">
        <f t="shared" si="39"/>
        <v>42218.879513888889</v>
      </c>
      <c r="S169" s="46"/>
      <c r="T169" s="46"/>
      <c r="U169" s="45" t="str">
        <f t="shared" si="40"/>
        <v/>
      </c>
      <c r="V169" s="47" t="str">
        <f t="shared" si="28"/>
        <v/>
      </c>
      <c r="W169" s="48" t="str">
        <f t="shared" si="29"/>
        <v/>
      </c>
      <c r="AC169" s="50"/>
      <c r="AD169" s="50"/>
      <c r="AE169" s="50"/>
      <c r="AF169" s="50"/>
    </row>
    <row r="170" spans="2:32">
      <c r="B170" s="37" t="s">
        <v>185</v>
      </c>
      <c r="C170" s="87" t="s">
        <v>397</v>
      </c>
      <c r="D170" s="87"/>
      <c r="E170" s="88" t="s">
        <v>441</v>
      </c>
      <c r="F170" s="89">
        <v>42221</v>
      </c>
      <c r="G170" s="88" t="s">
        <v>31</v>
      </c>
      <c r="H170" s="90">
        <v>-1</v>
      </c>
      <c r="I170" s="91">
        <v>10560</v>
      </c>
      <c r="J170" s="91">
        <v>10560</v>
      </c>
      <c r="K170" s="90">
        <v>-2.85</v>
      </c>
      <c r="L170" s="90">
        <v>0</v>
      </c>
      <c r="M170" s="90" t="s">
        <v>53</v>
      </c>
      <c r="N170" s="92" t="str">
        <f t="shared" si="35"/>
        <v>2015-08-03</v>
      </c>
      <c r="O170" s="92">
        <f t="shared" si="36"/>
        <v>42219</v>
      </c>
      <c r="P170" s="93" t="str">
        <f t="shared" si="37"/>
        <v>21:01:13</v>
      </c>
      <c r="Q170" s="94">
        <f t="shared" si="38"/>
        <v>0.87584490740740739</v>
      </c>
      <c r="R170" s="95">
        <f t="shared" si="39"/>
        <v>42219.875844907408</v>
      </c>
      <c r="S170" s="96" t="s">
        <v>616</v>
      </c>
      <c r="T170" s="96" t="s">
        <v>617</v>
      </c>
      <c r="U170" s="95" t="str">
        <f t="shared" si="40"/>
        <v>Short</v>
      </c>
      <c r="V170" s="97">
        <f t="shared" si="28"/>
        <v>0.93333333333337265</v>
      </c>
      <c r="W170" s="98">
        <f t="shared" si="29"/>
        <v>-15</v>
      </c>
      <c r="AC170" s="50"/>
      <c r="AD170" s="50"/>
      <c r="AE170" s="50"/>
      <c r="AF170" s="50"/>
    </row>
    <row r="171" spans="2:32">
      <c r="B171" s="37" t="s">
        <v>185</v>
      </c>
      <c r="C171" s="87" t="s">
        <v>397</v>
      </c>
      <c r="D171" s="87"/>
      <c r="E171" s="88" t="s">
        <v>403</v>
      </c>
      <c r="F171" s="89">
        <v>42221</v>
      </c>
      <c r="G171" s="88" t="s">
        <v>17</v>
      </c>
      <c r="H171" s="90">
        <v>1</v>
      </c>
      <c r="I171" s="91">
        <v>10575</v>
      </c>
      <c r="J171" s="91">
        <v>-10575</v>
      </c>
      <c r="K171" s="90">
        <v>-2.85</v>
      </c>
      <c r="L171" s="90">
        <v>0</v>
      </c>
      <c r="M171" s="90" t="s">
        <v>56</v>
      </c>
      <c r="N171" s="92" t="str">
        <f t="shared" si="35"/>
        <v>2015-08-03</v>
      </c>
      <c r="O171" s="92">
        <f t="shared" si="36"/>
        <v>42219</v>
      </c>
      <c r="P171" s="93" t="str">
        <f t="shared" si="37"/>
        <v>21:02:09</v>
      </c>
      <c r="Q171" s="94">
        <f t="shared" si="38"/>
        <v>0.87649305555555557</v>
      </c>
      <c r="R171" s="95">
        <f t="shared" si="39"/>
        <v>42219.876493055555</v>
      </c>
      <c r="S171" s="96"/>
      <c r="T171" s="96"/>
      <c r="U171" s="95" t="str">
        <f t="shared" si="40"/>
        <v/>
      </c>
      <c r="V171" s="97" t="str">
        <f t="shared" si="28"/>
        <v/>
      </c>
      <c r="W171" s="98" t="str">
        <f t="shared" si="29"/>
        <v/>
      </c>
      <c r="AC171" s="50"/>
      <c r="AD171" s="50"/>
      <c r="AE171" s="50"/>
      <c r="AF171" s="50"/>
    </row>
    <row r="172" spans="2:32">
      <c r="B172" s="37" t="s">
        <v>185</v>
      </c>
      <c r="C172" s="87" t="s">
        <v>397</v>
      </c>
      <c r="D172" s="87"/>
      <c r="E172" s="88" t="s">
        <v>442</v>
      </c>
      <c r="F172" s="89">
        <v>42221</v>
      </c>
      <c r="G172" s="88" t="s">
        <v>31</v>
      </c>
      <c r="H172" s="90">
        <v>-1</v>
      </c>
      <c r="I172" s="91">
        <v>10732.5</v>
      </c>
      <c r="J172" s="91">
        <v>10732.5</v>
      </c>
      <c r="K172" s="90">
        <v>-2.85</v>
      </c>
      <c r="L172" s="90">
        <v>0</v>
      </c>
      <c r="M172" s="90" t="s">
        <v>53</v>
      </c>
      <c r="N172" s="92" t="str">
        <f t="shared" si="35"/>
        <v>2015-08-03</v>
      </c>
      <c r="O172" s="92">
        <f t="shared" si="36"/>
        <v>42219</v>
      </c>
      <c r="P172" s="93" t="str">
        <f t="shared" si="37"/>
        <v>21:33:25</v>
      </c>
      <c r="Q172" s="94">
        <f t="shared" si="38"/>
        <v>0.89820601851851845</v>
      </c>
      <c r="R172" s="95">
        <f t="shared" si="39"/>
        <v>42219.898206018515</v>
      </c>
      <c r="S172" s="96" t="s">
        <v>618</v>
      </c>
      <c r="T172" s="96"/>
      <c r="U172" s="95" t="str">
        <f t="shared" si="40"/>
        <v>Short</v>
      </c>
      <c r="V172" s="97">
        <f t="shared" si="28"/>
        <v>1.8833333333335212</v>
      </c>
      <c r="W172" s="98">
        <f t="shared" si="29"/>
        <v>2.5</v>
      </c>
      <c r="AC172" s="50"/>
      <c r="AD172" s="50"/>
      <c r="AE172" s="50"/>
      <c r="AF172" s="50"/>
    </row>
    <row r="173" spans="2:32">
      <c r="B173" s="37" t="s">
        <v>185</v>
      </c>
      <c r="C173" s="87" t="s">
        <v>397</v>
      </c>
      <c r="D173" s="87"/>
      <c r="E173" s="88" t="s">
        <v>404</v>
      </c>
      <c r="F173" s="89">
        <v>42221</v>
      </c>
      <c r="G173" s="88" t="s">
        <v>17</v>
      </c>
      <c r="H173" s="90">
        <v>1</v>
      </c>
      <c r="I173" s="91">
        <v>10730</v>
      </c>
      <c r="J173" s="91">
        <v>-10730</v>
      </c>
      <c r="K173" s="90">
        <v>-2.85</v>
      </c>
      <c r="L173" s="90">
        <v>0</v>
      </c>
      <c r="M173" s="90" t="s">
        <v>56</v>
      </c>
      <c r="N173" s="92" t="str">
        <f t="shared" si="35"/>
        <v>2015-08-03</v>
      </c>
      <c r="O173" s="92">
        <f t="shared" si="36"/>
        <v>42219</v>
      </c>
      <c r="P173" s="93" t="str">
        <f t="shared" si="37"/>
        <v>21:35:18</v>
      </c>
      <c r="Q173" s="94">
        <f t="shared" si="38"/>
        <v>0.89951388888888895</v>
      </c>
      <c r="R173" s="95">
        <f t="shared" si="39"/>
        <v>42219.899513888886</v>
      </c>
      <c r="S173" s="96"/>
      <c r="T173" s="96"/>
      <c r="U173" s="95" t="str">
        <f t="shared" si="40"/>
        <v/>
      </c>
      <c r="V173" s="97" t="str">
        <f t="shared" si="28"/>
        <v/>
      </c>
      <c r="W173" s="98" t="str">
        <f t="shared" si="29"/>
        <v/>
      </c>
      <c r="AC173" s="50"/>
      <c r="AD173" s="50"/>
      <c r="AE173" s="50"/>
      <c r="AF173" s="50"/>
    </row>
    <row r="174" spans="2:32">
      <c r="B174" s="37" t="s">
        <v>185</v>
      </c>
      <c r="C174" s="87" t="s">
        <v>397</v>
      </c>
      <c r="D174" s="87"/>
      <c r="E174" s="88" t="s">
        <v>405</v>
      </c>
      <c r="F174" s="89">
        <v>42221</v>
      </c>
      <c r="G174" s="88" t="s">
        <v>17</v>
      </c>
      <c r="H174" s="90">
        <v>1</v>
      </c>
      <c r="I174" s="91">
        <v>10795</v>
      </c>
      <c r="J174" s="91">
        <v>-10795</v>
      </c>
      <c r="K174" s="90">
        <v>-2.85</v>
      </c>
      <c r="L174" s="90">
        <v>0</v>
      </c>
      <c r="M174" s="90" t="s">
        <v>53</v>
      </c>
      <c r="N174" s="92" t="str">
        <f t="shared" si="35"/>
        <v>2015-08-03</v>
      </c>
      <c r="O174" s="92">
        <f t="shared" si="36"/>
        <v>42219</v>
      </c>
      <c r="P174" s="93" t="str">
        <f t="shared" si="37"/>
        <v>21:42:28</v>
      </c>
      <c r="Q174" s="94">
        <f t="shared" si="38"/>
        <v>0.90449074074074076</v>
      </c>
      <c r="R174" s="95">
        <f t="shared" si="39"/>
        <v>42219.904490740744</v>
      </c>
      <c r="S174" s="96" t="s">
        <v>619</v>
      </c>
      <c r="T174" s="96" t="s">
        <v>620</v>
      </c>
      <c r="U174" s="95" t="str">
        <f t="shared" si="40"/>
        <v>Long</v>
      </c>
      <c r="V174" s="97">
        <f t="shared" si="28"/>
        <v>4.9333333333331986</v>
      </c>
      <c r="W174" s="98">
        <f t="shared" si="29"/>
        <v>15</v>
      </c>
      <c r="AC174" s="50"/>
      <c r="AD174" s="50"/>
      <c r="AE174" s="50"/>
      <c r="AF174" s="50"/>
    </row>
    <row r="175" spans="2:32">
      <c r="B175" s="37" t="s">
        <v>185</v>
      </c>
      <c r="C175" s="87" t="s">
        <v>397</v>
      </c>
      <c r="D175" s="87"/>
      <c r="E175" s="88" t="s">
        <v>443</v>
      </c>
      <c r="F175" s="89">
        <v>42221</v>
      </c>
      <c r="G175" s="88" t="s">
        <v>31</v>
      </c>
      <c r="H175" s="90">
        <v>-1</v>
      </c>
      <c r="I175" s="91">
        <v>10810</v>
      </c>
      <c r="J175" s="91">
        <v>10810</v>
      </c>
      <c r="K175" s="90">
        <v>-2.85</v>
      </c>
      <c r="L175" s="90">
        <v>0</v>
      </c>
      <c r="M175" s="90" t="s">
        <v>56</v>
      </c>
      <c r="N175" s="92" t="str">
        <f t="shared" si="35"/>
        <v>2015-08-03</v>
      </c>
      <c r="O175" s="92">
        <f t="shared" si="36"/>
        <v>42219</v>
      </c>
      <c r="P175" s="93" t="str">
        <f t="shared" si="37"/>
        <v>21:47:24</v>
      </c>
      <c r="Q175" s="94">
        <f t="shared" si="38"/>
        <v>0.90791666666666659</v>
      </c>
      <c r="R175" s="95">
        <f t="shared" si="39"/>
        <v>42219.907916666663</v>
      </c>
      <c r="S175" s="96"/>
      <c r="T175" s="96"/>
      <c r="U175" s="95" t="str">
        <f t="shared" si="40"/>
        <v/>
      </c>
      <c r="V175" s="97" t="str">
        <f t="shared" si="28"/>
        <v/>
      </c>
      <c r="W175" s="98" t="str">
        <f t="shared" si="29"/>
        <v/>
      </c>
      <c r="AC175" s="50"/>
      <c r="AD175" s="50"/>
      <c r="AE175" s="50"/>
      <c r="AF175" s="50"/>
    </row>
    <row r="176" spans="2:32">
      <c r="B176" s="37" t="s">
        <v>185</v>
      </c>
      <c r="C176" s="87" t="s">
        <v>397</v>
      </c>
      <c r="D176" s="87"/>
      <c r="E176" s="88" t="s">
        <v>444</v>
      </c>
      <c r="F176" s="89">
        <v>42221</v>
      </c>
      <c r="G176" s="88" t="s">
        <v>31</v>
      </c>
      <c r="H176" s="90">
        <v>-1</v>
      </c>
      <c r="I176" s="91">
        <v>10732.5</v>
      </c>
      <c r="J176" s="91">
        <v>10732.5</v>
      </c>
      <c r="K176" s="90">
        <v>-2.85</v>
      </c>
      <c r="L176" s="90">
        <v>0</v>
      </c>
      <c r="M176" s="90" t="s">
        <v>53</v>
      </c>
      <c r="N176" s="92" t="str">
        <f t="shared" si="35"/>
        <v>2015-08-03</v>
      </c>
      <c r="O176" s="92">
        <f t="shared" si="36"/>
        <v>42219</v>
      </c>
      <c r="P176" s="93" t="str">
        <f t="shared" si="37"/>
        <v>22:19:13</v>
      </c>
      <c r="Q176" s="94">
        <f t="shared" si="38"/>
        <v>0.93001157407407409</v>
      </c>
      <c r="R176" s="95">
        <f t="shared" si="39"/>
        <v>42219.930011574077</v>
      </c>
      <c r="S176" s="96" t="s">
        <v>621</v>
      </c>
      <c r="T176" s="96" t="s">
        <v>620</v>
      </c>
      <c r="U176" s="95" t="str">
        <f t="shared" si="40"/>
        <v>Short</v>
      </c>
      <c r="V176" s="97">
        <f t="shared" si="28"/>
        <v>2.4833333333334551</v>
      </c>
      <c r="W176" s="98">
        <f t="shared" si="29"/>
        <v>-12.5</v>
      </c>
      <c r="AC176" s="50"/>
      <c r="AD176" s="50"/>
      <c r="AE176" s="50"/>
      <c r="AF176" s="50"/>
    </row>
    <row r="177" spans="2:32">
      <c r="B177" s="37" t="s">
        <v>185</v>
      </c>
      <c r="C177" s="87" t="s">
        <v>397</v>
      </c>
      <c r="D177" s="87"/>
      <c r="E177" s="88" t="s">
        <v>406</v>
      </c>
      <c r="F177" s="89">
        <v>42221</v>
      </c>
      <c r="G177" s="88" t="s">
        <v>17</v>
      </c>
      <c r="H177" s="90">
        <v>1</v>
      </c>
      <c r="I177" s="91">
        <v>10745</v>
      </c>
      <c r="J177" s="91">
        <v>-10745</v>
      </c>
      <c r="K177" s="90">
        <v>-2.85</v>
      </c>
      <c r="L177" s="90">
        <v>0</v>
      </c>
      <c r="M177" s="90" t="s">
        <v>56</v>
      </c>
      <c r="N177" s="92" t="str">
        <f t="shared" si="35"/>
        <v>2015-08-03</v>
      </c>
      <c r="O177" s="92">
        <f t="shared" si="36"/>
        <v>42219</v>
      </c>
      <c r="P177" s="93" t="str">
        <f t="shared" si="37"/>
        <v>22:21:42</v>
      </c>
      <c r="Q177" s="94">
        <f t="shared" si="38"/>
        <v>0.93173611111111121</v>
      </c>
      <c r="R177" s="95">
        <f t="shared" si="39"/>
        <v>42219.93173611111</v>
      </c>
      <c r="S177" s="96"/>
      <c r="T177" s="96"/>
      <c r="U177" s="95" t="str">
        <f t="shared" si="40"/>
        <v/>
      </c>
      <c r="V177" s="97" t="str">
        <f t="shared" si="28"/>
        <v/>
      </c>
      <c r="W177" s="98" t="str">
        <f t="shared" si="29"/>
        <v/>
      </c>
      <c r="AC177" s="50"/>
      <c r="AD177" s="50"/>
      <c r="AE177" s="50"/>
      <c r="AF177" s="50"/>
    </row>
    <row r="178" spans="2:32" ht="40.5">
      <c r="B178" s="37" t="s">
        <v>185</v>
      </c>
      <c r="C178" s="87" t="s">
        <v>397</v>
      </c>
      <c r="D178" s="87"/>
      <c r="E178" s="88" t="s">
        <v>407</v>
      </c>
      <c r="F178" s="89">
        <v>42221</v>
      </c>
      <c r="G178" s="88" t="s">
        <v>17</v>
      </c>
      <c r="H178" s="90">
        <v>1</v>
      </c>
      <c r="I178" s="91">
        <v>10932.5</v>
      </c>
      <c r="J178" s="91">
        <v>-10932.5</v>
      </c>
      <c r="K178" s="90">
        <v>-2.85</v>
      </c>
      <c r="L178" s="90">
        <v>0</v>
      </c>
      <c r="M178" s="90" t="s">
        <v>53</v>
      </c>
      <c r="N178" s="92" t="str">
        <f t="shared" si="35"/>
        <v>2015-08-04</v>
      </c>
      <c r="O178" s="92">
        <f t="shared" si="36"/>
        <v>42220</v>
      </c>
      <c r="P178" s="93" t="str">
        <f t="shared" si="37"/>
        <v>02:01:37</v>
      </c>
      <c r="Q178" s="94">
        <f t="shared" si="38"/>
        <v>8.4456018518518527E-2</v>
      </c>
      <c r="R178" s="95">
        <f t="shared" si="39"/>
        <v>42220.084456018521</v>
      </c>
      <c r="S178" s="96" t="s">
        <v>622</v>
      </c>
      <c r="T178" s="96" t="s">
        <v>623</v>
      </c>
      <c r="U178" s="95" t="str">
        <f t="shared" si="40"/>
        <v>Long</v>
      </c>
      <c r="V178" s="97">
        <f t="shared" si="28"/>
        <v>4.5499999999999918</v>
      </c>
      <c r="W178" s="98">
        <f t="shared" si="29"/>
        <v>30</v>
      </c>
      <c r="AC178" s="50"/>
      <c r="AD178" s="50"/>
      <c r="AE178" s="50"/>
      <c r="AF178" s="50"/>
    </row>
    <row r="179" spans="2:32">
      <c r="B179" s="37" t="s">
        <v>185</v>
      </c>
      <c r="C179" s="87" t="s">
        <v>397</v>
      </c>
      <c r="D179" s="87"/>
      <c r="E179" s="88" t="s">
        <v>445</v>
      </c>
      <c r="F179" s="89">
        <v>42221</v>
      </c>
      <c r="G179" s="88" t="s">
        <v>31</v>
      </c>
      <c r="H179" s="90">
        <v>-1</v>
      </c>
      <c r="I179" s="91">
        <v>10962.5</v>
      </c>
      <c r="J179" s="91">
        <v>10962.5</v>
      </c>
      <c r="K179" s="90">
        <v>-2.85</v>
      </c>
      <c r="L179" s="90">
        <v>0</v>
      </c>
      <c r="M179" s="90" t="s">
        <v>56</v>
      </c>
      <c r="N179" s="92" t="str">
        <f t="shared" si="35"/>
        <v>2015-08-04</v>
      </c>
      <c r="O179" s="92">
        <f t="shared" si="36"/>
        <v>42220</v>
      </c>
      <c r="P179" s="93" t="str">
        <f t="shared" si="37"/>
        <v>02:06:10</v>
      </c>
      <c r="Q179" s="94">
        <f t="shared" si="38"/>
        <v>8.7615740740740744E-2</v>
      </c>
      <c r="R179" s="95">
        <f t="shared" si="39"/>
        <v>42220.08761574074</v>
      </c>
      <c r="S179" s="96"/>
      <c r="T179" s="96"/>
      <c r="U179" s="95" t="str">
        <f t="shared" si="40"/>
        <v/>
      </c>
      <c r="V179" s="97" t="str">
        <f t="shared" si="28"/>
        <v/>
      </c>
      <c r="W179" s="98" t="str">
        <f t="shared" si="29"/>
        <v/>
      </c>
      <c r="AC179" s="50"/>
      <c r="AD179" s="50"/>
      <c r="AE179" s="50"/>
      <c r="AF179" s="50"/>
    </row>
    <row r="180" spans="2:32">
      <c r="B180" s="37" t="s">
        <v>185</v>
      </c>
      <c r="C180" s="175" t="s">
        <v>397</v>
      </c>
      <c r="D180" s="175"/>
      <c r="E180" s="176" t="s">
        <v>446</v>
      </c>
      <c r="F180" s="177">
        <v>42222</v>
      </c>
      <c r="G180" s="176" t="s">
        <v>31</v>
      </c>
      <c r="H180" s="178">
        <v>-1</v>
      </c>
      <c r="I180" s="179">
        <v>10925</v>
      </c>
      <c r="J180" s="179">
        <v>10925</v>
      </c>
      <c r="K180" s="178">
        <v>-2.85</v>
      </c>
      <c r="L180" s="178">
        <v>0</v>
      </c>
      <c r="M180" s="178" t="s">
        <v>53</v>
      </c>
      <c r="N180" s="180" t="str">
        <f t="shared" si="35"/>
        <v>2015-08-04</v>
      </c>
      <c r="O180" s="180">
        <f t="shared" si="36"/>
        <v>42220</v>
      </c>
      <c r="P180" s="181" t="str">
        <f t="shared" si="37"/>
        <v>21:35:17</v>
      </c>
      <c r="Q180" s="182">
        <f t="shared" si="38"/>
        <v>0.8995023148148148</v>
      </c>
      <c r="R180" s="183">
        <f t="shared" si="39"/>
        <v>42220.899502314816</v>
      </c>
      <c r="S180" s="184" t="s">
        <v>624</v>
      </c>
      <c r="T180" s="184" t="s">
        <v>625</v>
      </c>
      <c r="U180" s="183" t="str">
        <f t="shared" si="40"/>
        <v>Short</v>
      </c>
      <c r="V180" s="185">
        <f t="shared" si="28"/>
        <v>0.99999999999999645</v>
      </c>
      <c r="W180" s="186">
        <f t="shared" si="29"/>
        <v>-12.5</v>
      </c>
      <c r="AC180" s="50"/>
      <c r="AD180" s="50"/>
      <c r="AE180" s="50"/>
      <c r="AF180" s="50"/>
    </row>
    <row r="181" spans="2:32">
      <c r="B181" s="37" t="s">
        <v>185</v>
      </c>
      <c r="C181" s="175" t="s">
        <v>397</v>
      </c>
      <c r="D181" s="175"/>
      <c r="E181" s="176" t="s">
        <v>408</v>
      </c>
      <c r="F181" s="177">
        <v>42222</v>
      </c>
      <c r="G181" s="176" t="s">
        <v>17</v>
      </c>
      <c r="H181" s="178">
        <v>1</v>
      </c>
      <c r="I181" s="179">
        <v>10937.5</v>
      </c>
      <c r="J181" s="179">
        <v>-10937.5</v>
      </c>
      <c r="K181" s="178">
        <v>-2.85</v>
      </c>
      <c r="L181" s="178">
        <v>0</v>
      </c>
      <c r="M181" s="178" t="s">
        <v>56</v>
      </c>
      <c r="N181" s="180" t="str">
        <f t="shared" si="35"/>
        <v>2015-08-04</v>
      </c>
      <c r="O181" s="180">
        <f t="shared" si="36"/>
        <v>42220</v>
      </c>
      <c r="P181" s="181" t="str">
        <f t="shared" si="37"/>
        <v>21:36:17</v>
      </c>
      <c r="Q181" s="182">
        <f t="shared" si="38"/>
        <v>0.90019675925925924</v>
      </c>
      <c r="R181" s="183">
        <f t="shared" si="39"/>
        <v>42220.900196759256</v>
      </c>
      <c r="S181" s="184"/>
      <c r="T181" s="184"/>
      <c r="U181" s="183" t="str">
        <f t="shared" si="40"/>
        <v/>
      </c>
      <c r="V181" s="185" t="str">
        <f t="shared" si="28"/>
        <v/>
      </c>
      <c r="W181" s="186" t="str">
        <f t="shared" si="29"/>
        <v/>
      </c>
      <c r="AC181" s="50"/>
      <c r="AD181" s="50"/>
      <c r="AE181" s="50"/>
      <c r="AF181" s="50"/>
    </row>
    <row r="182" spans="2:32">
      <c r="B182" s="37" t="s">
        <v>185</v>
      </c>
      <c r="C182" s="175" t="s">
        <v>397</v>
      </c>
      <c r="D182" s="175"/>
      <c r="E182" s="176" t="s">
        <v>447</v>
      </c>
      <c r="F182" s="177">
        <v>42222</v>
      </c>
      <c r="G182" s="176" t="s">
        <v>31</v>
      </c>
      <c r="H182" s="178">
        <v>-1</v>
      </c>
      <c r="I182" s="179">
        <v>10912.5</v>
      </c>
      <c r="J182" s="179">
        <v>10912.5</v>
      </c>
      <c r="K182" s="178">
        <v>-2.85</v>
      </c>
      <c r="L182" s="178">
        <v>0</v>
      </c>
      <c r="M182" s="178" t="s">
        <v>53</v>
      </c>
      <c r="N182" s="180" t="str">
        <f t="shared" si="35"/>
        <v>2015-08-04</v>
      </c>
      <c r="O182" s="180">
        <f t="shared" si="36"/>
        <v>42220</v>
      </c>
      <c r="P182" s="181" t="str">
        <f t="shared" si="37"/>
        <v>22:51:25</v>
      </c>
      <c r="Q182" s="182">
        <f t="shared" si="38"/>
        <v>0.95237268518518514</v>
      </c>
      <c r="R182" s="183">
        <f t="shared" si="39"/>
        <v>42220.952372685184</v>
      </c>
      <c r="S182" s="184" t="s">
        <v>624</v>
      </c>
      <c r="T182" s="184" t="s">
        <v>625</v>
      </c>
      <c r="U182" s="183" t="str">
        <f t="shared" si="40"/>
        <v>Short</v>
      </c>
      <c r="V182" s="185">
        <f t="shared" si="28"/>
        <v>1.8166666666665776</v>
      </c>
      <c r="W182" s="186">
        <f t="shared" si="29"/>
        <v>-5</v>
      </c>
      <c r="AC182" s="50"/>
      <c r="AD182" s="50"/>
      <c r="AE182" s="50"/>
      <c r="AF182" s="50"/>
    </row>
    <row r="183" spans="2:32">
      <c r="B183" s="37" t="s">
        <v>185</v>
      </c>
      <c r="C183" s="175" t="s">
        <v>397</v>
      </c>
      <c r="D183" s="175"/>
      <c r="E183" s="176" t="s">
        <v>409</v>
      </c>
      <c r="F183" s="177">
        <v>42222</v>
      </c>
      <c r="G183" s="176" t="s">
        <v>17</v>
      </c>
      <c r="H183" s="178">
        <v>1</v>
      </c>
      <c r="I183" s="179">
        <v>10917.5</v>
      </c>
      <c r="J183" s="179">
        <v>-10917.5</v>
      </c>
      <c r="K183" s="178">
        <v>-2.85</v>
      </c>
      <c r="L183" s="178">
        <v>0</v>
      </c>
      <c r="M183" s="178" t="s">
        <v>56</v>
      </c>
      <c r="N183" s="180" t="str">
        <f t="shared" si="35"/>
        <v>2015-08-04</v>
      </c>
      <c r="O183" s="180">
        <f t="shared" si="36"/>
        <v>42220</v>
      </c>
      <c r="P183" s="181" t="str">
        <f t="shared" si="37"/>
        <v>22:53:14</v>
      </c>
      <c r="Q183" s="182">
        <f t="shared" si="38"/>
        <v>0.95363425925925915</v>
      </c>
      <c r="R183" s="183">
        <f t="shared" si="39"/>
        <v>42220.953634259262</v>
      </c>
      <c r="S183" s="184"/>
      <c r="T183" s="184"/>
      <c r="U183" s="183" t="str">
        <f t="shared" si="40"/>
        <v/>
      </c>
      <c r="V183" s="185" t="str">
        <f t="shared" si="28"/>
        <v/>
      </c>
      <c r="W183" s="186" t="str">
        <f t="shared" si="29"/>
        <v/>
      </c>
      <c r="AC183" s="50"/>
      <c r="AD183" s="50"/>
      <c r="AE183" s="50"/>
      <c r="AF183" s="50"/>
    </row>
    <row r="184" spans="2:32">
      <c r="B184" s="37" t="s">
        <v>185</v>
      </c>
      <c r="C184" s="175" t="s">
        <v>397</v>
      </c>
      <c r="D184" s="175"/>
      <c r="E184" s="176" t="s">
        <v>448</v>
      </c>
      <c r="F184" s="177">
        <v>42222</v>
      </c>
      <c r="G184" s="176" t="s">
        <v>31</v>
      </c>
      <c r="H184" s="178">
        <v>-1</v>
      </c>
      <c r="I184" s="179">
        <v>10877.5</v>
      </c>
      <c r="J184" s="179">
        <v>10877.5</v>
      </c>
      <c r="K184" s="178">
        <v>-2.85</v>
      </c>
      <c r="L184" s="178">
        <v>0</v>
      </c>
      <c r="M184" s="178" t="s">
        <v>53</v>
      </c>
      <c r="N184" s="180" t="str">
        <f t="shared" si="35"/>
        <v>2015-08-04</v>
      </c>
      <c r="O184" s="180">
        <f t="shared" si="36"/>
        <v>42220</v>
      </c>
      <c r="P184" s="181" t="str">
        <f t="shared" si="37"/>
        <v>23:17:54</v>
      </c>
      <c r="Q184" s="182">
        <f t="shared" si="38"/>
        <v>0.97076388888888887</v>
      </c>
      <c r="R184" s="183">
        <f t="shared" si="39"/>
        <v>42220.970763888887</v>
      </c>
      <c r="S184" s="184" t="s">
        <v>627</v>
      </c>
      <c r="T184" s="184" t="s">
        <v>626</v>
      </c>
      <c r="U184" s="183" t="str">
        <f t="shared" si="40"/>
        <v>Short</v>
      </c>
      <c r="V184" s="185">
        <f t="shared" si="28"/>
        <v>1.9666666666666011</v>
      </c>
      <c r="W184" s="186">
        <f t="shared" si="29"/>
        <v>22.5</v>
      </c>
      <c r="AC184" s="50"/>
      <c r="AD184" s="50"/>
      <c r="AE184" s="50"/>
      <c r="AF184" s="50"/>
    </row>
    <row r="185" spans="2:32">
      <c r="B185" s="37" t="s">
        <v>185</v>
      </c>
      <c r="C185" s="175" t="s">
        <v>397</v>
      </c>
      <c r="D185" s="175"/>
      <c r="E185" s="176" t="s">
        <v>410</v>
      </c>
      <c r="F185" s="177">
        <v>42222</v>
      </c>
      <c r="G185" s="176" t="s">
        <v>17</v>
      </c>
      <c r="H185" s="178">
        <v>1</v>
      </c>
      <c r="I185" s="179">
        <v>10855</v>
      </c>
      <c r="J185" s="179">
        <v>-10855</v>
      </c>
      <c r="K185" s="178">
        <v>-2.85</v>
      </c>
      <c r="L185" s="178">
        <v>0</v>
      </c>
      <c r="M185" s="178" t="s">
        <v>56</v>
      </c>
      <c r="N185" s="180" t="str">
        <f t="shared" si="35"/>
        <v>2015-08-04</v>
      </c>
      <c r="O185" s="180">
        <f t="shared" si="36"/>
        <v>42220</v>
      </c>
      <c r="P185" s="181" t="str">
        <f t="shared" si="37"/>
        <v>23:19:52</v>
      </c>
      <c r="Q185" s="182">
        <f t="shared" si="38"/>
        <v>0.97212962962962957</v>
      </c>
      <c r="R185" s="183">
        <f t="shared" si="39"/>
        <v>42220.972129629627</v>
      </c>
      <c r="S185" s="184"/>
      <c r="T185" s="184"/>
      <c r="U185" s="183" t="str">
        <f t="shared" si="40"/>
        <v/>
      </c>
      <c r="V185" s="185" t="str">
        <f t="shared" si="28"/>
        <v/>
      </c>
      <c r="W185" s="186" t="str">
        <f t="shared" si="29"/>
        <v/>
      </c>
      <c r="AC185" s="50"/>
      <c r="AD185" s="50"/>
      <c r="AE185" s="50"/>
      <c r="AF185" s="50"/>
    </row>
    <row r="186" spans="2:32" ht="54">
      <c r="B186" s="37" t="s">
        <v>185</v>
      </c>
      <c r="C186" s="175" t="s">
        <v>397</v>
      </c>
      <c r="D186" s="175"/>
      <c r="E186" s="176" t="s">
        <v>449</v>
      </c>
      <c r="F186" s="177">
        <v>42222</v>
      </c>
      <c r="G186" s="176" t="s">
        <v>31</v>
      </c>
      <c r="H186" s="178">
        <v>-1</v>
      </c>
      <c r="I186" s="179">
        <v>10815</v>
      </c>
      <c r="J186" s="179">
        <v>10815</v>
      </c>
      <c r="K186" s="178">
        <v>-2.85</v>
      </c>
      <c r="L186" s="178">
        <v>0</v>
      </c>
      <c r="M186" s="178" t="s">
        <v>53</v>
      </c>
      <c r="N186" s="180" t="str">
        <f t="shared" si="35"/>
        <v>2015-08-05</v>
      </c>
      <c r="O186" s="180">
        <f t="shared" si="36"/>
        <v>42221</v>
      </c>
      <c r="P186" s="181" t="str">
        <f t="shared" si="37"/>
        <v>01:25:49</v>
      </c>
      <c r="Q186" s="182">
        <f t="shared" si="38"/>
        <v>5.9594907407407409E-2</v>
      </c>
      <c r="R186" s="183">
        <f t="shared" si="39"/>
        <v>42221.059594907405</v>
      </c>
      <c r="S186" s="184" t="s">
        <v>533</v>
      </c>
      <c r="T186" s="184" t="s">
        <v>628</v>
      </c>
      <c r="U186" s="183" t="str">
        <f t="shared" si="40"/>
        <v>Short</v>
      </c>
      <c r="V186" s="185">
        <f t="shared" si="28"/>
        <v>16.316666666666677</v>
      </c>
      <c r="W186" s="186">
        <f t="shared" si="29"/>
        <v>42.5</v>
      </c>
      <c r="AC186" s="50"/>
      <c r="AD186" s="50"/>
      <c r="AE186" s="50"/>
      <c r="AF186" s="50"/>
    </row>
    <row r="187" spans="2:32">
      <c r="B187" s="37" t="s">
        <v>185</v>
      </c>
      <c r="C187" s="175" t="s">
        <v>397</v>
      </c>
      <c r="D187" s="175"/>
      <c r="E187" s="176" t="s">
        <v>411</v>
      </c>
      <c r="F187" s="177">
        <v>42222</v>
      </c>
      <c r="G187" s="176" t="s">
        <v>17</v>
      </c>
      <c r="H187" s="178">
        <v>1</v>
      </c>
      <c r="I187" s="179">
        <v>10772.5</v>
      </c>
      <c r="J187" s="179">
        <v>-10772.5</v>
      </c>
      <c r="K187" s="178">
        <v>-2.85</v>
      </c>
      <c r="L187" s="178">
        <v>0</v>
      </c>
      <c r="M187" s="178" t="s">
        <v>56</v>
      </c>
      <c r="N187" s="180" t="str">
        <f t="shared" si="35"/>
        <v>2015-08-05</v>
      </c>
      <c r="O187" s="180">
        <f t="shared" si="36"/>
        <v>42221</v>
      </c>
      <c r="P187" s="181" t="str">
        <f t="shared" si="37"/>
        <v>01:42:08</v>
      </c>
      <c r="Q187" s="182">
        <f t="shared" si="38"/>
        <v>7.0925925925925934E-2</v>
      </c>
      <c r="R187" s="183">
        <f t="shared" si="39"/>
        <v>42221.070925925924</v>
      </c>
      <c r="S187" s="184"/>
      <c r="T187" s="184"/>
      <c r="U187" s="183" t="str">
        <f t="shared" si="40"/>
        <v/>
      </c>
      <c r="V187" s="185" t="str">
        <f t="shared" si="28"/>
        <v/>
      </c>
      <c r="W187" s="186" t="str">
        <f t="shared" si="29"/>
        <v/>
      </c>
      <c r="AC187" s="50"/>
      <c r="AD187" s="50"/>
      <c r="AE187" s="50"/>
      <c r="AF187" s="50"/>
    </row>
    <row r="188" spans="2:32" ht="27">
      <c r="B188" s="37" t="s">
        <v>185</v>
      </c>
      <c r="C188" s="175" t="s">
        <v>397</v>
      </c>
      <c r="D188" s="175"/>
      <c r="E188" s="176" t="s">
        <v>450</v>
      </c>
      <c r="F188" s="177">
        <v>42222</v>
      </c>
      <c r="G188" s="176" t="s">
        <v>31</v>
      </c>
      <c r="H188" s="178">
        <v>-1</v>
      </c>
      <c r="I188" s="179">
        <v>10867.5</v>
      </c>
      <c r="J188" s="179">
        <v>10867.5</v>
      </c>
      <c r="K188" s="178">
        <v>-2.85</v>
      </c>
      <c r="L188" s="178">
        <v>0</v>
      </c>
      <c r="M188" s="178" t="s">
        <v>53</v>
      </c>
      <c r="N188" s="180" t="str">
        <f t="shared" si="35"/>
        <v>2015-08-05</v>
      </c>
      <c r="O188" s="180">
        <f t="shared" si="36"/>
        <v>42221</v>
      </c>
      <c r="P188" s="181" t="str">
        <f t="shared" si="37"/>
        <v>02:36:19</v>
      </c>
      <c r="Q188" s="182">
        <f t="shared" si="38"/>
        <v>0.10855324074074074</v>
      </c>
      <c r="R188" s="183">
        <f t="shared" si="39"/>
        <v>42221.108553240738</v>
      </c>
      <c r="S188" s="184" t="s">
        <v>534</v>
      </c>
      <c r="T188" s="184" t="s">
        <v>578</v>
      </c>
      <c r="U188" s="183" t="str">
        <f t="shared" si="40"/>
        <v>Short</v>
      </c>
      <c r="V188" s="185">
        <f t="shared" si="28"/>
        <v>2.4666666666666592</v>
      </c>
      <c r="W188" s="186">
        <f t="shared" si="29"/>
        <v>17.5</v>
      </c>
      <c r="AC188" s="50"/>
      <c r="AD188" s="50"/>
      <c r="AE188" s="50"/>
      <c r="AF188" s="50"/>
    </row>
    <row r="189" spans="2:32">
      <c r="B189" s="37" t="s">
        <v>185</v>
      </c>
      <c r="C189" s="175" t="s">
        <v>397</v>
      </c>
      <c r="D189" s="175"/>
      <c r="E189" s="176" t="s">
        <v>412</v>
      </c>
      <c r="F189" s="177">
        <v>42222</v>
      </c>
      <c r="G189" s="176" t="s">
        <v>17</v>
      </c>
      <c r="H189" s="178">
        <v>1</v>
      </c>
      <c r="I189" s="179">
        <v>10850</v>
      </c>
      <c r="J189" s="179">
        <v>-10850</v>
      </c>
      <c r="K189" s="178">
        <v>-2.85</v>
      </c>
      <c r="L189" s="178">
        <v>0</v>
      </c>
      <c r="M189" s="178" t="s">
        <v>56</v>
      </c>
      <c r="N189" s="180" t="str">
        <f t="shared" si="35"/>
        <v>2015-08-05</v>
      </c>
      <c r="O189" s="180">
        <f t="shared" si="36"/>
        <v>42221</v>
      </c>
      <c r="P189" s="181" t="str">
        <f t="shared" si="37"/>
        <v>02:38:47</v>
      </c>
      <c r="Q189" s="182">
        <f t="shared" si="38"/>
        <v>0.1102662037037037</v>
      </c>
      <c r="R189" s="183">
        <f t="shared" si="39"/>
        <v>42221.110266203701</v>
      </c>
      <c r="S189" s="184"/>
      <c r="T189" s="184"/>
      <c r="U189" s="183" t="str">
        <f t="shared" si="40"/>
        <v/>
      </c>
      <c r="V189" s="185" t="str">
        <f t="shared" si="28"/>
        <v/>
      </c>
      <c r="W189" s="186" t="str">
        <f t="shared" si="29"/>
        <v/>
      </c>
      <c r="AC189" s="50"/>
      <c r="AD189" s="50"/>
      <c r="AE189" s="50"/>
      <c r="AF189" s="50"/>
    </row>
    <row r="190" spans="2:32">
      <c r="B190" s="37" t="s">
        <v>185</v>
      </c>
      <c r="C190" s="175" t="s">
        <v>397</v>
      </c>
      <c r="D190" s="175"/>
      <c r="E190" s="176" t="s">
        <v>413</v>
      </c>
      <c r="F190" s="177">
        <v>42222</v>
      </c>
      <c r="G190" s="176" t="s">
        <v>17</v>
      </c>
      <c r="H190" s="178">
        <v>1</v>
      </c>
      <c r="I190" s="179">
        <v>10820</v>
      </c>
      <c r="J190" s="179">
        <v>-10820</v>
      </c>
      <c r="K190" s="178">
        <v>-2.85</v>
      </c>
      <c r="L190" s="178">
        <v>0</v>
      </c>
      <c r="M190" s="178" t="s">
        <v>53</v>
      </c>
      <c r="N190" s="180" t="str">
        <f t="shared" si="35"/>
        <v>2015-08-05</v>
      </c>
      <c r="O190" s="180">
        <f t="shared" si="36"/>
        <v>42221</v>
      </c>
      <c r="P190" s="181" t="str">
        <f t="shared" si="37"/>
        <v>03:01:52</v>
      </c>
      <c r="Q190" s="182">
        <f t="shared" si="38"/>
        <v>0.1262962962962963</v>
      </c>
      <c r="R190" s="183">
        <f t="shared" si="39"/>
        <v>42221.126296296294</v>
      </c>
      <c r="S190" s="184" t="s">
        <v>535</v>
      </c>
      <c r="T190" s="184" t="s">
        <v>625</v>
      </c>
      <c r="U190" s="183" t="str">
        <f t="shared" si="40"/>
        <v>Long</v>
      </c>
      <c r="V190" s="185">
        <f t="shared" si="28"/>
        <v>1.7333333333333378</v>
      </c>
      <c r="W190" s="186">
        <f t="shared" si="29"/>
        <v>-7.5</v>
      </c>
      <c r="AC190" s="50"/>
      <c r="AD190" s="50"/>
      <c r="AE190" s="50"/>
      <c r="AF190" s="50"/>
    </row>
    <row r="191" spans="2:32">
      <c r="B191" s="37" t="s">
        <v>185</v>
      </c>
      <c r="C191" s="175" t="s">
        <v>397</v>
      </c>
      <c r="D191" s="175"/>
      <c r="E191" s="176" t="s">
        <v>451</v>
      </c>
      <c r="F191" s="177">
        <v>42222</v>
      </c>
      <c r="G191" s="176" t="s">
        <v>31</v>
      </c>
      <c r="H191" s="178">
        <v>-1</v>
      </c>
      <c r="I191" s="179">
        <v>10812.5</v>
      </c>
      <c r="J191" s="179">
        <v>10812.5</v>
      </c>
      <c r="K191" s="178">
        <v>-2.85</v>
      </c>
      <c r="L191" s="178">
        <v>0</v>
      </c>
      <c r="M191" s="178" t="s">
        <v>56</v>
      </c>
      <c r="N191" s="180" t="str">
        <f t="shared" si="35"/>
        <v>2015-08-05</v>
      </c>
      <c r="O191" s="180">
        <f t="shared" si="36"/>
        <v>42221</v>
      </c>
      <c r="P191" s="181" t="str">
        <f t="shared" si="37"/>
        <v>03:03:36</v>
      </c>
      <c r="Q191" s="182">
        <f t="shared" si="38"/>
        <v>0.1275</v>
      </c>
      <c r="R191" s="183">
        <f t="shared" si="39"/>
        <v>42221.127500000002</v>
      </c>
      <c r="S191" s="184"/>
      <c r="T191" s="184"/>
      <c r="U191" s="183" t="str">
        <f t="shared" si="40"/>
        <v/>
      </c>
      <c r="V191" s="185" t="str">
        <f t="shared" si="28"/>
        <v/>
      </c>
      <c r="W191" s="186" t="str">
        <f t="shared" si="29"/>
        <v/>
      </c>
      <c r="AC191" s="50"/>
      <c r="AD191" s="50"/>
      <c r="AE191" s="50"/>
      <c r="AF191" s="50"/>
    </row>
    <row r="192" spans="2:32" s="62" customFormat="1">
      <c r="B192" s="52" t="s">
        <v>185</v>
      </c>
      <c r="C192" s="51" t="s">
        <v>397</v>
      </c>
      <c r="D192" s="51"/>
      <c r="E192" s="52" t="s">
        <v>452</v>
      </c>
      <c r="F192" s="53">
        <v>42223</v>
      </c>
      <c r="G192" s="52" t="s">
        <v>31</v>
      </c>
      <c r="H192" s="54">
        <v>-1</v>
      </c>
      <c r="I192" s="55">
        <v>10722.5</v>
      </c>
      <c r="J192" s="55">
        <v>10722.5</v>
      </c>
      <c r="K192" s="54">
        <v>-2.85</v>
      </c>
      <c r="L192" s="54">
        <v>0</v>
      </c>
      <c r="M192" s="54" t="s">
        <v>53</v>
      </c>
      <c r="N192" s="56" t="str">
        <f t="shared" ref="N192:N223" si="41">LEFT(E192,10)</f>
        <v>2015-08-05</v>
      </c>
      <c r="O192" s="56">
        <f t="shared" ref="O192:O223" si="42">DATE(YEAR(N192),MONTH(N192),DAY(N192))</f>
        <v>42221</v>
      </c>
      <c r="P192" s="57" t="str">
        <f t="shared" ref="P192:P223" si="43">RIGHT(E192,8)</f>
        <v>21:17:27</v>
      </c>
      <c r="Q192" s="58">
        <f t="shared" ref="Q192:Q223" si="44">TIME(LEFT(P192,2),MID(P192,4,2),RIGHT(P192,2))</f>
        <v>0.88711805555555545</v>
      </c>
      <c r="R192" s="59">
        <f t="shared" ref="R192:R223" si="45">O192+Q192</f>
        <v>42221.887118055558</v>
      </c>
      <c r="S192" s="60" t="s">
        <v>498</v>
      </c>
      <c r="T192" s="60"/>
      <c r="U192" s="59" t="str">
        <f t="shared" si="40"/>
        <v>Short</v>
      </c>
      <c r="V192" s="61">
        <f t="shared" si="28"/>
        <v>1.5000000000002345</v>
      </c>
      <c r="W192" s="62">
        <f t="shared" si="29"/>
        <v>5</v>
      </c>
      <c r="AC192" s="148"/>
      <c r="AD192" s="148"/>
      <c r="AE192" s="148"/>
      <c r="AF192" s="148"/>
    </row>
    <row r="193" spans="2:32" s="62" customFormat="1">
      <c r="B193" s="52" t="s">
        <v>185</v>
      </c>
      <c r="C193" s="51" t="s">
        <v>397</v>
      </c>
      <c r="D193" s="51"/>
      <c r="E193" s="52" t="s">
        <v>414</v>
      </c>
      <c r="F193" s="53">
        <v>42223</v>
      </c>
      <c r="G193" s="52" t="s">
        <v>17</v>
      </c>
      <c r="H193" s="54">
        <v>1</v>
      </c>
      <c r="I193" s="55">
        <v>10717.5</v>
      </c>
      <c r="J193" s="55">
        <v>-10717.5</v>
      </c>
      <c r="K193" s="54">
        <v>-2.85</v>
      </c>
      <c r="L193" s="54">
        <v>0</v>
      </c>
      <c r="M193" s="54" t="s">
        <v>56</v>
      </c>
      <c r="N193" s="56" t="str">
        <f t="shared" si="41"/>
        <v>2015-08-05</v>
      </c>
      <c r="O193" s="56">
        <f t="shared" si="42"/>
        <v>42221</v>
      </c>
      <c r="P193" s="57" t="str">
        <f t="shared" si="43"/>
        <v>21:18:57</v>
      </c>
      <c r="Q193" s="58">
        <f t="shared" si="44"/>
        <v>0.88815972222222228</v>
      </c>
      <c r="R193" s="59">
        <f t="shared" si="45"/>
        <v>42221.888159722221</v>
      </c>
      <c r="S193" s="60"/>
      <c r="T193" s="60"/>
      <c r="U193" s="59" t="str">
        <f t="shared" si="40"/>
        <v/>
      </c>
      <c r="V193" s="61" t="str">
        <f t="shared" si="28"/>
        <v/>
      </c>
      <c r="W193" s="62" t="str">
        <f t="shared" si="29"/>
        <v/>
      </c>
      <c r="AC193" s="148"/>
      <c r="AD193" s="148"/>
      <c r="AE193" s="148"/>
      <c r="AF193" s="148"/>
    </row>
    <row r="194" spans="2:32" s="62" customFormat="1">
      <c r="B194" s="52" t="s">
        <v>185</v>
      </c>
      <c r="C194" s="51" t="s">
        <v>397</v>
      </c>
      <c r="D194" s="51"/>
      <c r="E194" s="52" t="s">
        <v>415</v>
      </c>
      <c r="F194" s="53">
        <v>42223</v>
      </c>
      <c r="G194" s="52" t="s">
        <v>17</v>
      </c>
      <c r="H194" s="54">
        <v>1</v>
      </c>
      <c r="I194" s="55">
        <v>10732.5</v>
      </c>
      <c r="J194" s="55">
        <v>-10732.5</v>
      </c>
      <c r="K194" s="54">
        <v>-2.85</v>
      </c>
      <c r="L194" s="54">
        <v>0</v>
      </c>
      <c r="M194" s="54" t="s">
        <v>53</v>
      </c>
      <c r="N194" s="56" t="str">
        <f t="shared" si="41"/>
        <v>2015-08-05</v>
      </c>
      <c r="O194" s="56">
        <f t="shared" si="42"/>
        <v>42221</v>
      </c>
      <c r="P194" s="57" t="str">
        <f t="shared" si="43"/>
        <v>22:04:01</v>
      </c>
      <c r="Q194" s="58">
        <f t="shared" si="44"/>
        <v>0.91945601851851855</v>
      </c>
      <c r="R194" s="59">
        <f t="shared" si="45"/>
        <v>42221.919456018521</v>
      </c>
      <c r="S194" s="60" t="s">
        <v>499</v>
      </c>
      <c r="T194" s="60"/>
      <c r="U194" s="59" t="str">
        <f t="shared" si="40"/>
        <v>Long</v>
      </c>
      <c r="V194" s="61">
        <f t="shared" si="28"/>
        <v>1.3666666666665073</v>
      </c>
      <c r="W194" s="62">
        <f t="shared" si="29"/>
        <v>-15</v>
      </c>
      <c r="AC194" s="148"/>
      <c r="AD194" s="148"/>
      <c r="AE194" s="148"/>
      <c r="AF194" s="148"/>
    </row>
    <row r="195" spans="2:32" s="62" customFormat="1">
      <c r="B195" s="52" t="s">
        <v>185</v>
      </c>
      <c r="C195" s="51" t="s">
        <v>397</v>
      </c>
      <c r="D195" s="51"/>
      <c r="E195" s="52" t="s">
        <v>453</v>
      </c>
      <c r="F195" s="53">
        <v>42223</v>
      </c>
      <c r="G195" s="52" t="s">
        <v>31</v>
      </c>
      <c r="H195" s="54">
        <v>-1</v>
      </c>
      <c r="I195" s="55">
        <v>10717.5</v>
      </c>
      <c r="J195" s="55">
        <v>10717.5</v>
      </c>
      <c r="K195" s="54">
        <v>-2.85</v>
      </c>
      <c r="L195" s="54">
        <v>0</v>
      </c>
      <c r="M195" s="54" t="s">
        <v>56</v>
      </c>
      <c r="N195" s="56" t="str">
        <f t="shared" si="41"/>
        <v>2015-08-05</v>
      </c>
      <c r="O195" s="56">
        <f t="shared" si="42"/>
        <v>42221</v>
      </c>
      <c r="P195" s="57" t="str">
        <f t="shared" si="43"/>
        <v>22:05:23</v>
      </c>
      <c r="Q195" s="58">
        <f t="shared" si="44"/>
        <v>0.92040509259259251</v>
      </c>
      <c r="R195" s="59">
        <f t="shared" si="45"/>
        <v>42221.920405092591</v>
      </c>
      <c r="S195" s="60"/>
      <c r="T195" s="60"/>
      <c r="U195" s="59" t="str">
        <f t="shared" ref="U195:U258" si="46">IF(M195="O",IF(H195=1,"Long","Short"),"")</f>
        <v/>
      </c>
      <c r="V195" s="61" t="str">
        <f t="shared" si="28"/>
        <v/>
      </c>
      <c r="W195" s="62" t="str">
        <f t="shared" si="29"/>
        <v/>
      </c>
      <c r="AC195" s="148"/>
      <c r="AD195" s="148"/>
      <c r="AE195" s="148"/>
      <c r="AF195" s="148"/>
    </row>
    <row r="196" spans="2:32" s="62" customFormat="1">
      <c r="B196" s="52" t="s">
        <v>185</v>
      </c>
      <c r="C196" s="51" t="s">
        <v>397</v>
      </c>
      <c r="D196" s="51"/>
      <c r="E196" s="52" t="s">
        <v>416</v>
      </c>
      <c r="F196" s="53">
        <v>42223</v>
      </c>
      <c r="G196" s="52" t="s">
        <v>17</v>
      </c>
      <c r="H196" s="54">
        <v>1</v>
      </c>
      <c r="I196" s="55">
        <v>10837.5</v>
      </c>
      <c r="J196" s="55">
        <v>-10837.5</v>
      </c>
      <c r="K196" s="54">
        <v>-2.85</v>
      </c>
      <c r="L196" s="54">
        <v>0</v>
      </c>
      <c r="M196" s="54" t="s">
        <v>53</v>
      </c>
      <c r="N196" s="56" t="str">
        <f t="shared" si="41"/>
        <v>2015-08-05</v>
      </c>
      <c r="O196" s="56">
        <f t="shared" si="42"/>
        <v>42221</v>
      </c>
      <c r="P196" s="57" t="str">
        <f t="shared" si="43"/>
        <v>22:40:38</v>
      </c>
      <c r="Q196" s="58">
        <f t="shared" si="44"/>
        <v>0.94488425925925934</v>
      </c>
      <c r="R196" s="59">
        <f t="shared" si="45"/>
        <v>42221.944884259261</v>
      </c>
      <c r="S196" s="60" t="s">
        <v>500</v>
      </c>
      <c r="T196" s="60"/>
      <c r="U196" s="59" t="str">
        <f t="shared" si="46"/>
        <v>Long</v>
      </c>
      <c r="V196" s="61">
        <f t="shared" si="28"/>
        <v>1.6499999999999382</v>
      </c>
      <c r="W196" s="62">
        <f t="shared" si="29"/>
        <v>-12.5</v>
      </c>
      <c r="AC196" s="148"/>
      <c r="AD196" s="148"/>
      <c r="AE196" s="148"/>
      <c r="AF196" s="148"/>
    </row>
    <row r="197" spans="2:32" s="62" customFormat="1">
      <c r="B197" s="52" t="s">
        <v>185</v>
      </c>
      <c r="C197" s="51" t="s">
        <v>397</v>
      </c>
      <c r="D197" s="51"/>
      <c r="E197" s="52" t="s">
        <v>454</v>
      </c>
      <c r="F197" s="53">
        <v>42223</v>
      </c>
      <c r="G197" s="52" t="s">
        <v>31</v>
      </c>
      <c r="H197" s="54">
        <v>-1</v>
      </c>
      <c r="I197" s="55">
        <v>10825</v>
      </c>
      <c r="J197" s="55">
        <v>10825</v>
      </c>
      <c r="K197" s="54">
        <v>-2.85</v>
      </c>
      <c r="L197" s="54">
        <v>0</v>
      </c>
      <c r="M197" s="54" t="s">
        <v>56</v>
      </c>
      <c r="N197" s="56" t="str">
        <f t="shared" si="41"/>
        <v>2015-08-05</v>
      </c>
      <c r="O197" s="56">
        <f t="shared" si="42"/>
        <v>42221</v>
      </c>
      <c r="P197" s="57" t="str">
        <f t="shared" si="43"/>
        <v>22:42:17</v>
      </c>
      <c r="Q197" s="58">
        <f t="shared" si="44"/>
        <v>0.94603009259259263</v>
      </c>
      <c r="R197" s="59">
        <f t="shared" si="45"/>
        <v>42221.946030092593</v>
      </c>
      <c r="S197" s="60"/>
      <c r="T197" s="60"/>
      <c r="U197" s="59" t="str">
        <f t="shared" si="46"/>
        <v/>
      </c>
      <c r="V197" s="61" t="str">
        <f t="shared" ref="V197:V260" si="47">IF(M197="O",IF(Q197&gt;Q198,24*60*(Q198-Q197)+24*60,24*60*(Q198-Q197)),"")</f>
        <v/>
      </c>
      <c r="W197" s="62" t="str">
        <f t="shared" si="29"/>
        <v/>
      </c>
      <c r="AC197" s="148"/>
      <c r="AD197" s="148"/>
      <c r="AE197" s="148"/>
      <c r="AF197" s="148"/>
    </row>
    <row r="198" spans="2:32" s="62" customFormat="1">
      <c r="B198" s="52" t="s">
        <v>185</v>
      </c>
      <c r="C198" s="51" t="s">
        <v>397</v>
      </c>
      <c r="D198" s="51"/>
      <c r="E198" s="52" t="s">
        <v>455</v>
      </c>
      <c r="F198" s="53">
        <v>42223</v>
      </c>
      <c r="G198" s="52" t="s">
        <v>31</v>
      </c>
      <c r="H198" s="54">
        <v>-1</v>
      </c>
      <c r="I198" s="55">
        <v>10890</v>
      </c>
      <c r="J198" s="55">
        <v>10890</v>
      </c>
      <c r="K198" s="54">
        <v>-2.85</v>
      </c>
      <c r="L198" s="54">
        <v>0</v>
      </c>
      <c r="M198" s="54" t="s">
        <v>53</v>
      </c>
      <c r="N198" s="56" t="str">
        <f t="shared" si="41"/>
        <v>2015-08-06</v>
      </c>
      <c r="O198" s="56">
        <f t="shared" si="42"/>
        <v>42222</v>
      </c>
      <c r="P198" s="57" t="str">
        <f t="shared" si="43"/>
        <v>01:21:08</v>
      </c>
      <c r="Q198" s="58">
        <f t="shared" si="44"/>
        <v>5.634259259259259E-2</v>
      </c>
      <c r="R198" s="59">
        <f t="shared" si="45"/>
        <v>42222.056342592594</v>
      </c>
      <c r="S198" s="60" t="s">
        <v>501</v>
      </c>
      <c r="T198" s="60"/>
      <c r="U198" s="59" t="str">
        <f t="shared" si="46"/>
        <v>Short</v>
      </c>
      <c r="V198" s="61">
        <f t="shared" si="47"/>
        <v>4.0833333333333357</v>
      </c>
      <c r="W198" s="62">
        <f t="shared" ref="W198:W246" si="48">IF(M198="O",-(H198*I198+H199*I199),"")</f>
        <v>-5</v>
      </c>
      <c r="AC198" s="148"/>
      <c r="AD198" s="148"/>
      <c r="AE198" s="148"/>
      <c r="AF198" s="148"/>
    </row>
    <row r="199" spans="2:32" s="62" customFormat="1">
      <c r="B199" s="52" t="s">
        <v>185</v>
      </c>
      <c r="C199" s="51" t="s">
        <v>397</v>
      </c>
      <c r="D199" s="51"/>
      <c r="E199" s="52" t="s">
        <v>417</v>
      </c>
      <c r="F199" s="53">
        <v>42223</v>
      </c>
      <c r="G199" s="52" t="s">
        <v>17</v>
      </c>
      <c r="H199" s="54">
        <v>1</v>
      </c>
      <c r="I199" s="55">
        <v>10895</v>
      </c>
      <c r="J199" s="55">
        <v>-10895</v>
      </c>
      <c r="K199" s="54">
        <v>-2.85</v>
      </c>
      <c r="L199" s="54">
        <v>0</v>
      </c>
      <c r="M199" s="54" t="s">
        <v>56</v>
      </c>
      <c r="N199" s="56" t="str">
        <f t="shared" si="41"/>
        <v>2015-08-06</v>
      </c>
      <c r="O199" s="56">
        <f t="shared" si="42"/>
        <v>42222</v>
      </c>
      <c r="P199" s="57" t="str">
        <f t="shared" si="43"/>
        <v>01:25:13</v>
      </c>
      <c r="Q199" s="58">
        <f t="shared" si="44"/>
        <v>5.917824074074074E-2</v>
      </c>
      <c r="R199" s="59">
        <f t="shared" si="45"/>
        <v>42222.059178240743</v>
      </c>
      <c r="S199" s="60"/>
      <c r="T199" s="60"/>
      <c r="U199" s="59" t="str">
        <f t="shared" si="46"/>
        <v/>
      </c>
      <c r="V199" s="61" t="str">
        <f t="shared" si="47"/>
        <v/>
      </c>
      <c r="W199" s="62" t="str">
        <f t="shared" si="48"/>
        <v/>
      </c>
      <c r="AC199" s="148"/>
      <c r="AD199" s="148"/>
      <c r="AE199" s="148"/>
      <c r="AF199" s="148"/>
    </row>
    <row r="200" spans="2:32" s="62" customFormat="1" ht="40.5">
      <c r="B200" s="52" t="s">
        <v>185</v>
      </c>
      <c r="C200" s="51" t="s">
        <v>397</v>
      </c>
      <c r="D200" s="51"/>
      <c r="E200" s="52" t="s">
        <v>456</v>
      </c>
      <c r="F200" s="53">
        <v>42223</v>
      </c>
      <c r="G200" s="52" t="s">
        <v>31</v>
      </c>
      <c r="H200" s="54">
        <v>-1</v>
      </c>
      <c r="I200" s="55">
        <v>10795</v>
      </c>
      <c r="J200" s="55">
        <v>10795</v>
      </c>
      <c r="K200" s="54">
        <v>-2.85</v>
      </c>
      <c r="L200" s="54">
        <v>0</v>
      </c>
      <c r="M200" s="54" t="s">
        <v>53</v>
      </c>
      <c r="N200" s="56" t="str">
        <f t="shared" si="41"/>
        <v>2015-08-06</v>
      </c>
      <c r="O200" s="56">
        <f t="shared" si="42"/>
        <v>42222</v>
      </c>
      <c r="P200" s="57" t="str">
        <f t="shared" si="43"/>
        <v>01:49:55</v>
      </c>
      <c r="Q200" s="58">
        <f t="shared" si="44"/>
        <v>7.633101851851852E-2</v>
      </c>
      <c r="R200" s="59">
        <f t="shared" si="45"/>
        <v>42222.076331018521</v>
      </c>
      <c r="S200" s="60" t="s">
        <v>629</v>
      </c>
      <c r="T200" s="60" t="s">
        <v>630</v>
      </c>
      <c r="U200" s="59" t="str">
        <f t="shared" si="46"/>
        <v>Short</v>
      </c>
      <c r="V200" s="61">
        <f t="shared" si="47"/>
        <v>14.016666666666666</v>
      </c>
      <c r="W200" s="62">
        <f t="shared" si="48"/>
        <v>60</v>
      </c>
      <c r="AC200" s="148"/>
      <c r="AD200" s="148"/>
      <c r="AE200" s="148"/>
      <c r="AF200" s="148"/>
    </row>
    <row r="201" spans="2:32" s="62" customFormat="1">
      <c r="B201" s="52" t="s">
        <v>185</v>
      </c>
      <c r="C201" s="51" t="s">
        <v>397</v>
      </c>
      <c r="D201" s="51"/>
      <c r="E201" s="52" t="s">
        <v>418</v>
      </c>
      <c r="F201" s="53">
        <v>42223</v>
      </c>
      <c r="G201" s="52" t="s">
        <v>17</v>
      </c>
      <c r="H201" s="54">
        <v>1</v>
      </c>
      <c r="I201" s="55">
        <v>10735</v>
      </c>
      <c r="J201" s="55">
        <v>-10735</v>
      </c>
      <c r="K201" s="54">
        <v>-2.85</v>
      </c>
      <c r="L201" s="54">
        <v>0</v>
      </c>
      <c r="M201" s="54" t="s">
        <v>56</v>
      </c>
      <c r="N201" s="56" t="str">
        <f t="shared" si="41"/>
        <v>2015-08-06</v>
      </c>
      <c r="O201" s="56">
        <f t="shared" si="42"/>
        <v>42222</v>
      </c>
      <c r="P201" s="57" t="str">
        <f t="shared" si="43"/>
        <v>02:03:56</v>
      </c>
      <c r="Q201" s="58">
        <f t="shared" si="44"/>
        <v>8.6064814814814816E-2</v>
      </c>
      <c r="R201" s="59">
        <f t="shared" si="45"/>
        <v>42222.086064814815</v>
      </c>
      <c r="S201" s="60"/>
      <c r="T201" s="60"/>
      <c r="U201" s="59" t="str">
        <f t="shared" si="46"/>
        <v/>
      </c>
      <c r="V201" s="61" t="str">
        <f t="shared" si="47"/>
        <v/>
      </c>
      <c r="W201" s="62" t="str">
        <f t="shared" si="48"/>
        <v/>
      </c>
      <c r="AC201" s="148"/>
      <c r="AD201" s="148"/>
      <c r="AE201" s="148"/>
      <c r="AF201" s="148"/>
    </row>
    <row r="202" spans="2:32" s="62" customFormat="1" ht="27">
      <c r="B202" s="52" t="s">
        <v>185</v>
      </c>
      <c r="C202" s="51" t="s">
        <v>397</v>
      </c>
      <c r="D202" s="51"/>
      <c r="E202" s="52" t="s">
        <v>457</v>
      </c>
      <c r="F202" s="53">
        <v>42223</v>
      </c>
      <c r="G202" s="52" t="s">
        <v>31</v>
      </c>
      <c r="H202" s="54">
        <v>-1</v>
      </c>
      <c r="I202" s="55">
        <v>10695</v>
      </c>
      <c r="J202" s="55">
        <v>10695</v>
      </c>
      <c r="K202" s="54">
        <v>-2.85</v>
      </c>
      <c r="L202" s="54">
        <v>0</v>
      </c>
      <c r="M202" s="54" t="s">
        <v>53</v>
      </c>
      <c r="N202" s="56" t="str">
        <f t="shared" si="41"/>
        <v>2015-08-06</v>
      </c>
      <c r="O202" s="56">
        <f t="shared" si="42"/>
        <v>42222</v>
      </c>
      <c r="P202" s="57" t="str">
        <f t="shared" si="43"/>
        <v>02:32:41</v>
      </c>
      <c r="Q202" s="58">
        <f t="shared" si="44"/>
        <v>0.10603009259259259</v>
      </c>
      <c r="R202" s="59">
        <f t="shared" si="45"/>
        <v>42222.106030092589</v>
      </c>
      <c r="S202" s="60" t="s">
        <v>502</v>
      </c>
      <c r="T202" s="60" t="s">
        <v>631</v>
      </c>
      <c r="U202" s="59" t="str">
        <f t="shared" si="46"/>
        <v>Short</v>
      </c>
      <c r="V202" s="61">
        <f t="shared" si="47"/>
        <v>0.91666666666667673</v>
      </c>
      <c r="W202" s="62">
        <f t="shared" si="48"/>
        <v>-10</v>
      </c>
      <c r="AC202" s="148"/>
      <c r="AD202" s="148"/>
      <c r="AE202" s="148"/>
      <c r="AF202" s="148"/>
    </row>
    <row r="203" spans="2:32" s="62" customFormat="1">
      <c r="B203" s="52" t="s">
        <v>185</v>
      </c>
      <c r="C203" s="51" t="s">
        <v>397</v>
      </c>
      <c r="D203" s="51"/>
      <c r="E203" s="52" t="s">
        <v>419</v>
      </c>
      <c r="F203" s="53">
        <v>42223</v>
      </c>
      <c r="G203" s="52" t="s">
        <v>17</v>
      </c>
      <c r="H203" s="54">
        <v>1</v>
      </c>
      <c r="I203" s="55">
        <v>10705</v>
      </c>
      <c r="J203" s="55">
        <v>-10705</v>
      </c>
      <c r="K203" s="54">
        <v>-2.85</v>
      </c>
      <c r="L203" s="54">
        <v>0</v>
      </c>
      <c r="M203" s="54" t="s">
        <v>56</v>
      </c>
      <c r="N203" s="56" t="str">
        <f t="shared" si="41"/>
        <v>2015-08-06</v>
      </c>
      <c r="O203" s="56">
        <f t="shared" si="42"/>
        <v>42222</v>
      </c>
      <c r="P203" s="57" t="str">
        <f t="shared" si="43"/>
        <v>02:33:36</v>
      </c>
      <c r="Q203" s="58">
        <f t="shared" si="44"/>
        <v>0.10666666666666667</v>
      </c>
      <c r="R203" s="59">
        <f t="shared" si="45"/>
        <v>42222.106666666667</v>
      </c>
      <c r="S203" s="60"/>
      <c r="T203" s="60"/>
      <c r="U203" s="59" t="str">
        <f t="shared" si="46"/>
        <v/>
      </c>
      <c r="V203" s="61" t="str">
        <f t="shared" si="47"/>
        <v/>
      </c>
      <c r="W203" s="62" t="str">
        <f t="shared" si="48"/>
        <v/>
      </c>
      <c r="AC203" s="148"/>
      <c r="AD203" s="148"/>
      <c r="AE203" s="148"/>
      <c r="AF203" s="148"/>
    </row>
    <row r="204" spans="2:32">
      <c r="B204" s="37" t="s">
        <v>185</v>
      </c>
      <c r="C204" s="163" t="s">
        <v>397</v>
      </c>
      <c r="D204" s="163"/>
      <c r="E204" s="164" t="s">
        <v>458</v>
      </c>
      <c r="F204" s="165">
        <v>42226</v>
      </c>
      <c r="G204" s="164" t="s">
        <v>31</v>
      </c>
      <c r="H204" s="166">
        <v>-1</v>
      </c>
      <c r="I204" s="167">
        <v>10757.5</v>
      </c>
      <c r="J204" s="167">
        <v>10757.5</v>
      </c>
      <c r="K204" s="166">
        <v>-2.85</v>
      </c>
      <c r="L204" s="166">
        <v>0</v>
      </c>
      <c r="M204" s="166" t="s">
        <v>53</v>
      </c>
      <c r="N204" s="168" t="str">
        <f t="shared" si="41"/>
        <v>2015-08-06</v>
      </c>
      <c r="O204" s="168">
        <f t="shared" si="42"/>
        <v>42222</v>
      </c>
      <c r="P204" s="169" t="str">
        <f t="shared" si="43"/>
        <v>21:04:18</v>
      </c>
      <c r="Q204" s="170">
        <f t="shared" si="44"/>
        <v>0.87798611111111102</v>
      </c>
      <c r="R204" s="171">
        <f t="shared" si="45"/>
        <v>42222.877986111111</v>
      </c>
      <c r="S204" s="172" t="s">
        <v>515</v>
      </c>
      <c r="T204" s="172"/>
      <c r="U204" s="171" t="str">
        <f t="shared" si="46"/>
        <v>Short</v>
      </c>
      <c r="V204" s="173">
        <f t="shared" si="47"/>
        <v>9.2833333333333989</v>
      </c>
      <c r="W204" s="174">
        <f t="shared" si="48"/>
        <v>-15</v>
      </c>
      <c r="AC204" s="50"/>
      <c r="AD204" s="50"/>
      <c r="AE204" s="50"/>
      <c r="AF204" s="50"/>
    </row>
    <row r="205" spans="2:32">
      <c r="B205" s="37" t="s">
        <v>185</v>
      </c>
      <c r="C205" s="163" t="s">
        <v>397</v>
      </c>
      <c r="D205" s="163"/>
      <c r="E205" s="164" t="s">
        <v>420</v>
      </c>
      <c r="F205" s="165">
        <v>42226</v>
      </c>
      <c r="G205" s="164" t="s">
        <v>17</v>
      </c>
      <c r="H205" s="166">
        <v>1</v>
      </c>
      <c r="I205" s="167">
        <v>10772.5</v>
      </c>
      <c r="J205" s="167">
        <v>-10772.5</v>
      </c>
      <c r="K205" s="166">
        <v>-2.85</v>
      </c>
      <c r="L205" s="166">
        <v>0</v>
      </c>
      <c r="M205" s="166" t="s">
        <v>56</v>
      </c>
      <c r="N205" s="168" t="str">
        <f t="shared" si="41"/>
        <v>2015-08-06</v>
      </c>
      <c r="O205" s="168">
        <f t="shared" si="42"/>
        <v>42222</v>
      </c>
      <c r="P205" s="169" t="str">
        <f t="shared" si="43"/>
        <v>21:13:35</v>
      </c>
      <c r="Q205" s="170">
        <f t="shared" si="44"/>
        <v>0.88443287037037033</v>
      </c>
      <c r="R205" s="171">
        <f t="shared" si="45"/>
        <v>42222.884432870371</v>
      </c>
      <c r="S205" s="172"/>
      <c r="T205" s="172"/>
      <c r="U205" s="171" t="str">
        <f t="shared" si="46"/>
        <v/>
      </c>
      <c r="V205" s="173" t="str">
        <f t="shared" si="47"/>
        <v/>
      </c>
      <c r="W205" s="174" t="str">
        <f t="shared" si="48"/>
        <v/>
      </c>
      <c r="AC205" s="50"/>
      <c r="AD205" s="50"/>
      <c r="AE205" s="50"/>
      <c r="AF205" s="50"/>
    </row>
    <row r="206" spans="2:32">
      <c r="B206" s="37" t="s">
        <v>185</v>
      </c>
      <c r="C206" s="163" t="s">
        <v>397</v>
      </c>
      <c r="D206" s="163"/>
      <c r="E206" s="164" t="s">
        <v>459</v>
      </c>
      <c r="F206" s="165">
        <v>42226</v>
      </c>
      <c r="G206" s="164" t="s">
        <v>31</v>
      </c>
      <c r="H206" s="166">
        <v>-1</v>
      </c>
      <c r="I206" s="167">
        <v>10847.5</v>
      </c>
      <c r="J206" s="167">
        <v>10847.5</v>
      </c>
      <c r="K206" s="166">
        <v>-2.85</v>
      </c>
      <c r="L206" s="166">
        <v>0</v>
      </c>
      <c r="M206" s="166" t="s">
        <v>53</v>
      </c>
      <c r="N206" s="168" t="str">
        <f t="shared" si="41"/>
        <v>2015-08-06</v>
      </c>
      <c r="O206" s="168">
        <f t="shared" si="42"/>
        <v>42222</v>
      </c>
      <c r="P206" s="169" t="str">
        <f t="shared" si="43"/>
        <v>21:35:56</v>
      </c>
      <c r="Q206" s="170">
        <f t="shared" si="44"/>
        <v>0.89995370370370376</v>
      </c>
      <c r="R206" s="171">
        <f t="shared" si="45"/>
        <v>42222.899953703702</v>
      </c>
      <c r="S206" s="172" t="s">
        <v>515</v>
      </c>
      <c r="T206" s="172"/>
      <c r="U206" s="171" t="str">
        <f t="shared" si="46"/>
        <v>Short</v>
      </c>
      <c r="V206" s="173">
        <f t="shared" si="47"/>
        <v>2.4999999999999112</v>
      </c>
      <c r="W206" s="174">
        <f t="shared" si="48"/>
        <v>-12.5</v>
      </c>
      <c r="AC206" s="50"/>
      <c r="AD206" s="50"/>
      <c r="AE206" s="50"/>
      <c r="AF206" s="50"/>
    </row>
    <row r="207" spans="2:32">
      <c r="B207" s="37" t="s">
        <v>185</v>
      </c>
      <c r="C207" s="163" t="s">
        <v>397</v>
      </c>
      <c r="D207" s="163"/>
      <c r="E207" s="164" t="s">
        <v>421</v>
      </c>
      <c r="F207" s="165">
        <v>42226</v>
      </c>
      <c r="G207" s="164" t="s">
        <v>17</v>
      </c>
      <c r="H207" s="166">
        <v>1</v>
      </c>
      <c r="I207" s="167">
        <v>10860</v>
      </c>
      <c r="J207" s="167">
        <v>-10860</v>
      </c>
      <c r="K207" s="166">
        <v>-2.85</v>
      </c>
      <c r="L207" s="166">
        <v>0</v>
      </c>
      <c r="M207" s="166" t="s">
        <v>56</v>
      </c>
      <c r="N207" s="168" t="str">
        <f t="shared" si="41"/>
        <v>2015-08-06</v>
      </c>
      <c r="O207" s="168">
        <f t="shared" si="42"/>
        <v>42222</v>
      </c>
      <c r="P207" s="169" t="str">
        <f t="shared" si="43"/>
        <v>21:38:26</v>
      </c>
      <c r="Q207" s="170">
        <f t="shared" si="44"/>
        <v>0.90168981481481481</v>
      </c>
      <c r="R207" s="171">
        <f t="shared" si="45"/>
        <v>42222.901689814818</v>
      </c>
      <c r="S207" s="172"/>
      <c r="T207" s="172"/>
      <c r="U207" s="171" t="str">
        <f t="shared" si="46"/>
        <v/>
      </c>
      <c r="V207" s="173" t="str">
        <f t="shared" si="47"/>
        <v/>
      </c>
      <c r="W207" s="174" t="str">
        <f t="shared" si="48"/>
        <v/>
      </c>
      <c r="AC207" s="50"/>
      <c r="AD207" s="50"/>
      <c r="AE207" s="50"/>
      <c r="AF207" s="50"/>
    </row>
    <row r="208" spans="2:32" ht="54">
      <c r="B208" s="37" t="s">
        <v>185</v>
      </c>
      <c r="C208" s="163" t="s">
        <v>397</v>
      </c>
      <c r="D208" s="163"/>
      <c r="E208" s="164" t="s">
        <v>422</v>
      </c>
      <c r="F208" s="165">
        <v>42226</v>
      </c>
      <c r="G208" s="164" t="s">
        <v>17</v>
      </c>
      <c r="H208" s="166">
        <v>1</v>
      </c>
      <c r="I208" s="167">
        <v>10907.5</v>
      </c>
      <c r="J208" s="167">
        <v>-10907.5</v>
      </c>
      <c r="K208" s="166">
        <v>-2.85</v>
      </c>
      <c r="L208" s="166">
        <v>0</v>
      </c>
      <c r="M208" s="166" t="s">
        <v>53</v>
      </c>
      <c r="N208" s="168" t="str">
        <f t="shared" si="41"/>
        <v>2015-08-06</v>
      </c>
      <c r="O208" s="168">
        <f t="shared" si="42"/>
        <v>42222</v>
      </c>
      <c r="P208" s="169" t="str">
        <f t="shared" si="43"/>
        <v>22:00:12</v>
      </c>
      <c r="Q208" s="170">
        <f t="shared" si="44"/>
        <v>0.91680555555555554</v>
      </c>
      <c r="R208" s="171">
        <f t="shared" si="45"/>
        <v>42222.916805555556</v>
      </c>
      <c r="S208" s="172" t="s">
        <v>516</v>
      </c>
      <c r="T208" s="172" t="s">
        <v>633</v>
      </c>
      <c r="U208" s="171" t="str">
        <f t="shared" si="46"/>
        <v>Long</v>
      </c>
      <c r="V208" s="173">
        <f t="shared" si="47"/>
        <v>2.3500000000000476</v>
      </c>
      <c r="W208" s="174">
        <f t="shared" si="48"/>
        <v>-12.5</v>
      </c>
      <c r="AC208" s="50"/>
      <c r="AD208" s="50"/>
      <c r="AE208" s="50"/>
      <c r="AF208" s="50"/>
    </row>
    <row r="209" spans="2:32">
      <c r="B209" s="37" t="s">
        <v>185</v>
      </c>
      <c r="C209" s="163" t="s">
        <v>397</v>
      </c>
      <c r="D209" s="163"/>
      <c r="E209" s="164" t="s">
        <v>460</v>
      </c>
      <c r="F209" s="165">
        <v>42226</v>
      </c>
      <c r="G209" s="164" t="s">
        <v>31</v>
      </c>
      <c r="H209" s="166">
        <v>-1</v>
      </c>
      <c r="I209" s="167">
        <v>10895</v>
      </c>
      <c r="J209" s="167">
        <v>10895</v>
      </c>
      <c r="K209" s="166">
        <v>-2.85</v>
      </c>
      <c r="L209" s="166">
        <v>0</v>
      </c>
      <c r="M209" s="166" t="s">
        <v>56</v>
      </c>
      <c r="N209" s="168" t="str">
        <f t="shared" si="41"/>
        <v>2015-08-06</v>
      </c>
      <c r="O209" s="168">
        <f t="shared" si="42"/>
        <v>42222</v>
      </c>
      <c r="P209" s="169" t="str">
        <f t="shared" si="43"/>
        <v>22:02:33</v>
      </c>
      <c r="Q209" s="170">
        <f t="shared" si="44"/>
        <v>0.91843750000000002</v>
      </c>
      <c r="R209" s="171">
        <f t="shared" si="45"/>
        <v>42222.918437499997</v>
      </c>
      <c r="S209" s="172"/>
      <c r="T209" s="172"/>
      <c r="U209" s="171" t="str">
        <f t="shared" si="46"/>
        <v/>
      </c>
      <c r="V209" s="173" t="str">
        <f t="shared" si="47"/>
        <v/>
      </c>
      <c r="W209" s="174" t="str">
        <f t="shared" si="48"/>
        <v/>
      </c>
      <c r="AC209" s="50"/>
      <c r="AD209" s="50"/>
      <c r="AE209" s="50"/>
      <c r="AF209" s="50"/>
    </row>
    <row r="210" spans="2:32" ht="54">
      <c r="B210" s="37" t="s">
        <v>185</v>
      </c>
      <c r="C210" s="163" t="s">
        <v>397</v>
      </c>
      <c r="D210" s="163"/>
      <c r="E210" s="164" t="s">
        <v>423</v>
      </c>
      <c r="F210" s="165">
        <v>42226</v>
      </c>
      <c r="G210" s="164" t="s">
        <v>17</v>
      </c>
      <c r="H210" s="166">
        <v>1</v>
      </c>
      <c r="I210" s="167">
        <v>10955</v>
      </c>
      <c r="J210" s="167">
        <v>-10955</v>
      </c>
      <c r="K210" s="166">
        <v>-2.85</v>
      </c>
      <c r="L210" s="166">
        <v>0</v>
      </c>
      <c r="M210" s="166" t="s">
        <v>53</v>
      </c>
      <c r="N210" s="168" t="str">
        <f t="shared" si="41"/>
        <v>2015-08-06</v>
      </c>
      <c r="O210" s="168">
        <f t="shared" si="42"/>
        <v>42222</v>
      </c>
      <c r="P210" s="169" t="str">
        <f t="shared" si="43"/>
        <v>22:16:54</v>
      </c>
      <c r="Q210" s="170">
        <f t="shared" si="44"/>
        <v>0.9284027777777778</v>
      </c>
      <c r="R210" s="171">
        <f t="shared" si="45"/>
        <v>42222.928402777776</v>
      </c>
      <c r="S210" s="172" t="s">
        <v>634</v>
      </c>
      <c r="T210" s="172"/>
      <c r="U210" s="171" t="str">
        <f t="shared" si="46"/>
        <v>Long</v>
      </c>
      <c r="V210" s="173">
        <f t="shared" si="47"/>
        <v>1.0166666666666124</v>
      </c>
      <c r="W210" s="174">
        <f t="shared" si="48"/>
        <v>-15</v>
      </c>
      <c r="AC210" s="50"/>
      <c r="AD210" s="50"/>
      <c r="AE210" s="50"/>
      <c r="AF210" s="50"/>
    </row>
    <row r="211" spans="2:32">
      <c r="B211" s="37" t="s">
        <v>185</v>
      </c>
      <c r="C211" s="163" t="s">
        <v>397</v>
      </c>
      <c r="D211" s="163"/>
      <c r="E211" s="164" t="s">
        <v>461</v>
      </c>
      <c r="F211" s="165">
        <v>42226</v>
      </c>
      <c r="G211" s="164" t="s">
        <v>31</v>
      </c>
      <c r="H211" s="166">
        <v>-1</v>
      </c>
      <c r="I211" s="167">
        <v>10940</v>
      </c>
      <c r="J211" s="167">
        <v>10940</v>
      </c>
      <c r="K211" s="166">
        <v>-2.85</v>
      </c>
      <c r="L211" s="166">
        <v>0</v>
      </c>
      <c r="M211" s="166" t="s">
        <v>56</v>
      </c>
      <c r="N211" s="168" t="str">
        <f t="shared" si="41"/>
        <v>2015-08-06</v>
      </c>
      <c r="O211" s="168">
        <f t="shared" si="42"/>
        <v>42222</v>
      </c>
      <c r="P211" s="169" t="str">
        <f t="shared" si="43"/>
        <v>22:17:55</v>
      </c>
      <c r="Q211" s="170">
        <f t="shared" si="44"/>
        <v>0.92910879629629628</v>
      </c>
      <c r="R211" s="171">
        <f t="shared" si="45"/>
        <v>42222.929108796299</v>
      </c>
      <c r="S211" s="172"/>
      <c r="T211" s="172"/>
      <c r="U211" s="171" t="str">
        <f t="shared" si="46"/>
        <v/>
      </c>
      <c r="V211" s="173" t="str">
        <f t="shared" si="47"/>
        <v/>
      </c>
      <c r="W211" s="174" t="str">
        <f t="shared" si="48"/>
        <v/>
      </c>
      <c r="AC211" s="50"/>
      <c r="AD211" s="50"/>
      <c r="AE211" s="50"/>
      <c r="AF211" s="50"/>
    </row>
    <row r="212" spans="2:32" ht="40.5">
      <c r="B212" s="37" t="s">
        <v>185</v>
      </c>
      <c r="C212" s="163" t="s">
        <v>397</v>
      </c>
      <c r="D212" s="163"/>
      <c r="E212" s="164" t="s">
        <v>462</v>
      </c>
      <c r="F212" s="165">
        <v>42226</v>
      </c>
      <c r="G212" s="164" t="s">
        <v>31</v>
      </c>
      <c r="H212" s="166">
        <v>-1</v>
      </c>
      <c r="I212" s="167">
        <v>10962.5</v>
      </c>
      <c r="J212" s="167">
        <v>10962.5</v>
      </c>
      <c r="K212" s="166">
        <v>-2.85</v>
      </c>
      <c r="L212" s="166">
        <v>0</v>
      </c>
      <c r="M212" s="166" t="s">
        <v>53</v>
      </c>
      <c r="N212" s="168" t="str">
        <f t="shared" si="41"/>
        <v>2015-08-06</v>
      </c>
      <c r="O212" s="168">
        <f t="shared" si="42"/>
        <v>42222</v>
      </c>
      <c r="P212" s="169" t="str">
        <f t="shared" si="43"/>
        <v>22:57:38</v>
      </c>
      <c r="Q212" s="170">
        <f t="shared" si="44"/>
        <v>0.95668981481481474</v>
      </c>
      <c r="R212" s="171">
        <f t="shared" si="45"/>
        <v>42222.956689814811</v>
      </c>
      <c r="S212" s="172" t="s">
        <v>516</v>
      </c>
      <c r="T212" s="172" t="s">
        <v>635</v>
      </c>
      <c r="U212" s="171" t="str">
        <f t="shared" si="46"/>
        <v>Short</v>
      </c>
      <c r="V212" s="173">
        <f t="shared" si="47"/>
        <v>1.4833333333334586</v>
      </c>
      <c r="W212" s="174">
        <f t="shared" si="48"/>
        <v>-22.5</v>
      </c>
      <c r="AC212" s="50"/>
      <c r="AD212" s="50"/>
      <c r="AE212" s="50"/>
      <c r="AF212" s="50"/>
    </row>
    <row r="213" spans="2:32">
      <c r="B213" s="37" t="s">
        <v>185</v>
      </c>
      <c r="C213" s="163" t="s">
        <v>397</v>
      </c>
      <c r="D213" s="163"/>
      <c r="E213" s="164" t="s">
        <v>424</v>
      </c>
      <c r="F213" s="165">
        <v>42226</v>
      </c>
      <c r="G213" s="164" t="s">
        <v>17</v>
      </c>
      <c r="H213" s="166">
        <v>1</v>
      </c>
      <c r="I213" s="167">
        <v>10985</v>
      </c>
      <c r="J213" s="167">
        <v>-10985</v>
      </c>
      <c r="K213" s="166">
        <v>-2.85</v>
      </c>
      <c r="L213" s="166">
        <v>0</v>
      </c>
      <c r="M213" s="166" t="s">
        <v>56</v>
      </c>
      <c r="N213" s="168" t="str">
        <f t="shared" si="41"/>
        <v>2015-08-06</v>
      </c>
      <c r="O213" s="168">
        <f t="shared" si="42"/>
        <v>42222</v>
      </c>
      <c r="P213" s="169" t="str">
        <f t="shared" si="43"/>
        <v>22:59:07</v>
      </c>
      <c r="Q213" s="170">
        <f t="shared" si="44"/>
        <v>0.95771990740740742</v>
      </c>
      <c r="R213" s="171">
        <f t="shared" si="45"/>
        <v>42222.957719907405</v>
      </c>
      <c r="S213" s="172"/>
      <c r="T213" s="172"/>
      <c r="U213" s="171" t="str">
        <f t="shared" si="46"/>
        <v/>
      </c>
      <c r="V213" s="173" t="str">
        <f t="shared" si="47"/>
        <v/>
      </c>
      <c r="W213" s="174" t="str">
        <f t="shared" si="48"/>
        <v/>
      </c>
      <c r="AC213" s="50"/>
      <c r="AD213" s="50"/>
      <c r="AE213" s="50"/>
      <c r="AF213" s="50"/>
    </row>
    <row r="214" spans="2:32">
      <c r="B214" s="37" t="s">
        <v>185</v>
      </c>
      <c r="C214" s="163" t="s">
        <v>397</v>
      </c>
      <c r="D214" s="163"/>
      <c r="E214" s="164" t="s">
        <v>463</v>
      </c>
      <c r="F214" s="165">
        <v>42226</v>
      </c>
      <c r="G214" s="164" t="s">
        <v>31</v>
      </c>
      <c r="H214" s="166">
        <v>-1</v>
      </c>
      <c r="I214" s="167">
        <v>10977.5</v>
      </c>
      <c r="J214" s="167">
        <v>10977.5</v>
      </c>
      <c r="K214" s="166">
        <v>-2.85</v>
      </c>
      <c r="L214" s="166">
        <v>0</v>
      </c>
      <c r="M214" s="166" t="s">
        <v>53</v>
      </c>
      <c r="N214" s="168" t="str">
        <f t="shared" si="41"/>
        <v>2015-08-07</v>
      </c>
      <c r="O214" s="168">
        <f t="shared" si="42"/>
        <v>42223</v>
      </c>
      <c r="P214" s="169" t="str">
        <f t="shared" si="43"/>
        <v>01:31:09</v>
      </c>
      <c r="Q214" s="170">
        <f t="shared" si="44"/>
        <v>6.3298611111111111E-2</v>
      </c>
      <c r="R214" s="171">
        <f t="shared" si="45"/>
        <v>42223.063298611109</v>
      </c>
      <c r="S214" s="172" t="s">
        <v>517</v>
      </c>
      <c r="T214" s="172"/>
      <c r="U214" s="171" t="str">
        <f t="shared" si="46"/>
        <v>Short</v>
      </c>
      <c r="V214" s="173">
        <f t="shared" si="47"/>
        <v>1.9500000000000051</v>
      </c>
      <c r="W214" s="174">
        <f t="shared" si="48"/>
        <v>-12.5</v>
      </c>
      <c r="AC214" s="50"/>
      <c r="AD214" s="50"/>
      <c r="AE214" s="50"/>
      <c r="AF214" s="50"/>
    </row>
    <row r="215" spans="2:32">
      <c r="B215" s="37" t="s">
        <v>185</v>
      </c>
      <c r="C215" s="163" t="s">
        <v>397</v>
      </c>
      <c r="D215" s="163"/>
      <c r="E215" s="164" t="s">
        <v>425</v>
      </c>
      <c r="F215" s="165">
        <v>42226</v>
      </c>
      <c r="G215" s="164" t="s">
        <v>17</v>
      </c>
      <c r="H215" s="166">
        <v>1</v>
      </c>
      <c r="I215" s="167">
        <v>10990</v>
      </c>
      <c r="J215" s="167">
        <v>-10990</v>
      </c>
      <c r="K215" s="166">
        <v>-2.85</v>
      </c>
      <c r="L215" s="166">
        <v>0</v>
      </c>
      <c r="M215" s="166" t="s">
        <v>56</v>
      </c>
      <c r="N215" s="168" t="str">
        <f t="shared" si="41"/>
        <v>2015-08-07</v>
      </c>
      <c r="O215" s="168">
        <f t="shared" si="42"/>
        <v>42223</v>
      </c>
      <c r="P215" s="169" t="str">
        <f t="shared" si="43"/>
        <v>01:33:06</v>
      </c>
      <c r="Q215" s="170">
        <f t="shared" si="44"/>
        <v>6.4652777777777781E-2</v>
      </c>
      <c r="R215" s="171">
        <f t="shared" si="45"/>
        <v>42223.064652777779</v>
      </c>
      <c r="S215" s="172"/>
      <c r="T215" s="172"/>
      <c r="U215" s="171" t="str">
        <f t="shared" si="46"/>
        <v/>
      </c>
      <c r="V215" s="173" t="str">
        <f t="shared" si="47"/>
        <v/>
      </c>
      <c r="W215" s="174" t="str">
        <f t="shared" si="48"/>
        <v/>
      </c>
      <c r="AC215" s="50"/>
      <c r="AD215" s="50"/>
      <c r="AE215" s="50"/>
      <c r="AF215" s="50"/>
    </row>
    <row r="216" spans="2:32" ht="54">
      <c r="B216" s="37" t="s">
        <v>185</v>
      </c>
      <c r="C216" s="38" t="s">
        <v>397</v>
      </c>
      <c r="D216" s="38"/>
      <c r="E216" s="37" t="s">
        <v>426</v>
      </c>
      <c r="F216" s="39">
        <v>42227</v>
      </c>
      <c r="G216" s="37" t="s">
        <v>17</v>
      </c>
      <c r="H216" s="40">
        <v>1</v>
      </c>
      <c r="I216" s="41">
        <v>11277.5</v>
      </c>
      <c r="J216" s="41">
        <v>-11277.5</v>
      </c>
      <c r="K216" s="40">
        <v>-2.85</v>
      </c>
      <c r="L216" s="40">
        <v>0</v>
      </c>
      <c r="M216" s="40" t="s">
        <v>53</v>
      </c>
      <c r="N216" s="42" t="str">
        <f t="shared" si="41"/>
        <v>2015-08-10</v>
      </c>
      <c r="O216" s="42">
        <f t="shared" si="42"/>
        <v>42226</v>
      </c>
      <c r="P216" s="43" t="str">
        <f t="shared" si="43"/>
        <v>01:25:48</v>
      </c>
      <c r="Q216" s="44">
        <f t="shared" si="44"/>
        <v>5.9583333333333328E-2</v>
      </c>
      <c r="R216" s="45">
        <f t="shared" si="45"/>
        <v>42226.059583333335</v>
      </c>
      <c r="S216" s="46" t="s">
        <v>638</v>
      </c>
      <c r="T216" s="46" t="s">
        <v>639</v>
      </c>
      <c r="U216" s="45" t="str">
        <f t="shared" si="46"/>
        <v>Long</v>
      </c>
      <c r="V216" s="47">
        <f t="shared" si="47"/>
        <v>3.7666666666666728</v>
      </c>
      <c r="W216" s="48">
        <f t="shared" si="48"/>
        <v>-35</v>
      </c>
      <c r="AC216" s="50"/>
      <c r="AD216" s="50"/>
      <c r="AE216" s="50"/>
      <c r="AF216" s="50"/>
    </row>
    <row r="217" spans="2:32">
      <c r="B217" s="37" t="s">
        <v>185</v>
      </c>
      <c r="C217" s="38" t="s">
        <v>397</v>
      </c>
      <c r="D217" s="38"/>
      <c r="E217" s="37" t="s">
        <v>464</v>
      </c>
      <c r="F217" s="39">
        <v>42227</v>
      </c>
      <c r="G217" s="37" t="s">
        <v>31</v>
      </c>
      <c r="H217" s="40">
        <v>-1</v>
      </c>
      <c r="I217" s="41">
        <v>11242.5</v>
      </c>
      <c r="J217" s="41">
        <v>11242.5</v>
      </c>
      <c r="K217" s="40">
        <v>-2.85</v>
      </c>
      <c r="L217" s="40">
        <v>0</v>
      </c>
      <c r="M217" s="40" t="s">
        <v>56</v>
      </c>
      <c r="N217" s="42" t="str">
        <f t="shared" si="41"/>
        <v>2015-08-10</v>
      </c>
      <c r="O217" s="42">
        <f t="shared" si="42"/>
        <v>42226</v>
      </c>
      <c r="P217" s="43" t="str">
        <f t="shared" si="43"/>
        <v>01:29:34</v>
      </c>
      <c r="Q217" s="44">
        <f t="shared" si="44"/>
        <v>6.2199074074074073E-2</v>
      </c>
      <c r="R217" s="45">
        <f t="shared" si="45"/>
        <v>42226.062199074076</v>
      </c>
      <c r="S217" s="46"/>
      <c r="T217" s="46"/>
      <c r="U217" s="45" t="str">
        <f t="shared" si="46"/>
        <v/>
      </c>
      <c r="V217" s="47" t="str">
        <f t="shared" si="47"/>
        <v/>
      </c>
      <c r="W217" s="48" t="str">
        <f t="shared" si="48"/>
        <v/>
      </c>
      <c r="AC217" s="50"/>
      <c r="AD217" s="50"/>
      <c r="AE217" s="50"/>
      <c r="AF217" s="50"/>
    </row>
    <row r="218" spans="2:32" ht="27">
      <c r="B218" s="37" t="s">
        <v>185</v>
      </c>
      <c r="C218" s="38" t="s">
        <v>397</v>
      </c>
      <c r="D218" s="38"/>
      <c r="E218" s="37" t="s">
        <v>465</v>
      </c>
      <c r="F218" s="39">
        <v>42228</v>
      </c>
      <c r="G218" s="37" t="s">
        <v>31</v>
      </c>
      <c r="H218" s="40">
        <v>-1</v>
      </c>
      <c r="I218" s="41">
        <v>11265</v>
      </c>
      <c r="J218" s="41">
        <v>11265</v>
      </c>
      <c r="K218" s="40">
        <v>-2.85</v>
      </c>
      <c r="L218" s="40">
        <v>0</v>
      </c>
      <c r="M218" s="40" t="s">
        <v>53</v>
      </c>
      <c r="N218" s="42" t="str">
        <f t="shared" si="41"/>
        <v>2015-08-11</v>
      </c>
      <c r="O218" s="42">
        <f t="shared" si="42"/>
        <v>42227</v>
      </c>
      <c r="P218" s="43" t="str">
        <f t="shared" si="43"/>
        <v>01:08:06</v>
      </c>
      <c r="Q218" s="44">
        <f t="shared" si="44"/>
        <v>4.7291666666666669E-2</v>
      </c>
      <c r="R218" s="45">
        <f t="shared" si="45"/>
        <v>42227.047291666669</v>
      </c>
      <c r="S218" s="46" t="s">
        <v>518</v>
      </c>
      <c r="T218" s="46" t="s">
        <v>631</v>
      </c>
      <c r="U218" s="45" t="str">
        <f t="shared" si="46"/>
        <v>Short</v>
      </c>
      <c r="V218" s="47">
        <f t="shared" si="47"/>
        <v>1.7333333333333378</v>
      </c>
      <c r="W218" s="48">
        <f t="shared" si="48"/>
        <v>-17.5</v>
      </c>
      <c r="AC218" s="50"/>
      <c r="AD218" s="50"/>
      <c r="AE218" s="50"/>
      <c r="AF218" s="50"/>
    </row>
    <row r="219" spans="2:32">
      <c r="B219" s="37" t="s">
        <v>185</v>
      </c>
      <c r="C219" s="38" t="s">
        <v>397</v>
      </c>
      <c r="D219" s="38"/>
      <c r="E219" s="37" t="s">
        <v>427</v>
      </c>
      <c r="F219" s="39">
        <v>42228</v>
      </c>
      <c r="G219" s="37" t="s">
        <v>17</v>
      </c>
      <c r="H219" s="40">
        <v>1</v>
      </c>
      <c r="I219" s="41">
        <v>11282.5</v>
      </c>
      <c r="J219" s="41">
        <v>-11282.5</v>
      </c>
      <c r="K219" s="40">
        <v>-2.85</v>
      </c>
      <c r="L219" s="40">
        <v>0</v>
      </c>
      <c r="M219" s="40" t="s">
        <v>56</v>
      </c>
      <c r="N219" s="42" t="str">
        <f t="shared" si="41"/>
        <v>2015-08-11</v>
      </c>
      <c r="O219" s="42">
        <f t="shared" si="42"/>
        <v>42227</v>
      </c>
      <c r="P219" s="43" t="str">
        <f t="shared" si="43"/>
        <v>01:09:50</v>
      </c>
      <c r="Q219" s="44">
        <f t="shared" si="44"/>
        <v>4.8495370370370376E-2</v>
      </c>
      <c r="R219" s="45">
        <f t="shared" si="45"/>
        <v>42227.048495370371</v>
      </c>
      <c r="S219" s="46"/>
      <c r="T219" s="46"/>
      <c r="U219" s="45" t="str">
        <f t="shared" si="46"/>
        <v/>
      </c>
      <c r="V219" s="47" t="str">
        <f t="shared" si="47"/>
        <v/>
      </c>
      <c r="W219" s="48" t="str">
        <f t="shared" si="48"/>
        <v/>
      </c>
      <c r="AC219" s="50"/>
      <c r="AD219" s="50"/>
      <c r="AE219" s="50"/>
      <c r="AF219" s="50"/>
    </row>
    <row r="220" spans="2:32" ht="40.5">
      <c r="B220" s="37" t="s">
        <v>185</v>
      </c>
      <c r="C220" s="38" t="s">
        <v>397</v>
      </c>
      <c r="D220" s="38"/>
      <c r="E220" s="37" t="s">
        <v>466</v>
      </c>
      <c r="F220" s="39">
        <v>42228</v>
      </c>
      <c r="G220" s="37" t="s">
        <v>31</v>
      </c>
      <c r="H220" s="40">
        <v>-1</v>
      </c>
      <c r="I220" s="41">
        <v>11347.5</v>
      </c>
      <c r="J220" s="41">
        <v>11347.5</v>
      </c>
      <c r="K220" s="40">
        <v>-2.85</v>
      </c>
      <c r="L220" s="40">
        <v>0</v>
      </c>
      <c r="M220" s="40" t="s">
        <v>53</v>
      </c>
      <c r="N220" s="42" t="str">
        <f t="shared" si="41"/>
        <v>2015-08-11</v>
      </c>
      <c r="O220" s="42">
        <f t="shared" si="42"/>
        <v>42227</v>
      </c>
      <c r="P220" s="43" t="str">
        <f t="shared" si="43"/>
        <v>02:07:16</v>
      </c>
      <c r="Q220" s="44">
        <f t="shared" si="44"/>
        <v>8.8379629629629627E-2</v>
      </c>
      <c r="R220" s="45">
        <f t="shared" si="45"/>
        <v>42227.088379629633</v>
      </c>
      <c r="S220" s="46" t="s">
        <v>519</v>
      </c>
      <c r="T220" s="46" t="s">
        <v>640</v>
      </c>
      <c r="U220" s="45" t="str">
        <f t="shared" si="46"/>
        <v>Short</v>
      </c>
      <c r="V220" s="47">
        <f t="shared" si="47"/>
        <v>1.1666666666666758</v>
      </c>
      <c r="W220" s="48">
        <f t="shared" si="48"/>
        <v>-2.5</v>
      </c>
      <c r="AC220" s="50"/>
      <c r="AD220" s="50"/>
      <c r="AE220" s="50"/>
      <c r="AF220" s="50"/>
    </row>
    <row r="221" spans="2:32">
      <c r="B221" s="37" t="s">
        <v>185</v>
      </c>
      <c r="C221" s="38" t="s">
        <v>397</v>
      </c>
      <c r="D221" s="38"/>
      <c r="E221" s="37" t="s">
        <v>428</v>
      </c>
      <c r="F221" s="39">
        <v>42228</v>
      </c>
      <c r="G221" s="37" t="s">
        <v>17</v>
      </c>
      <c r="H221" s="40">
        <v>1</v>
      </c>
      <c r="I221" s="41">
        <v>11350</v>
      </c>
      <c r="J221" s="41">
        <v>-11350</v>
      </c>
      <c r="K221" s="40">
        <v>-2.85</v>
      </c>
      <c r="L221" s="40">
        <v>0</v>
      </c>
      <c r="M221" s="40" t="s">
        <v>56</v>
      </c>
      <c r="N221" s="42" t="str">
        <f t="shared" si="41"/>
        <v>2015-08-11</v>
      </c>
      <c r="O221" s="42">
        <f t="shared" si="42"/>
        <v>42227</v>
      </c>
      <c r="P221" s="43" t="str">
        <f t="shared" si="43"/>
        <v>02:08:26</v>
      </c>
      <c r="Q221" s="44">
        <f t="shared" si="44"/>
        <v>8.9189814814814819E-2</v>
      </c>
      <c r="R221" s="45">
        <f t="shared" si="45"/>
        <v>42227.089189814818</v>
      </c>
      <c r="S221" s="46"/>
      <c r="T221" s="46"/>
      <c r="U221" s="45" t="str">
        <f t="shared" si="46"/>
        <v/>
      </c>
      <c r="V221" s="47" t="str">
        <f t="shared" si="47"/>
        <v/>
      </c>
      <c r="W221" s="48" t="str">
        <f t="shared" si="48"/>
        <v/>
      </c>
      <c r="AC221" s="50"/>
      <c r="AD221" s="50"/>
      <c r="AE221" s="50"/>
      <c r="AF221" s="50"/>
    </row>
    <row r="222" spans="2:32" ht="40.5">
      <c r="B222" s="37" t="s">
        <v>185</v>
      </c>
      <c r="C222" s="38" t="s">
        <v>397</v>
      </c>
      <c r="D222" s="38"/>
      <c r="E222" s="37" t="s">
        <v>467</v>
      </c>
      <c r="F222" s="39">
        <v>42229</v>
      </c>
      <c r="G222" s="37" t="s">
        <v>31</v>
      </c>
      <c r="H222" s="40">
        <v>-1</v>
      </c>
      <c r="I222" s="41">
        <v>11257.5</v>
      </c>
      <c r="J222" s="41">
        <v>11257.5</v>
      </c>
      <c r="K222" s="40">
        <v>-2.85</v>
      </c>
      <c r="L222" s="40">
        <v>0</v>
      </c>
      <c r="M222" s="40" t="s">
        <v>53</v>
      </c>
      <c r="N222" s="42" t="str">
        <f t="shared" si="41"/>
        <v>2015-08-12</v>
      </c>
      <c r="O222" s="42">
        <f t="shared" si="42"/>
        <v>42228</v>
      </c>
      <c r="P222" s="43" t="str">
        <f t="shared" si="43"/>
        <v>01:06:20</v>
      </c>
      <c r="Q222" s="44">
        <f t="shared" si="44"/>
        <v>4.6064814814814815E-2</v>
      </c>
      <c r="R222" s="45">
        <f t="shared" si="45"/>
        <v>42228.046064814815</v>
      </c>
      <c r="S222" s="46" t="s">
        <v>520</v>
      </c>
      <c r="T222" s="46" t="s">
        <v>641</v>
      </c>
      <c r="U222" s="45" t="str">
        <f t="shared" si="46"/>
        <v>Short</v>
      </c>
      <c r="V222" s="47">
        <f t="shared" si="47"/>
        <v>5.6499999999999941</v>
      </c>
      <c r="W222" s="48">
        <f t="shared" si="48"/>
        <v>-12.5</v>
      </c>
      <c r="AC222" s="50"/>
      <c r="AD222" s="50"/>
      <c r="AE222" s="50"/>
      <c r="AF222" s="50"/>
    </row>
    <row r="223" spans="2:32">
      <c r="B223" s="37" t="s">
        <v>185</v>
      </c>
      <c r="C223" s="38" t="s">
        <v>397</v>
      </c>
      <c r="D223" s="38"/>
      <c r="E223" s="37" t="s">
        <v>429</v>
      </c>
      <c r="F223" s="39">
        <v>42229</v>
      </c>
      <c r="G223" s="37" t="s">
        <v>17</v>
      </c>
      <c r="H223" s="40">
        <v>1</v>
      </c>
      <c r="I223" s="41">
        <v>11270</v>
      </c>
      <c r="J223" s="41">
        <v>-11270</v>
      </c>
      <c r="K223" s="40">
        <v>-2.85</v>
      </c>
      <c r="L223" s="40">
        <v>0</v>
      </c>
      <c r="M223" s="40" t="s">
        <v>56</v>
      </c>
      <c r="N223" s="42" t="str">
        <f t="shared" si="41"/>
        <v>2015-08-12</v>
      </c>
      <c r="O223" s="42">
        <f t="shared" si="42"/>
        <v>42228</v>
      </c>
      <c r="P223" s="43" t="str">
        <f t="shared" si="43"/>
        <v>01:11:59</v>
      </c>
      <c r="Q223" s="44">
        <f t="shared" si="44"/>
        <v>4.9988425925925922E-2</v>
      </c>
      <c r="R223" s="45">
        <f t="shared" si="45"/>
        <v>42228.049988425926</v>
      </c>
      <c r="S223" s="46"/>
      <c r="T223" s="46"/>
      <c r="U223" s="45" t="str">
        <f t="shared" si="46"/>
        <v/>
      </c>
      <c r="V223" s="47" t="str">
        <f t="shared" si="47"/>
        <v/>
      </c>
      <c r="W223" s="48" t="str">
        <f t="shared" si="48"/>
        <v/>
      </c>
      <c r="AC223" s="50"/>
      <c r="AD223" s="50"/>
      <c r="AE223" s="50"/>
      <c r="AF223" s="50"/>
    </row>
    <row r="224" spans="2:32" ht="54">
      <c r="B224" s="37" t="s">
        <v>185</v>
      </c>
      <c r="C224" s="38" t="s">
        <v>397</v>
      </c>
      <c r="D224" s="38"/>
      <c r="E224" s="37" t="s">
        <v>430</v>
      </c>
      <c r="F224" s="39">
        <v>42233</v>
      </c>
      <c r="G224" s="37" t="s">
        <v>17</v>
      </c>
      <c r="H224" s="40">
        <v>1</v>
      </c>
      <c r="I224" s="41">
        <v>11242.5</v>
      </c>
      <c r="J224" s="41">
        <v>-11242.5</v>
      </c>
      <c r="K224" s="40">
        <v>-2.85</v>
      </c>
      <c r="L224" s="40">
        <v>0</v>
      </c>
      <c r="M224" s="40" t="s">
        <v>53</v>
      </c>
      <c r="N224" s="42" t="str">
        <f t="shared" ref="N224:N233" si="49">LEFT(E224,10)</f>
        <v>2015-08-14</v>
      </c>
      <c r="O224" s="42">
        <f t="shared" ref="O224:O233" si="50">DATE(YEAR(N224),MONTH(N224),DAY(N224))</f>
        <v>42230</v>
      </c>
      <c r="P224" s="43" t="str">
        <f t="shared" ref="P224:P233" si="51">RIGHT(E224,8)</f>
        <v>01:55:04</v>
      </c>
      <c r="Q224" s="44">
        <f t="shared" ref="Q224:Q233" si="52">TIME(LEFT(P224,2),MID(P224,4,2),RIGHT(P224,2))</f>
        <v>7.9907407407407413E-2</v>
      </c>
      <c r="R224" s="45">
        <f t="shared" ref="R224:R233" si="53">O224+Q224</f>
        <v>42230.079907407409</v>
      </c>
      <c r="S224" s="46" t="s">
        <v>521</v>
      </c>
      <c r="T224" s="46" t="s">
        <v>642</v>
      </c>
      <c r="U224" s="45" t="str">
        <f t="shared" si="46"/>
        <v>Long</v>
      </c>
      <c r="V224" s="47">
        <f t="shared" si="47"/>
        <v>3.9666666666666539</v>
      </c>
      <c r="W224" s="48">
        <f t="shared" si="48"/>
        <v>-27.5</v>
      </c>
      <c r="AC224" s="50"/>
      <c r="AD224" s="50"/>
      <c r="AE224" s="50"/>
      <c r="AF224" s="50"/>
    </row>
    <row r="225" spans="2:32">
      <c r="B225" s="37" t="s">
        <v>185</v>
      </c>
      <c r="C225" s="38" t="s">
        <v>397</v>
      </c>
      <c r="D225" s="38"/>
      <c r="E225" s="37" t="s">
        <v>468</v>
      </c>
      <c r="F225" s="39">
        <v>42233</v>
      </c>
      <c r="G225" s="37" t="s">
        <v>31</v>
      </c>
      <c r="H225" s="40">
        <v>-1</v>
      </c>
      <c r="I225" s="41">
        <v>11215</v>
      </c>
      <c r="J225" s="41">
        <v>11215</v>
      </c>
      <c r="K225" s="40">
        <v>-2.85</v>
      </c>
      <c r="L225" s="40">
        <v>0</v>
      </c>
      <c r="M225" s="40" t="s">
        <v>56</v>
      </c>
      <c r="N225" s="42" t="str">
        <f t="shared" si="49"/>
        <v>2015-08-14</v>
      </c>
      <c r="O225" s="42">
        <f t="shared" si="50"/>
        <v>42230</v>
      </c>
      <c r="P225" s="43" t="str">
        <f t="shared" si="51"/>
        <v>01:59:02</v>
      </c>
      <c r="Q225" s="44">
        <f t="shared" si="52"/>
        <v>8.2662037037037034E-2</v>
      </c>
      <c r="R225" s="45">
        <f t="shared" si="53"/>
        <v>42230.082662037035</v>
      </c>
      <c r="S225" s="46"/>
      <c r="T225" s="46"/>
      <c r="U225" s="45" t="str">
        <f t="shared" si="46"/>
        <v/>
      </c>
      <c r="V225" s="47" t="str">
        <f t="shared" si="47"/>
        <v/>
      </c>
      <c r="W225" s="48" t="str">
        <f t="shared" si="48"/>
        <v/>
      </c>
      <c r="AC225" s="50"/>
      <c r="AD225" s="50"/>
      <c r="AE225" s="50"/>
      <c r="AF225" s="50"/>
    </row>
    <row r="226" spans="2:32" ht="67.5">
      <c r="B226" s="37" t="s">
        <v>185</v>
      </c>
      <c r="C226" s="38" t="s">
        <v>397</v>
      </c>
      <c r="D226" s="38"/>
      <c r="E226" s="37" t="s">
        <v>431</v>
      </c>
      <c r="F226" s="39">
        <v>42234</v>
      </c>
      <c r="G226" s="37" t="s">
        <v>17</v>
      </c>
      <c r="H226" s="40">
        <v>1</v>
      </c>
      <c r="I226" s="41">
        <v>11007.5</v>
      </c>
      <c r="J226" s="41">
        <v>-11007.5</v>
      </c>
      <c r="K226" s="40">
        <v>-2.85</v>
      </c>
      <c r="L226" s="40">
        <v>0</v>
      </c>
      <c r="M226" s="40" t="s">
        <v>53</v>
      </c>
      <c r="N226" s="42" t="str">
        <f t="shared" si="49"/>
        <v>2015-08-16</v>
      </c>
      <c r="O226" s="42">
        <f t="shared" si="50"/>
        <v>42232</v>
      </c>
      <c r="P226" s="43" t="str">
        <f t="shared" si="51"/>
        <v>22:03:59</v>
      </c>
      <c r="Q226" s="44">
        <f t="shared" si="52"/>
        <v>0.91943287037037036</v>
      </c>
      <c r="R226" s="45">
        <f t="shared" si="53"/>
        <v>42232.919432870367</v>
      </c>
      <c r="S226" s="46" t="s">
        <v>540</v>
      </c>
      <c r="T226" s="46" t="s">
        <v>643</v>
      </c>
      <c r="U226" s="45" t="str">
        <f t="shared" si="46"/>
        <v>Long</v>
      </c>
      <c r="V226" s="47">
        <f t="shared" si="47"/>
        <v>3.3333333333334281</v>
      </c>
      <c r="W226" s="48">
        <f t="shared" si="48"/>
        <v>-37.5</v>
      </c>
      <c r="AC226" s="50"/>
      <c r="AD226" s="50"/>
      <c r="AE226" s="50"/>
      <c r="AF226" s="50"/>
    </row>
    <row r="227" spans="2:32">
      <c r="B227" s="37" t="s">
        <v>185</v>
      </c>
      <c r="C227" s="38" t="s">
        <v>397</v>
      </c>
      <c r="D227" s="38"/>
      <c r="E227" s="37" t="s">
        <v>469</v>
      </c>
      <c r="F227" s="39">
        <v>42234</v>
      </c>
      <c r="G227" s="37" t="s">
        <v>31</v>
      </c>
      <c r="H227" s="40">
        <v>-1</v>
      </c>
      <c r="I227" s="41">
        <v>10970</v>
      </c>
      <c r="J227" s="41">
        <v>10970</v>
      </c>
      <c r="K227" s="40">
        <v>-2.85</v>
      </c>
      <c r="L227" s="40">
        <v>0</v>
      </c>
      <c r="M227" s="40" t="s">
        <v>56</v>
      </c>
      <c r="N227" s="42" t="str">
        <f t="shared" si="49"/>
        <v>2015-08-16</v>
      </c>
      <c r="O227" s="42">
        <f t="shared" si="50"/>
        <v>42232</v>
      </c>
      <c r="P227" s="43" t="str">
        <f t="shared" si="51"/>
        <v>22:07:19</v>
      </c>
      <c r="Q227" s="44">
        <f t="shared" si="52"/>
        <v>0.92174768518518524</v>
      </c>
      <c r="R227" s="45">
        <f t="shared" si="53"/>
        <v>42232.921747685185</v>
      </c>
      <c r="S227" s="46"/>
      <c r="T227" s="46"/>
      <c r="U227" s="45" t="str">
        <f t="shared" si="46"/>
        <v/>
      </c>
      <c r="V227" s="47" t="str">
        <f t="shared" si="47"/>
        <v/>
      </c>
      <c r="W227" s="48" t="str">
        <f t="shared" si="48"/>
        <v/>
      </c>
      <c r="AC227" s="50"/>
      <c r="AD227" s="50"/>
      <c r="AE227" s="50"/>
      <c r="AF227" s="50"/>
    </row>
    <row r="228" spans="2:32" ht="81">
      <c r="B228" s="37" t="s">
        <v>185</v>
      </c>
      <c r="C228" s="38" t="s">
        <v>397</v>
      </c>
      <c r="D228" s="38"/>
      <c r="E228" s="37" t="s">
        <v>470</v>
      </c>
      <c r="F228" s="39">
        <v>42234</v>
      </c>
      <c r="G228" s="37" t="s">
        <v>31</v>
      </c>
      <c r="H228" s="40">
        <v>-1</v>
      </c>
      <c r="I228" s="41">
        <v>10960</v>
      </c>
      <c r="J228" s="41">
        <v>10960</v>
      </c>
      <c r="K228" s="40">
        <v>-2.85</v>
      </c>
      <c r="L228" s="40">
        <v>0</v>
      </c>
      <c r="M228" s="40" t="s">
        <v>53</v>
      </c>
      <c r="N228" s="42" t="str">
        <f t="shared" si="49"/>
        <v>2015-08-16</v>
      </c>
      <c r="O228" s="42">
        <f t="shared" si="50"/>
        <v>42232</v>
      </c>
      <c r="P228" s="43" t="str">
        <f t="shared" si="51"/>
        <v>22:07:45</v>
      </c>
      <c r="Q228" s="44">
        <f t="shared" si="52"/>
        <v>0.92204861111111114</v>
      </c>
      <c r="R228" s="45">
        <f t="shared" si="53"/>
        <v>42232.922048611108</v>
      </c>
      <c r="S228" s="46" t="s">
        <v>644</v>
      </c>
      <c r="T228" s="46" t="s">
        <v>645</v>
      </c>
      <c r="U228" s="45" t="str">
        <f t="shared" si="46"/>
        <v>Short</v>
      </c>
      <c r="V228" s="47">
        <f t="shared" si="47"/>
        <v>1.4666666666666828</v>
      </c>
      <c r="W228" s="48">
        <f t="shared" si="48"/>
        <v>-22.5</v>
      </c>
      <c r="AC228" s="50"/>
      <c r="AD228" s="50"/>
      <c r="AE228" s="50"/>
      <c r="AF228" s="50"/>
    </row>
    <row r="229" spans="2:32">
      <c r="B229" s="37" t="s">
        <v>185</v>
      </c>
      <c r="C229" s="38" t="s">
        <v>397</v>
      </c>
      <c r="D229" s="38"/>
      <c r="E229" s="37" t="s">
        <v>432</v>
      </c>
      <c r="F229" s="39">
        <v>42234</v>
      </c>
      <c r="G229" s="37" t="s">
        <v>17</v>
      </c>
      <c r="H229" s="40">
        <v>1</v>
      </c>
      <c r="I229" s="41">
        <v>10982.5</v>
      </c>
      <c r="J229" s="41">
        <v>-10982.5</v>
      </c>
      <c r="K229" s="40">
        <v>-2.85</v>
      </c>
      <c r="L229" s="40">
        <v>0</v>
      </c>
      <c r="M229" s="40" t="s">
        <v>56</v>
      </c>
      <c r="N229" s="42" t="str">
        <f t="shared" si="49"/>
        <v>2015-08-16</v>
      </c>
      <c r="O229" s="42">
        <f t="shared" si="50"/>
        <v>42232</v>
      </c>
      <c r="P229" s="43" t="str">
        <f t="shared" si="51"/>
        <v>22:09:13</v>
      </c>
      <c r="Q229" s="44">
        <f t="shared" si="52"/>
        <v>0.92306712962962967</v>
      </c>
      <c r="R229" s="45">
        <f t="shared" si="53"/>
        <v>42232.923067129632</v>
      </c>
      <c r="S229" s="46"/>
      <c r="T229" s="46"/>
      <c r="U229" s="45" t="str">
        <f t="shared" si="46"/>
        <v/>
      </c>
      <c r="V229" s="47" t="str">
        <f t="shared" si="47"/>
        <v/>
      </c>
      <c r="W229" s="48" t="str">
        <f t="shared" si="48"/>
        <v/>
      </c>
      <c r="AC229" s="50"/>
      <c r="AD229" s="50"/>
      <c r="AE229" s="50"/>
      <c r="AF229" s="50"/>
    </row>
    <row r="230" spans="2:32" ht="27">
      <c r="B230" s="37" t="s">
        <v>185</v>
      </c>
      <c r="C230" s="163" t="s">
        <v>397</v>
      </c>
      <c r="D230" s="163"/>
      <c r="E230" s="164" t="s">
        <v>471</v>
      </c>
      <c r="F230" s="165">
        <v>42237</v>
      </c>
      <c r="G230" s="164" t="s">
        <v>31</v>
      </c>
      <c r="H230" s="166">
        <v>-1</v>
      </c>
      <c r="I230" s="167">
        <v>10370</v>
      </c>
      <c r="J230" s="167">
        <v>10370</v>
      </c>
      <c r="K230" s="166">
        <v>-2.85</v>
      </c>
      <c r="L230" s="166">
        <v>0</v>
      </c>
      <c r="M230" s="166" t="s">
        <v>53</v>
      </c>
      <c r="N230" s="168" t="str">
        <f t="shared" si="49"/>
        <v>2015-08-19</v>
      </c>
      <c r="O230" s="168">
        <f t="shared" si="50"/>
        <v>42235</v>
      </c>
      <c r="P230" s="169" t="str">
        <f t="shared" si="51"/>
        <v>22:18:48</v>
      </c>
      <c r="Q230" s="170">
        <f t="shared" si="52"/>
        <v>0.92972222222222223</v>
      </c>
      <c r="R230" s="171">
        <f t="shared" si="53"/>
        <v>42235.929722222223</v>
      </c>
      <c r="S230" s="172" t="s">
        <v>647</v>
      </c>
      <c r="T230" s="172" t="s">
        <v>646</v>
      </c>
      <c r="U230" s="171" t="str">
        <f t="shared" si="46"/>
        <v>Short</v>
      </c>
      <c r="V230" s="173">
        <f t="shared" si="47"/>
        <v>1.8666666666667453</v>
      </c>
      <c r="W230" s="174">
        <f t="shared" si="48"/>
        <v>-17.5</v>
      </c>
      <c r="AC230" s="50"/>
      <c r="AD230" s="50"/>
      <c r="AE230" s="50"/>
      <c r="AF230" s="50"/>
    </row>
    <row r="231" spans="2:32">
      <c r="B231" s="37" t="s">
        <v>185</v>
      </c>
      <c r="C231" s="163" t="s">
        <v>397</v>
      </c>
      <c r="D231" s="163"/>
      <c r="E231" s="164" t="s">
        <v>433</v>
      </c>
      <c r="F231" s="165">
        <v>42237</v>
      </c>
      <c r="G231" s="164" t="s">
        <v>17</v>
      </c>
      <c r="H231" s="166">
        <v>1</v>
      </c>
      <c r="I231" s="167">
        <v>10387.5</v>
      </c>
      <c r="J231" s="167">
        <v>-10387.5</v>
      </c>
      <c r="K231" s="166">
        <v>-2.85</v>
      </c>
      <c r="L231" s="166">
        <v>0</v>
      </c>
      <c r="M231" s="166" t="s">
        <v>56</v>
      </c>
      <c r="N231" s="168" t="str">
        <f t="shared" si="49"/>
        <v>2015-08-19</v>
      </c>
      <c r="O231" s="168">
        <f t="shared" si="50"/>
        <v>42235</v>
      </c>
      <c r="P231" s="169" t="str">
        <f t="shared" si="51"/>
        <v>22:20:40</v>
      </c>
      <c r="Q231" s="170">
        <f t="shared" si="52"/>
        <v>0.93101851851851858</v>
      </c>
      <c r="R231" s="171">
        <f t="shared" si="53"/>
        <v>42235.931018518517</v>
      </c>
      <c r="S231" s="172"/>
      <c r="T231" s="172"/>
      <c r="U231" s="171" t="str">
        <f t="shared" si="46"/>
        <v/>
      </c>
      <c r="V231" s="173" t="str">
        <f t="shared" si="47"/>
        <v/>
      </c>
      <c r="W231" s="174" t="str">
        <f t="shared" si="48"/>
        <v/>
      </c>
      <c r="AC231" s="50"/>
      <c r="AD231" s="50"/>
      <c r="AE231" s="50"/>
      <c r="AF231" s="50"/>
    </row>
    <row r="232" spans="2:32" ht="27">
      <c r="B232" s="37" t="s">
        <v>185</v>
      </c>
      <c r="C232" s="163" t="s">
        <v>397</v>
      </c>
      <c r="D232" s="163"/>
      <c r="E232" s="164" t="s">
        <v>472</v>
      </c>
      <c r="F232" s="165">
        <v>42237</v>
      </c>
      <c r="G232" s="164" t="s">
        <v>31</v>
      </c>
      <c r="H232" s="166">
        <v>-1</v>
      </c>
      <c r="I232" s="167">
        <v>10340</v>
      </c>
      <c r="J232" s="167">
        <v>10340</v>
      </c>
      <c r="K232" s="166">
        <v>-2.85</v>
      </c>
      <c r="L232" s="166">
        <v>0</v>
      </c>
      <c r="M232" s="166" t="s">
        <v>53</v>
      </c>
      <c r="N232" s="168" t="str">
        <f t="shared" si="49"/>
        <v>2015-08-20</v>
      </c>
      <c r="O232" s="168">
        <f t="shared" si="50"/>
        <v>42236</v>
      </c>
      <c r="P232" s="169" t="str">
        <f t="shared" si="51"/>
        <v>02:34:40</v>
      </c>
      <c r="Q232" s="170">
        <f t="shared" si="52"/>
        <v>0.1074074074074074</v>
      </c>
      <c r="R232" s="171">
        <f t="shared" si="53"/>
        <v>42236.107407407406</v>
      </c>
      <c r="S232" s="172" t="s">
        <v>647</v>
      </c>
      <c r="T232" s="172" t="s">
        <v>648</v>
      </c>
      <c r="U232" s="171" t="str">
        <f t="shared" si="46"/>
        <v>Short</v>
      </c>
      <c r="V232" s="173">
        <f t="shared" si="47"/>
        <v>1.0166666666666724</v>
      </c>
      <c r="W232" s="174">
        <f t="shared" si="48"/>
        <v>-30</v>
      </c>
      <c r="AC232" s="50"/>
      <c r="AD232" s="50"/>
      <c r="AE232" s="50"/>
      <c r="AF232" s="50"/>
    </row>
    <row r="233" spans="2:32">
      <c r="B233" s="37" t="s">
        <v>185</v>
      </c>
      <c r="C233" s="163" t="s">
        <v>397</v>
      </c>
      <c r="D233" s="163"/>
      <c r="E233" s="164" t="s">
        <v>434</v>
      </c>
      <c r="F233" s="165">
        <v>42237</v>
      </c>
      <c r="G233" s="164" t="s">
        <v>17</v>
      </c>
      <c r="H233" s="166">
        <v>1</v>
      </c>
      <c r="I233" s="167">
        <v>10370</v>
      </c>
      <c r="J233" s="167">
        <v>-10370</v>
      </c>
      <c r="K233" s="166">
        <v>-2.85</v>
      </c>
      <c r="L233" s="166">
        <v>0</v>
      </c>
      <c r="M233" s="166" t="s">
        <v>56</v>
      </c>
      <c r="N233" s="168" t="str">
        <f t="shared" si="49"/>
        <v>2015-08-20</v>
      </c>
      <c r="O233" s="168">
        <f t="shared" si="50"/>
        <v>42236</v>
      </c>
      <c r="P233" s="169" t="str">
        <f t="shared" si="51"/>
        <v>02:35:41</v>
      </c>
      <c r="Q233" s="170">
        <f t="shared" si="52"/>
        <v>0.10811342592592592</v>
      </c>
      <c r="R233" s="171">
        <f t="shared" si="53"/>
        <v>42236.108113425929</v>
      </c>
      <c r="S233" s="172"/>
      <c r="T233" s="172"/>
      <c r="U233" s="171" t="str">
        <f t="shared" si="46"/>
        <v/>
      </c>
      <c r="V233" s="173" t="str">
        <f t="shared" si="47"/>
        <v/>
      </c>
      <c r="W233" s="174" t="str">
        <f>IF(M233="O",-(H233*I233+H235*I235),"")</f>
        <v/>
      </c>
      <c r="AC233" s="50"/>
      <c r="AD233" s="50"/>
      <c r="AE233" s="50"/>
      <c r="AF233" s="50"/>
    </row>
    <row r="234" spans="2:32">
      <c r="B234" s="37"/>
      <c r="C234" s="38"/>
      <c r="D234" s="38"/>
      <c r="E234" s="37"/>
      <c r="F234" s="39"/>
      <c r="G234" s="37"/>
      <c r="H234" s="40"/>
      <c r="I234" s="41"/>
      <c r="J234" s="41"/>
      <c r="K234" s="40"/>
      <c r="L234" s="40"/>
      <c r="M234" s="40"/>
      <c r="N234" s="42"/>
      <c r="O234" s="42"/>
      <c r="P234" s="43"/>
      <c r="Q234" s="44"/>
      <c r="R234" s="45"/>
      <c r="S234" s="46"/>
      <c r="T234" s="46"/>
      <c r="U234" s="45" t="str">
        <f t="shared" si="46"/>
        <v/>
      </c>
      <c r="V234" s="47"/>
      <c r="AC234" s="50"/>
      <c r="AD234" s="50"/>
      <c r="AE234" s="50"/>
      <c r="AF234" s="50"/>
    </row>
    <row r="235" spans="2:32" ht="27">
      <c r="B235" s="37" t="s">
        <v>20</v>
      </c>
      <c r="C235" s="163" t="s">
        <v>62</v>
      </c>
      <c r="D235" s="163"/>
      <c r="E235" s="164" t="s">
        <v>70</v>
      </c>
      <c r="F235" s="165">
        <v>42264</v>
      </c>
      <c r="G235" s="164" t="s">
        <v>31</v>
      </c>
      <c r="H235" s="166">
        <v>-1</v>
      </c>
      <c r="I235" s="167">
        <v>9270</v>
      </c>
      <c r="J235" s="167">
        <v>9270</v>
      </c>
      <c r="K235" s="166">
        <v>-1.5</v>
      </c>
      <c r="L235" s="166">
        <v>0</v>
      </c>
      <c r="M235" s="166" t="s">
        <v>53</v>
      </c>
      <c r="N235" s="168" t="str">
        <f t="shared" ref="N235:N246" si="54">LEFT(E235,10)</f>
        <v>2015-09-16</v>
      </c>
      <c r="O235" s="168">
        <f t="shared" ref="O235:O246" si="55">DATE(YEAR(N235),MONTH(N235),DAY(N235))</f>
        <v>42263</v>
      </c>
      <c r="P235" s="169" t="str">
        <f t="shared" ref="P235:P246" si="56">RIGHT(E235,8)</f>
        <v>01:33:39</v>
      </c>
      <c r="Q235" s="170">
        <f t="shared" ref="Q235:Q246" si="57">TIME(LEFT(P235,2),MID(P235,4,2),RIGHT(P235,2))</f>
        <v>6.5034722222222216E-2</v>
      </c>
      <c r="R235" s="171">
        <f t="shared" ref="R235:R246" si="58">O235+Q235</f>
        <v>42263.065034722225</v>
      </c>
      <c r="S235" s="172" t="s">
        <v>647</v>
      </c>
      <c r="T235" s="172" t="s">
        <v>631</v>
      </c>
      <c r="U235" s="171" t="str">
        <f t="shared" si="46"/>
        <v>Short</v>
      </c>
      <c r="V235" s="173">
        <f t="shared" si="47"/>
        <v>3.9666666666666739</v>
      </c>
      <c r="W235" s="174">
        <f t="shared" si="48"/>
        <v>-25</v>
      </c>
      <c r="X235" s="48">
        <f>COUNTIF(W235:W246,"&gt;0")</f>
        <v>3</v>
      </c>
      <c r="Y235" s="48">
        <f>COUNTIF(W235:W246,"&lt;0")</f>
        <v>3</v>
      </c>
      <c r="Z235" s="48">
        <f>COUNTIF(W235:W246,"=0")</f>
        <v>0</v>
      </c>
      <c r="AB235" s="49">
        <f>X235/(SUM(X235:Z235))</f>
        <v>0.5</v>
      </c>
      <c r="AC235" s="50">
        <f>AVERAGEIF(W235:W246,"&gt;0")</f>
        <v>35.833333333333336</v>
      </c>
      <c r="AD235" s="50">
        <f>AVERAGEIF(W235:W246,"&lt;0")</f>
        <v>-26.666666666666668</v>
      </c>
      <c r="AE235" s="50">
        <f>AVERAGEIF(W235:W245,"&lt;0",V235:V245)</f>
        <v>9.5611111111111118</v>
      </c>
      <c r="AF235" s="50">
        <f>AVERAGEIF(W235:W245,"&gt;0",V235:V245)</f>
        <v>16.583333333333396</v>
      </c>
    </row>
    <row r="236" spans="2:32">
      <c r="B236" s="37" t="s">
        <v>20</v>
      </c>
      <c r="C236" s="163" t="s">
        <v>62</v>
      </c>
      <c r="D236" s="163"/>
      <c r="E236" s="164" t="s">
        <v>63</v>
      </c>
      <c r="F236" s="165">
        <v>42264</v>
      </c>
      <c r="G236" s="164" t="s">
        <v>17</v>
      </c>
      <c r="H236" s="166">
        <v>1</v>
      </c>
      <c r="I236" s="167">
        <v>9295</v>
      </c>
      <c r="J236" s="167">
        <v>-9295</v>
      </c>
      <c r="K236" s="166">
        <v>-1.5</v>
      </c>
      <c r="L236" s="166">
        <v>0</v>
      </c>
      <c r="M236" s="166" t="s">
        <v>56</v>
      </c>
      <c r="N236" s="168" t="str">
        <f t="shared" si="54"/>
        <v>2015-09-16</v>
      </c>
      <c r="O236" s="168">
        <f t="shared" si="55"/>
        <v>42263</v>
      </c>
      <c r="P236" s="169" t="str">
        <f t="shared" si="56"/>
        <v>01:37:37</v>
      </c>
      <c r="Q236" s="170">
        <f t="shared" si="57"/>
        <v>6.7789351851851851E-2</v>
      </c>
      <c r="R236" s="171">
        <f t="shared" si="58"/>
        <v>42263.067789351851</v>
      </c>
      <c r="S236" s="172"/>
      <c r="T236" s="172"/>
      <c r="U236" s="171" t="str">
        <f t="shared" si="46"/>
        <v/>
      </c>
      <c r="V236" s="173" t="str">
        <f t="shared" si="47"/>
        <v/>
      </c>
      <c r="W236" s="174" t="str">
        <f t="shared" si="48"/>
        <v/>
      </c>
      <c r="AC236" s="50"/>
      <c r="AD236" s="50"/>
      <c r="AE236" s="50"/>
      <c r="AF236" s="50"/>
    </row>
    <row r="237" spans="2:32">
      <c r="B237" s="37" t="s">
        <v>20</v>
      </c>
      <c r="C237" s="187" t="s">
        <v>62</v>
      </c>
      <c r="D237" s="187"/>
      <c r="E237" s="188" t="s">
        <v>71</v>
      </c>
      <c r="F237" s="189">
        <v>42270</v>
      </c>
      <c r="G237" s="188" t="s">
        <v>31</v>
      </c>
      <c r="H237" s="190">
        <v>-1</v>
      </c>
      <c r="I237" s="191">
        <v>9765</v>
      </c>
      <c r="J237" s="191">
        <v>9765</v>
      </c>
      <c r="K237" s="190">
        <v>-1.5</v>
      </c>
      <c r="L237" s="190">
        <v>0</v>
      </c>
      <c r="M237" s="190" t="s">
        <v>53</v>
      </c>
      <c r="N237" s="192" t="str">
        <f t="shared" si="54"/>
        <v>2015-09-22</v>
      </c>
      <c r="O237" s="192">
        <f t="shared" si="55"/>
        <v>42269</v>
      </c>
      <c r="P237" s="193" t="str">
        <f t="shared" si="56"/>
        <v>01:48:20</v>
      </c>
      <c r="Q237" s="194">
        <f t="shared" si="57"/>
        <v>7.5231481481481483E-2</v>
      </c>
      <c r="R237" s="195">
        <f t="shared" si="58"/>
        <v>42269.075231481482</v>
      </c>
      <c r="S237" s="196"/>
      <c r="T237" s="196"/>
      <c r="U237" s="195" t="str">
        <f t="shared" si="46"/>
        <v>Short</v>
      </c>
      <c r="V237" s="197">
        <f t="shared" si="47"/>
        <v>15.549999999999994</v>
      </c>
      <c r="W237" s="198">
        <f t="shared" si="48"/>
        <v>-37.5</v>
      </c>
      <c r="AC237" s="50"/>
      <c r="AD237" s="50"/>
      <c r="AE237" s="50"/>
      <c r="AF237" s="50"/>
    </row>
    <row r="238" spans="2:32">
      <c r="B238" s="37" t="s">
        <v>20</v>
      </c>
      <c r="C238" s="187" t="s">
        <v>62</v>
      </c>
      <c r="D238" s="187"/>
      <c r="E238" s="188" t="s">
        <v>64</v>
      </c>
      <c r="F238" s="189">
        <v>42270</v>
      </c>
      <c r="G238" s="188" t="s">
        <v>17</v>
      </c>
      <c r="H238" s="190">
        <v>1</v>
      </c>
      <c r="I238" s="191">
        <v>9802.5</v>
      </c>
      <c r="J238" s="191">
        <v>-9802.5</v>
      </c>
      <c r="K238" s="190">
        <v>-1.5</v>
      </c>
      <c r="L238" s="190">
        <v>0</v>
      </c>
      <c r="M238" s="190" t="s">
        <v>56</v>
      </c>
      <c r="N238" s="192" t="str">
        <f t="shared" si="54"/>
        <v>2015-09-22</v>
      </c>
      <c r="O238" s="192">
        <f t="shared" si="55"/>
        <v>42269</v>
      </c>
      <c r="P238" s="193" t="str">
        <f t="shared" si="56"/>
        <v>02:03:53</v>
      </c>
      <c r="Q238" s="194">
        <f t="shared" si="57"/>
        <v>8.6030092592592589E-2</v>
      </c>
      <c r="R238" s="195">
        <f t="shared" si="58"/>
        <v>42269.086030092592</v>
      </c>
      <c r="S238" s="196"/>
      <c r="T238" s="196"/>
      <c r="U238" s="195" t="str">
        <f t="shared" si="46"/>
        <v/>
      </c>
      <c r="V238" s="197" t="str">
        <f t="shared" si="47"/>
        <v/>
      </c>
      <c r="W238" s="198" t="str">
        <f t="shared" si="48"/>
        <v/>
      </c>
      <c r="AC238" s="50"/>
      <c r="AD238" s="50"/>
      <c r="AE238" s="50"/>
      <c r="AF238" s="50"/>
    </row>
    <row r="239" spans="2:32">
      <c r="B239" s="37" t="s">
        <v>20</v>
      </c>
      <c r="C239" s="187" t="s">
        <v>62</v>
      </c>
      <c r="D239" s="187"/>
      <c r="E239" s="188" t="s">
        <v>72</v>
      </c>
      <c r="F239" s="189">
        <v>42270</v>
      </c>
      <c r="G239" s="188" t="s">
        <v>31</v>
      </c>
      <c r="H239" s="190">
        <v>-1</v>
      </c>
      <c r="I239" s="191">
        <v>9820</v>
      </c>
      <c r="J239" s="191">
        <v>9820</v>
      </c>
      <c r="K239" s="190">
        <v>-1.5</v>
      </c>
      <c r="L239" s="190">
        <v>0</v>
      </c>
      <c r="M239" s="190" t="s">
        <v>53</v>
      </c>
      <c r="N239" s="192" t="str">
        <f t="shared" si="54"/>
        <v>2015-09-22</v>
      </c>
      <c r="O239" s="192">
        <f t="shared" si="55"/>
        <v>42269</v>
      </c>
      <c r="P239" s="193" t="str">
        <f t="shared" si="56"/>
        <v>02:34:34</v>
      </c>
      <c r="Q239" s="194">
        <f t="shared" si="57"/>
        <v>0.10733796296296295</v>
      </c>
      <c r="R239" s="195">
        <f t="shared" si="58"/>
        <v>42269.10733796296</v>
      </c>
      <c r="S239" s="196"/>
      <c r="T239" s="196"/>
      <c r="U239" s="195" t="str">
        <f t="shared" si="46"/>
        <v>Short</v>
      </c>
      <c r="V239" s="197">
        <f t="shared" si="47"/>
        <v>11.800000000000006</v>
      </c>
      <c r="W239" s="198">
        <f t="shared" si="48"/>
        <v>47.5</v>
      </c>
      <c r="AC239" s="50"/>
      <c r="AD239" s="50"/>
      <c r="AE239" s="50"/>
      <c r="AF239" s="50"/>
    </row>
    <row r="240" spans="2:32">
      <c r="B240" s="37" t="s">
        <v>20</v>
      </c>
      <c r="C240" s="187" t="s">
        <v>62</v>
      </c>
      <c r="D240" s="187"/>
      <c r="E240" s="188" t="s">
        <v>65</v>
      </c>
      <c r="F240" s="189">
        <v>42270</v>
      </c>
      <c r="G240" s="188" t="s">
        <v>17</v>
      </c>
      <c r="H240" s="190">
        <v>1</v>
      </c>
      <c r="I240" s="191">
        <v>9772.5</v>
      </c>
      <c r="J240" s="191">
        <v>-9772.5</v>
      </c>
      <c r="K240" s="190">
        <v>-1.5</v>
      </c>
      <c r="L240" s="190">
        <v>0</v>
      </c>
      <c r="M240" s="190" t="s">
        <v>56</v>
      </c>
      <c r="N240" s="192" t="str">
        <f t="shared" si="54"/>
        <v>2015-09-22</v>
      </c>
      <c r="O240" s="192">
        <f t="shared" si="55"/>
        <v>42269</v>
      </c>
      <c r="P240" s="193" t="str">
        <f t="shared" si="56"/>
        <v>02:46:22</v>
      </c>
      <c r="Q240" s="194">
        <f t="shared" si="57"/>
        <v>0.1155324074074074</v>
      </c>
      <c r="R240" s="195">
        <f t="shared" si="58"/>
        <v>42269.115532407406</v>
      </c>
      <c r="S240" s="196"/>
      <c r="T240" s="196"/>
      <c r="U240" s="195" t="str">
        <f t="shared" si="46"/>
        <v/>
      </c>
      <c r="V240" s="197" t="str">
        <f t="shared" si="47"/>
        <v/>
      </c>
      <c r="W240" s="198" t="str">
        <f t="shared" si="48"/>
        <v/>
      </c>
      <c r="AC240" s="50"/>
      <c r="AD240" s="50"/>
      <c r="AE240" s="50"/>
      <c r="AF240" s="50"/>
    </row>
    <row r="241" spans="2:32">
      <c r="B241" s="37" t="s">
        <v>20</v>
      </c>
      <c r="C241" s="51" t="s">
        <v>62</v>
      </c>
      <c r="D241" s="51"/>
      <c r="E241" s="52" t="s">
        <v>74</v>
      </c>
      <c r="F241" s="53">
        <v>42271</v>
      </c>
      <c r="G241" s="52" t="s">
        <v>31</v>
      </c>
      <c r="H241" s="54">
        <v>-1</v>
      </c>
      <c r="I241" s="55">
        <v>9607.5</v>
      </c>
      <c r="J241" s="55">
        <v>9607.5</v>
      </c>
      <c r="K241" s="54">
        <v>-1.5</v>
      </c>
      <c r="L241" s="54">
        <v>0</v>
      </c>
      <c r="M241" s="54" t="s">
        <v>53</v>
      </c>
      <c r="N241" s="56" t="str">
        <f t="shared" si="54"/>
        <v>2015-09-22</v>
      </c>
      <c r="O241" s="56">
        <f t="shared" si="55"/>
        <v>42269</v>
      </c>
      <c r="P241" s="57" t="str">
        <f t="shared" si="56"/>
        <v>22:24:43</v>
      </c>
      <c r="Q241" s="58">
        <f t="shared" si="57"/>
        <v>0.93383101851851846</v>
      </c>
      <c r="R241" s="59">
        <f t="shared" si="58"/>
        <v>42269.933831018519</v>
      </c>
      <c r="S241" s="60"/>
      <c r="T241" s="60"/>
      <c r="U241" s="59" t="str">
        <f t="shared" si="46"/>
        <v>Short</v>
      </c>
      <c r="V241" s="61">
        <f t="shared" si="47"/>
        <v>15.950000000000095</v>
      </c>
      <c r="W241" s="62">
        <f t="shared" si="48"/>
        <v>5</v>
      </c>
      <c r="AC241" s="50"/>
      <c r="AD241" s="50"/>
      <c r="AE241" s="50"/>
      <c r="AF241" s="50"/>
    </row>
    <row r="242" spans="2:32">
      <c r="B242" s="37" t="s">
        <v>20</v>
      </c>
      <c r="C242" s="51" t="s">
        <v>62</v>
      </c>
      <c r="D242" s="51"/>
      <c r="E242" s="52" t="s">
        <v>66</v>
      </c>
      <c r="F242" s="53">
        <v>42271</v>
      </c>
      <c r="G242" s="52" t="s">
        <v>17</v>
      </c>
      <c r="H242" s="54">
        <v>1</v>
      </c>
      <c r="I242" s="55">
        <v>9602.5</v>
      </c>
      <c r="J242" s="55">
        <v>-9602.5</v>
      </c>
      <c r="K242" s="54">
        <v>-1.5</v>
      </c>
      <c r="L242" s="54">
        <v>0</v>
      </c>
      <c r="M242" s="54" t="s">
        <v>56</v>
      </c>
      <c r="N242" s="56" t="str">
        <f t="shared" si="54"/>
        <v>2015-09-22</v>
      </c>
      <c r="O242" s="56">
        <f t="shared" si="55"/>
        <v>42269</v>
      </c>
      <c r="P242" s="57" t="str">
        <f t="shared" si="56"/>
        <v>22:40:40</v>
      </c>
      <c r="Q242" s="58">
        <f t="shared" si="57"/>
        <v>0.94490740740740742</v>
      </c>
      <c r="R242" s="59">
        <f t="shared" si="58"/>
        <v>42269.944907407407</v>
      </c>
      <c r="S242" s="60"/>
      <c r="T242" s="60"/>
      <c r="U242" s="59" t="str">
        <f t="shared" si="46"/>
        <v/>
      </c>
      <c r="V242" s="61" t="str">
        <f t="shared" si="47"/>
        <v/>
      </c>
      <c r="W242" s="62" t="str">
        <f t="shared" si="48"/>
        <v/>
      </c>
      <c r="AC242" s="50"/>
      <c r="AD242" s="50"/>
      <c r="AE242" s="50"/>
      <c r="AF242" s="50"/>
    </row>
    <row r="243" spans="2:32">
      <c r="B243" s="37" t="s">
        <v>20</v>
      </c>
      <c r="C243" s="51" t="s">
        <v>62</v>
      </c>
      <c r="D243" s="51"/>
      <c r="E243" s="52" t="s">
        <v>77</v>
      </c>
      <c r="F243" s="53">
        <v>42271</v>
      </c>
      <c r="G243" s="52" t="s">
        <v>31</v>
      </c>
      <c r="H243" s="54">
        <v>-1</v>
      </c>
      <c r="I243" s="55">
        <v>9575</v>
      </c>
      <c r="J243" s="55">
        <v>9575</v>
      </c>
      <c r="K243" s="54">
        <v>-1.5</v>
      </c>
      <c r="L243" s="54">
        <v>0</v>
      </c>
      <c r="M243" s="54" t="s">
        <v>53</v>
      </c>
      <c r="N243" s="56" t="str">
        <f t="shared" si="54"/>
        <v>2015-09-22</v>
      </c>
      <c r="O243" s="56">
        <f t="shared" si="55"/>
        <v>42269</v>
      </c>
      <c r="P243" s="57" t="str">
        <f t="shared" si="56"/>
        <v>23:03:14</v>
      </c>
      <c r="Q243" s="58">
        <f t="shared" si="57"/>
        <v>0.96057870370370368</v>
      </c>
      <c r="R243" s="59">
        <f t="shared" si="58"/>
        <v>42269.960578703707</v>
      </c>
      <c r="S243" s="60"/>
      <c r="T243" s="60"/>
      <c r="U243" s="59" t="str">
        <f t="shared" si="46"/>
        <v>Short</v>
      </c>
      <c r="V243" s="61">
        <f t="shared" si="47"/>
        <v>22.000000000000082</v>
      </c>
      <c r="W243" s="62">
        <f t="shared" si="48"/>
        <v>55</v>
      </c>
      <c r="AC243" s="50"/>
      <c r="AD243" s="50"/>
      <c r="AE243" s="50"/>
      <c r="AF243" s="50"/>
    </row>
    <row r="244" spans="2:32">
      <c r="B244" s="37" t="s">
        <v>20</v>
      </c>
      <c r="C244" s="51" t="s">
        <v>62</v>
      </c>
      <c r="D244" s="51"/>
      <c r="E244" s="52" t="s">
        <v>67</v>
      </c>
      <c r="F244" s="53">
        <v>42271</v>
      </c>
      <c r="G244" s="52" t="s">
        <v>17</v>
      </c>
      <c r="H244" s="54">
        <v>1</v>
      </c>
      <c r="I244" s="55">
        <v>9520</v>
      </c>
      <c r="J244" s="55">
        <v>-9520</v>
      </c>
      <c r="K244" s="54">
        <v>-1.5</v>
      </c>
      <c r="L244" s="54">
        <v>0</v>
      </c>
      <c r="M244" s="54" t="s">
        <v>56</v>
      </c>
      <c r="N244" s="56" t="str">
        <f t="shared" si="54"/>
        <v>2015-09-22</v>
      </c>
      <c r="O244" s="56">
        <f t="shared" si="55"/>
        <v>42269</v>
      </c>
      <c r="P244" s="57" t="str">
        <f t="shared" si="56"/>
        <v>23:25:14</v>
      </c>
      <c r="Q244" s="58">
        <f t="shared" si="57"/>
        <v>0.97585648148148152</v>
      </c>
      <c r="R244" s="59">
        <f t="shared" si="58"/>
        <v>42269.975856481484</v>
      </c>
      <c r="S244" s="60"/>
      <c r="T244" s="60"/>
      <c r="U244" s="59" t="str">
        <f t="shared" si="46"/>
        <v/>
      </c>
      <c r="V244" s="61" t="str">
        <f t="shared" si="47"/>
        <v/>
      </c>
      <c r="W244" s="62" t="str">
        <f t="shared" si="48"/>
        <v/>
      </c>
      <c r="AC244" s="50"/>
      <c r="AD244" s="50"/>
      <c r="AE244" s="50"/>
      <c r="AF244" s="50"/>
    </row>
    <row r="245" spans="2:32" ht="27">
      <c r="B245" s="37" t="s">
        <v>20</v>
      </c>
      <c r="C245" s="38" t="s">
        <v>62</v>
      </c>
      <c r="D245" s="38"/>
      <c r="E245" s="37" t="s">
        <v>78</v>
      </c>
      <c r="F245" s="39">
        <v>42272</v>
      </c>
      <c r="G245" s="37" t="s">
        <v>31</v>
      </c>
      <c r="H245" s="40">
        <v>-1</v>
      </c>
      <c r="I245" s="41">
        <v>9467.5</v>
      </c>
      <c r="J245" s="41">
        <v>9467.5</v>
      </c>
      <c r="K245" s="40">
        <v>-1.5</v>
      </c>
      <c r="L245" s="40">
        <v>0</v>
      </c>
      <c r="M245" s="40" t="s">
        <v>53</v>
      </c>
      <c r="N245" s="42" t="str">
        <f t="shared" si="54"/>
        <v>2015-09-24</v>
      </c>
      <c r="O245" s="42">
        <f t="shared" si="55"/>
        <v>42271</v>
      </c>
      <c r="P245" s="43" t="str">
        <f t="shared" si="56"/>
        <v>02:33:24</v>
      </c>
      <c r="Q245" s="44">
        <f t="shared" si="57"/>
        <v>0.10652777777777778</v>
      </c>
      <c r="R245" s="45">
        <f t="shared" si="58"/>
        <v>42271.106527777774</v>
      </c>
      <c r="S245" s="46" t="s">
        <v>497</v>
      </c>
      <c r="T245" s="46"/>
      <c r="U245" s="45" t="str">
        <f t="shared" si="46"/>
        <v>Short</v>
      </c>
      <c r="V245" s="47">
        <f t="shared" si="47"/>
        <v>9.1666666666666679</v>
      </c>
      <c r="W245" s="48">
        <f t="shared" si="48"/>
        <v>-17.5</v>
      </c>
      <c r="AC245" s="50"/>
      <c r="AD245" s="50"/>
      <c r="AE245" s="50"/>
      <c r="AF245" s="50"/>
    </row>
    <row r="246" spans="2:32">
      <c r="B246" s="37" t="s">
        <v>20</v>
      </c>
      <c r="C246" s="38" t="s">
        <v>62</v>
      </c>
      <c r="D246" s="38"/>
      <c r="E246" s="37" t="s">
        <v>68</v>
      </c>
      <c r="F246" s="39">
        <v>42272</v>
      </c>
      <c r="G246" s="37" t="s">
        <v>17</v>
      </c>
      <c r="H246" s="40">
        <v>1</v>
      </c>
      <c r="I246" s="41">
        <v>9485</v>
      </c>
      <c r="J246" s="41">
        <v>-9485</v>
      </c>
      <c r="K246" s="40">
        <v>-1.5</v>
      </c>
      <c r="L246" s="40">
        <v>0</v>
      </c>
      <c r="M246" s="40" t="s">
        <v>56</v>
      </c>
      <c r="N246" s="42" t="str">
        <f t="shared" si="54"/>
        <v>2015-09-24</v>
      </c>
      <c r="O246" s="42">
        <f t="shared" si="55"/>
        <v>42271</v>
      </c>
      <c r="P246" s="43" t="str">
        <f t="shared" si="56"/>
        <v>02:42:34</v>
      </c>
      <c r="Q246" s="44">
        <f t="shared" si="57"/>
        <v>0.11289351851851852</v>
      </c>
      <c r="R246" s="45">
        <f t="shared" si="58"/>
        <v>42271.112893518519</v>
      </c>
      <c r="S246" s="46"/>
      <c r="T246" s="46"/>
      <c r="U246" s="45" t="str">
        <f t="shared" si="46"/>
        <v/>
      </c>
      <c r="V246" s="47" t="str">
        <f t="shared" si="47"/>
        <v/>
      </c>
      <c r="W246" s="48" t="str">
        <f t="shared" si="48"/>
        <v/>
      </c>
      <c r="AC246" s="50"/>
      <c r="AD246" s="50"/>
      <c r="AE246" s="50"/>
      <c r="AF246" s="50"/>
    </row>
    <row r="247" spans="2:32">
      <c r="B247" s="37"/>
      <c r="C247" s="38"/>
      <c r="D247" s="38"/>
      <c r="E247" s="37"/>
      <c r="F247" s="39"/>
      <c r="G247" s="37"/>
      <c r="H247" s="40"/>
      <c r="I247" s="41"/>
      <c r="J247" s="41"/>
      <c r="K247" s="40"/>
      <c r="L247" s="40"/>
      <c r="M247" s="40"/>
      <c r="N247" s="42"/>
      <c r="O247" s="42"/>
      <c r="P247" s="43"/>
      <c r="Q247" s="44"/>
      <c r="R247" s="45"/>
      <c r="S247" s="46"/>
      <c r="T247" s="46"/>
      <c r="U247" s="45" t="str">
        <f t="shared" si="46"/>
        <v/>
      </c>
      <c r="V247" s="47"/>
      <c r="AC247" s="50"/>
      <c r="AD247" s="50"/>
      <c r="AE247" s="50"/>
      <c r="AF247" s="50"/>
    </row>
    <row r="248" spans="2:32" ht="27">
      <c r="B248" s="37" t="s">
        <v>20</v>
      </c>
      <c r="C248" s="51" t="s">
        <v>81</v>
      </c>
      <c r="D248" s="51"/>
      <c r="E248" s="52" t="s">
        <v>90</v>
      </c>
      <c r="F248" s="53">
        <v>42276</v>
      </c>
      <c r="G248" s="52" t="s">
        <v>31</v>
      </c>
      <c r="H248" s="54">
        <v>-1</v>
      </c>
      <c r="I248" s="55">
        <v>9260</v>
      </c>
      <c r="J248" s="55">
        <v>9260</v>
      </c>
      <c r="K248" s="54">
        <v>-1.5</v>
      </c>
      <c r="L248" s="54">
        <v>0</v>
      </c>
      <c r="M248" s="54" t="s">
        <v>53</v>
      </c>
      <c r="N248" s="56" t="str">
        <f t="shared" ref="N248:N261" si="59">LEFT(E248,10)</f>
        <v>2015-09-27</v>
      </c>
      <c r="O248" s="56">
        <f t="shared" ref="O248:O261" si="60">DATE(YEAR(N248),MONTH(N248),DAY(N248))</f>
        <v>42274</v>
      </c>
      <c r="P248" s="57" t="str">
        <f t="shared" ref="P248:P261" si="61">RIGHT(E248,8)</f>
        <v>22:42:30</v>
      </c>
      <c r="Q248" s="58">
        <f t="shared" ref="Q248:Q261" si="62">TIME(LEFT(P248,2),MID(P248,4,2),RIGHT(P248,2))</f>
        <v>0.94618055555555547</v>
      </c>
      <c r="R248" s="59">
        <f t="shared" ref="R248:R261" si="63">O248+Q248</f>
        <v>42274.946180555555</v>
      </c>
      <c r="S248" s="60" t="s">
        <v>496</v>
      </c>
      <c r="T248" s="60"/>
      <c r="U248" s="59" t="str">
        <f t="shared" si="46"/>
        <v>Short</v>
      </c>
      <c r="V248" s="61">
        <f t="shared" si="47"/>
        <v>5.9166666666667389</v>
      </c>
      <c r="W248" s="62">
        <f>IF(M248="O",-(H248*I248+H249*I249),"")</f>
        <v>-30</v>
      </c>
      <c r="X248" s="48">
        <f>COUNTIF(W248:W261,"&gt;0")</f>
        <v>2</v>
      </c>
      <c r="Y248" s="48">
        <f>COUNTIF(W248:W261,"&lt;0")</f>
        <v>3</v>
      </c>
      <c r="Z248" s="48">
        <f>COUNTIF(W248:W261,"=0")</f>
        <v>2</v>
      </c>
      <c r="AB248" s="49">
        <f>X248/(SUM(X248:Z248))</f>
        <v>0.2857142857142857</v>
      </c>
      <c r="AC248" s="50">
        <f>AVERAGEIF(W248:W261,"&gt;0")</f>
        <v>10</v>
      </c>
      <c r="AD248" s="50">
        <f>AVERAGEIF(W248:W261,"&lt;0")</f>
        <v>-20</v>
      </c>
      <c r="AE248" s="50">
        <f>AVERAGEIF(W248:W261,"&lt;0",V248:V261)</f>
        <v>10.044444444444471</v>
      </c>
      <c r="AF248" s="50">
        <f>AVERAGEIF(W248:W258,"&gt;0",V248:V258)</f>
        <v>13.42499999999994</v>
      </c>
    </row>
    <row r="249" spans="2:32">
      <c r="B249" s="37" t="s">
        <v>20</v>
      </c>
      <c r="C249" s="51" t="s">
        <v>81</v>
      </c>
      <c r="D249" s="51"/>
      <c r="E249" s="52" t="s">
        <v>82</v>
      </c>
      <c r="F249" s="53">
        <v>42276</v>
      </c>
      <c r="G249" s="52" t="s">
        <v>17</v>
      </c>
      <c r="H249" s="54">
        <v>1</v>
      </c>
      <c r="I249" s="55">
        <v>9290</v>
      </c>
      <c r="J249" s="55">
        <v>-9290</v>
      </c>
      <c r="K249" s="54">
        <v>-1.5</v>
      </c>
      <c r="L249" s="54">
        <v>0</v>
      </c>
      <c r="M249" s="54" t="s">
        <v>56</v>
      </c>
      <c r="N249" s="56" t="str">
        <f t="shared" si="59"/>
        <v>2015-09-27</v>
      </c>
      <c r="O249" s="56">
        <f t="shared" si="60"/>
        <v>42274</v>
      </c>
      <c r="P249" s="57" t="str">
        <f t="shared" si="61"/>
        <v>22:48:25</v>
      </c>
      <c r="Q249" s="58">
        <f t="shared" si="62"/>
        <v>0.95028935185185182</v>
      </c>
      <c r="R249" s="59">
        <f t="shared" si="63"/>
        <v>42274.950289351851</v>
      </c>
      <c r="S249" s="60"/>
      <c r="T249" s="60"/>
      <c r="U249" s="59" t="str">
        <f t="shared" si="46"/>
        <v/>
      </c>
      <c r="V249" s="61" t="str">
        <f t="shared" si="47"/>
        <v/>
      </c>
      <c r="W249" s="62" t="str">
        <f t="shared" ref="W249:W260" si="64">IF(M249="O",-(H249*I249+H250*I250),"")</f>
        <v/>
      </c>
      <c r="AC249" s="50"/>
      <c r="AD249" s="50"/>
      <c r="AE249" s="50"/>
      <c r="AF249" s="50"/>
    </row>
    <row r="250" spans="2:32" ht="40.5">
      <c r="B250" s="37" t="s">
        <v>20</v>
      </c>
      <c r="C250" s="51" t="s">
        <v>81</v>
      </c>
      <c r="D250" s="51"/>
      <c r="E250" s="52" t="s">
        <v>91</v>
      </c>
      <c r="F250" s="53">
        <v>42276</v>
      </c>
      <c r="G250" s="52" t="s">
        <v>31</v>
      </c>
      <c r="H250" s="54">
        <v>-1</v>
      </c>
      <c r="I250" s="55">
        <v>9312.5</v>
      </c>
      <c r="J250" s="55">
        <v>9312.5</v>
      </c>
      <c r="K250" s="54">
        <v>-1.5</v>
      </c>
      <c r="L250" s="54">
        <v>0</v>
      </c>
      <c r="M250" s="54" t="s">
        <v>53</v>
      </c>
      <c r="N250" s="56" t="str">
        <f t="shared" si="59"/>
        <v>2015-09-27</v>
      </c>
      <c r="O250" s="56">
        <f t="shared" si="60"/>
        <v>42274</v>
      </c>
      <c r="P250" s="57" t="str">
        <f t="shared" si="61"/>
        <v>23:11:40</v>
      </c>
      <c r="Q250" s="58">
        <f t="shared" si="62"/>
        <v>0.96643518518518512</v>
      </c>
      <c r="R250" s="59">
        <f t="shared" si="63"/>
        <v>42274.966435185182</v>
      </c>
      <c r="S250" s="60" t="s">
        <v>495</v>
      </c>
      <c r="T250" s="60"/>
      <c r="U250" s="59" t="str">
        <f t="shared" si="46"/>
        <v>Short</v>
      </c>
      <c r="V250" s="61">
        <f t="shared" si="47"/>
        <v>4.3833333333332725</v>
      </c>
      <c r="W250" s="62">
        <f t="shared" si="64"/>
        <v>0</v>
      </c>
      <c r="AC250" s="50"/>
      <c r="AD250" s="50"/>
      <c r="AE250" s="50"/>
      <c r="AF250" s="50"/>
    </row>
    <row r="251" spans="2:32">
      <c r="B251" s="37" t="s">
        <v>20</v>
      </c>
      <c r="C251" s="51" t="s">
        <v>81</v>
      </c>
      <c r="D251" s="51"/>
      <c r="E251" s="52" t="s">
        <v>83</v>
      </c>
      <c r="F251" s="53">
        <v>42276</v>
      </c>
      <c r="G251" s="52" t="s">
        <v>17</v>
      </c>
      <c r="H251" s="54">
        <v>1</v>
      </c>
      <c r="I251" s="55">
        <v>9312.5</v>
      </c>
      <c r="J251" s="55">
        <v>-9312.5</v>
      </c>
      <c r="K251" s="54">
        <v>-1.5</v>
      </c>
      <c r="L251" s="54">
        <v>0</v>
      </c>
      <c r="M251" s="54" t="s">
        <v>56</v>
      </c>
      <c r="N251" s="56" t="str">
        <f t="shared" si="59"/>
        <v>2015-09-27</v>
      </c>
      <c r="O251" s="56">
        <f t="shared" si="60"/>
        <v>42274</v>
      </c>
      <c r="P251" s="57" t="str">
        <f t="shared" si="61"/>
        <v>23:16:03</v>
      </c>
      <c r="Q251" s="58">
        <f t="shared" si="62"/>
        <v>0.96947916666666656</v>
      </c>
      <c r="R251" s="59">
        <f t="shared" si="63"/>
        <v>42274.96947916667</v>
      </c>
      <c r="S251" s="60"/>
      <c r="T251" s="60"/>
      <c r="U251" s="59" t="str">
        <f t="shared" si="46"/>
        <v/>
      </c>
      <c r="V251" s="61" t="str">
        <f t="shared" si="47"/>
        <v/>
      </c>
      <c r="W251" s="62" t="str">
        <f t="shared" si="64"/>
        <v/>
      </c>
      <c r="AC251" s="50"/>
      <c r="AD251" s="50"/>
      <c r="AE251" s="50"/>
      <c r="AF251" s="50"/>
    </row>
    <row r="252" spans="2:32" ht="27">
      <c r="B252" s="37" t="s">
        <v>20</v>
      </c>
      <c r="C252" s="51" t="s">
        <v>81</v>
      </c>
      <c r="D252" s="51"/>
      <c r="E252" s="52" t="s">
        <v>92</v>
      </c>
      <c r="F252" s="53">
        <v>42276</v>
      </c>
      <c r="G252" s="52" t="s">
        <v>31</v>
      </c>
      <c r="H252" s="54">
        <v>-1</v>
      </c>
      <c r="I252" s="55">
        <v>9345</v>
      </c>
      <c r="J252" s="55">
        <v>9345</v>
      </c>
      <c r="K252" s="54">
        <v>-1.5</v>
      </c>
      <c r="L252" s="54">
        <v>0</v>
      </c>
      <c r="M252" s="54" t="s">
        <v>53</v>
      </c>
      <c r="N252" s="56" t="str">
        <f t="shared" si="59"/>
        <v>2015-09-28</v>
      </c>
      <c r="O252" s="56">
        <f t="shared" si="60"/>
        <v>42275</v>
      </c>
      <c r="P252" s="57" t="str">
        <f t="shared" si="61"/>
        <v>02:20:50</v>
      </c>
      <c r="Q252" s="58">
        <f t="shared" si="62"/>
        <v>9.780092592592593E-2</v>
      </c>
      <c r="R252" s="59">
        <f t="shared" si="63"/>
        <v>42275.097800925927</v>
      </c>
      <c r="S252" s="60" t="s">
        <v>494</v>
      </c>
      <c r="T252" s="60"/>
      <c r="U252" s="59" t="str">
        <f t="shared" si="46"/>
        <v>Short</v>
      </c>
      <c r="V252" s="61">
        <f t="shared" si="47"/>
        <v>0.71666666666666545</v>
      </c>
      <c r="W252" s="62">
        <f t="shared" si="64"/>
        <v>-27.5</v>
      </c>
      <c r="AC252" s="50"/>
      <c r="AD252" s="50"/>
      <c r="AE252" s="50"/>
      <c r="AF252" s="50"/>
    </row>
    <row r="253" spans="2:32">
      <c r="B253" s="37" t="s">
        <v>20</v>
      </c>
      <c r="C253" s="51" t="s">
        <v>81</v>
      </c>
      <c r="D253" s="51"/>
      <c r="E253" s="52" t="s">
        <v>84</v>
      </c>
      <c r="F253" s="53">
        <v>42276</v>
      </c>
      <c r="G253" s="52" t="s">
        <v>17</v>
      </c>
      <c r="H253" s="54">
        <v>1</v>
      </c>
      <c r="I253" s="55">
        <v>9372.5</v>
      </c>
      <c r="J253" s="55">
        <v>-9372.5</v>
      </c>
      <c r="K253" s="54">
        <v>-1.5</v>
      </c>
      <c r="L253" s="54">
        <v>0</v>
      </c>
      <c r="M253" s="54" t="s">
        <v>56</v>
      </c>
      <c r="N253" s="56" t="str">
        <f t="shared" si="59"/>
        <v>2015-09-28</v>
      </c>
      <c r="O253" s="56">
        <f t="shared" si="60"/>
        <v>42275</v>
      </c>
      <c r="P253" s="57" t="str">
        <f t="shared" si="61"/>
        <v>02:21:33</v>
      </c>
      <c r="Q253" s="58">
        <f t="shared" si="62"/>
        <v>9.8298611111111114E-2</v>
      </c>
      <c r="R253" s="59">
        <f t="shared" si="63"/>
        <v>42275.098298611112</v>
      </c>
      <c r="S253" s="60"/>
      <c r="T253" s="60"/>
      <c r="U253" s="59" t="str">
        <f t="shared" si="46"/>
        <v/>
      </c>
      <c r="V253" s="61" t="str">
        <f t="shared" si="47"/>
        <v/>
      </c>
      <c r="W253" s="62" t="str">
        <f t="shared" si="64"/>
        <v/>
      </c>
      <c r="AC253" s="50"/>
      <c r="AD253" s="50"/>
      <c r="AE253" s="50"/>
      <c r="AF253" s="50"/>
    </row>
    <row r="254" spans="2:32" ht="27">
      <c r="B254" s="37" t="s">
        <v>20</v>
      </c>
      <c r="C254" s="51" t="s">
        <v>81</v>
      </c>
      <c r="D254" s="51"/>
      <c r="E254" s="52" t="s">
        <v>93</v>
      </c>
      <c r="F254" s="53">
        <v>42276</v>
      </c>
      <c r="G254" s="52" t="s">
        <v>31</v>
      </c>
      <c r="H254" s="54">
        <v>-1</v>
      </c>
      <c r="I254" s="55">
        <v>9352.5</v>
      </c>
      <c r="J254" s="55">
        <v>9352.5</v>
      </c>
      <c r="K254" s="54">
        <v>-1.5</v>
      </c>
      <c r="L254" s="54">
        <v>0</v>
      </c>
      <c r="M254" s="54" t="s">
        <v>53</v>
      </c>
      <c r="N254" s="56" t="str">
        <f t="shared" si="59"/>
        <v>2015-09-28</v>
      </c>
      <c r="O254" s="56">
        <f t="shared" si="60"/>
        <v>42275</v>
      </c>
      <c r="P254" s="57" t="str">
        <f t="shared" si="61"/>
        <v>02:24:09</v>
      </c>
      <c r="Q254" s="58">
        <f t="shared" si="62"/>
        <v>0.10010416666666666</v>
      </c>
      <c r="R254" s="59">
        <f t="shared" si="63"/>
        <v>42275.100104166668</v>
      </c>
      <c r="S254" s="60" t="s">
        <v>493</v>
      </c>
      <c r="T254" s="60"/>
      <c r="U254" s="59" t="str">
        <f t="shared" si="46"/>
        <v>Short</v>
      </c>
      <c r="V254" s="61">
        <f t="shared" si="47"/>
        <v>16.766666666666676</v>
      </c>
      <c r="W254" s="62">
        <f t="shared" si="64"/>
        <v>5</v>
      </c>
      <c r="AC254" s="50"/>
      <c r="AD254" s="50"/>
      <c r="AE254" s="50"/>
      <c r="AF254" s="50"/>
    </row>
    <row r="255" spans="2:32">
      <c r="B255" s="37" t="s">
        <v>20</v>
      </c>
      <c r="C255" s="51" t="s">
        <v>81</v>
      </c>
      <c r="D255" s="51"/>
      <c r="E255" s="52" t="s">
        <v>85</v>
      </c>
      <c r="F255" s="53">
        <v>42276</v>
      </c>
      <c r="G255" s="52" t="s">
        <v>17</v>
      </c>
      <c r="H255" s="54">
        <v>1</v>
      </c>
      <c r="I255" s="55">
        <v>9347.5</v>
      </c>
      <c r="J255" s="55">
        <v>-9347.5</v>
      </c>
      <c r="K255" s="54">
        <v>-1.5</v>
      </c>
      <c r="L255" s="54">
        <v>0</v>
      </c>
      <c r="M255" s="54" t="s">
        <v>56</v>
      </c>
      <c r="N255" s="56" t="str">
        <f t="shared" si="59"/>
        <v>2015-09-28</v>
      </c>
      <c r="O255" s="56">
        <f t="shared" si="60"/>
        <v>42275</v>
      </c>
      <c r="P255" s="57" t="str">
        <f t="shared" si="61"/>
        <v>02:40:55</v>
      </c>
      <c r="Q255" s="58">
        <f t="shared" si="62"/>
        <v>0.11174768518518519</v>
      </c>
      <c r="R255" s="59">
        <f t="shared" si="63"/>
        <v>42275.111747685187</v>
      </c>
      <c r="S255" s="60"/>
      <c r="T255" s="60"/>
      <c r="U255" s="59" t="str">
        <f t="shared" si="46"/>
        <v/>
      </c>
      <c r="V255" s="61" t="str">
        <f t="shared" si="47"/>
        <v/>
      </c>
      <c r="W255" s="62" t="str">
        <f t="shared" si="64"/>
        <v/>
      </c>
      <c r="AC255" s="50"/>
      <c r="AD255" s="50"/>
      <c r="AE255" s="50"/>
      <c r="AF255" s="50"/>
    </row>
    <row r="256" spans="2:32" ht="27">
      <c r="B256" s="37" t="s">
        <v>20</v>
      </c>
      <c r="C256" s="124" t="s">
        <v>81</v>
      </c>
      <c r="D256" s="124"/>
      <c r="E256" s="125" t="s">
        <v>94</v>
      </c>
      <c r="F256" s="126">
        <v>42277</v>
      </c>
      <c r="G256" s="125" t="s">
        <v>31</v>
      </c>
      <c r="H256" s="127">
        <v>-1</v>
      </c>
      <c r="I256" s="128">
        <v>9205</v>
      </c>
      <c r="J256" s="128">
        <v>9205</v>
      </c>
      <c r="K256" s="127">
        <v>-1.5</v>
      </c>
      <c r="L256" s="127">
        <v>0</v>
      </c>
      <c r="M256" s="127" t="s">
        <v>53</v>
      </c>
      <c r="N256" s="129" t="str">
        <f t="shared" si="59"/>
        <v>2015-09-28</v>
      </c>
      <c r="O256" s="129">
        <f t="shared" si="60"/>
        <v>42275</v>
      </c>
      <c r="P256" s="130" t="str">
        <f t="shared" si="61"/>
        <v>21:33:38</v>
      </c>
      <c r="Q256" s="131">
        <f t="shared" si="62"/>
        <v>0.89835648148148151</v>
      </c>
      <c r="R256" s="132">
        <f t="shared" si="63"/>
        <v>42275.898356481484</v>
      </c>
      <c r="S256" s="133" t="s">
        <v>492</v>
      </c>
      <c r="T256" s="133" t="s">
        <v>650</v>
      </c>
      <c r="U256" s="132" t="str">
        <f t="shared" si="46"/>
        <v>Short</v>
      </c>
      <c r="V256" s="134">
        <f t="shared" si="47"/>
        <v>3.1666666666666288</v>
      </c>
      <c r="W256" s="135">
        <f t="shared" si="64"/>
        <v>0</v>
      </c>
      <c r="AC256" s="50"/>
      <c r="AD256" s="50"/>
      <c r="AE256" s="50"/>
      <c r="AF256" s="50"/>
    </row>
    <row r="257" spans="2:32">
      <c r="B257" s="37" t="s">
        <v>20</v>
      </c>
      <c r="C257" s="124" t="s">
        <v>81</v>
      </c>
      <c r="D257" s="124"/>
      <c r="E257" s="125" t="s">
        <v>86</v>
      </c>
      <c r="F257" s="126">
        <v>42277</v>
      </c>
      <c r="G257" s="125" t="s">
        <v>17</v>
      </c>
      <c r="H257" s="127">
        <v>1</v>
      </c>
      <c r="I257" s="128">
        <v>9205</v>
      </c>
      <c r="J257" s="128">
        <v>-9205</v>
      </c>
      <c r="K257" s="127">
        <v>-1.5</v>
      </c>
      <c r="L257" s="127">
        <v>0</v>
      </c>
      <c r="M257" s="127" t="s">
        <v>56</v>
      </c>
      <c r="N257" s="129" t="str">
        <f t="shared" si="59"/>
        <v>2015-09-28</v>
      </c>
      <c r="O257" s="129">
        <f t="shared" si="60"/>
        <v>42275</v>
      </c>
      <c r="P257" s="130" t="str">
        <f t="shared" si="61"/>
        <v>21:36:48</v>
      </c>
      <c r="Q257" s="131">
        <f t="shared" si="62"/>
        <v>0.90055555555555555</v>
      </c>
      <c r="R257" s="132">
        <f t="shared" si="63"/>
        <v>42275.900555555556</v>
      </c>
      <c r="S257" s="199"/>
      <c r="T257" s="199"/>
      <c r="U257" s="132" t="str">
        <f t="shared" si="46"/>
        <v/>
      </c>
      <c r="V257" s="134" t="str">
        <f t="shared" si="47"/>
        <v/>
      </c>
      <c r="W257" s="135" t="str">
        <f t="shared" si="64"/>
        <v/>
      </c>
      <c r="AC257" s="50"/>
      <c r="AD257" s="50"/>
      <c r="AE257" s="50"/>
      <c r="AF257" s="50"/>
    </row>
    <row r="258" spans="2:32" ht="27">
      <c r="B258" s="37" t="s">
        <v>20</v>
      </c>
      <c r="C258" s="124" t="s">
        <v>81</v>
      </c>
      <c r="D258" s="124"/>
      <c r="E258" s="125" t="s">
        <v>95</v>
      </c>
      <c r="F258" s="126">
        <v>42277</v>
      </c>
      <c r="G258" s="125" t="s">
        <v>31</v>
      </c>
      <c r="H258" s="127">
        <v>-1</v>
      </c>
      <c r="I258" s="128">
        <v>9132.5</v>
      </c>
      <c r="J258" s="128">
        <v>9132.5</v>
      </c>
      <c r="K258" s="127">
        <v>-1.5</v>
      </c>
      <c r="L258" s="127">
        <v>0</v>
      </c>
      <c r="M258" s="127" t="s">
        <v>53</v>
      </c>
      <c r="N258" s="129" t="str">
        <f t="shared" si="59"/>
        <v>2015-09-28</v>
      </c>
      <c r="O258" s="129">
        <f t="shared" si="60"/>
        <v>42275</v>
      </c>
      <c r="P258" s="130" t="str">
        <f t="shared" si="61"/>
        <v>22:40:45</v>
      </c>
      <c r="Q258" s="131">
        <f t="shared" si="62"/>
        <v>0.94496527777777783</v>
      </c>
      <c r="R258" s="132">
        <f t="shared" si="63"/>
        <v>42275.944965277777</v>
      </c>
      <c r="S258" s="133" t="s">
        <v>491</v>
      </c>
      <c r="T258" s="133" t="s">
        <v>650</v>
      </c>
      <c r="U258" s="132" t="str">
        <f t="shared" si="46"/>
        <v>Short</v>
      </c>
      <c r="V258" s="134">
        <f t="shared" si="47"/>
        <v>10.083333333333204</v>
      </c>
      <c r="W258" s="135">
        <f t="shared" si="64"/>
        <v>15</v>
      </c>
      <c r="AC258" s="50"/>
      <c r="AD258" s="50"/>
      <c r="AE258" s="50"/>
      <c r="AF258" s="50"/>
    </row>
    <row r="259" spans="2:32">
      <c r="B259" s="37" t="s">
        <v>20</v>
      </c>
      <c r="C259" s="124" t="s">
        <v>81</v>
      </c>
      <c r="D259" s="124"/>
      <c r="E259" s="125" t="s">
        <v>87</v>
      </c>
      <c r="F259" s="126">
        <v>42277</v>
      </c>
      <c r="G259" s="125" t="s">
        <v>17</v>
      </c>
      <c r="H259" s="127">
        <v>1</v>
      </c>
      <c r="I259" s="128">
        <v>9117.5</v>
      </c>
      <c r="J259" s="128">
        <v>-9117.5</v>
      </c>
      <c r="K259" s="127">
        <v>-1.5</v>
      </c>
      <c r="L259" s="127">
        <v>0</v>
      </c>
      <c r="M259" s="127" t="s">
        <v>56</v>
      </c>
      <c r="N259" s="129" t="str">
        <f t="shared" si="59"/>
        <v>2015-09-28</v>
      </c>
      <c r="O259" s="129">
        <f t="shared" si="60"/>
        <v>42275</v>
      </c>
      <c r="P259" s="130" t="str">
        <f t="shared" si="61"/>
        <v>22:50:50</v>
      </c>
      <c r="Q259" s="131">
        <f t="shared" si="62"/>
        <v>0.95196759259259256</v>
      </c>
      <c r="R259" s="132">
        <f t="shared" si="63"/>
        <v>42275.951967592591</v>
      </c>
      <c r="S259" s="133"/>
      <c r="T259" s="133"/>
      <c r="U259" s="132" t="str">
        <f t="shared" ref="U259:U261" si="65">IF(M259="O",IF(H259=1,"Long","Short"),"")</f>
        <v/>
      </c>
      <c r="V259" s="134" t="str">
        <f t="shared" si="47"/>
        <v/>
      </c>
      <c r="W259" s="135" t="str">
        <f t="shared" si="64"/>
        <v/>
      </c>
      <c r="AC259" s="50"/>
      <c r="AD259" s="50"/>
      <c r="AE259" s="50"/>
      <c r="AF259" s="50"/>
    </row>
    <row r="260" spans="2:32" ht="54">
      <c r="B260" s="37" t="s">
        <v>20</v>
      </c>
      <c r="C260" s="38" t="s">
        <v>81</v>
      </c>
      <c r="D260" s="38"/>
      <c r="E260" s="37" t="s">
        <v>96</v>
      </c>
      <c r="F260" s="39">
        <v>42278</v>
      </c>
      <c r="G260" s="37" t="s">
        <v>31</v>
      </c>
      <c r="H260" s="40">
        <v>-1</v>
      </c>
      <c r="I260" s="41">
        <v>9310</v>
      </c>
      <c r="J260" s="41">
        <v>9310</v>
      </c>
      <c r="K260" s="40">
        <v>-1.5</v>
      </c>
      <c r="L260" s="40">
        <v>0</v>
      </c>
      <c r="M260" s="40" t="s">
        <v>53</v>
      </c>
      <c r="N260" s="42" t="str">
        <f t="shared" si="59"/>
        <v>2015-09-30</v>
      </c>
      <c r="O260" s="42">
        <f t="shared" si="60"/>
        <v>42277</v>
      </c>
      <c r="P260" s="43" t="str">
        <f t="shared" si="61"/>
        <v>01:21:34</v>
      </c>
      <c r="Q260" s="44">
        <f t="shared" si="62"/>
        <v>5.6643518518518517E-2</v>
      </c>
      <c r="R260" s="45">
        <f t="shared" si="63"/>
        <v>42277.056643518517</v>
      </c>
      <c r="S260" s="46" t="s">
        <v>490</v>
      </c>
      <c r="T260" s="46" t="s">
        <v>649</v>
      </c>
      <c r="U260" s="45" t="str">
        <f t="shared" si="65"/>
        <v>Short</v>
      </c>
      <c r="V260" s="47">
        <f t="shared" si="47"/>
        <v>23.500000000000007</v>
      </c>
      <c r="W260" s="48">
        <f t="shared" si="64"/>
        <v>-2.5</v>
      </c>
      <c r="AC260" s="50"/>
      <c r="AD260" s="50"/>
      <c r="AE260" s="50"/>
      <c r="AF260" s="50"/>
    </row>
    <row r="261" spans="2:32">
      <c r="B261" s="37" t="s">
        <v>20</v>
      </c>
      <c r="C261" s="38" t="s">
        <v>81</v>
      </c>
      <c r="D261" s="38"/>
      <c r="E261" s="37" t="s">
        <v>88</v>
      </c>
      <c r="F261" s="39">
        <v>42278</v>
      </c>
      <c r="G261" s="37" t="s">
        <v>17</v>
      </c>
      <c r="H261" s="40">
        <v>1</v>
      </c>
      <c r="I261" s="41">
        <v>9312.5</v>
      </c>
      <c r="J261" s="41">
        <v>-9312.5</v>
      </c>
      <c r="K261" s="40">
        <v>-1.5</v>
      </c>
      <c r="L261" s="40">
        <v>0</v>
      </c>
      <c r="M261" s="40" t="s">
        <v>56</v>
      </c>
      <c r="N261" s="42" t="str">
        <f t="shared" si="59"/>
        <v>2015-09-30</v>
      </c>
      <c r="O261" s="42">
        <f t="shared" si="60"/>
        <v>42277</v>
      </c>
      <c r="P261" s="43" t="str">
        <f t="shared" si="61"/>
        <v>01:45:04</v>
      </c>
      <c r="Q261" s="44">
        <f t="shared" si="62"/>
        <v>7.2962962962962966E-2</v>
      </c>
      <c r="R261" s="45">
        <f t="shared" si="63"/>
        <v>42277.072962962964</v>
      </c>
      <c r="S261" s="46"/>
      <c r="T261" s="46"/>
      <c r="U261" s="45" t="str">
        <f t="shared" si="65"/>
        <v/>
      </c>
      <c r="V261" s="47" t="str">
        <f>IF(M261="O",IF(Q261&gt;Q262,24*60*(Q262-Q261)+24*60,24*60*(Q262-Q261)),"")</f>
        <v/>
      </c>
      <c r="W261" s="48" t="str">
        <f>IF(M261="O",-(H261*I261+H262*I262),"")</f>
        <v/>
      </c>
      <c r="AC261" s="50"/>
      <c r="AD261" s="50"/>
    </row>
    <row r="262" spans="2:32">
      <c r="B262" s="234"/>
      <c r="C262" s="234"/>
      <c r="D262" s="234"/>
      <c r="E262" s="234"/>
      <c r="F262" s="234"/>
      <c r="G262" s="234"/>
      <c r="H262" s="150"/>
      <c r="I262" s="151"/>
      <c r="J262" s="151"/>
      <c r="K262" s="150"/>
      <c r="L262" s="150"/>
      <c r="M262" s="152"/>
      <c r="N262" s="153"/>
      <c r="O262" s="153"/>
      <c r="Q262" s="154"/>
      <c r="R262" s="155"/>
      <c r="S262" s="156"/>
      <c r="T262" s="156"/>
      <c r="U262" s="155"/>
      <c r="AC262" s="157"/>
      <c r="AD262" s="157"/>
    </row>
    <row r="263" spans="2:32">
      <c r="B263" s="235"/>
      <c r="C263" s="235"/>
      <c r="D263" s="235"/>
      <c r="E263" s="235"/>
      <c r="F263" s="235"/>
      <c r="G263" s="235"/>
      <c r="H263" s="235"/>
      <c r="I263" s="235"/>
      <c r="J263" s="235"/>
      <c r="K263" s="235"/>
      <c r="L263" s="235"/>
      <c r="M263" s="235"/>
      <c r="N263" s="153"/>
      <c r="O263" s="153"/>
      <c r="Q263" s="154"/>
      <c r="R263" s="155"/>
      <c r="S263" s="156"/>
      <c r="T263" s="156"/>
      <c r="U263" s="155"/>
      <c r="V263" s="45">
        <v>1</v>
      </c>
      <c r="W263" s="48">
        <f>LARGE($W$2:$W$260,V263)</f>
        <v>150</v>
      </c>
      <c r="X263" s="48">
        <f>SMALL($W$2:$W$260,V263)</f>
        <v>-407.5</v>
      </c>
      <c r="AC263" s="157"/>
      <c r="AD263" s="157"/>
    </row>
    <row r="264" spans="2:32">
      <c r="B264" s="234"/>
      <c r="C264" s="234"/>
      <c r="D264" s="234"/>
      <c r="E264" s="234"/>
      <c r="F264" s="234"/>
      <c r="G264" s="234"/>
      <c r="H264" s="150">
        <f t="array" ref="H264">SUM(ABS(H2:H261))</f>
        <v>256</v>
      </c>
      <c r="I264" s="150"/>
      <c r="J264" s="150"/>
      <c r="K264" s="150"/>
      <c r="L264" s="150"/>
      <c r="M264" s="152"/>
      <c r="N264" s="153"/>
      <c r="O264" s="153"/>
      <c r="Q264" s="154"/>
      <c r="R264" s="155"/>
      <c r="S264" s="156"/>
      <c r="T264" s="156"/>
      <c r="U264" s="155"/>
      <c r="V264" s="158">
        <v>2</v>
      </c>
      <c r="W264" s="48">
        <f>LARGE($W$2:$W$260,V264)</f>
        <v>150</v>
      </c>
      <c r="X264" s="48">
        <f>SMALL($W$2:$W$260,V264)</f>
        <v>-162.5</v>
      </c>
      <c r="AC264" s="157"/>
      <c r="AD264" s="157"/>
    </row>
    <row r="265" spans="2:32">
      <c r="B265" s="235"/>
      <c r="C265" s="235"/>
      <c r="D265" s="235"/>
      <c r="E265" s="235"/>
      <c r="F265" s="235"/>
      <c r="G265" s="235"/>
      <c r="H265" s="235"/>
      <c r="I265" s="235"/>
      <c r="J265" s="235"/>
      <c r="K265" s="235"/>
      <c r="L265" s="235"/>
      <c r="M265" s="235"/>
      <c r="N265" s="153"/>
      <c r="O265" s="153"/>
      <c r="Q265" s="154"/>
      <c r="R265" s="155"/>
      <c r="S265" s="156"/>
      <c r="T265" s="156"/>
      <c r="U265" s="155"/>
      <c r="V265" s="158">
        <v>3</v>
      </c>
      <c r="W265" s="48">
        <f>LARGE($W$2:$W$260,V265)</f>
        <v>142.5</v>
      </c>
      <c r="X265" s="48">
        <f>SMALL($W$2:$W$260,V265)</f>
        <v>-157.5</v>
      </c>
      <c r="AC265" s="157"/>
      <c r="AD265" s="157"/>
    </row>
    <row r="266" spans="2:32">
      <c r="V266" s="158">
        <v>4</v>
      </c>
      <c r="W266" s="48">
        <f>LARGE($W$2:$W$260,V266)</f>
        <v>77.5</v>
      </c>
      <c r="X266" s="48">
        <f t="shared" ref="X266:X280" si="66">SMALL($W$2:$W$260,V266)</f>
        <v>-137.5</v>
      </c>
    </row>
    <row r="267" spans="2:32">
      <c r="C267" s="48" t="s">
        <v>522</v>
      </c>
      <c r="E267" s="48" t="s">
        <v>523</v>
      </c>
      <c r="V267" s="158">
        <v>5</v>
      </c>
      <c r="W267" s="48">
        <f t="shared" ref="W267:W324" si="67">LARGE($W$2:$W$260,V267)</f>
        <v>77.5</v>
      </c>
      <c r="X267" s="48">
        <f t="shared" si="66"/>
        <v>-120</v>
      </c>
    </row>
    <row r="268" spans="2:32">
      <c r="C268" s="48">
        <v>6</v>
      </c>
      <c r="E268" s="48">
        <v>32</v>
      </c>
      <c r="V268" s="158">
        <v>6</v>
      </c>
      <c r="W268" s="48">
        <f t="shared" si="67"/>
        <v>75</v>
      </c>
      <c r="X268" s="48">
        <f t="shared" si="66"/>
        <v>-117.5</v>
      </c>
    </row>
    <row r="269" spans="2:32">
      <c r="C269" s="48">
        <v>7</v>
      </c>
      <c r="E269" s="48">
        <v>6</v>
      </c>
      <c r="V269" s="158">
        <v>7</v>
      </c>
      <c r="W269" s="48">
        <f t="shared" si="67"/>
        <v>75</v>
      </c>
      <c r="X269" s="48">
        <f t="shared" si="66"/>
        <v>-117.5</v>
      </c>
    </row>
    <row r="270" spans="2:32">
      <c r="C270" s="48">
        <v>8</v>
      </c>
      <c r="E270" s="48">
        <v>3</v>
      </c>
      <c r="V270" s="158">
        <v>8</v>
      </c>
      <c r="W270" s="48">
        <f t="shared" si="67"/>
        <v>72.5</v>
      </c>
      <c r="X270" s="48">
        <f t="shared" si="66"/>
        <v>-110</v>
      </c>
    </row>
    <row r="271" spans="2:32">
      <c r="C271" s="48">
        <v>9</v>
      </c>
      <c r="E271" s="48">
        <v>13</v>
      </c>
      <c r="V271" s="158">
        <v>9</v>
      </c>
      <c r="W271" s="48">
        <f t="shared" si="67"/>
        <v>70</v>
      </c>
      <c r="X271" s="48">
        <f t="shared" si="66"/>
        <v>-110</v>
      </c>
    </row>
    <row r="272" spans="2:32">
      <c r="C272" s="48">
        <v>10</v>
      </c>
      <c r="E272" s="48">
        <v>9</v>
      </c>
      <c r="V272" s="158">
        <v>10</v>
      </c>
      <c r="W272" s="48">
        <f t="shared" si="67"/>
        <v>67.5</v>
      </c>
      <c r="X272" s="48">
        <f t="shared" si="66"/>
        <v>-105</v>
      </c>
    </row>
    <row r="273" spans="3:24">
      <c r="V273" s="158">
        <v>11</v>
      </c>
      <c r="W273" s="48">
        <f t="shared" si="67"/>
        <v>65</v>
      </c>
      <c r="X273" s="48">
        <f t="shared" si="66"/>
        <v>-100</v>
      </c>
    </row>
    <row r="274" spans="3:24">
      <c r="C274" s="48" t="s">
        <v>524</v>
      </c>
      <c r="F274" s="48" t="s">
        <v>525</v>
      </c>
      <c r="V274" s="158">
        <v>12</v>
      </c>
      <c r="W274" s="48">
        <f t="shared" si="67"/>
        <v>65</v>
      </c>
      <c r="X274" s="48">
        <f t="shared" si="66"/>
        <v>-100</v>
      </c>
    </row>
    <row r="275" spans="3:24">
      <c r="F275" s="48" t="s">
        <v>536</v>
      </c>
      <c r="V275" s="158">
        <v>13</v>
      </c>
      <c r="W275" s="48">
        <f t="shared" si="67"/>
        <v>60</v>
      </c>
      <c r="X275" s="48">
        <f t="shared" si="66"/>
        <v>-85</v>
      </c>
    </row>
    <row r="276" spans="3:24">
      <c r="F276" s="48" t="s">
        <v>526</v>
      </c>
      <c r="V276" s="158">
        <v>14</v>
      </c>
      <c r="W276" s="48">
        <f t="shared" si="67"/>
        <v>55</v>
      </c>
      <c r="X276" s="48">
        <f t="shared" si="66"/>
        <v>-85</v>
      </c>
    </row>
    <row r="277" spans="3:24">
      <c r="F277" s="48" t="s">
        <v>527</v>
      </c>
      <c r="V277" s="158">
        <v>15</v>
      </c>
      <c r="W277" s="48">
        <f t="shared" si="67"/>
        <v>55</v>
      </c>
      <c r="X277" s="48">
        <f t="shared" si="66"/>
        <v>-80</v>
      </c>
    </row>
    <row r="278" spans="3:24">
      <c r="F278" s="48" t="s">
        <v>528</v>
      </c>
      <c r="V278" s="158">
        <v>16</v>
      </c>
      <c r="W278" s="48">
        <f t="shared" si="67"/>
        <v>52.5</v>
      </c>
      <c r="X278" s="48">
        <f t="shared" si="66"/>
        <v>-77.5</v>
      </c>
    </row>
    <row r="279" spans="3:24">
      <c r="F279" s="48" t="s">
        <v>531</v>
      </c>
      <c r="V279" s="158">
        <v>17</v>
      </c>
      <c r="W279" s="48">
        <f t="shared" si="67"/>
        <v>52.5</v>
      </c>
      <c r="X279" s="48">
        <f t="shared" si="66"/>
        <v>-77.5</v>
      </c>
    </row>
    <row r="280" spans="3:24">
      <c r="F280" s="48" t="s">
        <v>532</v>
      </c>
      <c r="V280" s="158">
        <f>V279+1</f>
        <v>18</v>
      </c>
      <c r="W280" s="48">
        <f t="shared" si="67"/>
        <v>47.5</v>
      </c>
      <c r="X280" s="48">
        <f t="shared" si="66"/>
        <v>-72.5</v>
      </c>
    </row>
    <row r="281" spans="3:24">
      <c r="V281" s="158">
        <f t="shared" ref="V281:V324" si="68">V280+1</f>
        <v>19</v>
      </c>
      <c r="W281" s="48">
        <f t="shared" si="67"/>
        <v>45</v>
      </c>
      <c r="X281" s="48">
        <f t="shared" ref="X281:X294" si="69">SMALL($W$2:$W$260,V281)</f>
        <v>-70</v>
      </c>
    </row>
    <row r="282" spans="3:24">
      <c r="V282" s="158">
        <f t="shared" si="68"/>
        <v>20</v>
      </c>
      <c r="W282" s="48">
        <f t="shared" si="67"/>
        <v>45</v>
      </c>
      <c r="X282" s="48">
        <f t="shared" si="69"/>
        <v>-62.5</v>
      </c>
    </row>
    <row r="283" spans="3:24">
      <c r="C283" s="48" t="s">
        <v>601</v>
      </c>
      <c r="E283" s="161"/>
      <c r="F283" s="161"/>
      <c r="G283" s="161"/>
      <c r="H283" s="161"/>
      <c r="I283" s="161"/>
      <c r="J283" s="161"/>
      <c r="K283" s="161"/>
      <c r="L283" s="161"/>
      <c r="M283" s="161"/>
      <c r="N283" s="161"/>
      <c r="O283" s="161"/>
      <c r="P283" s="161"/>
      <c r="Q283" s="161"/>
      <c r="R283" s="161"/>
      <c r="S283" s="162"/>
      <c r="V283" s="158">
        <f t="shared" si="68"/>
        <v>21</v>
      </c>
      <c r="W283" s="48">
        <f t="shared" si="67"/>
        <v>42.5</v>
      </c>
      <c r="X283" s="48">
        <f t="shared" si="69"/>
        <v>-52.5</v>
      </c>
    </row>
    <row r="284" spans="3:24">
      <c r="D284" s="160"/>
      <c r="F284" s="159" t="s">
        <v>603</v>
      </c>
      <c r="K284" s="159" t="s">
        <v>604</v>
      </c>
      <c r="S284" s="48"/>
      <c r="T284" s="48"/>
      <c r="V284" s="158">
        <f t="shared" si="68"/>
        <v>22</v>
      </c>
      <c r="W284" s="48">
        <f t="shared" si="67"/>
        <v>42.5</v>
      </c>
      <c r="X284" s="48">
        <f t="shared" si="69"/>
        <v>-50</v>
      </c>
    </row>
    <row r="285" spans="3:24">
      <c r="D285" s="160"/>
      <c r="E285" s="159">
        <v>1</v>
      </c>
      <c r="F285" s="48" t="s">
        <v>632</v>
      </c>
      <c r="K285" s="48" t="s">
        <v>610</v>
      </c>
      <c r="S285" s="48"/>
      <c r="T285" s="48"/>
      <c r="V285" s="158">
        <f t="shared" si="68"/>
        <v>23</v>
      </c>
      <c r="W285" s="48">
        <f t="shared" si="67"/>
        <v>42.5</v>
      </c>
      <c r="X285" s="48">
        <f t="shared" si="69"/>
        <v>-50</v>
      </c>
    </row>
    <row r="286" spans="3:24">
      <c r="D286" s="160"/>
      <c r="E286" s="159">
        <v>2</v>
      </c>
      <c r="F286" s="48" t="s">
        <v>602</v>
      </c>
      <c r="K286" s="48" t="s">
        <v>605</v>
      </c>
      <c r="S286" s="48"/>
      <c r="T286" s="48"/>
      <c r="V286" s="158">
        <f t="shared" si="68"/>
        <v>24</v>
      </c>
      <c r="W286" s="48">
        <f t="shared" si="67"/>
        <v>40</v>
      </c>
      <c r="X286" s="48">
        <f t="shared" si="69"/>
        <v>-42.5</v>
      </c>
    </row>
    <row r="287" spans="3:24">
      <c r="D287" s="160"/>
      <c r="E287" s="159">
        <v>3</v>
      </c>
      <c r="F287" s="48" t="s">
        <v>606</v>
      </c>
      <c r="K287" s="48" t="s">
        <v>609</v>
      </c>
      <c r="S287" s="48"/>
      <c r="T287" s="48"/>
      <c r="V287" s="158">
        <f t="shared" si="68"/>
        <v>25</v>
      </c>
      <c r="W287" s="48">
        <f t="shared" si="67"/>
        <v>30</v>
      </c>
      <c r="X287" s="48">
        <f t="shared" si="69"/>
        <v>-40</v>
      </c>
    </row>
    <row r="288" spans="3:24">
      <c r="D288" s="160"/>
      <c r="E288" s="159">
        <v>4</v>
      </c>
      <c r="F288" s="48" t="s">
        <v>607</v>
      </c>
      <c r="K288" s="48" t="s">
        <v>608</v>
      </c>
      <c r="S288" s="48"/>
      <c r="T288" s="48"/>
      <c r="V288" s="158">
        <f t="shared" si="68"/>
        <v>26</v>
      </c>
      <c r="W288" s="48">
        <f t="shared" si="67"/>
        <v>30</v>
      </c>
      <c r="X288" s="48">
        <f t="shared" si="69"/>
        <v>-37.5</v>
      </c>
    </row>
    <row r="289" spans="3:24">
      <c r="D289" s="160"/>
      <c r="E289" s="159">
        <v>5</v>
      </c>
      <c r="F289" s="48" t="s">
        <v>615</v>
      </c>
      <c r="S289" s="48"/>
      <c r="T289" s="48"/>
      <c r="V289" s="158">
        <f t="shared" si="68"/>
        <v>27</v>
      </c>
      <c r="W289" s="48">
        <f t="shared" si="67"/>
        <v>27.5</v>
      </c>
      <c r="X289" s="48">
        <f t="shared" si="69"/>
        <v>-37.5</v>
      </c>
    </row>
    <row r="290" spans="3:24">
      <c r="E290" s="159">
        <v>6</v>
      </c>
      <c r="F290" s="48" t="s">
        <v>636</v>
      </c>
      <c r="K290" s="48" t="s">
        <v>637</v>
      </c>
      <c r="S290" s="48"/>
      <c r="T290" s="48"/>
      <c r="V290" s="158">
        <f t="shared" si="68"/>
        <v>28</v>
      </c>
      <c r="W290" s="48">
        <f t="shared" si="67"/>
        <v>25</v>
      </c>
      <c r="X290" s="48">
        <f t="shared" si="69"/>
        <v>-37.5</v>
      </c>
    </row>
    <row r="291" spans="3:24">
      <c r="K291" s="159"/>
      <c r="V291" s="158">
        <f t="shared" si="68"/>
        <v>29</v>
      </c>
      <c r="W291" s="48">
        <f t="shared" si="67"/>
        <v>22.5</v>
      </c>
      <c r="X291" s="48">
        <f t="shared" si="69"/>
        <v>-37.5</v>
      </c>
    </row>
    <row r="292" spans="3:24" ht="12.75" customHeight="1">
      <c r="C292" s="48" t="s">
        <v>651</v>
      </c>
      <c r="V292" s="158">
        <f t="shared" si="68"/>
        <v>30</v>
      </c>
      <c r="W292" s="48">
        <f t="shared" si="67"/>
        <v>22.5</v>
      </c>
      <c r="X292" s="48">
        <f t="shared" si="69"/>
        <v>-37.5</v>
      </c>
    </row>
    <row r="293" spans="3:24" ht="69" customHeight="1">
      <c r="E293" s="210">
        <v>1</v>
      </c>
      <c r="F293" s="236" t="s">
        <v>653</v>
      </c>
      <c r="G293" s="237"/>
      <c r="H293" s="237"/>
      <c r="I293" s="237"/>
      <c r="J293" s="237"/>
      <c r="K293" s="237"/>
      <c r="L293" s="237"/>
      <c r="M293" s="237"/>
      <c r="N293" s="237"/>
      <c r="O293" s="237"/>
      <c r="P293" s="237"/>
      <c r="Q293" s="237"/>
      <c r="R293" s="237"/>
      <c r="S293" s="238"/>
      <c r="V293" s="158">
        <f t="shared" si="68"/>
        <v>31</v>
      </c>
      <c r="W293" s="48">
        <f t="shared" si="67"/>
        <v>22.5</v>
      </c>
      <c r="X293" s="48">
        <f t="shared" si="69"/>
        <v>-37.5</v>
      </c>
    </row>
    <row r="294" spans="3:24">
      <c r="E294" s="210">
        <v>2</v>
      </c>
      <c r="F294" s="239" t="s">
        <v>652</v>
      </c>
      <c r="G294" s="240"/>
      <c r="H294" s="240"/>
      <c r="I294" s="240"/>
      <c r="J294" s="240"/>
      <c r="K294" s="240"/>
      <c r="L294" s="240"/>
      <c r="M294" s="240"/>
      <c r="N294" s="240"/>
      <c r="O294" s="240"/>
      <c r="P294" s="240"/>
      <c r="Q294" s="240"/>
      <c r="R294" s="240"/>
      <c r="S294" s="241"/>
      <c r="V294" s="158">
        <f t="shared" si="68"/>
        <v>32</v>
      </c>
      <c r="W294" s="48">
        <f t="shared" si="67"/>
        <v>22.5</v>
      </c>
      <c r="X294" s="48">
        <f t="shared" si="69"/>
        <v>-35</v>
      </c>
    </row>
    <row r="295" spans="3:24" ht="39.75" customHeight="1">
      <c r="E295" s="232">
        <v>3</v>
      </c>
      <c r="F295" s="226" t="s">
        <v>654</v>
      </c>
      <c r="G295" s="227"/>
      <c r="H295" s="227"/>
      <c r="I295" s="227"/>
      <c r="J295" s="227"/>
      <c r="K295" s="227"/>
      <c r="L295" s="227"/>
      <c r="M295" s="227"/>
      <c r="N295" s="227"/>
      <c r="O295" s="227"/>
      <c r="P295" s="227"/>
      <c r="Q295" s="227"/>
      <c r="R295" s="227"/>
      <c r="S295" s="228"/>
      <c r="V295" s="158">
        <f t="shared" si="68"/>
        <v>33</v>
      </c>
      <c r="W295" s="48">
        <f t="shared" si="67"/>
        <v>20</v>
      </c>
      <c r="X295" s="48">
        <f t="shared" ref="X295:X324" si="70">SMALL($W$2:$W$260,V295)</f>
        <v>-35</v>
      </c>
    </row>
    <row r="296" spans="3:24">
      <c r="E296" s="233"/>
      <c r="F296" s="229"/>
      <c r="G296" s="230"/>
      <c r="H296" s="230"/>
      <c r="I296" s="230"/>
      <c r="J296" s="230"/>
      <c r="K296" s="230"/>
      <c r="L296" s="230"/>
      <c r="M296" s="230"/>
      <c r="N296" s="230"/>
      <c r="O296" s="230"/>
      <c r="P296" s="230"/>
      <c r="Q296" s="230"/>
      <c r="R296" s="230"/>
      <c r="S296" s="231"/>
      <c r="V296" s="158">
        <f t="shared" si="68"/>
        <v>34</v>
      </c>
      <c r="W296" s="48">
        <f t="shared" si="67"/>
        <v>20</v>
      </c>
      <c r="X296" s="48">
        <f t="shared" si="70"/>
        <v>-35</v>
      </c>
    </row>
    <row r="297" spans="3:24">
      <c r="E297" s="210">
        <v>4</v>
      </c>
      <c r="F297" s="239" t="s">
        <v>655</v>
      </c>
      <c r="G297" s="240"/>
      <c r="H297" s="240"/>
      <c r="I297" s="240"/>
      <c r="J297" s="240"/>
      <c r="K297" s="240"/>
      <c r="L297" s="240"/>
      <c r="M297" s="240"/>
      <c r="N297" s="240"/>
      <c r="O297" s="240"/>
      <c r="P297" s="240"/>
      <c r="Q297" s="240"/>
      <c r="R297" s="240"/>
      <c r="S297" s="241"/>
      <c r="V297" s="158">
        <f t="shared" si="68"/>
        <v>35</v>
      </c>
      <c r="W297" s="48">
        <f t="shared" si="67"/>
        <v>17.5</v>
      </c>
      <c r="X297" s="48">
        <f t="shared" si="70"/>
        <v>-32.5</v>
      </c>
    </row>
    <row r="298" spans="3:24">
      <c r="E298" s="210">
        <v>5</v>
      </c>
      <c r="F298" s="239" t="s">
        <v>656</v>
      </c>
      <c r="G298" s="240"/>
      <c r="H298" s="240"/>
      <c r="I298" s="240"/>
      <c r="J298" s="240"/>
      <c r="K298" s="240"/>
      <c r="L298" s="240"/>
      <c r="M298" s="240"/>
      <c r="N298" s="240"/>
      <c r="O298" s="240"/>
      <c r="P298" s="240"/>
      <c r="Q298" s="240"/>
      <c r="R298" s="240"/>
      <c r="S298" s="241"/>
      <c r="V298" s="158">
        <f t="shared" si="68"/>
        <v>36</v>
      </c>
      <c r="W298" s="48">
        <f t="shared" si="67"/>
        <v>15</v>
      </c>
      <c r="X298" s="48">
        <f t="shared" si="70"/>
        <v>-32.5</v>
      </c>
    </row>
    <row r="299" spans="3:24">
      <c r="E299" s="210">
        <v>6</v>
      </c>
      <c r="F299" s="239" t="s">
        <v>657</v>
      </c>
      <c r="G299" s="240"/>
      <c r="H299" s="240"/>
      <c r="I299" s="240"/>
      <c r="J299" s="240"/>
      <c r="K299" s="240"/>
      <c r="L299" s="240"/>
      <c r="M299" s="240"/>
      <c r="N299" s="240"/>
      <c r="O299" s="240"/>
      <c r="P299" s="240"/>
      <c r="Q299" s="240"/>
      <c r="R299" s="240"/>
      <c r="S299" s="241"/>
      <c r="V299" s="158">
        <f t="shared" si="68"/>
        <v>37</v>
      </c>
      <c r="W299" s="48">
        <f t="shared" si="67"/>
        <v>15</v>
      </c>
      <c r="X299" s="48">
        <f t="shared" si="70"/>
        <v>-32.5</v>
      </c>
    </row>
    <row r="300" spans="3:24">
      <c r="E300" s="210">
        <v>7</v>
      </c>
      <c r="F300" s="239" t="s">
        <v>659</v>
      </c>
      <c r="G300" s="240"/>
      <c r="H300" s="240"/>
      <c r="I300" s="240"/>
      <c r="J300" s="240"/>
      <c r="K300" s="240"/>
      <c r="L300" s="240"/>
      <c r="M300" s="240"/>
      <c r="N300" s="240"/>
      <c r="O300" s="240"/>
      <c r="P300" s="240"/>
      <c r="Q300" s="240"/>
      <c r="R300" s="240"/>
      <c r="S300" s="241"/>
      <c r="V300" s="158">
        <f t="shared" si="68"/>
        <v>38</v>
      </c>
      <c r="W300" s="48">
        <f t="shared" si="67"/>
        <v>12.5</v>
      </c>
      <c r="X300" s="48">
        <f t="shared" si="70"/>
        <v>-32.5</v>
      </c>
    </row>
    <row r="301" spans="3:24">
      <c r="E301" s="210">
        <v>8</v>
      </c>
      <c r="F301" s="239" t="s">
        <v>658</v>
      </c>
      <c r="G301" s="240"/>
      <c r="H301" s="240"/>
      <c r="I301" s="240"/>
      <c r="J301" s="240"/>
      <c r="K301" s="240"/>
      <c r="L301" s="240"/>
      <c r="M301" s="240"/>
      <c r="N301" s="240"/>
      <c r="O301" s="240"/>
      <c r="P301" s="240"/>
      <c r="Q301" s="240"/>
      <c r="R301" s="240"/>
      <c r="S301" s="241"/>
      <c r="V301" s="158">
        <f t="shared" si="68"/>
        <v>39</v>
      </c>
      <c r="W301" s="48">
        <f t="shared" si="67"/>
        <v>12.5</v>
      </c>
      <c r="X301" s="48">
        <f t="shared" si="70"/>
        <v>-30</v>
      </c>
    </row>
    <row r="302" spans="3:24">
      <c r="E302" s="210">
        <v>9</v>
      </c>
      <c r="F302" s="239" t="s">
        <v>660</v>
      </c>
      <c r="G302" s="240"/>
      <c r="H302" s="240"/>
      <c r="I302" s="240"/>
      <c r="J302" s="240"/>
      <c r="K302" s="240"/>
      <c r="L302" s="240"/>
      <c r="M302" s="240"/>
      <c r="N302" s="240"/>
      <c r="O302" s="240"/>
      <c r="P302" s="240"/>
      <c r="Q302" s="240"/>
      <c r="R302" s="240"/>
      <c r="S302" s="241"/>
      <c r="V302" s="158">
        <f t="shared" si="68"/>
        <v>40</v>
      </c>
      <c r="W302" s="48">
        <f t="shared" si="67"/>
        <v>10</v>
      </c>
      <c r="X302" s="48">
        <f t="shared" si="70"/>
        <v>-30</v>
      </c>
    </row>
    <row r="303" spans="3:24">
      <c r="E303" s="232">
        <v>10</v>
      </c>
      <c r="F303" s="226" t="s">
        <v>661</v>
      </c>
      <c r="G303" s="227"/>
      <c r="H303" s="227"/>
      <c r="I303" s="227"/>
      <c r="J303" s="227"/>
      <c r="K303" s="227"/>
      <c r="L303" s="227"/>
      <c r="M303" s="227"/>
      <c r="N303" s="227"/>
      <c r="O303" s="227"/>
      <c r="P303" s="227"/>
      <c r="Q303" s="227"/>
      <c r="R303" s="227"/>
      <c r="S303" s="228"/>
      <c r="V303" s="158">
        <f t="shared" si="68"/>
        <v>41</v>
      </c>
      <c r="W303" s="48">
        <f t="shared" si="67"/>
        <v>10</v>
      </c>
      <c r="X303" s="48">
        <f t="shared" si="70"/>
        <v>-30</v>
      </c>
    </row>
    <row r="304" spans="3:24">
      <c r="E304" s="233"/>
      <c r="F304" s="229"/>
      <c r="G304" s="230"/>
      <c r="H304" s="230"/>
      <c r="I304" s="230"/>
      <c r="J304" s="230"/>
      <c r="K304" s="230"/>
      <c r="L304" s="230"/>
      <c r="M304" s="230"/>
      <c r="N304" s="230"/>
      <c r="O304" s="230"/>
      <c r="P304" s="230"/>
      <c r="Q304" s="230"/>
      <c r="R304" s="230"/>
      <c r="S304" s="231"/>
      <c r="V304" s="158">
        <f t="shared" si="68"/>
        <v>42</v>
      </c>
      <c r="W304" s="48">
        <f t="shared" si="67"/>
        <v>10</v>
      </c>
      <c r="X304" s="48">
        <f t="shared" si="70"/>
        <v>-27.5</v>
      </c>
    </row>
    <row r="305" spans="5:24">
      <c r="E305" s="232">
        <v>11</v>
      </c>
      <c r="F305" s="226" t="s">
        <v>826</v>
      </c>
      <c r="G305" s="227"/>
      <c r="H305" s="227"/>
      <c r="I305" s="227"/>
      <c r="J305" s="227"/>
      <c r="K305" s="227"/>
      <c r="L305" s="227"/>
      <c r="M305" s="227"/>
      <c r="N305" s="227"/>
      <c r="O305" s="227"/>
      <c r="P305" s="227"/>
      <c r="Q305" s="227"/>
      <c r="R305" s="227"/>
      <c r="S305" s="228"/>
      <c r="V305" s="158">
        <f t="shared" si="68"/>
        <v>43</v>
      </c>
      <c r="W305" s="48">
        <f t="shared" si="67"/>
        <v>5</v>
      </c>
      <c r="X305" s="48">
        <f t="shared" si="70"/>
        <v>-27.5</v>
      </c>
    </row>
    <row r="306" spans="5:24">
      <c r="E306" s="233"/>
      <c r="F306" s="229"/>
      <c r="G306" s="230"/>
      <c r="H306" s="230"/>
      <c r="I306" s="230"/>
      <c r="J306" s="230"/>
      <c r="K306" s="230"/>
      <c r="L306" s="230"/>
      <c r="M306" s="230"/>
      <c r="N306" s="230"/>
      <c r="O306" s="230"/>
      <c r="P306" s="230"/>
      <c r="Q306" s="230"/>
      <c r="R306" s="230"/>
      <c r="S306" s="231"/>
      <c r="V306" s="158">
        <f t="shared" si="68"/>
        <v>44</v>
      </c>
      <c r="W306" s="48">
        <f t="shared" si="67"/>
        <v>5</v>
      </c>
      <c r="X306" s="48">
        <f t="shared" si="70"/>
        <v>-27.5</v>
      </c>
    </row>
    <row r="307" spans="5:24">
      <c r="E307" s="210">
        <v>12</v>
      </c>
      <c r="F307" s="226" t="s">
        <v>827</v>
      </c>
      <c r="G307" s="227"/>
      <c r="H307" s="227"/>
      <c r="I307" s="227"/>
      <c r="J307" s="227"/>
      <c r="K307" s="227"/>
      <c r="L307" s="227"/>
      <c r="M307" s="227"/>
      <c r="N307" s="227"/>
      <c r="O307" s="227"/>
      <c r="P307" s="227"/>
      <c r="Q307" s="227"/>
      <c r="R307" s="227"/>
      <c r="S307" s="228"/>
      <c r="V307" s="158">
        <f t="shared" si="68"/>
        <v>45</v>
      </c>
      <c r="W307" s="48">
        <f t="shared" si="67"/>
        <v>5</v>
      </c>
      <c r="X307" s="48">
        <f t="shared" si="70"/>
        <v>-25</v>
      </c>
    </row>
    <row r="308" spans="5:24">
      <c r="E308" s="210">
        <v>13</v>
      </c>
      <c r="F308" s="48" t="s">
        <v>828</v>
      </c>
      <c r="V308" s="158">
        <f t="shared" si="68"/>
        <v>46</v>
      </c>
      <c r="W308" s="48">
        <f t="shared" si="67"/>
        <v>5</v>
      </c>
      <c r="X308" s="48">
        <f t="shared" si="70"/>
        <v>-25</v>
      </c>
    </row>
    <row r="309" spans="5:24">
      <c r="E309" s="210">
        <v>14</v>
      </c>
      <c r="F309" s="48" t="s">
        <v>829</v>
      </c>
      <c r="V309" s="158">
        <f t="shared" si="68"/>
        <v>47</v>
      </c>
      <c r="W309" s="48">
        <f t="shared" si="67"/>
        <v>2.5</v>
      </c>
      <c r="X309" s="48">
        <f t="shared" si="70"/>
        <v>-25</v>
      </c>
    </row>
    <row r="310" spans="5:24">
      <c r="E310" s="210">
        <v>15</v>
      </c>
      <c r="F310" s="48" t="s">
        <v>830</v>
      </c>
      <c r="V310" s="158">
        <f t="shared" si="68"/>
        <v>48</v>
      </c>
      <c r="W310" s="48">
        <f t="shared" si="67"/>
        <v>2.5</v>
      </c>
      <c r="X310" s="48">
        <f t="shared" si="70"/>
        <v>-25</v>
      </c>
    </row>
    <row r="311" spans="5:24">
      <c r="E311" s="210">
        <v>16</v>
      </c>
      <c r="F311" s="48" t="s">
        <v>832</v>
      </c>
      <c r="V311" s="158">
        <f t="shared" si="68"/>
        <v>49</v>
      </c>
      <c r="W311" s="48">
        <f t="shared" si="67"/>
        <v>2.5</v>
      </c>
      <c r="X311" s="48">
        <f t="shared" si="70"/>
        <v>-22.5</v>
      </c>
    </row>
    <row r="312" spans="5:24">
      <c r="V312" s="158">
        <f t="shared" si="68"/>
        <v>50</v>
      </c>
      <c r="W312" s="48">
        <f t="shared" si="67"/>
        <v>0</v>
      </c>
      <c r="X312" s="48">
        <f t="shared" si="70"/>
        <v>-22.5</v>
      </c>
    </row>
    <row r="313" spans="5:24">
      <c r="V313" s="158">
        <f t="shared" si="68"/>
        <v>51</v>
      </c>
      <c r="W313" s="48">
        <f t="shared" si="67"/>
        <v>0</v>
      </c>
      <c r="X313" s="48">
        <f t="shared" si="70"/>
        <v>-22.5</v>
      </c>
    </row>
    <row r="314" spans="5:24">
      <c r="V314" s="158">
        <f t="shared" si="68"/>
        <v>52</v>
      </c>
      <c r="W314" s="48">
        <f t="shared" si="67"/>
        <v>0</v>
      </c>
      <c r="X314" s="48">
        <f t="shared" si="70"/>
        <v>-17.5</v>
      </c>
    </row>
    <row r="315" spans="5:24">
      <c r="V315" s="158">
        <f t="shared" si="68"/>
        <v>53</v>
      </c>
      <c r="W315" s="48">
        <f t="shared" si="67"/>
        <v>0</v>
      </c>
      <c r="X315" s="48">
        <f t="shared" si="70"/>
        <v>-17.5</v>
      </c>
    </row>
    <row r="316" spans="5:24">
      <c r="V316" s="158">
        <f t="shared" si="68"/>
        <v>54</v>
      </c>
      <c r="W316" s="48">
        <f t="shared" si="67"/>
        <v>0</v>
      </c>
      <c r="X316" s="48">
        <f t="shared" si="70"/>
        <v>-17.5</v>
      </c>
    </row>
    <row r="317" spans="5:24">
      <c r="V317" s="158">
        <f t="shared" si="68"/>
        <v>55</v>
      </c>
      <c r="W317" s="48">
        <f t="shared" si="67"/>
        <v>-2.5</v>
      </c>
      <c r="X317" s="48">
        <f t="shared" si="70"/>
        <v>-17.5</v>
      </c>
    </row>
    <row r="318" spans="5:24">
      <c r="V318" s="158">
        <f t="shared" si="68"/>
        <v>56</v>
      </c>
      <c r="W318" s="48">
        <f t="shared" si="67"/>
        <v>-2.5</v>
      </c>
      <c r="X318" s="48">
        <f t="shared" si="70"/>
        <v>-15</v>
      </c>
    </row>
    <row r="319" spans="5:24">
      <c r="V319" s="158">
        <f t="shared" si="68"/>
        <v>57</v>
      </c>
      <c r="W319" s="48">
        <f t="shared" si="67"/>
        <v>-2.5</v>
      </c>
      <c r="X319" s="48">
        <f t="shared" si="70"/>
        <v>-15</v>
      </c>
    </row>
    <row r="320" spans="5:24">
      <c r="V320" s="158">
        <f t="shared" si="68"/>
        <v>58</v>
      </c>
      <c r="W320" s="48">
        <f t="shared" si="67"/>
        <v>-5</v>
      </c>
      <c r="X320" s="48">
        <f t="shared" si="70"/>
        <v>-15</v>
      </c>
    </row>
    <row r="321" spans="22:24">
      <c r="V321" s="158">
        <f t="shared" si="68"/>
        <v>59</v>
      </c>
      <c r="W321" s="48">
        <f t="shared" si="67"/>
        <v>-5</v>
      </c>
      <c r="X321" s="48">
        <f t="shared" si="70"/>
        <v>-15</v>
      </c>
    </row>
    <row r="322" spans="22:24">
      <c r="V322" s="158">
        <f t="shared" si="68"/>
        <v>60</v>
      </c>
      <c r="W322" s="48">
        <f t="shared" si="67"/>
        <v>-7.5</v>
      </c>
      <c r="X322" s="48">
        <f t="shared" si="70"/>
        <v>-12.5</v>
      </c>
    </row>
    <row r="323" spans="22:24">
      <c r="V323" s="158">
        <f t="shared" si="68"/>
        <v>61</v>
      </c>
      <c r="W323" s="48">
        <f t="shared" si="67"/>
        <v>-7.5</v>
      </c>
      <c r="X323" s="48">
        <f t="shared" si="70"/>
        <v>-12.5</v>
      </c>
    </row>
    <row r="324" spans="22:24">
      <c r="V324" s="158">
        <f t="shared" si="68"/>
        <v>62</v>
      </c>
      <c r="W324" s="48">
        <f t="shared" si="67"/>
        <v>-10</v>
      </c>
      <c r="X324" s="48">
        <f t="shared" si="70"/>
        <v>-12.5</v>
      </c>
    </row>
  </sheetData>
  <sortState ref="B2:S256">
    <sortCondition ref="R2:R256"/>
  </sortState>
  <mergeCells count="19">
    <mergeCell ref="F294:S294"/>
    <mergeCell ref="F302:S302"/>
    <mergeCell ref="F303:S304"/>
    <mergeCell ref="F297:S297"/>
    <mergeCell ref="F298:S298"/>
    <mergeCell ref="F299:S299"/>
    <mergeCell ref="F300:S300"/>
    <mergeCell ref="F301:S301"/>
    <mergeCell ref="B262:G262"/>
    <mergeCell ref="B263:M263"/>
    <mergeCell ref="B264:G264"/>
    <mergeCell ref="B265:M265"/>
    <mergeCell ref="F293:S293"/>
    <mergeCell ref="F305:S306"/>
    <mergeCell ref="F307:S307"/>
    <mergeCell ref="E305:E306"/>
    <mergeCell ref="E303:E304"/>
    <mergeCell ref="E295:E296"/>
    <mergeCell ref="F295:S296"/>
  </mergeCells>
  <phoneticPr fontId="6"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filterMode="1"/>
  <dimension ref="A1:L153"/>
  <sheetViews>
    <sheetView workbookViewId="0">
      <selection activeCell="F140" sqref="F140"/>
    </sheetView>
  </sheetViews>
  <sheetFormatPr defaultRowHeight="13.5"/>
  <cols>
    <col min="1" max="1" width="10.5" bestFit="1" customWidth="1"/>
    <col min="5" max="5" width="17.625" customWidth="1"/>
    <col min="6" max="6" width="83.375" customWidth="1"/>
    <col min="7" max="9" width="6.5" customWidth="1"/>
    <col min="11" max="12" width="9.5" bestFit="1" customWidth="1"/>
  </cols>
  <sheetData>
    <row r="1" spans="1:12">
      <c r="A1" s="11" t="s">
        <v>475</v>
      </c>
      <c r="F1" t="s">
        <v>662</v>
      </c>
      <c r="G1" t="s">
        <v>663</v>
      </c>
      <c r="I1" t="s">
        <v>664</v>
      </c>
      <c r="J1" t="s">
        <v>665</v>
      </c>
      <c r="L1" t="s">
        <v>831</v>
      </c>
    </row>
    <row r="2" spans="1:12">
      <c r="A2" s="11">
        <v>42164.877152777779</v>
      </c>
      <c r="F2" s="209" t="s">
        <v>666</v>
      </c>
      <c r="H2" t="s">
        <v>667</v>
      </c>
      <c r="I2">
        <v>52.35000000000003</v>
      </c>
      <c r="J2">
        <v>70</v>
      </c>
      <c r="K2" s="242">
        <f>INDEX('Detailed Report'!$Q$2:$Q$260,MATCH(F2,'Detailed Report'!$S$2:$S$260,0),1)</f>
        <v>0.87715277777777778</v>
      </c>
      <c r="L2" s="245">
        <f>IF(K2&gt;0.5, K2-0.5, K2+0.5)</f>
        <v>0.37715277777777778</v>
      </c>
    </row>
    <row r="3" spans="1:12" hidden="1">
      <c r="A3" s="11">
        <v>42165.919814814813</v>
      </c>
      <c r="F3" s="203" t="s">
        <v>669</v>
      </c>
      <c r="H3" t="s">
        <v>670</v>
      </c>
      <c r="I3">
        <v>267.56666666666661</v>
      </c>
      <c r="J3">
        <v>-117.5</v>
      </c>
      <c r="K3" s="242">
        <f>INDEX('Detailed Report'!$Q$2:$Q$260,MATCH(F3,'Detailed Report'!$S$2:$S$260,0),1)</f>
        <v>0.91981481481481486</v>
      </c>
      <c r="L3" s="242">
        <f t="shared" ref="L3:L66" si="0">IF(K3&gt;0.5, K3-0.5, K3+0.5)</f>
        <v>0.41981481481481486</v>
      </c>
    </row>
    <row r="4" spans="1:12" hidden="1">
      <c r="A4" s="11">
        <v>42167.097939814812</v>
      </c>
      <c r="F4" t="s">
        <v>671</v>
      </c>
      <c r="H4" t="s">
        <v>667</v>
      </c>
      <c r="I4">
        <v>19.766666666666627</v>
      </c>
      <c r="J4">
        <v>22.5</v>
      </c>
      <c r="K4" s="242">
        <f>INDEX('Detailed Report'!$Q$2:$Q$260,MATCH(F4,'Detailed Report'!$S$2:$S$260,0),1)</f>
        <v>9.7939814814814827E-2</v>
      </c>
      <c r="L4" s="242">
        <f t="shared" si="0"/>
        <v>0.59793981481481484</v>
      </c>
    </row>
    <row r="5" spans="1:12" hidden="1">
      <c r="A5" s="11">
        <v>42170.072418981479</v>
      </c>
      <c r="F5" t="s">
        <v>672</v>
      </c>
      <c r="H5" t="s">
        <v>667</v>
      </c>
      <c r="I5">
        <v>20.000000000000007</v>
      </c>
      <c r="J5">
        <v>10</v>
      </c>
      <c r="K5" s="242">
        <f>INDEX('Detailed Report'!$Q$2:$Q$260,MATCH(F5,'Detailed Report'!$S$2:$S$260,0),1)</f>
        <v>7.2418981481481473E-2</v>
      </c>
      <c r="L5" s="242">
        <f t="shared" si="0"/>
        <v>0.57241898148148151</v>
      </c>
    </row>
    <row r="6" spans="1:12" hidden="1">
      <c r="A6" s="11">
        <v>42171.053761574076</v>
      </c>
      <c r="F6" t="s">
        <v>673</v>
      </c>
      <c r="H6" t="s">
        <v>670</v>
      </c>
      <c r="I6">
        <v>13.1</v>
      </c>
      <c r="J6">
        <v>10</v>
      </c>
      <c r="K6" s="242">
        <f>INDEX('Detailed Report'!$Q$2:$Q$260,MATCH(F6,'Detailed Report'!$S$2:$S$260,0),1)</f>
        <v>5.376157407407408E-2</v>
      </c>
      <c r="L6" s="242">
        <f t="shared" si="0"/>
        <v>0.55376157407407411</v>
      </c>
    </row>
    <row r="7" spans="1:12">
      <c r="A7" s="11">
        <v>42171.09101851852</v>
      </c>
      <c r="F7" s="202" t="s">
        <v>674</v>
      </c>
      <c r="H7" t="s">
        <v>670</v>
      </c>
      <c r="I7">
        <v>8.3666666666666814</v>
      </c>
      <c r="J7">
        <v>72.5</v>
      </c>
      <c r="K7" s="242">
        <f>INDEX('Detailed Report'!$Q$2:$Q$260,MATCH(F7,'Detailed Report'!$S$2:$S$260,0),1)</f>
        <v>9.1018518518518512E-2</v>
      </c>
      <c r="L7" s="244">
        <f t="shared" si="0"/>
        <v>0.5910185185185185</v>
      </c>
    </row>
    <row r="8" spans="1:12" hidden="1">
      <c r="A8" s="11">
        <v>42171.109189814815</v>
      </c>
      <c r="H8" t="s">
        <v>670</v>
      </c>
      <c r="I8">
        <v>5.4166666666666607</v>
      </c>
      <c r="J8">
        <v>-7.5</v>
      </c>
      <c r="K8" s="242" t="e">
        <f>INDEX('Detailed Report'!$Q$2:$Q$260,MATCH(F8,'Detailed Report'!$S$2:$S$260,0),1)</f>
        <v>#N/A</v>
      </c>
      <c r="L8" s="242" t="e">
        <f t="shared" si="0"/>
        <v>#N/A</v>
      </c>
    </row>
    <row r="9" spans="1:12" hidden="1">
      <c r="A9" s="11">
        <v>42171.120891203704</v>
      </c>
      <c r="H9" t="s">
        <v>667</v>
      </c>
      <c r="I9">
        <v>5.7666666666666551</v>
      </c>
      <c r="J9">
        <v>0</v>
      </c>
      <c r="K9" s="242" t="e">
        <f>INDEX('Detailed Report'!$Q$2:$Q$260,MATCH(F9,'Detailed Report'!$S$2:$S$260,0),1)</f>
        <v>#N/A</v>
      </c>
      <c r="L9" s="242" t="e">
        <f t="shared" si="0"/>
        <v>#N/A</v>
      </c>
    </row>
    <row r="10" spans="1:12" hidden="1">
      <c r="A10" s="11">
        <v>42171.878321759257</v>
      </c>
      <c r="F10" s="205" t="s">
        <v>675</v>
      </c>
      <c r="H10" t="s">
        <v>667</v>
      </c>
      <c r="I10">
        <v>55.550000000000054</v>
      </c>
      <c r="J10">
        <v>-62.5</v>
      </c>
      <c r="K10" s="242">
        <f>INDEX('Detailed Report'!$Q$2:$Q$260,MATCH(F10,'Detailed Report'!$S$2:$S$260,0),1)</f>
        <v>0.87832175925925926</v>
      </c>
      <c r="L10" s="242">
        <f t="shared" si="0"/>
        <v>0.37832175925925926</v>
      </c>
    </row>
    <row r="11" spans="1:12" hidden="1">
      <c r="A11" s="11">
        <v>42171.94866898148</v>
      </c>
      <c r="F11" s="203" t="s">
        <v>676</v>
      </c>
      <c r="H11" t="s">
        <v>670</v>
      </c>
      <c r="I11">
        <v>23.066666666666702</v>
      </c>
      <c r="J11">
        <v>-117.5</v>
      </c>
      <c r="K11" s="242">
        <f>INDEX('Detailed Report'!$Q$2:$Q$260,MATCH(F11,'Detailed Report'!$S$2:$S$260,0),1)</f>
        <v>0.94866898148148149</v>
      </c>
      <c r="L11" s="242">
        <f t="shared" si="0"/>
        <v>0.44866898148148149</v>
      </c>
    </row>
    <row r="12" spans="1:12">
      <c r="A12" s="11">
        <v>42172.094953703701</v>
      </c>
      <c r="F12" s="204" t="s">
        <v>677</v>
      </c>
      <c r="H12" t="s">
        <v>667</v>
      </c>
      <c r="I12">
        <v>15.016666666666662</v>
      </c>
      <c r="J12">
        <v>67.5</v>
      </c>
      <c r="K12" s="242">
        <f>INDEX('Detailed Report'!$Q$2:$Q$260,MATCH(F12,'Detailed Report'!$S$2:$S$260,0),1)</f>
        <v>9.4953703703703707E-2</v>
      </c>
      <c r="L12" s="243">
        <f t="shared" si="0"/>
        <v>0.59495370370370371</v>
      </c>
    </row>
    <row r="13" spans="1:12" hidden="1">
      <c r="A13" s="11">
        <v>42173.078310185185</v>
      </c>
      <c r="F13" s="205" t="s">
        <v>678</v>
      </c>
      <c r="H13" t="s">
        <v>667</v>
      </c>
      <c r="I13">
        <v>41.133333333333319</v>
      </c>
      <c r="J13">
        <v>-137.5</v>
      </c>
      <c r="K13" s="242">
        <f>INDEX('Detailed Report'!$Q$2:$Q$260,MATCH(F13,'Detailed Report'!$S$2:$S$260,0),1)</f>
        <v>7.8310185185185191E-2</v>
      </c>
      <c r="L13" s="242">
        <f t="shared" si="0"/>
        <v>0.57831018518518518</v>
      </c>
    </row>
    <row r="14" spans="1:12" hidden="1">
      <c r="A14" s="11">
        <v>42173.106874999998</v>
      </c>
      <c r="F14" s="207" t="s">
        <v>679</v>
      </c>
      <c r="H14" t="s">
        <v>667</v>
      </c>
      <c r="I14">
        <v>22.483333333333324</v>
      </c>
      <c r="J14">
        <v>-120</v>
      </c>
      <c r="K14" s="242">
        <f>INDEX('Detailed Report'!$Q$2:$Q$260,MATCH(F14,'Detailed Report'!$S$2:$S$260,0),1)</f>
        <v>9.1261574074074078E-2</v>
      </c>
      <c r="L14" s="242">
        <f t="shared" si="0"/>
        <v>0.59126157407407409</v>
      </c>
    </row>
    <row r="15" spans="1:12" hidden="1">
      <c r="A15" s="11">
        <v>42173.110717592594</v>
      </c>
      <c r="F15" t="s">
        <v>680</v>
      </c>
      <c r="H15" t="s">
        <v>670</v>
      </c>
      <c r="I15">
        <v>2.8833333333332978</v>
      </c>
      <c r="J15">
        <v>-25</v>
      </c>
      <c r="K15" s="242">
        <f>INDEX('Detailed Report'!$Q$2:$Q$260,MATCH(F15,'Detailed Report'!$S$2:$S$260,0),1)</f>
        <v>0.10871527777777779</v>
      </c>
      <c r="L15" s="242">
        <f t="shared" si="0"/>
        <v>0.60871527777777779</v>
      </c>
    </row>
    <row r="16" spans="1:12" hidden="1">
      <c r="A16" s="11">
        <v>42174.081041666665</v>
      </c>
      <c r="F16" s="203" t="s">
        <v>681</v>
      </c>
      <c r="H16" t="s">
        <v>670</v>
      </c>
      <c r="I16">
        <v>17.116666666666653</v>
      </c>
      <c r="J16">
        <v>-85</v>
      </c>
      <c r="K16" s="242">
        <f>INDEX('Detailed Report'!$Q$2:$Q$260,MATCH(F16,'Detailed Report'!$S$2:$S$260,0),1)</f>
        <v>6.9155092592592601E-2</v>
      </c>
      <c r="L16" s="242">
        <f t="shared" si="0"/>
        <v>0.56915509259259256</v>
      </c>
    </row>
    <row r="17" spans="1:12" hidden="1">
      <c r="A17" s="11">
        <v>42174.099247685182</v>
      </c>
      <c r="F17" s="203" t="s">
        <v>682</v>
      </c>
      <c r="H17" t="s">
        <v>667</v>
      </c>
      <c r="I17">
        <v>19.183333333333348</v>
      </c>
      <c r="J17">
        <v>-157.5</v>
      </c>
      <c r="K17" s="242">
        <f>INDEX('Detailed Report'!$Q$2:$Q$260,MATCH(F17,'Detailed Report'!$S$2:$S$260,0),1)</f>
        <v>8.5925925925925919E-2</v>
      </c>
      <c r="L17" s="242">
        <f t="shared" si="0"/>
        <v>0.58592592592592596</v>
      </c>
    </row>
    <row r="18" spans="1:12" hidden="1">
      <c r="A18" s="11">
        <v>42174.10732638889</v>
      </c>
      <c r="F18" s="201" t="s">
        <v>683</v>
      </c>
      <c r="H18" t="s">
        <v>667</v>
      </c>
      <c r="I18">
        <v>3.2833333333333403</v>
      </c>
      <c r="J18">
        <v>-77.5</v>
      </c>
      <c r="K18" s="242">
        <f>INDEX('Detailed Report'!$Q$2:$Q$260,MATCH(F18,'Detailed Report'!$S$2:$S$260,0),1)</f>
        <v>0.10504629629629629</v>
      </c>
      <c r="L18" s="242">
        <f t="shared" si="0"/>
        <v>0.60504629629629625</v>
      </c>
    </row>
    <row r="19" spans="1:12" hidden="1">
      <c r="A19" s="11">
        <v>42178.102395833332</v>
      </c>
      <c r="F19" t="s">
        <v>684</v>
      </c>
      <c r="H19" t="s">
        <v>670</v>
      </c>
      <c r="I19">
        <v>5.1666666666666821</v>
      </c>
      <c r="J19">
        <v>-50</v>
      </c>
      <c r="K19" s="242">
        <f>INDEX('Detailed Report'!$Q$2:$Q$260,MATCH(F19,'Detailed Report'!$S$2:$S$260,0),1)</f>
        <v>9.8807870370370365E-2</v>
      </c>
      <c r="L19" s="242">
        <f t="shared" si="0"/>
        <v>0.59880787037037031</v>
      </c>
    </row>
    <row r="20" spans="1:12" hidden="1">
      <c r="A20" s="11">
        <v>42178.112824074073</v>
      </c>
      <c r="F20" t="s">
        <v>677</v>
      </c>
      <c r="H20" t="s">
        <v>667</v>
      </c>
      <c r="I20">
        <v>5.8000000000000078</v>
      </c>
      <c r="J20">
        <v>20</v>
      </c>
      <c r="K20" s="242">
        <f>INDEX('Detailed Report'!$Q$2:$Q$260,MATCH(F20,'Detailed Report'!$S$2:$S$260,0),1)</f>
        <v>9.4953703703703707E-2</v>
      </c>
      <c r="L20" s="242">
        <f t="shared" si="0"/>
        <v>0.59495370370370371</v>
      </c>
    </row>
    <row r="21" spans="1:12" hidden="1">
      <c r="A21" s="11">
        <v>42179.062256944446</v>
      </c>
      <c r="F21" t="s">
        <v>685</v>
      </c>
      <c r="H21" t="s">
        <v>667</v>
      </c>
      <c r="I21">
        <v>4.5333333333333359</v>
      </c>
      <c r="J21">
        <v>-35</v>
      </c>
      <c r="K21" s="242">
        <f>INDEX('Detailed Report'!$Q$2:$Q$260,MATCH(F21,'Detailed Report'!$S$2:$S$260,0),1)</f>
        <v>5.9108796296296291E-2</v>
      </c>
      <c r="L21" s="242">
        <f t="shared" si="0"/>
        <v>0.55910879629629628</v>
      </c>
    </row>
    <row r="22" spans="1:12">
      <c r="A22" s="11">
        <v>42179.121446759258</v>
      </c>
      <c r="F22" s="204" t="s">
        <v>677</v>
      </c>
      <c r="H22" t="s">
        <v>667</v>
      </c>
      <c r="I22">
        <v>36.333333333333329</v>
      </c>
      <c r="J22">
        <v>65</v>
      </c>
      <c r="K22" s="242">
        <f>INDEX('Detailed Report'!$Q$2:$Q$260,MATCH(F22,'Detailed Report'!$S$2:$S$260,0),1)</f>
        <v>9.4953703703703707E-2</v>
      </c>
      <c r="L22" s="243">
        <f t="shared" si="0"/>
        <v>0.59495370370370371</v>
      </c>
    </row>
    <row r="23" spans="1:12">
      <c r="A23" s="11">
        <v>42179.325995370367</v>
      </c>
      <c r="F23" s="207" t="s">
        <v>686</v>
      </c>
      <c r="H23" t="s">
        <v>667</v>
      </c>
      <c r="I23">
        <v>69.733333333333263</v>
      </c>
      <c r="J23">
        <v>150</v>
      </c>
      <c r="K23" s="242">
        <f>INDEX('Detailed Report'!$Q$2:$Q$260,MATCH(F23,'Detailed Report'!$S$2:$S$260,0),1)</f>
        <v>0.27756944444444448</v>
      </c>
      <c r="L23" s="242">
        <f t="shared" si="0"/>
        <v>0.77756944444444454</v>
      </c>
    </row>
    <row r="24" spans="1:12" hidden="1">
      <c r="A24" s="11">
        <v>42181.062708333331</v>
      </c>
      <c r="F24" t="s">
        <v>687</v>
      </c>
      <c r="H24" t="s">
        <v>670</v>
      </c>
      <c r="I24">
        <v>20.45</v>
      </c>
      <c r="J24">
        <v>12.5</v>
      </c>
      <c r="K24" s="242">
        <f>INDEX('Detailed Report'!$Q$2:$Q$260,MATCH(F24,'Detailed Report'!$S$2:$S$260,0),1)</f>
        <v>4.5821759259259263E-2</v>
      </c>
      <c r="L24" s="242">
        <f t="shared" si="0"/>
        <v>0.54582175925925924</v>
      </c>
    </row>
    <row r="25" spans="1:12" hidden="1">
      <c r="A25" s="11">
        <v>42181.063993055555</v>
      </c>
      <c r="H25" t="s">
        <v>670</v>
      </c>
      <c r="I25">
        <v>1.2666666666666915</v>
      </c>
      <c r="J25">
        <v>22.5</v>
      </c>
      <c r="K25" s="242" t="e">
        <f>INDEX('Detailed Report'!$Q$2:$Q$260,MATCH(F25,'Detailed Report'!$S$2:$S$260,0),1)</f>
        <v>#N/A</v>
      </c>
      <c r="L25" s="242" t="e">
        <f t="shared" si="0"/>
        <v>#N/A</v>
      </c>
    </row>
    <row r="26" spans="1:12">
      <c r="A26" s="11">
        <v>42181.075023148151</v>
      </c>
      <c r="F26" s="206" t="s">
        <v>709</v>
      </c>
      <c r="H26" t="s">
        <v>670</v>
      </c>
      <c r="I26">
        <v>11.633333333333326</v>
      </c>
      <c r="J26">
        <v>142.5</v>
      </c>
      <c r="K26" s="242">
        <f>INDEX('Detailed Report'!$Q$2:$Q$260,MATCH(F26,'Detailed Report'!$S$2:$S$260,0),1)</f>
        <v>5.2719907407407403E-2</v>
      </c>
      <c r="L26" s="242">
        <f t="shared" si="0"/>
        <v>0.5527199074074074</v>
      </c>
    </row>
    <row r="27" spans="1:12" hidden="1">
      <c r="A27" s="11">
        <v>42181.076608796298</v>
      </c>
      <c r="F27" s="203" t="s">
        <v>688</v>
      </c>
      <c r="H27" t="s">
        <v>670</v>
      </c>
      <c r="I27">
        <v>1.6666666666666741</v>
      </c>
      <c r="J27">
        <v>-85</v>
      </c>
      <c r="K27" s="242">
        <f>INDEX('Detailed Report'!$Q$2:$Q$260,MATCH(F27,'Detailed Report'!$S$2:$S$260,0),1)</f>
        <v>7.5023148148148144E-2</v>
      </c>
      <c r="L27" s="242">
        <f t="shared" si="0"/>
        <v>0.57502314814814814</v>
      </c>
    </row>
    <row r="28" spans="1:12" hidden="1">
      <c r="A28" s="11">
        <v>42181.077951388892</v>
      </c>
      <c r="F28" t="s">
        <v>689</v>
      </c>
      <c r="H28" t="s">
        <v>667</v>
      </c>
      <c r="I28">
        <v>0.38333333333334663</v>
      </c>
      <c r="J28">
        <v>-40</v>
      </c>
      <c r="K28" s="242">
        <f>INDEX('Detailed Report'!$Q$2:$Q$260,MATCH(F28,'Detailed Report'!$S$2:$S$260,0),1)</f>
        <v>7.66087962962963E-2</v>
      </c>
      <c r="L28" s="242">
        <f t="shared" si="0"/>
        <v>0.57660879629629624</v>
      </c>
    </row>
    <row r="29" spans="1:12" hidden="1">
      <c r="A29" s="11">
        <v>42181.081342592595</v>
      </c>
      <c r="F29" s="201" t="s">
        <v>690</v>
      </c>
      <c r="H29" t="s">
        <v>670</v>
      </c>
      <c r="I29">
        <v>0.96666666666666456</v>
      </c>
      <c r="J29">
        <v>-105</v>
      </c>
      <c r="K29" s="242">
        <f>INDEX('Detailed Report'!$Q$2:$Q$260,MATCH(F29,'Detailed Report'!$S$2:$S$260,0),1)</f>
        <v>7.795138888888889E-2</v>
      </c>
      <c r="L29" s="242">
        <f t="shared" si="0"/>
        <v>0.57795138888888886</v>
      </c>
    </row>
    <row r="30" spans="1:12" hidden="1">
      <c r="A30" s="11">
        <v>42181.08803240741</v>
      </c>
      <c r="F30" s="201" t="s">
        <v>690</v>
      </c>
      <c r="H30" t="s">
        <v>670</v>
      </c>
      <c r="I30">
        <v>3.0666666666666731</v>
      </c>
      <c r="J30">
        <v>-110</v>
      </c>
      <c r="K30" s="242">
        <f>INDEX('Detailed Report'!$Q$2:$Q$260,MATCH(F30,'Detailed Report'!$S$2:$S$260,0),1)</f>
        <v>7.795138888888889E-2</v>
      </c>
      <c r="L30" s="242">
        <f t="shared" si="0"/>
        <v>0.57795138888888886</v>
      </c>
    </row>
    <row r="31" spans="1:12" hidden="1">
      <c r="A31" s="11">
        <v>42181.104814814818</v>
      </c>
      <c r="H31" t="s">
        <v>670</v>
      </c>
      <c r="I31">
        <v>9.9333333333333407</v>
      </c>
      <c r="J31">
        <v>42.5</v>
      </c>
      <c r="K31" s="242" t="e">
        <f>INDEX('Detailed Report'!$Q$2:$Q$260,MATCH(F31,'Detailed Report'!$S$2:$S$260,0),1)</f>
        <v>#N/A</v>
      </c>
      <c r="L31" s="242" t="e">
        <f t="shared" si="0"/>
        <v>#N/A</v>
      </c>
    </row>
    <row r="32" spans="1:12" hidden="1">
      <c r="A32" s="11">
        <v>42181.12128472222</v>
      </c>
      <c r="H32" t="s">
        <v>667</v>
      </c>
      <c r="I32">
        <v>3.36666666666668</v>
      </c>
      <c r="J32">
        <v>12.5</v>
      </c>
      <c r="K32" s="242" t="e">
        <f>INDEX('Detailed Report'!$Q$2:$Q$260,MATCH(F32,'Detailed Report'!$S$2:$S$260,0),1)</f>
        <v>#N/A</v>
      </c>
      <c r="L32" s="242" t="e">
        <f t="shared" si="0"/>
        <v>#N/A</v>
      </c>
    </row>
    <row r="33" spans="1:12" hidden="1">
      <c r="A33" s="11">
        <v>42181.12296296296</v>
      </c>
      <c r="H33" t="s">
        <v>667</v>
      </c>
      <c r="I33">
        <v>0.9500000000000286</v>
      </c>
      <c r="J33">
        <v>27.5</v>
      </c>
      <c r="K33" s="242" t="e">
        <f>INDEX('Detailed Report'!$Q$2:$Q$260,MATCH(F33,'Detailed Report'!$S$2:$S$260,0),1)</f>
        <v>#N/A</v>
      </c>
      <c r="L33" s="242" t="e">
        <f t="shared" si="0"/>
        <v>#N/A</v>
      </c>
    </row>
    <row r="34" spans="1:12" hidden="1">
      <c r="A34" s="11">
        <v>42185.042083333334</v>
      </c>
      <c r="F34" s="205" t="s">
        <v>691</v>
      </c>
      <c r="G34" t="s">
        <v>692</v>
      </c>
      <c r="H34" t="s">
        <v>667</v>
      </c>
      <c r="I34">
        <v>3.7666666666666626</v>
      </c>
      <c r="J34">
        <v>-100</v>
      </c>
      <c r="K34" s="242">
        <f>INDEX('Detailed Report'!$Q$2:$Q$260,MATCH(F34,'Detailed Report'!$S$2:$S$260,0),1)</f>
        <v>0.12296296296296295</v>
      </c>
      <c r="L34" s="242">
        <f t="shared" si="0"/>
        <v>0.62296296296296294</v>
      </c>
    </row>
    <row r="35" spans="1:12">
      <c r="A35" s="11">
        <v>42185.090682870374</v>
      </c>
      <c r="F35" s="204" t="s">
        <v>693</v>
      </c>
      <c r="H35" t="s">
        <v>667</v>
      </c>
      <c r="I35">
        <v>6.7333333333333298</v>
      </c>
      <c r="J35">
        <v>55</v>
      </c>
      <c r="K35" s="242">
        <f>INDEX('Detailed Report'!$Q$2:$Q$260,MATCH(F35,'Detailed Report'!$S$2:$S$260,0),1)</f>
        <v>4.2083333333333334E-2</v>
      </c>
      <c r="L35" s="242">
        <f t="shared" si="0"/>
        <v>0.54208333333333336</v>
      </c>
    </row>
    <row r="36" spans="1:12" hidden="1">
      <c r="A36" s="11">
        <v>42186.102152777778</v>
      </c>
      <c r="F36" s="202" t="s">
        <v>694</v>
      </c>
      <c r="H36" t="s">
        <v>667</v>
      </c>
      <c r="I36">
        <v>9.9333333333333407</v>
      </c>
      <c r="J36">
        <v>-162.5</v>
      </c>
      <c r="K36" s="242">
        <f>INDEX('Detailed Report'!$Q$2:$Q$260,MATCH(F36,'Detailed Report'!$S$2:$S$260,0),1)</f>
        <v>9.0682870370370372E-2</v>
      </c>
      <c r="L36" s="242">
        <f t="shared" si="0"/>
        <v>0.59068287037037037</v>
      </c>
    </row>
    <row r="37" spans="1:12" hidden="1">
      <c r="A37" s="11">
        <v>42187.102546296293</v>
      </c>
      <c r="F37" s="207" t="s">
        <v>695</v>
      </c>
      <c r="H37" t="s">
        <v>667</v>
      </c>
      <c r="I37">
        <v>5.6666666666666803</v>
      </c>
      <c r="J37">
        <v>-70</v>
      </c>
      <c r="K37" s="242">
        <f>INDEX('Detailed Report'!$Q$2:$Q$260,MATCH(F37,'Detailed Report'!$S$2:$S$260,0),1)</f>
        <v>0.10215277777777777</v>
      </c>
      <c r="L37" s="242">
        <f t="shared" si="0"/>
        <v>0.60215277777777776</v>
      </c>
    </row>
    <row r="38" spans="1:12">
      <c r="A38" s="11">
        <v>42188.083495370367</v>
      </c>
      <c r="F38" s="202" t="s">
        <v>696</v>
      </c>
      <c r="H38" t="s">
        <v>670</v>
      </c>
      <c r="I38">
        <v>5.9666666666666668</v>
      </c>
      <c r="J38">
        <v>77.5</v>
      </c>
      <c r="K38" s="242">
        <f>INDEX('Detailed Report'!$Q$2:$Q$260,MATCH(F38,'Detailed Report'!$S$2:$S$260,0),1)</f>
        <v>0.1025462962962963</v>
      </c>
      <c r="L38" s="244">
        <f t="shared" si="0"/>
        <v>0.6025462962962963</v>
      </c>
    </row>
    <row r="39" spans="1:12" hidden="1">
      <c r="A39" s="11">
        <v>42188.096134259256</v>
      </c>
      <c r="F39" t="s">
        <v>697</v>
      </c>
      <c r="H39" t="s">
        <v>670</v>
      </c>
      <c r="I39">
        <v>1.5833333333333144</v>
      </c>
      <c r="J39">
        <v>-77.5</v>
      </c>
      <c r="K39" s="242">
        <f>INDEX('Detailed Report'!$Q$2:$Q$260,MATCH(F39,'Detailed Report'!$S$2:$S$260,0),1)</f>
        <v>8.3495370370370373E-2</v>
      </c>
      <c r="L39" s="242">
        <f t="shared" si="0"/>
        <v>0.58349537037037036</v>
      </c>
    </row>
    <row r="40" spans="1:12" hidden="1">
      <c r="A40" s="11">
        <v>42190.902048611111</v>
      </c>
      <c r="F40" t="s">
        <v>698</v>
      </c>
      <c r="H40" t="s">
        <v>670</v>
      </c>
      <c r="I40">
        <v>3.8666666666666583</v>
      </c>
      <c r="J40">
        <v>-2.5</v>
      </c>
      <c r="K40" s="242">
        <f>INDEX('Detailed Report'!$Q$2:$Q$260,MATCH(F40,'Detailed Report'!$S$2:$S$260,0),1)</f>
        <v>9.6134259259259267E-2</v>
      </c>
      <c r="L40" s="242">
        <f t="shared" si="0"/>
        <v>0.59613425925925922</v>
      </c>
    </row>
    <row r="41" spans="1:12" hidden="1">
      <c r="A41" s="11">
        <v>42191.072395833333</v>
      </c>
      <c r="F41" t="s">
        <v>699</v>
      </c>
      <c r="H41" t="s">
        <v>670</v>
      </c>
      <c r="I41">
        <v>7.3333333333334139</v>
      </c>
      <c r="J41">
        <v>40</v>
      </c>
      <c r="K41" s="242">
        <f>INDEX('Detailed Report'!$Q$2:$Q$260,MATCH(F41,'Detailed Report'!$S$2:$S$260,0),1)</f>
        <v>0.90204861111111112</v>
      </c>
      <c r="L41" s="242">
        <f t="shared" si="0"/>
        <v>0.40204861111111112</v>
      </c>
    </row>
    <row r="42" spans="1:12" hidden="1">
      <c r="A42" s="11">
        <v>42191.108020833337</v>
      </c>
      <c r="F42" s="203" t="s">
        <v>700</v>
      </c>
      <c r="H42" t="s">
        <v>670</v>
      </c>
      <c r="I42">
        <v>2.0166666666666488</v>
      </c>
      <c r="J42">
        <v>-110</v>
      </c>
      <c r="K42" s="242">
        <f>INDEX('Detailed Report'!$Q$2:$Q$260,MATCH(F42,'Detailed Report'!$S$2:$S$260,0),1)</f>
        <v>7.239583333333334E-2</v>
      </c>
      <c r="L42" s="242">
        <f t="shared" si="0"/>
        <v>0.57239583333333333</v>
      </c>
    </row>
    <row r="43" spans="1:12">
      <c r="A43" s="11">
        <v>42192.051944444444</v>
      </c>
      <c r="F43" s="202" t="s">
        <v>701</v>
      </c>
      <c r="H43" t="s">
        <v>667</v>
      </c>
      <c r="I43">
        <v>2.2333333333333361</v>
      </c>
      <c r="J43">
        <v>65</v>
      </c>
      <c r="K43" s="242">
        <f>INDEX('Detailed Report'!$Q$2:$Q$260,MATCH(F43,'Detailed Report'!$S$2:$S$260,0),1)</f>
        <v>0.10802083333333333</v>
      </c>
      <c r="L43" s="244">
        <f t="shared" si="0"/>
        <v>0.60802083333333334</v>
      </c>
    </row>
    <row r="44" spans="1:12" hidden="1">
      <c r="A44" s="11">
        <v>42193.043796296297</v>
      </c>
      <c r="F44" s="203" t="s">
        <v>702</v>
      </c>
      <c r="H44" t="s">
        <v>670</v>
      </c>
      <c r="I44">
        <v>9.6000000000000121</v>
      </c>
      <c r="J44">
        <v>-100</v>
      </c>
      <c r="K44" s="242">
        <f>INDEX('Detailed Report'!$Q$2:$Q$260,MATCH(F44,'Detailed Report'!$S$2:$S$260,0),1)</f>
        <v>5.1944444444444439E-2</v>
      </c>
      <c r="L44" s="242">
        <f t="shared" si="0"/>
        <v>0.55194444444444446</v>
      </c>
    </row>
    <row r="45" spans="1:12" hidden="1">
      <c r="A45" s="11">
        <v>42193.10019675926</v>
      </c>
      <c r="F45" s="205" t="s">
        <v>703</v>
      </c>
      <c r="H45" t="s">
        <v>667</v>
      </c>
      <c r="I45">
        <v>66.850000000000009</v>
      </c>
      <c r="J45">
        <v>-407.5</v>
      </c>
      <c r="K45" s="242">
        <f>INDEX('Detailed Report'!$Q$2:$Q$260,MATCH(F45,'Detailed Report'!$S$2:$S$260,0),1)</f>
        <v>4.3796296296296298E-2</v>
      </c>
      <c r="L45" s="242">
        <f t="shared" si="0"/>
        <v>0.54379629629629633</v>
      </c>
    </row>
    <row r="46" spans="1:12" hidden="1">
      <c r="A46" s="11">
        <v>42194.92255787037</v>
      </c>
      <c r="F46" t="s">
        <v>704</v>
      </c>
      <c r="H46" t="s">
        <v>667</v>
      </c>
      <c r="I46">
        <v>3.4333333333333238</v>
      </c>
      <c r="J46">
        <v>42.5</v>
      </c>
      <c r="K46" s="242">
        <f>INDEX('Detailed Report'!$Q$2:$Q$260,MATCH(F46,'Detailed Report'!$S$2:$S$260,0),1)</f>
        <v>0.10019675925925926</v>
      </c>
      <c r="L46" s="242">
        <f t="shared" si="0"/>
        <v>0.6001967592592593</v>
      </c>
    </row>
    <row r="47" spans="1:12">
      <c r="A47" s="11">
        <v>42195.044363425928</v>
      </c>
      <c r="F47" s="204" t="s">
        <v>705</v>
      </c>
      <c r="H47" t="s">
        <v>667</v>
      </c>
      <c r="I47">
        <v>1.68333333333333</v>
      </c>
      <c r="J47">
        <v>150</v>
      </c>
      <c r="K47" s="242">
        <f>INDEX('Detailed Report'!$Q$2:$Q$260,MATCH(F47,'Detailed Report'!$S$2:$S$260,0),1)</f>
        <v>0.9225578703703704</v>
      </c>
      <c r="L47" s="243">
        <f t="shared" si="0"/>
        <v>0.4225578703703704</v>
      </c>
    </row>
    <row r="48" spans="1:12" hidden="1">
      <c r="A48" s="11">
        <v>42198.059652777774</v>
      </c>
      <c r="F48" s="205" t="s">
        <v>706</v>
      </c>
      <c r="H48" t="s">
        <v>670</v>
      </c>
      <c r="I48">
        <v>3.083333333333329</v>
      </c>
      <c r="J48">
        <v>-80</v>
      </c>
      <c r="K48" s="242">
        <f>INDEX('Detailed Report'!$Q$2:$Q$260,MATCH(F48,'Detailed Report'!$S$2:$S$260,0),1)</f>
        <v>4.4363425925925924E-2</v>
      </c>
      <c r="L48" s="242">
        <f t="shared" si="0"/>
        <v>0.5443634259259259</v>
      </c>
    </row>
    <row r="49" spans="1:12">
      <c r="A49" s="11">
        <v>42198.913553240738</v>
      </c>
      <c r="F49" s="204" t="s">
        <v>707</v>
      </c>
      <c r="H49" t="s">
        <v>667</v>
      </c>
      <c r="I49">
        <v>4.2833333333333368</v>
      </c>
      <c r="J49">
        <v>52.5</v>
      </c>
      <c r="K49" s="242">
        <f>INDEX('Detailed Report'!$Q$2:$Q$260,MATCH(F49,'Detailed Report'!$S$2:$S$260,0),1)</f>
        <v>5.9652777777777777E-2</v>
      </c>
      <c r="L49" s="243">
        <f t="shared" si="0"/>
        <v>0.55965277777777778</v>
      </c>
    </row>
    <row r="50" spans="1:12" hidden="1">
      <c r="A50" s="11">
        <v>42199.052719907406</v>
      </c>
      <c r="F50" t="s">
        <v>708</v>
      </c>
      <c r="H50" t="s">
        <v>670</v>
      </c>
      <c r="I50">
        <v>1.9333333333332092</v>
      </c>
      <c r="J50">
        <v>-25</v>
      </c>
      <c r="K50" s="242">
        <f>INDEX('Detailed Report'!$Q$2:$Q$260,MATCH(F50,'Detailed Report'!$S$2:$S$260,0),1)</f>
        <v>0.91355324074074085</v>
      </c>
      <c r="L50" s="242">
        <f t="shared" si="0"/>
        <v>0.41355324074074085</v>
      </c>
    </row>
    <row r="51" spans="1:12">
      <c r="A51" s="11">
        <v>42199.09175925926</v>
      </c>
      <c r="F51" s="206" t="s">
        <v>709</v>
      </c>
      <c r="H51" t="s">
        <v>670</v>
      </c>
      <c r="I51">
        <v>5.0000000000000124</v>
      </c>
      <c r="J51">
        <v>75</v>
      </c>
      <c r="K51" s="242">
        <f>INDEX('Detailed Report'!$Q$2:$Q$260,MATCH(F51,'Detailed Report'!$S$2:$S$260,0),1)</f>
        <v>5.2719907407407403E-2</v>
      </c>
      <c r="L51" s="242">
        <f t="shared" si="0"/>
        <v>0.5527199074074074</v>
      </c>
    </row>
    <row r="52" spans="1:12" hidden="1">
      <c r="A52" s="11">
        <v>42199.956631944442</v>
      </c>
      <c r="F52" s="203" t="s">
        <v>709</v>
      </c>
      <c r="H52" t="s">
        <v>670</v>
      </c>
      <c r="I52">
        <v>4.3166666666666682</v>
      </c>
      <c r="J52">
        <v>-52.5</v>
      </c>
      <c r="K52" s="242">
        <f>INDEX('Detailed Report'!$Q$2:$Q$260,MATCH(F52,'Detailed Report'!$S$2:$S$260,0),1)</f>
        <v>5.2719907407407403E-2</v>
      </c>
      <c r="L52" s="242">
        <f t="shared" si="0"/>
        <v>0.5527199074074074</v>
      </c>
    </row>
    <row r="53" spans="1:12" hidden="1">
      <c r="A53" s="11">
        <v>42199.969780092593</v>
      </c>
      <c r="F53" t="s">
        <v>710</v>
      </c>
      <c r="H53" t="s">
        <v>670</v>
      </c>
      <c r="I53">
        <v>7.5999999999999091</v>
      </c>
      <c r="J53">
        <v>-32.5</v>
      </c>
      <c r="K53" s="242">
        <f>INDEX('Detailed Report'!$Q$2:$Q$260,MATCH(F53,'Detailed Report'!$S$2:$S$260,0),1)</f>
        <v>0.95663194444444455</v>
      </c>
      <c r="L53" s="242">
        <f t="shared" si="0"/>
        <v>0.45663194444444455</v>
      </c>
    </row>
    <row r="54" spans="1:12" hidden="1">
      <c r="A54" s="11">
        <v>42200.042175925926</v>
      </c>
      <c r="F54" t="s">
        <v>711</v>
      </c>
      <c r="H54" t="s">
        <v>670</v>
      </c>
      <c r="I54">
        <v>8.2000000000000028</v>
      </c>
      <c r="J54">
        <v>2.5</v>
      </c>
      <c r="K54" s="242">
        <f>INDEX('Detailed Report'!$Q$2:$Q$260,MATCH(F54,'Detailed Report'!$S$2:$S$260,0),1)</f>
        <v>0.96978009259259268</v>
      </c>
      <c r="L54" s="242">
        <f t="shared" si="0"/>
        <v>0.46978009259259268</v>
      </c>
    </row>
    <row r="55" spans="1:12" hidden="1">
      <c r="A55" s="11">
        <v>42200.060879629629</v>
      </c>
      <c r="F55" t="s">
        <v>712</v>
      </c>
      <c r="H55" t="s">
        <v>667</v>
      </c>
      <c r="I55">
        <v>2.9333333333333353</v>
      </c>
      <c r="J55">
        <v>-35</v>
      </c>
      <c r="K55" s="242">
        <f>INDEX('Detailed Report'!$Q$2:$Q$260,MATCH(F55,'Detailed Report'!$S$2:$S$260,0),1)</f>
        <v>4.2175925925925922E-2</v>
      </c>
      <c r="L55" s="242">
        <f t="shared" si="0"/>
        <v>0.54217592592592589</v>
      </c>
    </row>
    <row r="56" spans="1:12">
      <c r="A56" s="11">
        <v>42200.952118055553</v>
      </c>
      <c r="F56" s="206" t="s">
        <v>709</v>
      </c>
      <c r="H56" t="s">
        <v>670</v>
      </c>
      <c r="I56">
        <v>6.8999999999999897</v>
      </c>
      <c r="J56">
        <v>77.5</v>
      </c>
      <c r="K56" s="242">
        <f>INDEX('Detailed Report'!$Q$2:$Q$260,MATCH(F56,'Detailed Report'!$S$2:$S$260,0),1)</f>
        <v>5.2719907407407403E-2</v>
      </c>
      <c r="L56" s="242">
        <f t="shared" si="0"/>
        <v>0.5527199074074074</v>
      </c>
    </row>
    <row r="57" spans="1:12" hidden="1">
      <c r="A57" s="11">
        <v>42201.082569444443</v>
      </c>
      <c r="F57" t="s">
        <v>713</v>
      </c>
      <c r="H57" t="s">
        <v>667</v>
      </c>
      <c r="I57">
        <v>4.8666666666665748</v>
      </c>
      <c r="J57">
        <v>45</v>
      </c>
      <c r="K57" s="242">
        <f>INDEX('Detailed Report'!$Q$2:$Q$260,MATCH(F57,'Detailed Report'!$S$2:$S$260,0),1)</f>
        <v>0.95211805555555562</v>
      </c>
      <c r="L57" s="242">
        <f t="shared" si="0"/>
        <v>0.45211805555555562</v>
      </c>
    </row>
    <row r="58" spans="1:12" hidden="1">
      <c r="A58" s="11">
        <v>42202.055185185185</v>
      </c>
      <c r="F58" t="s">
        <v>714</v>
      </c>
      <c r="H58" t="s">
        <v>670</v>
      </c>
      <c r="I58">
        <v>0.93333333333333268</v>
      </c>
      <c r="J58">
        <v>-50</v>
      </c>
      <c r="K58" s="242">
        <f>INDEX('Detailed Report'!$Q$2:$Q$260,MATCH(F58,'Detailed Report'!$S$2:$S$260,0),1)</f>
        <v>5.2719907407407403E-2</v>
      </c>
      <c r="L58" s="242">
        <f t="shared" si="0"/>
        <v>0.5527199074074074</v>
      </c>
    </row>
    <row r="59" spans="1:12" hidden="1">
      <c r="A59" s="11">
        <v>42202.088900462964</v>
      </c>
      <c r="F59" t="s">
        <v>715</v>
      </c>
      <c r="H59" t="s">
        <v>667</v>
      </c>
      <c r="I59">
        <v>8.2333333333333254</v>
      </c>
      <c r="J59">
        <v>-32.5</v>
      </c>
      <c r="K59" s="242">
        <f>INDEX('Detailed Report'!$Q$2:$Q$260,MATCH(F59,'Detailed Report'!$S$2:$S$260,0),1)</f>
        <v>5.5185185185185191E-2</v>
      </c>
      <c r="L59" s="242">
        <f t="shared" si="0"/>
        <v>0.55518518518518523</v>
      </c>
    </row>
    <row r="60" spans="1:12">
      <c r="A60" s="11">
        <v>42204.944548611114</v>
      </c>
      <c r="F60" s="204" t="s">
        <v>716</v>
      </c>
      <c r="H60" t="s">
        <v>667</v>
      </c>
      <c r="I60">
        <v>9.6166666666666583</v>
      </c>
      <c r="J60">
        <v>75</v>
      </c>
      <c r="K60" s="242">
        <f>INDEX('Detailed Report'!$Q$2:$Q$260,MATCH(F60,'Detailed Report'!$S$2:$S$260,0),1)</f>
        <v>8.8900462962962959E-2</v>
      </c>
      <c r="L60" s="243">
        <f t="shared" si="0"/>
        <v>0.58890046296296295</v>
      </c>
    </row>
    <row r="61" spans="1:12" hidden="1">
      <c r="A61" s="11">
        <v>42205.053101851852</v>
      </c>
      <c r="F61" t="s">
        <v>717</v>
      </c>
      <c r="G61" t="s">
        <v>718</v>
      </c>
      <c r="H61" t="s">
        <v>670</v>
      </c>
      <c r="I61">
        <v>11.883333333333326</v>
      </c>
      <c r="J61">
        <v>-32.5</v>
      </c>
      <c r="K61" s="242">
        <f>INDEX('Detailed Report'!$Q$2:$Q$260,MATCH(F61,'Detailed Report'!$S$2:$S$260,0),1)</f>
        <v>0.9445486111111111</v>
      </c>
      <c r="L61" s="242">
        <f t="shared" si="0"/>
        <v>0.4445486111111111</v>
      </c>
    </row>
    <row r="62" spans="1:12" hidden="1">
      <c r="A62" s="11">
        <v>42205.100011574075</v>
      </c>
      <c r="F62" t="s">
        <v>709</v>
      </c>
      <c r="G62" t="s">
        <v>719</v>
      </c>
      <c r="H62" t="s">
        <v>670</v>
      </c>
      <c r="I62">
        <v>2.5833333333333308</v>
      </c>
      <c r="J62">
        <v>-37.5</v>
      </c>
      <c r="K62" s="242">
        <f>INDEX('Detailed Report'!$Q$2:$Q$260,MATCH(F62,'Detailed Report'!$S$2:$S$260,0),1)</f>
        <v>5.2719907407407403E-2</v>
      </c>
      <c r="L62" s="242">
        <f t="shared" si="0"/>
        <v>0.5527199074074074</v>
      </c>
    </row>
    <row r="63" spans="1:12" hidden="1">
      <c r="A63" s="11">
        <v>42205.115289351852</v>
      </c>
      <c r="F63" t="s">
        <v>677</v>
      </c>
      <c r="G63" t="s">
        <v>720</v>
      </c>
      <c r="H63" t="s">
        <v>667</v>
      </c>
      <c r="I63">
        <v>5.7333333333333432</v>
      </c>
      <c r="J63">
        <v>30</v>
      </c>
      <c r="K63" s="242">
        <f>INDEX('Detailed Report'!$Q$2:$Q$260,MATCH(F63,'Detailed Report'!$S$2:$S$260,0),1)</f>
        <v>9.4953703703703707E-2</v>
      </c>
      <c r="L63" s="242">
        <f t="shared" si="0"/>
        <v>0.59495370370370371</v>
      </c>
    </row>
    <row r="64" spans="1:12" hidden="1">
      <c r="A64" s="11">
        <v>42205.937673611108</v>
      </c>
      <c r="H64" t="s">
        <v>667</v>
      </c>
      <c r="I64">
        <v>1.2333333333333396</v>
      </c>
      <c r="J64">
        <v>-42.5</v>
      </c>
      <c r="K64" s="242" t="e">
        <f>INDEX('Detailed Report'!$Q$2:$Q$260,MATCH(F64,'Detailed Report'!$S$2:$S$260,0),1)</f>
        <v>#N/A</v>
      </c>
      <c r="L64" s="242" t="e">
        <f t="shared" si="0"/>
        <v>#N/A</v>
      </c>
    </row>
    <row r="65" spans="1:12" hidden="1">
      <c r="A65" s="11">
        <v>42205.958877314813</v>
      </c>
      <c r="F65" t="s">
        <v>721</v>
      </c>
      <c r="G65" t="s">
        <v>722</v>
      </c>
      <c r="H65" t="s">
        <v>670</v>
      </c>
      <c r="I65">
        <v>9.4166666666666465</v>
      </c>
      <c r="J65">
        <v>-25</v>
      </c>
      <c r="K65" s="242">
        <f>INDEX('Detailed Report'!$Q$2:$Q$260,MATCH(F65,'Detailed Report'!$S$2:$S$260,0),1)</f>
        <v>0.93767361111111114</v>
      </c>
      <c r="L65" s="242">
        <f t="shared" si="0"/>
        <v>0.43767361111111114</v>
      </c>
    </row>
    <row r="66" spans="1:12" hidden="1">
      <c r="A66" s="11">
        <v>42206.061053240737</v>
      </c>
      <c r="F66" t="s">
        <v>723</v>
      </c>
      <c r="G66" t="s">
        <v>724</v>
      </c>
      <c r="H66" t="s">
        <v>667</v>
      </c>
      <c r="I66">
        <v>1.0666666666666202</v>
      </c>
      <c r="J66">
        <v>-30</v>
      </c>
      <c r="K66" s="242">
        <f>INDEX('Detailed Report'!$Q$2:$Q$260,MATCH(F66,'Detailed Report'!$S$2:$S$260,0),1)</f>
        <v>0.95887731481481486</v>
      </c>
      <c r="L66" s="242">
        <f t="shared" si="0"/>
        <v>0.45887731481481486</v>
      </c>
    </row>
    <row r="67" spans="1:12" hidden="1">
      <c r="A67" s="11">
        <v>42206.950740740744</v>
      </c>
      <c r="H67" t="s">
        <v>667</v>
      </c>
      <c r="I67">
        <v>4.3500000000000103</v>
      </c>
      <c r="J67">
        <v>-37.5</v>
      </c>
      <c r="K67" s="242" t="e">
        <f>INDEX('Detailed Report'!$Q$2:$Q$260,MATCH(F67,'Detailed Report'!$S$2:$S$260,0),1)</f>
        <v>#N/A</v>
      </c>
      <c r="L67" s="242" t="e">
        <f t="shared" ref="L67:L130" si="1">IF(K67&gt;0.5, K67-0.5, K67+0.5)</f>
        <v>#N/A</v>
      </c>
    </row>
    <row r="68" spans="1:12" hidden="1">
      <c r="A68" s="11">
        <v>42208.926423611112</v>
      </c>
      <c r="F68" t="s">
        <v>725</v>
      </c>
      <c r="G68" t="s">
        <v>720</v>
      </c>
      <c r="H68" t="s">
        <v>670</v>
      </c>
      <c r="I68">
        <v>6.9666666666665833</v>
      </c>
      <c r="J68">
        <v>10</v>
      </c>
      <c r="K68" s="242">
        <f>INDEX('Detailed Report'!$Q$2:$Q$260,MATCH(F68,'Detailed Report'!$S$2:$S$260,0),1)</f>
        <v>0.95074074074074078</v>
      </c>
      <c r="L68" s="242">
        <f t="shared" si="1"/>
        <v>0.45074074074074078</v>
      </c>
    </row>
    <row r="69" spans="1:12" hidden="1">
      <c r="A69" s="11">
        <v>42208.954293981478</v>
      </c>
      <c r="F69" s="202" t="s">
        <v>726</v>
      </c>
      <c r="G69" t="s">
        <v>727</v>
      </c>
      <c r="H69" t="s">
        <v>667</v>
      </c>
      <c r="I69">
        <v>9.0833333333332078</v>
      </c>
      <c r="J69">
        <v>-72.5</v>
      </c>
      <c r="K69" s="242">
        <f>INDEX('Detailed Report'!$Q$2:$Q$260,MATCH(F69,'Detailed Report'!$S$2:$S$260,0),1)</f>
        <v>0.92642361111111116</v>
      </c>
      <c r="L69" s="242">
        <f t="shared" si="1"/>
        <v>0.42642361111111116</v>
      </c>
    </row>
    <row r="70" spans="1:12" hidden="1">
      <c r="A70" s="11">
        <v>42209.055266203701</v>
      </c>
      <c r="F70" t="s">
        <v>728</v>
      </c>
      <c r="G70" t="s">
        <v>729</v>
      </c>
      <c r="H70" t="s">
        <v>670</v>
      </c>
      <c r="I70">
        <v>7.3333333333334139</v>
      </c>
      <c r="J70">
        <v>-22.5</v>
      </c>
      <c r="K70" s="242">
        <f>INDEX('Detailed Report'!$Q$2:$Q$260,MATCH(F70,'Detailed Report'!$S$2:$S$260,0),1)</f>
        <v>0.95429398148148137</v>
      </c>
      <c r="L70" s="242">
        <f t="shared" si="1"/>
        <v>0.45429398148148137</v>
      </c>
    </row>
    <row r="71" spans="1:12" hidden="1">
      <c r="A71" s="11">
        <v>42211.928020833337</v>
      </c>
      <c r="F71" t="s">
        <v>730</v>
      </c>
      <c r="G71" t="s">
        <v>720</v>
      </c>
      <c r="H71" t="s">
        <v>670</v>
      </c>
      <c r="I71">
        <v>2.6833333333333464</v>
      </c>
      <c r="J71">
        <v>20</v>
      </c>
      <c r="K71" s="242">
        <f>INDEX('Detailed Report'!$Q$2:$Q$260,MATCH(F71,'Detailed Report'!$S$2:$S$260,0),1)</f>
        <v>0.1025462962962963</v>
      </c>
      <c r="L71" s="242">
        <f t="shared" si="1"/>
        <v>0.6025462962962963</v>
      </c>
    </row>
    <row r="72" spans="1:12" hidden="1">
      <c r="A72" s="11">
        <v>42212.89576388889</v>
      </c>
      <c r="H72" t="s">
        <v>667</v>
      </c>
      <c r="I72">
        <v>0.43333333333329449</v>
      </c>
      <c r="J72">
        <v>0</v>
      </c>
      <c r="K72" s="242" t="e">
        <f>INDEX('Detailed Report'!$Q$2:$Q$260,MATCH(F72,'Detailed Report'!$S$2:$S$260,0),1)</f>
        <v>#N/A</v>
      </c>
      <c r="L72" s="242" t="e">
        <f t="shared" si="1"/>
        <v>#N/A</v>
      </c>
    </row>
    <row r="73" spans="1:12" hidden="1">
      <c r="A73" s="11">
        <v>42212.907465277778</v>
      </c>
      <c r="F73" t="s">
        <v>731</v>
      </c>
      <c r="G73" t="s">
        <v>732</v>
      </c>
      <c r="H73" t="s">
        <v>670</v>
      </c>
      <c r="I73">
        <v>0.74999999999995737</v>
      </c>
      <c r="J73">
        <v>-17.5</v>
      </c>
      <c r="K73" s="242">
        <f>INDEX('Detailed Report'!$Q$2:$Q$260,MATCH(F73,'Detailed Report'!$S$2:$S$260,0),1)</f>
        <v>0.89576388888888892</v>
      </c>
      <c r="L73" s="242">
        <f t="shared" si="1"/>
        <v>0.39576388888888892</v>
      </c>
    </row>
    <row r="74" spans="1:12">
      <c r="A74" s="11">
        <v>42212.932835648149</v>
      </c>
      <c r="F74" s="202" t="s">
        <v>725</v>
      </c>
      <c r="G74" t="s">
        <v>733</v>
      </c>
      <c r="H74" t="s">
        <v>670</v>
      </c>
      <c r="I74">
        <v>2.783333333333502</v>
      </c>
      <c r="J74">
        <v>52.5</v>
      </c>
      <c r="K74" s="242">
        <f>INDEX('Detailed Report'!$Q$2:$Q$260,MATCH(F74,'Detailed Report'!$S$2:$S$260,0),1)</f>
        <v>0.95074074074074078</v>
      </c>
      <c r="L74" s="244">
        <f t="shared" si="1"/>
        <v>0.45074074074074078</v>
      </c>
    </row>
    <row r="75" spans="1:12" hidden="1">
      <c r="A75" s="11">
        <v>42212.947905092595</v>
      </c>
      <c r="F75" t="s">
        <v>734</v>
      </c>
      <c r="G75" t="s">
        <v>735</v>
      </c>
      <c r="H75" t="s">
        <v>670</v>
      </c>
      <c r="I75">
        <v>2.0333333333332249</v>
      </c>
      <c r="J75">
        <v>-37.5</v>
      </c>
      <c r="K75" s="242">
        <f>INDEX('Detailed Report'!$Q$2:$Q$260,MATCH(F75,'Detailed Report'!$S$2:$S$260,0),1)</f>
        <v>0.93283564814814823</v>
      </c>
      <c r="L75" s="242">
        <f t="shared" si="1"/>
        <v>0.43283564814814823</v>
      </c>
    </row>
    <row r="76" spans="1:12" hidden="1">
      <c r="A76" s="11">
        <v>42213.91547453704</v>
      </c>
      <c r="F76" t="s">
        <v>736</v>
      </c>
      <c r="G76" t="s">
        <v>737</v>
      </c>
      <c r="H76" t="s">
        <v>670</v>
      </c>
      <c r="I76">
        <v>0.7166666666667254</v>
      </c>
      <c r="J76">
        <v>-27.5</v>
      </c>
      <c r="K76" s="242">
        <f>INDEX('Detailed Report'!$Q$2:$Q$260,MATCH(F76,'Detailed Report'!$S$2:$S$260,0),1)</f>
        <v>0.94790509259259259</v>
      </c>
      <c r="L76" s="242">
        <f t="shared" si="1"/>
        <v>0.44790509259259259</v>
      </c>
    </row>
    <row r="77" spans="1:12" hidden="1">
      <c r="A77" s="11">
        <v>42214.047337962962</v>
      </c>
      <c r="F77" t="s">
        <v>738</v>
      </c>
      <c r="G77" t="s">
        <v>739</v>
      </c>
      <c r="H77" t="s">
        <v>667</v>
      </c>
      <c r="I77">
        <v>10.133333333333372</v>
      </c>
      <c r="J77">
        <v>-37.5</v>
      </c>
      <c r="K77" s="242">
        <f>INDEX('Detailed Report'!$Q$2:$Q$260,MATCH(F77,'Detailed Report'!$S$2:$S$260,0),1)</f>
        <v>0.91547453703703707</v>
      </c>
      <c r="L77" s="242">
        <f t="shared" si="1"/>
        <v>0.41547453703703707</v>
      </c>
    </row>
    <row r="78" spans="1:12" hidden="1">
      <c r="A78" s="11">
        <v>42214.887337962966</v>
      </c>
      <c r="F78" t="s">
        <v>740</v>
      </c>
      <c r="H78" t="s">
        <v>670</v>
      </c>
      <c r="I78">
        <v>7.1666666666666643</v>
      </c>
      <c r="J78">
        <v>0</v>
      </c>
      <c r="K78" s="242">
        <f>INDEX('Detailed Report'!$Q$2:$Q$260,MATCH(F78,'Detailed Report'!$S$2:$S$260,0),1)</f>
        <v>4.7337962962962964E-2</v>
      </c>
      <c r="L78" s="242">
        <f t="shared" si="1"/>
        <v>0.547337962962963</v>
      </c>
    </row>
    <row r="79" spans="1:12" hidden="1">
      <c r="A79" s="11">
        <v>42215.105543981481</v>
      </c>
      <c r="F79" t="s">
        <v>741</v>
      </c>
      <c r="H79" t="s">
        <v>670</v>
      </c>
      <c r="I79">
        <v>11.033333333333513</v>
      </c>
      <c r="J79">
        <v>25</v>
      </c>
      <c r="K79" s="242">
        <f>INDEX('Detailed Report'!$Q$2:$Q$260,MATCH(F79,'Detailed Report'!$S$2:$S$260,0),1)</f>
        <v>0.88733796296296286</v>
      </c>
      <c r="L79" s="242">
        <f t="shared" si="1"/>
        <v>0.38733796296296286</v>
      </c>
    </row>
    <row r="80" spans="1:12" hidden="1">
      <c r="A80" s="11">
        <v>42215.890416666669</v>
      </c>
      <c r="F80" t="s">
        <v>742</v>
      </c>
      <c r="G80" t="s">
        <v>743</v>
      </c>
      <c r="H80" t="s">
        <v>670</v>
      </c>
      <c r="I80">
        <v>1.8500000000000294</v>
      </c>
      <c r="J80">
        <v>-32.5</v>
      </c>
      <c r="K80" s="242">
        <f>INDEX('Detailed Report'!$Q$2:$Q$260,MATCH(F80,'Detailed Report'!$S$2:$S$260,0),1)</f>
        <v>0.10554398148148147</v>
      </c>
      <c r="L80" s="242">
        <f t="shared" si="1"/>
        <v>0.60554398148148147</v>
      </c>
    </row>
    <row r="81" spans="1:12" hidden="1">
      <c r="A81" s="11">
        <v>42216.070486111108</v>
      </c>
      <c r="F81" t="s">
        <v>696</v>
      </c>
      <c r="H81" t="s">
        <v>670</v>
      </c>
      <c r="I81">
        <v>7.1000000000001506</v>
      </c>
      <c r="J81">
        <v>45</v>
      </c>
      <c r="K81" s="242">
        <f>INDEX('Detailed Report'!$Q$2:$Q$260,MATCH(F81,'Detailed Report'!$S$2:$S$260,0),1)</f>
        <v>0.1025462962962963</v>
      </c>
      <c r="L81" s="242">
        <f t="shared" si="1"/>
        <v>0.6025462962962963</v>
      </c>
    </row>
    <row r="82" spans="1:12" hidden="1">
      <c r="A82" s="11">
        <v>42216.114641203705</v>
      </c>
      <c r="F82" t="s">
        <v>744</v>
      </c>
      <c r="G82" t="s">
        <v>745</v>
      </c>
      <c r="H82" t="s">
        <v>667</v>
      </c>
      <c r="I82">
        <v>1.8999999999999972</v>
      </c>
      <c r="J82">
        <v>5</v>
      </c>
      <c r="K82" s="242">
        <f>INDEX('Detailed Report'!$Q$2:$Q$260,MATCH(F82,'Detailed Report'!$S$2:$S$260,0),1)</f>
        <v>6.9166666666666668E-2</v>
      </c>
      <c r="L82" s="242">
        <f t="shared" si="1"/>
        <v>0.56916666666666671</v>
      </c>
    </row>
    <row r="83" spans="1:12" hidden="1">
      <c r="A83" s="11">
        <v>42218.879513888889</v>
      </c>
      <c r="F83" t="s">
        <v>746</v>
      </c>
      <c r="G83" t="s">
        <v>747</v>
      </c>
      <c r="H83" t="s">
        <v>670</v>
      </c>
      <c r="I83">
        <v>0.80000000000002514</v>
      </c>
      <c r="J83">
        <v>2.5</v>
      </c>
      <c r="K83" s="242">
        <f>INDEX('Detailed Report'!$Q$2:$Q$260,MATCH(F83,'Detailed Report'!$S$2:$S$260,0),1)</f>
        <v>0.11408564814814814</v>
      </c>
      <c r="L83" s="242">
        <f t="shared" si="1"/>
        <v>0.61408564814814814</v>
      </c>
    </row>
    <row r="84" spans="1:12" hidden="1">
      <c r="A84" s="11">
        <v>42219.876493055555</v>
      </c>
      <c r="F84" t="s">
        <v>696</v>
      </c>
      <c r="H84" t="s">
        <v>670</v>
      </c>
      <c r="I84">
        <v>3.6666666666668668</v>
      </c>
      <c r="J84">
        <v>22.5</v>
      </c>
      <c r="K84" s="242">
        <f>INDEX('Detailed Report'!$Q$2:$Q$260,MATCH(F84,'Detailed Report'!$S$2:$S$260,0),1)</f>
        <v>0.1025462962962963</v>
      </c>
      <c r="L84" s="242">
        <f t="shared" si="1"/>
        <v>0.6025462962962963</v>
      </c>
    </row>
    <row r="85" spans="1:12" hidden="1">
      <c r="A85" s="11">
        <v>42219.899513888886</v>
      </c>
      <c r="F85" t="s">
        <v>748</v>
      </c>
      <c r="G85" t="s">
        <v>749</v>
      </c>
      <c r="H85" t="s">
        <v>670</v>
      </c>
      <c r="I85">
        <v>0.93333333333337265</v>
      </c>
      <c r="J85">
        <v>-15</v>
      </c>
      <c r="K85" s="242">
        <f>INDEX('Detailed Report'!$Q$2:$Q$260,MATCH(F85,'Detailed Report'!$S$2:$S$260,0),1)</f>
        <v>0.87584490740740739</v>
      </c>
      <c r="L85" s="242">
        <f t="shared" si="1"/>
        <v>0.37584490740740739</v>
      </c>
    </row>
    <row r="86" spans="1:12" hidden="1">
      <c r="A86" s="11">
        <v>42219.907916666663</v>
      </c>
      <c r="F86" t="s">
        <v>750</v>
      </c>
      <c r="H86" t="s">
        <v>670</v>
      </c>
      <c r="I86">
        <v>1.8833333333335212</v>
      </c>
      <c r="J86">
        <v>2.5</v>
      </c>
      <c r="K86" s="242">
        <f>INDEX('Detailed Report'!$Q$2:$Q$260,MATCH(F86,'Detailed Report'!$S$2:$S$260,0),1)</f>
        <v>0.89820601851851845</v>
      </c>
      <c r="L86" s="242">
        <f t="shared" si="1"/>
        <v>0.39820601851851845</v>
      </c>
    </row>
    <row r="87" spans="1:12" hidden="1">
      <c r="A87" s="11">
        <v>42219.93173611111</v>
      </c>
      <c r="F87" t="s">
        <v>751</v>
      </c>
      <c r="G87" t="s">
        <v>752</v>
      </c>
      <c r="H87" t="s">
        <v>667</v>
      </c>
      <c r="I87">
        <v>4.9333333333331986</v>
      </c>
      <c r="J87">
        <v>15</v>
      </c>
      <c r="K87" s="242">
        <f>INDEX('Detailed Report'!$Q$2:$Q$260,MATCH(F87,'Detailed Report'!$S$2:$S$260,0),1)</f>
        <v>0.90449074074074076</v>
      </c>
      <c r="L87" s="242">
        <f t="shared" si="1"/>
        <v>0.40449074074074076</v>
      </c>
    </row>
    <row r="88" spans="1:12" hidden="1">
      <c r="A88" s="11">
        <v>42220.08761574074</v>
      </c>
      <c r="F88" t="s">
        <v>753</v>
      </c>
      <c r="G88" t="s">
        <v>752</v>
      </c>
      <c r="H88" t="s">
        <v>670</v>
      </c>
      <c r="I88">
        <v>2.4833333333334551</v>
      </c>
      <c r="J88">
        <v>-12.5</v>
      </c>
      <c r="K88" s="242">
        <f>INDEX('Detailed Report'!$Q$2:$Q$260,MATCH(F88,'Detailed Report'!$S$2:$S$260,0),1)</f>
        <v>0.93001157407407409</v>
      </c>
      <c r="L88" s="242">
        <f t="shared" si="1"/>
        <v>0.43001157407407409</v>
      </c>
    </row>
    <row r="89" spans="1:12" hidden="1">
      <c r="A89" s="11">
        <v>42220.900196759256</v>
      </c>
      <c r="F89" t="s">
        <v>754</v>
      </c>
      <c r="G89" t="s">
        <v>755</v>
      </c>
      <c r="H89" t="s">
        <v>667</v>
      </c>
      <c r="I89">
        <v>4.5499999999999918</v>
      </c>
      <c r="J89">
        <v>30</v>
      </c>
      <c r="K89" s="242">
        <f>INDEX('Detailed Report'!$Q$2:$Q$260,MATCH(F89,'Detailed Report'!$S$2:$S$260,0),1)</f>
        <v>8.4456018518518527E-2</v>
      </c>
      <c r="L89" s="242">
        <f t="shared" si="1"/>
        <v>0.58445601851851858</v>
      </c>
    </row>
    <row r="90" spans="1:12" hidden="1">
      <c r="A90" s="11">
        <v>42220.953634259262</v>
      </c>
      <c r="F90" t="s">
        <v>756</v>
      </c>
      <c r="G90" t="s">
        <v>757</v>
      </c>
      <c r="H90" t="s">
        <v>670</v>
      </c>
      <c r="I90">
        <v>0.99999999999999645</v>
      </c>
      <c r="J90">
        <v>-12.5</v>
      </c>
      <c r="K90" s="242">
        <f>INDEX('Detailed Report'!$Q$2:$Q$260,MATCH(F90,'Detailed Report'!$S$2:$S$260,0),1)</f>
        <v>0.8995023148148148</v>
      </c>
      <c r="L90" s="242">
        <f t="shared" si="1"/>
        <v>0.3995023148148148</v>
      </c>
    </row>
    <row r="91" spans="1:12" hidden="1">
      <c r="A91" s="11">
        <v>42220.972129629627</v>
      </c>
      <c r="F91" t="s">
        <v>756</v>
      </c>
      <c r="G91" t="s">
        <v>757</v>
      </c>
      <c r="H91" t="s">
        <v>670</v>
      </c>
      <c r="I91">
        <v>1.8166666666665776</v>
      </c>
      <c r="J91">
        <v>-5</v>
      </c>
      <c r="K91" s="242">
        <f>INDEX('Detailed Report'!$Q$2:$Q$260,MATCH(F91,'Detailed Report'!$S$2:$S$260,0),1)</f>
        <v>0.8995023148148148</v>
      </c>
      <c r="L91" s="242">
        <f t="shared" si="1"/>
        <v>0.3995023148148148</v>
      </c>
    </row>
    <row r="92" spans="1:12" hidden="1">
      <c r="A92" s="11">
        <v>42221.070925925924</v>
      </c>
      <c r="F92" t="s">
        <v>758</v>
      </c>
      <c r="G92" t="s">
        <v>759</v>
      </c>
      <c r="H92" t="s">
        <v>670</v>
      </c>
      <c r="I92">
        <v>1.9666666666666011</v>
      </c>
      <c r="J92">
        <v>22.5</v>
      </c>
      <c r="K92" s="242">
        <f>INDEX('Detailed Report'!$Q$2:$Q$260,MATCH(F92,'Detailed Report'!$S$2:$S$260,0),1)</f>
        <v>0.97076388888888887</v>
      </c>
      <c r="L92" s="242">
        <f t="shared" si="1"/>
        <v>0.47076388888888887</v>
      </c>
    </row>
    <row r="93" spans="1:12" hidden="1">
      <c r="A93" s="11">
        <v>42221.110266203701</v>
      </c>
      <c r="F93" t="s">
        <v>760</v>
      </c>
      <c r="G93" t="s">
        <v>761</v>
      </c>
      <c r="H93" t="s">
        <v>670</v>
      </c>
      <c r="I93">
        <v>16.316666666666677</v>
      </c>
      <c r="J93">
        <v>42.5</v>
      </c>
      <c r="K93" s="242">
        <f>INDEX('Detailed Report'!$Q$2:$Q$260,MATCH(F93,'Detailed Report'!$S$2:$S$260,0),1)</f>
        <v>5.9594907407407409E-2</v>
      </c>
      <c r="L93" s="242">
        <f t="shared" si="1"/>
        <v>0.55959490740740736</v>
      </c>
    </row>
    <row r="94" spans="1:12" hidden="1">
      <c r="A94" s="11">
        <v>42221.127500000002</v>
      </c>
      <c r="F94" t="s">
        <v>762</v>
      </c>
      <c r="G94" t="s">
        <v>720</v>
      </c>
      <c r="H94" t="s">
        <v>670</v>
      </c>
      <c r="I94">
        <v>2.4666666666666592</v>
      </c>
      <c r="J94">
        <v>17.5</v>
      </c>
      <c r="K94" s="242">
        <f>INDEX('Detailed Report'!$Q$2:$Q$260,MATCH(F94,'Detailed Report'!$S$2:$S$260,0),1)</f>
        <v>0.10855324074074074</v>
      </c>
      <c r="L94" s="242">
        <f t="shared" si="1"/>
        <v>0.6085532407407408</v>
      </c>
    </row>
    <row r="95" spans="1:12" hidden="1">
      <c r="A95" s="11">
        <v>42221.888159722221</v>
      </c>
      <c r="F95" t="s">
        <v>763</v>
      </c>
      <c r="G95" t="s">
        <v>757</v>
      </c>
      <c r="H95" t="s">
        <v>667</v>
      </c>
      <c r="I95">
        <v>1.7333333333333378</v>
      </c>
      <c r="J95">
        <v>-7.5</v>
      </c>
      <c r="K95" s="242">
        <f>INDEX('Detailed Report'!$Q$2:$Q$260,MATCH(F95,'Detailed Report'!$S$2:$S$260,0),1)</f>
        <v>0.1262962962962963</v>
      </c>
      <c r="L95" s="242">
        <f t="shared" si="1"/>
        <v>0.62629629629629635</v>
      </c>
    </row>
    <row r="96" spans="1:12" hidden="1">
      <c r="A96" s="11">
        <v>42221.920405092591</v>
      </c>
      <c r="F96" t="s">
        <v>764</v>
      </c>
      <c r="H96" t="s">
        <v>670</v>
      </c>
      <c r="I96">
        <v>1.5000000000002345</v>
      </c>
      <c r="J96">
        <v>5</v>
      </c>
      <c r="K96" s="242">
        <f>INDEX('Detailed Report'!$Q$2:$Q$260,MATCH(F96,'Detailed Report'!$S$2:$S$260,0),1)</f>
        <v>0.88711805555555545</v>
      </c>
      <c r="L96" s="242">
        <f t="shared" si="1"/>
        <v>0.38711805555555545</v>
      </c>
    </row>
    <row r="97" spans="1:12" hidden="1">
      <c r="A97" s="11">
        <v>42221.946030092593</v>
      </c>
      <c r="F97" t="s">
        <v>765</v>
      </c>
      <c r="H97" t="s">
        <v>667</v>
      </c>
      <c r="I97">
        <v>1.3666666666665073</v>
      </c>
      <c r="J97">
        <v>-15</v>
      </c>
      <c r="K97" s="242">
        <f>INDEX('Detailed Report'!$Q$2:$Q$260,MATCH(F97,'Detailed Report'!$S$2:$S$260,0),1)</f>
        <v>0.91945601851851855</v>
      </c>
      <c r="L97" s="242">
        <f t="shared" si="1"/>
        <v>0.41945601851851855</v>
      </c>
    </row>
    <row r="98" spans="1:12" hidden="1">
      <c r="A98" s="11">
        <v>42222.059178240743</v>
      </c>
      <c r="F98" t="s">
        <v>766</v>
      </c>
      <c r="H98" t="s">
        <v>667</v>
      </c>
      <c r="I98">
        <v>1.6499999999999382</v>
      </c>
      <c r="J98">
        <v>-12.5</v>
      </c>
      <c r="K98" s="242">
        <f>INDEX('Detailed Report'!$Q$2:$Q$260,MATCH(F98,'Detailed Report'!$S$2:$S$260,0),1)</f>
        <v>0.94488425925925934</v>
      </c>
      <c r="L98" s="242">
        <f t="shared" si="1"/>
        <v>0.44488425925925934</v>
      </c>
    </row>
    <row r="99" spans="1:12" hidden="1">
      <c r="A99" s="11">
        <v>42222.086064814815</v>
      </c>
      <c r="F99" t="s">
        <v>767</v>
      </c>
      <c r="H99" t="s">
        <v>670</v>
      </c>
      <c r="I99">
        <v>4.0833333333333357</v>
      </c>
      <c r="J99">
        <v>-5</v>
      </c>
      <c r="K99" s="242">
        <f>INDEX('Detailed Report'!$Q$2:$Q$260,MATCH(F99,'Detailed Report'!$S$2:$S$260,0),1)</f>
        <v>5.634259259259259E-2</v>
      </c>
      <c r="L99" s="242">
        <f t="shared" si="1"/>
        <v>0.55634259259259256</v>
      </c>
    </row>
    <row r="100" spans="1:12">
      <c r="A100" s="11">
        <v>42222.106666666667</v>
      </c>
      <c r="F100" s="202" t="s">
        <v>768</v>
      </c>
      <c r="G100" t="s">
        <v>769</v>
      </c>
      <c r="H100" t="s">
        <v>670</v>
      </c>
      <c r="I100">
        <v>14.016666666666666</v>
      </c>
      <c r="J100">
        <v>60</v>
      </c>
      <c r="K100" s="242">
        <f>INDEX('Detailed Report'!$Q$2:$Q$260,MATCH(F100,'Detailed Report'!$S$2:$S$260,0),1)</f>
        <v>0.97076388888888887</v>
      </c>
      <c r="L100" s="244">
        <f t="shared" si="1"/>
        <v>0.47076388888888887</v>
      </c>
    </row>
    <row r="101" spans="1:12" hidden="1">
      <c r="A101" s="11">
        <v>42222.884432870371</v>
      </c>
      <c r="F101" t="s">
        <v>770</v>
      </c>
      <c r="G101" t="s">
        <v>771</v>
      </c>
      <c r="H101" t="s">
        <v>670</v>
      </c>
      <c r="I101">
        <v>0.91666666666667673</v>
      </c>
      <c r="J101">
        <v>-10</v>
      </c>
      <c r="K101" s="242">
        <f>INDEX('Detailed Report'!$Q$2:$Q$260,MATCH(F101,'Detailed Report'!$S$2:$S$260,0),1)</f>
        <v>0.10603009259259259</v>
      </c>
      <c r="L101" s="242">
        <f t="shared" si="1"/>
        <v>0.60603009259259255</v>
      </c>
    </row>
    <row r="102" spans="1:12" hidden="1">
      <c r="A102" s="11">
        <v>42222.901689814818</v>
      </c>
      <c r="F102" t="s">
        <v>772</v>
      </c>
      <c r="H102" t="s">
        <v>670</v>
      </c>
      <c r="I102">
        <v>9.2833333333333989</v>
      </c>
      <c r="J102">
        <v>-15</v>
      </c>
      <c r="K102" s="242">
        <f>INDEX('Detailed Report'!$Q$2:$Q$260,MATCH(F102,'Detailed Report'!$S$2:$S$260,0),1)</f>
        <v>0.87798611111111102</v>
      </c>
      <c r="L102" s="242">
        <f t="shared" si="1"/>
        <v>0.37798611111111102</v>
      </c>
    </row>
    <row r="103" spans="1:12" hidden="1">
      <c r="A103" s="11">
        <v>42222.918437499997</v>
      </c>
      <c r="F103" t="s">
        <v>772</v>
      </c>
      <c r="H103" t="s">
        <v>670</v>
      </c>
      <c r="I103">
        <v>2.4999999999999112</v>
      </c>
      <c r="J103">
        <v>-12.5</v>
      </c>
      <c r="K103" s="242">
        <f>INDEX('Detailed Report'!$Q$2:$Q$260,MATCH(F103,'Detailed Report'!$S$2:$S$260,0),1)</f>
        <v>0.87798611111111102</v>
      </c>
      <c r="L103" s="242">
        <f t="shared" si="1"/>
        <v>0.37798611111111102</v>
      </c>
    </row>
    <row r="104" spans="1:12" hidden="1">
      <c r="A104" s="11">
        <v>42222.929108796299</v>
      </c>
      <c r="F104" t="s">
        <v>773</v>
      </c>
      <c r="G104" t="s">
        <v>774</v>
      </c>
      <c r="H104" t="s">
        <v>667</v>
      </c>
      <c r="I104">
        <v>2.3500000000000476</v>
      </c>
      <c r="J104">
        <v>-12.5</v>
      </c>
      <c r="K104" s="242">
        <f>INDEX('Detailed Report'!$Q$2:$Q$260,MATCH(F104,'Detailed Report'!$S$2:$S$260,0),1)</f>
        <v>0.91680555555555554</v>
      </c>
      <c r="L104" s="242">
        <f t="shared" si="1"/>
        <v>0.41680555555555554</v>
      </c>
    </row>
    <row r="105" spans="1:12" hidden="1">
      <c r="A105" s="11">
        <v>42222.957719907405</v>
      </c>
      <c r="F105" t="s">
        <v>775</v>
      </c>
      <c r="H105" t="s">
        <v>667</v>
      </c>
      <c r="I105">
        <v>1.0166666666666124</v>
      </c>
      <c r="J105">
        <v>-15</v>
      </c>
      <c r="K105" s="242">
        <f>INDEX('Detailed Report'!$Q$2:$Q$260,MATCH(F105,'Detailed Report'!$S$2:$S$260,0),1)</f>
        <v>0.9284027777777778</v>
      </c>
      <c r="L105" s="242">
        <f t="shared" si="1"/>
        <v>0.4284027777777778</v>
      </c>
    </row>
    <row r="106" spans="1:12" hidden="1">
      <c r="A106" s="11">
        <v>42223.064652777779</v>
      </c>
      <c r="F106" t="s">
        <v>773</v>
      </c>
      <c r="G106" t="s">
        <v>776</v>
      </c>
      <c r="H106" t="s">
        <v>670</v>
      </c>
      <c r="I106">
        <v>1.4833333333334586</v>
      </c>
      <c r="J106">
        <v>-22.5</v>
      </c>
      <c r="K106" s="242">
        <f>INDEX('Detailed Report'!$Q$2:$Q$260,MATCH(F106,'Detailed Report'!$S$2:$S$260,0),1)</f>
        <v>0.91680555555555554</v>
      </c>
      <c r="L106" s="242">
        <f t="shared" si="1"/>
        <v>0.41680555555555554</v>
      </c>
    </row>
    <row r="107" spans="1:12" hidden="1">
      <c r="A107" s="11">
        <v>42226.062199074076</v>
      </c>
      <c r="F107" t="s">
        <v>777</v>
      </c>
      <c r="H107" t="s">
        <v>670</v>
      </c>
      <c r="I107">
        <v>1.9500000000000051</v>
      </c>
      <c r="J107">
        <v>-12.5</v>
      </c>
      <c r="K107" s="242">
        <f>INDEX('Detailed Report'!$Q$2:$Q$260,MATCH(F107,'Detailed Report'!$S$2:$S$260,0),1)</f>
        <v>6.3298611111111111E-2</v>
      </c>
      <c r="L107" s="242">
        <f t="shared" si="1"/>
        <v>0.56329861111111112</v>
      </c>
    </row>
    <row r="108" spans="1:12" hidden="1">
      <c r="A108" s="11">
        <v>42227.048495370371</v>
      </c>
      <c r="F108" t="s">
        <v>778</v>
      </c>
      <c r="G108" t="s">
        <v>779</v>
      </c>
      <c r="H108" t="s">
        <v>667</v>
      </c>
      <c r="I108">
        <v>3.7666666666666728</v>
      </c>
      <c r="J108">
        <v>-35</v>
      </c>
      <c r="K108" s="242">
        <f>INDEX('Detailed Report'!$Q$2:$Q$260,MATCH(F108,'Detailed Report'!$S$2:$S$260,0),1)</f>
        <v>5.9583333333333328E-2</v>
      </c>
      <c r="L108" s="242">
        <f t="shared" si="1"/>
        <v>0.55958333333333332</v>
      </c>
    </row>
    <row r="109" spans="1:12" hidden="1">
      <c r="A109" s="11">
        <v>42227.089189814818</v>
      </c>
      <c r="F109" t="s">
        <v>780</v>
      </c>
      <c r="G109" t="s">
        <v>771</v>
      </c>
      <c r="H109" t="s">
        <v>670</v>
      </c>
      <c r="I109">
        <v>1.7333333333333378</v>
      </c>
      <c r="J109">
        <v>-17.5</v>
      </c>
      <c r="K109" s="242">
        <f>INDEX('Detailed Report'!$Q$2:$Q$260,MATCH(F109,'Detailed Report'!$S$2:$S$260,0),1)</f>
        <v>4.7291666666666669E-2</v>
      </c>
      <c r="L109" s="242">
        <f t="shared" si="1"/>
        <v>0.54729166666666662</v>
      </c>
    </row>
    <row r="110" spans="1:12" hidden="1">
      <c r="A110" s="11">
        <v>42228.049988425926</v>
      </c>
      <c r="F110" t="s">
        <v>781</v>
      </c>
      <c r="G110" t="s">
        <v>782</v>
      </c>
      <c r="H110" t="s">
        <v>670</v>
      </c>
      <c r="I110">
        <v>1.1666666666666758</v>
      </c>
      <c r="J110">
        <v>-2.5</v>
      </c>
      <c r="K110" s="242">
        <f>INDEX('Detailed Report'!$Q$2:$Q$260,MATCH(F110,'Detailed Report'!$S$2:$S$260,0),1)</f>
        <v>8.8379629629629627E-2</v>
      </c>
      <c r="L110" s="242">
        <f t="shared" si="1"/>
        <v>0.58837962962962964</v>
      </c>
    </row>
    <row r="111" spans="1:12" hidden="1">
      <c r="A111" s="11">
        <v>42230.082662037035</v>
      </c>
      <c r="F111" t="s">
        <v>783</v>
      </c>
      <c r="G111" t="s">
        <v>784</v>
      </c>
      <c r="H111" t="s">
        <v>670</v>
      </c>
      <c r="I111">
        <v>5.6499999999999941</v>
      </c>
      <c r="J111">
        <v>-12.5</v>
      </c>
      <c r="K111" s="242">
        <f>INDEX('Detailed Report'!$Q$2:$Q$260,MATCH(F111,'Detailed Report'!$S$2:$S$260,0),1)</f>
        <v>4.6064814814814815E-2</v>
      </c>
      <c r="L111" s="242">
        <f t="shared" si="1"/>
        <v>0.54606481481481484</v>
      </c>
    </row>
    <row r="112" spans="1:12" hidden="1">
      <c r="A112" s="11">
        <v>42232.921747685185</v>
      </c>
      <c r="F112" t="s">
        <v>785</v>
      </c>
      <c r="G112" t="s">
        <v>786</v>
      </c>
      <c r="H112" t="s">
        <v>667</v>
      </c>
      <c r="I112">
        <v>3.9666666666666539</v>
      </c>
      <c r="J112">
        <v>-27.5</v>
      </c>
      <c r="K112" s="242">
        <f>INDEX('Detailed Report'!$Q$2:$Q$260,MATCH(F112,'Detailed Report'!$S$2:$S$260,0),1)</f>
        <v>7.9907407407407413E-2</v>
      </c>
      <c r="L112" s="242">
        <f t="shared" si="1"/>
        <v>0.57990740740740743</v>
      </c>
    </row>
    <row r="113" spans="1:12" hidden="1">
      <c r="A113" s="11">
        <v>42232.923067129632</v>
      </c>
      <c r="F113" t="s">
        <v>787</v>
      </c>
      <c r="G113" t="s">
        <v>788</v>
      </c>
      <c r="H113" t="s">
        <v>667</v>
      </c>
      <c r="I113">
        <v>3.3333333333334281</v>
      </c>
      <c r="J113">
        <v>-37.5</v>
      </c>
      <c r="K113" s="242">
        <f>INDEX('Detailed Report'!$Q$2:$Q$260,MATCH(F113,'Detailed Report'!$S$2:$S$260,0),1)</f>
        <v>0.91943287037037036</v>
      </c>
      <c r="L113" s="242">
        <f t="shared" si="1"/>
        <v>0.41943287037037036</v>
      </c>
    </row>
    <row r="114" spans="1:12" hidden="1">
      <c r="A114" s="11">
        <v>42235.931018518517</v>
      </c>
      <c r="F114" t="s">
        <v>789</v>
      </c>
      <c r="G114" t="s">
        <v>790</v>
      </c>
      <c r="H114" t="s">
        <v>670</v>
      </c>
      <c r="I114">
        <v>1.4666666666666828</v>
      </c>
      <c r="J114">
        <v>-22.5</v>
      </c>
      <c r="K114" s="242">
        <f>INDEX('Detailed Report'!$Q$2:$Q$260,MATCH(F114,'Detailed Report'!$S$2:$S$260,0),1)</f>
        <v>0.92204861111111114</v>
      </c>
      <c r="L114" s="242">
        <f t="shared" si="1"/>
        <v>0.42204861111111114</v>
      </c>
    </row>
    <row r="115" spans="1:12" hidden="1">
      <c r="A115" s="11">
        <v>42236.108113425929</v>
      </c>
      <c r="F115" t="s">
        <v>791</v>
      </c>
      <c r="G115" t="s">
        <v>792</v>
      </c>
      <c r="H115" t="s">
        <v>670</v>
      </c>
      <c r="I115">
        <v>1.8666666666667453</v>
      </c>
      <c r="J115">
        <v>-17.5</v>
      </c>
      <c r="K115" s="242">
        <f>INDEX('Detailed Report'!$Q$2:$Q$260,MATCH(F115,'Detailed Report'!$S$2:$S$260,0),1)</f>
        <v>0.92972222222222223</v>
      </c>
      <c r="L115" s="242">
        <f t="shared" si="1"/>
        <v>0.42972222222222223</v>
      </c>
    </row>
    <row r="116" spans="1:12" hidden="1">
      <c r="A116" s="11">
        <v>42263.067789351851</v>
      </c>
      <c r="F116" t="s">
        <v>791</v>
      </c>
      <c r="G116" t="s">
        <v>793</v>
      </c>
      <c r="H116" t="s">
        <v>670</v>
      </c>
      <c r="I116">
        <v>1.0166666666666724</v>
      </c>
      <c r="J116">
        <v>-30</v>
      </c>
      <c r="K116" s="242">
        <f>INDEX('Detailed Report'!$Q$2:$Q$260,MATCH(F116,'Detailed Report'!$S$2:$S$260,0),1)</f>
        <v>0.92972222222222223</v>
      </c>
      <c r="L116" s="242">
        <f t="shared" si="1"/>
        <v>0.42972222222222223</v>
      </c>
    </row>
    <row r="117" spans="1:12" hidden="1">
      <c r="A117" s="11">
        <v>42269.10733796296</v>
      </c>
      <c r="F117" t="s">
        <v>791</v>
      </c>
      <c r="G117" t="s">
        <v>771</v>
      </c>
      <c r="H117" t="s">
        <v>670</v>
      </c>
      <c r="I117">
        <v>3.9666666666666739</v>
      </c>
      <c r="J117">
        <v>-25</v>
      </c>
      <c r="K117" s="242">
        <f>INDEX('Detailed Report'!$Q$2:$Q$260,MATCH(F117,'Detailed Report'!$S$2:$S$260,0),1)</f>
        <v>0.92972222222222223</v>
      </c>
      <c r="L117" s="242">
        <f t="shared" si="1"/>
        <v>0.42972222222222223</v>
      </c>
    </row>
    <row r="118" spans="1:12" hidden="1">
      <c r="A118" s="11">
        <v>42269.933831018519</v>
      </c>
      <c r="H118" t="s">
        <v>670</v>
      </c>
      <c r="I118">
        <v>15.549999999999994</v>
      </c>
      <c r="J118">
        <v>-37.5</v>
      </c>
      <c r="K118" s="242" t="e">
        <f>INDEX('Detailed Report'!$Q$2:$Q$260,MATCH(F118,'Detailed Report'!$S$2:$S$260,0),1)</f>
        <v>#N/A</v>
      </c>
      <c r="L118" s="242" t="e">
        <f t="shared" si="1"/>
        <v>#N/A</v>
      </c>
    </row>
    <row r="119" spans="1:12" hidden="1">
      <c r="A119" s="11">
        <v>42269.960578703707</v>
      </c>
      <c r="H119" t="s">
        <v>670</v>
      </c>
      <c r="I119">
        <v>11.800000000000006</v>
      </c>
      <c r="J119">
        <v>47.5</v>
      </c>
      <c r="K119" s="242" t="e">
        <f>INDEX('Detailed Report'!$Q$2:$Q$260,MATCH(F119,'Detailed Report'!$S$2:$S$260,0),1)</f>
        <v>#N/A</v>
      </c>
      <c r="L119" s="242" t="e">
        <f t="shared" si="1"/>
        <v>#N/A</v>
      </c>
    </row>
    <row r="120" spans="1:12" hidden="1">
      <c r="A120" s="11">
        <v>42271.106527777774</v>
      </c>
      <c r="H120" t="s">
        <v>670</v>
      </c>
      <c r="I120">
        <v>15.950000000000095</v>
      </c>
      <c r="J120">
        <v>5</v>
      </c>
      <c r="K120" s="242" t="e">
        <f>INDEX('Detailed Report'!$Q$2:$Q$260,MATCH(F120,'Detailed Report'!$S$2:$S$260,0),1)</f>
        <v>#N/A</v>
      </c>
      <c r="L120" s="242" t="e">
        <f t="shared" si="1"/>
        <v>#N/A</v>
      </c>
    </row>
    <row r="121" spans="1:12">
      <c r="A121" s="11">
        <v>42274.946180555555</v>
      </c>
      <c r="H121" t="s">
        <v>670</v>
      </c>
      <c r="I121">
        <v>22.000000000000082</v>
      </c>
      <c r="J121">
        <v>55</v>
      </c>
      <c r="K121" s="242" t="e">
        <f>INDEX('Detailed Report'!$Q$2:$Q$260,MATCH(F121,'Detailed Report'!$S$2:$S$260,0),1)</f>
        <v>#N/A</v>
      </c>
      <c r="L121" s="242" t="e">
        <f t="shared" si="1"/>
        <v>#N/A</v>
      </c>
    </row>
    <row r="122" spans="1:12" hidden="1">
      <c r="A122" s="11">
        <v>42274.966435185182</v>
      </c>
      <c r="F122" t="s">
        <v>794</v>
      </c>
      <c r="H122" t="s">
        <v>670</v>
      </c>
      <c r="I122">
        <v>9.1666666666666679</v>
      </c>
      <c r="J122">
        <v>-17.5</v>
      </c>
      <c r="K122" s="242">
        <f>INDEX('Detailed Report'!$Q$2:$Q$260,MATCH(F122,'Detailed Report'!$S$2:$S$260,0),1)</f>
        <v>0.10652777777777778</v>
      </c>
      <c r="L122" s="242">
        <f t="shared" si="1"/>
        <v>0.60652777777777778</v>
      </c>
    </row>
    <row r="123" spans="1:12" hidden="1">
      <c r="A123" s="11">
        <v>42275.098298611112</v>
      </c>
      <c r="F123" t="s">
        <v>795</v>
      </c>
      <c r="H123" t="s">
        <v>670</v>
      </c>
      <c r="I123">
        <v>5.9166666666667389</v>
      </c>
      <c r="J123">
        <v>-30</v>
      </c>
      <c r="K123" s="242">
        <f>INDEX('Detailed Report'!$Q$2:$Q$260,MATCH(F123,'Detailed Report'!$S$2:$S$260,0),1)</f>
        <v>0.94618055555555547</v>
      </c>
      <c r="L123" s="242">
        <f t="shared" si="1"/>
        <v>0.44618055555555547</v>
      </c>
    </row>
    <row r="124" spans="1:12" hidden="1">
      <c r="A124" s="11">
        <v>42275.111747685187</v>
      </c>
      <c r="F124" t="s">
        <v>796</v>
      </c>
      <c r="H124" t="s">
        <v>670</v>
      </c>
      <c r="I124">
        <v>4.3833333333332725</v>
      </c>
      <c r="J124">
        <v>0</v>
      </c>
      <c r="K124" s="242">
        <f>INDEX('Detailed Report'!$Q$2:$Q$260,MATCH(F124,'Detailed Report'!$S$2:$S$260,0),1)</f>
        <v>0.96643518518518512</v>
      </c>
      <c r="L124" s="242">
        <f t="shared" si="1"/>
        <v>0.46643518518518512</v>
      </c>
    </row>
    <row r="125" spans="1:12" hidden="1">
      <c r="A125" s="11">
        <v>42275.900555555556</v>
      </c>
      <c r="F125" t="s">
        <v>797</v>
      </c>
      <c r="H125" t="s">
        <v>670</v>
      </c>
      <c r="I125">
        <v>0.71666666666666545</v>
      </c>
      <c r="J125">
        <v>-27.5</v>
      </c>
      <c r="K125" s="242">
        <f>INDEX('Detailed Report'!$Q$2:$Q$260,MATCH(F125,'Detailed Report'!$S$2:$S$260,0),1)</f>
        <v>9.780092592592593E-2</v>
      </c>
      <c r="L125" s="242">
        <f t="shared" si="1"/>
        <v>0.59780092592592593</v>
      </c>
    </row>
    <row r="126" spans="1:12" hidden="1">
      <c r="A126" s="11">
        <v>42275.951967592591</v>
      </c>
      <c r="F126" t="s">
        <v>798</v>
      </c>
      <c r="H126" t="s">
        <v>670</v>
      </c>
      <c r="I126">
        <v>16.766666666666676</v>
      </c>
      <c r="J126">
        <v>5</v>
      </c>
      <c r="K126" s="242">
        <f>INDEX('Detailed Report'!$Q$2:$Q$260,MATCH(F126,'Detailed Report'!$S$2:$S$260,0),1)</f>
        <v>0.10010416666666666</v>
      </c>
      <c r="L126" s="242">
        <f t="shared" si="1"/>
        <v>0.60010416666666666</v>
      </c>
    </row>
    <row r="127" spans="1:12" hidden="1">
      <c r="A127" s="11">
        <v>42277.072962962964</v>
      </c>
      <c r="F127" t="s">
        <v>799</v>
      </c>
      <c r="G127" t="s">
        <v>800</v>
      </c>
      <c r="H127" t="s">
        <v>670</v>
      </c>
      <c r="I127">
        <v>3.1666666666666288</v>
      </c>
      <c r="J127">
        <v>0</v>
      </c>
      <c r="K127" s="242">
        <f>INDEX('Detailed Report'!$Q$2:$Q$260,MATCH(F127,'Detailed Report'!$S$2:$S$260,0),1)</f>
        <v>0.89835648148148151</v>
      </c>
      <c r="L127" s="242">
        <f t="shared" si="1"/>
        <v>0.39835648148148151</v>
      </c>
    </row>
    <row r="128" spans="1:12" hidden="1">
      <c r="H128" t="s">
        <v>668</v>
      </c>
      <c r="I128" t="s">
        <v>668</v>
      </c>
      <c r="J128" t="s">
        <v>668</v>
      </c>
      <c r="K128" s="242" t="e">
        <f>INDEX('Detailed Report'!$Q$2:$Q$260,MATCH(F128,'Detailed Report'!$S$2:$S$260,0),1)</f>
        <v>#N/A</v>
      </c>
      <c r="L128" s="242" t="e">
        <f t="shared" si="1"/>
        <v>#N/A</v>
      </c>
    </row>
    <row r="129" spans="5:12" hidden="1">
      <c r="F129" t="s">
        <v>801</v>
      </c>
      <c r="G129" t="s">
        <v>800</v>
      </c>
      <c r="H129" t="s">
        <v>670</v>
      </c>
      <c r="I129">
        <v>10.083333333333204</v>
      </c>
      <c r="J129">
        <v>15</v>
      </c>
      <c r="K129" s="242">
        <f>INDEX('Detailed Report'!$Q$2:$Q$260,MATCH(F129,'Detailed Report'!$S$2:$S$260,0),1)</f>
        <v>0.94496527777777783</v>
      </c>
      <c r="L129" s="242">
        <f t="shared" si="1"/>
        <v>0.44496527777777783</v>
      </c>
    </row>
    <row r="130" spans="5:12" hidden="1">
      <c r="H130" t="s">
        <v>668</v>
      </c>
      <c r="I130" t="s">
        <v>668</v>
      </c>
      <c r="J130" t="s">
        <v>668</v>
      </c>
      <c r="K130" s="242" t="e">
        <f>INDEX('Detailed Report'!$Q$2:$Q$260,MATCH(F130,'Detailed Report'!$S$2:$S$260,0),1)</f>
        <v>#N/A</v>
      </c>
      <c r="L130" s="242" t="e">
        <f t="shared" si="1"/>
        <v>#N/A</v>
      </c>
    </row>
    <row r="131" spans="5:12" hidden="1">
      <c r="F131" t="s">
        <v>802</v>
      </c>
      <c r="G131" t="s">
        <v>803</v>
      </c>
      <c r="H131" t="s">
        <v>670</v>
      </c>
      <c r="I131">
        <v>23.500000000000007</v>
      </c>
      <c r="J131">
        <v>-2.5</v>
      </c>
      <c r="K131" s="242">
        <f>INDEX('Detailed Report'!$Q$2:$Q$260,MATCH(F131,'Detailed Report'!$S$2:$S$260,0),1)</f>
        <v>5.6643518518518517E-2</v>
      </c>
      <c r="L131" s="242">
        <f t="shared" ref="L131:L132" si="2">IF(K131&gt;0.5, K131-0.5, K131+0.5)</f>
        <v>0.55664351851851857</v>
      </c>
    </row>
    <row r="132" spans="5:12" hidden="1">
      <c r="H132" t="s">
        <v>668</v>
      </c>
      <c r="I132" t="s">
        <v>668</v>
      </c>
      <c r="J132" t="s">
        <v>668</v>
      </c>
      <c r="K132" s="242" t="e">
        <f>INDEX('Detailed Report'!$Q$2:$Q$260,MATCH(F132,'Detailed Report'!$S$2:$S$260,0),1)</f>
        <v>#N/A</v>
      </c>
      <c r="L132" s="242" t="e">
        <f t="shared" si="2"/>
        <v>#N/A</v>
      </c>
    </row>
    <row r="134" spans="5:12">
      <c r="F134" t="s">
        <v>804</v>
      </c>
    </row>
    <row r="135" spans="5:12">
      <c r="E135" t="s">
        <v>823</v>
      </c>
      <c r="H135" t="s">
        <v>825</v>
      </c>
    </row>
    <row r="136" spans="5:12">
      <c r="E136" t="s">
        <v>824</v>
      </c>
      <c r="F136">
        <v>7</v>
      </c>
      <c r="G136">
        <v>-1162</v>
      </c>
      <c r="H136">
        <f>G136/F136</f>
        <v>-166</v>
      </c>
    </row>
    <row r="137" spans="5:12">
      <c r="E137" t="s">
        <v>816</v>
      </c>
      <c r="F137">
        <v>10</v>
      </c>
      <c r="G137">
        <v>-987.5</v>
      </c>
      <c r="H137">
        <f>G137/F137</f>
        <v>-98.75</v>
      </c>
    </row>
    <row r="139" spans="5:12">
      <c r="E139" t="s">
        <v>805</v>
      </c>
      <c r="F139">
        <v>8</v>
      </c>
      <c r="G139" s="208">
        <f>F139/SUM($F$139:$F$143)</f>
        <v>0.4</v>
      </c>
      <c r="H139">
        <v>-825</v>
      </c>
      <c r="I139" s="208">
        <f>H139/SUM($H$139:$H$143)</f>
        <v>0.35301668806161746</v>
      </c>
      <c r="J139" t="s">
        <v>810</v>
      </c>
    </row>
    <row r="140" spans="5:12">
      <c r="E140" t="s">
        <v>806</v>
      </c>
      <c r="F140">
        <v>2</v>
      </c>
      <c r="G140" s="208">
        <f t="shared" ref="G140:G143" si="3">F140/SUM($F$139:$F$143)</f>
        <v>0.1</v>
      </c>
      <c r="H140">
        <v>-235</v>
      </c>
      <c r="I140" s="208">
        <f t="shared" ref="I140:I143" si="4">H140/SUM($H$139:$H$143)</f>
        <v>0.10055626872058195</v>
      </c>
      <c r="J140" t="s">
        <v>814</v>
      </c>
    </row>
    <row r="141" spans="5:12">
      <c r="E141" t="s">
        <v>807</v>
      </c>
      <c r="F141">
        <v>5</v>
      </c>
      <c r="G141" s="208">
        <f t="shared" si="3"/>
        <v>0.25</v>
      </c>
      <c r="H141">
        <v>-788</v>
      </c>
      <c r="I141" s="208">
        <f t="shared" si="4"/>
        <v>0.3371844244758237</v>
      </c>
      <c r="J141" t="s">
        <v>811</v>
      </c>
    </row>
    <row r="142" spans="5:12">
      <c r="E142" t="s">
        <v>808</v>
      </c>
      <c r="F142">
        <v>3</v>
      </c>
      <c r="G142" s="208">
        <f t="shared" si="3"/>
        <v>0.15</v>
      </c>
      <c r="H142">
        <v>-299</v>
      </c>
      <c r="I142" s="208">
        <f t="shared" si="4"/>
        <v>0.12794180573384681</v>
      </c>
      <c r="J142" t="s">
        <v>812</v>
      </c>
    </row>
    <row r="143" spans="5:12">
      <c r="E143" t="s">
        <v>809</v>
      </c>
      <c r="F143">
        <v>2</v>
      </c>
      <c r="G143" s="208">
        <f t="shared" si="3"/>
        <v>0.1</v>
      </c>
      <c r="H143">
        <v>-190</v>
      </c>
      <c r="I143" s="208">
        <f t="shared" si="4"/>
        <v>8.1300813008130079E-2</v>
      </c>
      <c r="J143" t="s">
        <v>813</v>
      </c>
    </row>
    <row r="145" spans="5:9">
      <c r="E145" t="s">
        <v>817</v>
      </c>
      <c r="H145" t="s">
        <v>825</v>
      </c>
    </row>
    <row r="146" spans="5:9">
      <c r="E146" t="s">
        <v>815</v>
      </c>
      <c r="F146">
        <v>9</v>
      </c>
      <c r="G146">
        <v>750</v>
      </c>
      <c r="H146">
        <f>G146/F146</f>
        <v>83.333333333333329</v>
      </c>
    </row>
    <row r="147" spans="5:9">
      <c r="E147" t="s">
        <v>816</v>
      </c>
      <c r="F147">
        <v>8</v>
      </c>
      <c r="G147">
        <v>612.5</v>
      </c>
      <c r="H147">
        <f>G147/F147</f>
        <v>76.5625</v>
      </c>
    </row>
    <row r="149" spans="5:9">
      <c r="E149" t="s">
        <v>818</v>
      </c>
      <c r="F149">
        <v>5</v>
      </c>
      <c r="H149">
        <v>465</v>
      </c>
      <c r="I149" s="208">
        <f>H149/SUM($H$149:$H$153)</f>
        <v>0.35496183206106868</v>
      </c>
    </row>
    <row r="150" spans="5:9">
      <c r="E150" t="s">
        <v>819</v>
      </c>
      <c r="F150">
        <v>5</v>
      </c>
      <c r="H150">
        <v>330</v>
      </c>
      <c r="I150" s="208">
        <f t="shared" ref="I150:I153" si="5">H150/SUM($H$149:$H$153)</f>
        <v>0.25190839694656486</v>
      </c>
    </row>
    <row r="151" spans="5:9">
      <c r="E151" t="s">
        <v>820</v>
      </c>
      <c r="F151">
        <v>1</v>
      </c>
      <c r="H151">
        <v>150</v>
      </c>
      <c r="I151" s="208">
        <f t="shared" si="5"/>
        <v>0.11450381679389313</v>
      </c>
    </row>
    <row r="152" spans="5:9">
      <c r="E152" t="s">
        <v>821</v>
      </c>
      <c r="F152">
        <v>1</v>
      </c>
      <c r="H152">
        <v>70</v>
      </c>
      <c r="I152" s="208">
        <f t="shared" si="5"/>
        <v>5.3435114503816793E-2</v>
      </c>
    </row>
    <row r="153" spans="5:9">
      <c r="E153" t="s">
        <v>822</v>
      </c>
      <c r="F153">
        <v>3</v>
      </c>
      <c r="H153">
        <v>295</v>
      </c>
      <c r="I153" s="208">
        <f t="shared" si="5"/>
        <v>0.22519083969465647</v>
      </c>
    </row>
  </sheetData>
  <autoFilter ref="F1:L132">
    <filterColumn colId="4">
      <customFilters>
        <customFilter operator="greaterThan" val="50"/>
      </customFilters>
    </filterColumn>
  </autoFilter>
  <sortState ref="A2:A256">
    <sortCondition ref="A1"/>
  </sortState>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Raw</vt:lpstr>
      <vt:lpstr>Detailed Report</vt:lpstr>
      <vt:lpstr>Jun to Oct (4 months) PnL Check</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2015-10-01T07:24:03Z</dcterms:created>
  <dcterms:modified xsi:type="dcterms:W3CDTF">2015-10-05T06:08:45Z</dcterms:modified>
</cp:coreProperties>
</file>