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10" activeTab="10"/>
  </bookViews>
  <sheets>
    <sheet name="Predictions204" sheetId="6" r:id="rId1"/>
    <sheet name="regression" sheetId="10" r:id="rId2"/>
    <sheet name="Rasch_syl" sheetId="7" r:id="rId3"/>
    <sheet name="EFA" sheetId="3" r:id="rId4"/>
    <sheet name="Cluster" sheetId="4" r:id="rId5"/>
    <sheet name="gping syllo" sheetId="8" r:id="rId6"/>
    <sheet name="RespSs" sheetId="13" r:id="rId7"/>
    <sheet name="ClusterSs" sheetId="12" r:id="rId8"/>
    <sheet name="ClusterSs139" sheetId="14" r:id="rId9"/>
    <sheet name="Rasch_P-I" sheetId="11" r:id="rId10"/>
    <sheet name="KendallW" sheetId="5" r:id="rId11"/>
  </sheets>
  <definedNames>
    <definedName name="_xlnm._FilterDatabase" localSheetId="0" hidden="1">Predictions204!$A$2:$CL$2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4" l="1"/>
  <c r="I13" i="14" s="1"/>
  <c r="H14" i="14"/>
  <c r="I14" i="14"/>
  <c r="H15" i="14"/>
  <c r="I15" i="14" s="1"/>
  <c r="H16" i="14"/>
  <c r="I16" i="14"/>
  <c r="H17" i="14"/>
  <c r="I17" i="14" s="1"/>
  <c r="H18" i="14"/>
  <c r="I18" i="14"/>
  <c r="H19" i="14"/>
  <c r="I19" i="14" s="1"/>
  <c r="H20" i="14"/>
  <c r="I20" i="14"/>
  <c r="H21" i="14"/>
  <c r="I21" i="14" s="1"/>
  <c r="H22" i="14"/>
  <c r="I22" i="14"/>
  <c r="H23" i="14"/>
  <c r="I23" i="14" s="1"/>
  <c r="H24" i="14"/>
  <c r="I24" i="14"/>
  <c r="H25" i="14"/>
  <c r="I25" i="14" s="1"/>
  <c r="H26" i="14"/>
  <c r="I26" i="14"/>
  <c r="H27" i="14"/>
  <c r="I27" i="14" s="1"/>
  <c r="H28" i="14"/>
  <c r="I28" i="14"/>
  <c r="H29" i="14"/>
  <c r="I29" i="14" s="1"/>
  <c r="H30" i="14"/>
  <c r="I30" i="14"/>
  <c r="H31" i="14"/>
  <c r="I31" i="14" s="1"/>
  <c r="H32" i="14"/>
  <c r="I32" i="14"/>
  <c r="H33" i="14"/>
  <c r="I33" i="14" s="1"/>
  <c r="H34" i="14"/>
  <c r="I34" i="14"/>
  <c r="H35" i="14"/>
  <c r="I35" i="14" s="1"/>
  <c r="H36" i="14"/>
  <c r="I36" i="14"/>
  <c r="H37" i="14"/>
  <c r="I37" i="14" s="1"/>
  <c r="H38" i="14"/>
  <c r="I38" i="14"/>
  <c r="H39" i="14"/>
  <c r="I39" i="14" s="1"/>
  <c r="H40" i="14"/>
  <c r="I40" i="14"/>
  <c r="H41" i="14"/>
  <c r="I41" i="14" s="1"/>
  <c r="H42" i="14"/>
  <c r="I42" i="14"/>
  <c r="H43" i="14"/>
  <c r="I43" i="14" s="1"/>
  <c r="H44" i="14"/>
  <c r="I44" i="14"/>
  <c r="H45" i="14"/>
  <c r="I45" i="14" s="1"/>
  <c r="H46" i="14"/>
  <c r="I46" i="14"/>
  <c r="H47" i="14"/>
  <c r="I47" i="14" s="1"/>
  <c r="H48" i="14"/>
  <c r="I48" i="14"/>
  <c r="H49" i="14"/>
  <c r="I49" i="14" s="1"/>
  <c r="H50" i="14"/>
  <c r="I50" i="14"/>
  <c r="H51" i="14"/>
  <c r="I51" i="14" s="1"/>
  <c r="H52" i="14"/>
  <c r="I52" i="14"/>
  <c r="H53" i="14"/>
  <c r="I53" i="14" s="1"/>
  <c r="H54" i="14"/>
  <c r="I54" i="14"/>
  <c r="H55" i="14"/>
  <c r="I55" i="14" s="1"/>
  <c r="H56" i="14"/>
  <c r="I56" i="14"/>
  <c r="H57" i="14"/>
  <c r="I57" i="14" s="1"/>
  <c r="H58" i="14"/>
  <c r="I58" i="14"/>
  <c r="H59" i="14"/>
  <c r="I59" i="14" s="1"/>
  <c r="H60" i="14"/>
  <c r="I60" i="14"/>
  <c r="H61" i="14"/>
  <c r="I61" i="14" s="1"/>
  <c r="H62" i="14"/>
  <c r="I62" i="14"/>
  <c r="H63" i="14"/>
  <c r="I63" i="14" s="1"/>
  <c r="H64" i="14"/>
  <c r="I64" i="14"/>
  <c r="H65" i="14"/>
  <c r="I65" i="14" s="1"/>
  <c r="H66" i="14"/>
  <c r="I66" i="14"/>
  <c r="H67" i="14"/>
  <c r="I67" i="14" s="1"/>
  <c r="H68" i="14"/>
  <c r="I68" i="14"/>
  <c r="H69" i="14"/>
  <c r="I69" i="14" s="1"/>
  <c r="H70" i="14"/>
  <c r="I70" i="14"/>
  <c r="H71" i="14"/>
  <c r="I71" i="14" s="1"/>
  <c r="H72" i="14"/>
  <c r="I72" i="14"/>
  <c r="H73" i="14"/>
  <c r="I73" i="14" s="1"/>
  <c r="H74" i="14"/>
  <c r="I74" i="14"/>
  <c r="H75" i="14"/>
  <c r="I75" i="14" s="1"/>
  <c r="H76" i="14"/>
  <c r="I76" i="14"/>
  <c r="H77" i="14"/>
  <c r="I77" i="14" s="1"/>
  <c r="H78" i="14"/>
  <c r="I78" i="14"/>
  <c r="H79" i="14"/>
  <c r="I79" i="14" s="1"/>
  <c r="H80" i="14"/>
  <c r="I80" i="14"/>
  <c r="H81" i="14"/>
  <c r="I81" i="14" s="1"/>
  <c r="H82" i="14"/>
  <c r="I82" i="14"/>
  <c r="H83" i="14"/>
  <c r="I83" i="14" s="1"/>
  <c r="H84" i="14"/>
  <c r="I84" i="14"/>
  <c r="H85" i="14"/>
  <c r="I85" i="14" s="1"/>
  <c r="H86" i="14"/>
  <c r="I86" i="14"/>
  <c r="H87" i="14"/>
  <c r="I87" i="14" s="1"/>
  <c r="H88" i="14"/>
  <c r="I88" i="14"/>
  <c r="H89" i="14"/>
  <c r="I89" i="14" s="1"/>
  <c r="H90" i="14"/>
  <c r="I90" i="14"/>
  <c r="H91" i="14"/>
  <c r="I91" i="14" s="1"/>
  <c r="H92" i="14"/>
  <c r="I92" i="14"/>
  <c r="H93" i="14"/>
  <c r="I93" i="14" s="1"/>
  <c r="H94" i="14"/>
  <c r="I94" i="14"/>
  <c r="H95" i="14"/>
  <c r="I95" i="14" s="1"/>
  <c r="H96" i="14"/>
  <c r="I96" i="14"/>
  <c r="H97" i="14"/>
  <c r="I97" i="14" s="1"/>
  <c r="H98" i="14"/>
  <c r="I98" i="14"/>
  <c r="H99" i="14"/>
  <c r="I99" i="14" s="1"/>
  <c r="H100" i="14"/>
  <c r="I100" i="14"/>
  <c r="H101" i="14"/>
  <c r="I101" i="14" s="1"/>
  <c r="H102" i="14"/>
  <c r="I102" i="14"/>
  <c r="H103" i="14"/>
  <c r="I103" i="14" s="1"/>
  <c r="H104" i="14"/>
  <c r="I104" i="14"/>
  <c r="H105" i="14"/>
  <c r="I105" i="14" s="1"/>
  <c r="H106" i="14"/>
  <c r="I106" i="14"/>
  <c r="H107" i="14"/>
  <c r="I107" i="14" s="1"/>
  <c r="H108" i="14"/>
  <c r="I108" i="14"/>
  <c r="H109" i="14"/>
  <c r="I109" i="14" s="1"/>
  <c r="H110" i="14"/>
  <c r="I110" i="14"/>
  <c r="H111" i="14"/>
  <c r="I111" i="14" s="1"/>
  <c r="H112" i="14"/>
  <c r="I112" i="14"/>
  <c r="H113" i="14"/>
  <c r="I113" i="14" s="1"/>
  <c r="H114" i="14"/>
  <c r="I114" i="14"/>
  <c r="H115" i="14"/>
  <c r="I115" i="14" s="1"/>
  <c r="H116" i="14"/>
  <c r="I116" i="14"/>
  <c r="H117" i="14"/>
  <c r="I117" i="14" s="1"/>
  <c r="H118" i="14"/>
  <c r="I118" i="14"/>
  <c r="H119" i="14"/>
  <c r="I119" i="14" s="1"/>
  <c r="H120" i="14"/>
  <c r="I120" i="14"/>
  <c r="H121" i="14"/>
  <c r="I121" i="14" s="1"/>
  <c r="H122" i="14"/>
  <c r="I122" i="14"/>
  <c r="H123" i="14"/>
  <c r="I123" i="14" s="1"/>
  <c r="H124" i="14"/>
  <c r="I124" i="14"/>
  <c r="H125" i="14"/>
  <c r="I125" i="14" s="1"/>
  <c r="H126" i="14"/>
  <c r="I126" i="14"/>
  <c r="H127" i="14"/>
  <c r="I127" i="14" s="1"/>
  <c r="H128" i="14"/>
  <c r="I128" i="14"/>
  <c r="H129" i="14"/>
  <c r="I129" i="14" s="1"/>
  <c r="H130" i="14"/>
  <c r="I130" i="14"/>
  <c r="H131" i="14"/>
  <c r="I131" i="14" s="1"/>
  <c r="H132" i="14"/>
  <c r="I132" i="14"/>
  <c r="H133" i="14"/>
  <c r="I133" i="14" s="1"/>
  <c r="H134" i="14"/>
  <c r="I134" i="14"/>
  <c r="H135" i="14"/>
  <c r="I135" i="14" s="1"/>
  <c r="H136" i="14"/>
  <c r="I136" i="14"/>
  <c r="H137" i="14"/>
  <c r="I137" i="14" s="1"/>
  <c r="H138" i="14"/>
  <c r="I138" i="14"/>
  <c r="H139" i="14"/>
  <c r="I139" i="14" s="1"/>
  <c r="H140" i="14"/>
  <c r="I140" i="14"/>
  <c r="H141" i="14"/>
  <c r="I141" i="14" s="1"/>
  <c r="H12" i="14"/>
  <c r="I12" i="14" s="1"/>
  <c r="H11" i="14"/>
  <c r="H10" i="14"/>
  <c r="I11" i="14" s="1"/>
  <c r="H9" i="14"/>
  <c r="H8" i="14"/>
  <c r="H7" i="14"/>
  <c r="H6" i="14"/>
  <c r="I7" i="14" s="1"/>
  <c r="H5" i="14"/>
  <c r="I10" i="14" l="1"/>
  <c r="I9" i="14"/>
  <c r="I8" i="14"/>
  <c r="I6" i="14"/>
  <c r="B208" i="12"/>
  <c r="B209" i="12" s="1"/>
  <c r="AS27" i="12"/>
  <c r="AT27" i="12" s="1"/>
  <c r="AS28" i="12"/>
  <c r="AT28" i="12"/>
  <c r="AS29" i="12"/>
  <c r="AT29" i="12" s="1"/>
  <c r="AS30" i="12"/>
  <c r="AT30" i="12"/>
  <c r="AS31" i="12"/>
  <c r="AT31" i="12" s="1"/>
  <c r="AS32" i="12"/>
  <c r="AT32" i="12"/>
  <c r="AS33" i="12"/>
  <c r="AT33" i="12" s="1"/>
  <c r="AS34" i="12"/>
  <c r="AT34" i="12"/>
  <c r="AS35" i="12"/>
  <c r="AT35" i="12" s="1"/>
  <c r="AS36" i="12"/>
  <c r="AT36" i="12"/>
  <c r="AS37" i="12"/>
  <c r="AT37" i="12" s="1"/>
  <c r="AS38" i="12"/>
  <c r="AT38" i="12"/>
  <c r="AS39" i="12"/>
  <c r="AT39" i="12" s="1"/>
  <c r="AS40" i="12"/>
  <c r="AT40" i="12"/>
  <c r="AS41" i="12"/>
  <c r="AT41" i="12" s="1"/>
  <c r="AS42" i="12"/>
  <c r="AT42" i="12"/>
  <c r="AS43" i="12"/>
  <c r="AT43" i="12" s="1"/>
  <c r="AS44" i="12"/>
  <c r="AT44" i="12"/>
  <c r="AS45" i="12"/>
  <c r="AT45" i="12" s="1"/>
  <c r="AS46" i="12"/>
  <c r="AT46" i="12"/>
  <c r="AS47" i="12"/>
  <c r="AT47" i="12" s="1"/>
  <c r="AS48" i="12"/>
  <c r="AT48" i="12"/>
  <c r="AS49" i="12"/>
  <c r="AT49" i="12" s="1"/>
  <c r="AS50" i="12"/>
  <c r="AT50" i="12"/>
  <c r="AS51" i="12"/>
  <c r="AT51" i="12" s="1"/>
  <c r="AS52" i="12"/>
  <c r="AT52" i="12"/>
  <c r="AS53" i="12"/>
  <c r="AT53" i="12" s="1"/>
  <c r="AS54" i="12"/>
  <c r="AT54" i="12"/>
  <c r="AS55" i="12"/>
  <c r="AT55" i="12" s="1"/>
  <c r="AS56" i="12"/>
  <c r="AT56" i="12"/>
  <c r="AS57" i="12"/>
  <c r="AT57" i="12" s="1"/>
  <c r="AS58" i="12"/>
  <c r="AT58" i="12"/>
  <c r="AS59" i="12"/>
  <c r="AT59" i="12" s="1"/>
  <c r="AS60" i="12"/>
  <c r="AT60" i="12"/>
  <c r="AS61" i="12"/>
  <c r="AT61" i="12" s="1"/>
  <c r="AS62" i="12"/>
  <c r="AT62" i="12"/>
  <c r="AS63" i="12"/>
  <c r="AT63" i="12" s="1"/>
  <c r="AS64" i="12"/>
  <c r="AT64" i="12"/>
  <c r="AS65" i="12"/>
  <c r="AT65" i="12" s="1"/>
  <c r="AS66" i="12"/>
  <c r="AT66" i="12"/>
  <c r="AS67" i="12"/>
  <c r="AT67" i="12" s="1"/>
  <c r="AS68" i="12"/>
  <c r="AT68" i="12"/>
  <c r="AS69" i="12"/>
  <c r="AT69" i="12" s="1"/>
  <c r="AS70" i="12"/>
  <c r="AT70" i="12"/>
  <c r="AS71" i="12"/>
  <c r="AT71" i="12" s="1"/>
  <c r="AS72" i="12"/>
  <c r="AT72" i="12"/>
  <c r="AS73" i="12"/>
  <c r="AT73" i="12" s="1"/>
  <c r="AS74" i="12"/>
  <c r="AT74" i="12"/>
  <c r="AS75" i="12"/>
  <c r="AT75" i="12" s="1"/>
  <c r="AS76" i="12"/>
  <c r="AT76" i="12"/>
  <c r="AS77" i="12"/>
  <c r="AT77" i="12" s="1"/>
  <c r="AS78" i="12"/>
  <c r="AT78" i="12"/>
  <c r="AS79" i="12"/>
  <c r="AT79" i="12" s="1"/>
  <c r="AS80" i="12"/>
  <c r="AT80" i="12"/>
  <c r="AS81" i="12"/>
  <c r="AT81" i="12" s="1"/>
  <c r="AS82" i="12"/>
  <c r="AT82" i="12"/>
  <c r="AS83" i="12"/>
  <c r="AT83" i="12" s="1"/>
  <c r="AS84" i="12"/>
  <c r="AT84" i="12"/>
  <c r="AS85" i="12"/>
  <c r="AT85" i="12" s="1"/>
  <c r="AS86" i="12"/>
  <c r="AT86" i="12"/>
  <c r="AS87" i="12"/>
  <c r="AT87" i="12" s="1"/>
  <c r="AS88" i="12"/>
  <c r="AT88" i="12"/>
  <c r="AS89" i="12"/>
  <c r="AT89" i="12" s="1"/>
  <c r="AS90" i="12"/>
  <c r="AT90" i="12"/>
  <c r="AS91" i="12"/>
  <c r="AT91" i="12" s="1"/>
  <c r="AS92" i="12"/>
  <c r="AT92" i="12"/>
  <c r="AS93" i="12"/>
  <c r="AT93" i="12" s="1"/>
  <c r="AS94" i="12"/>
  <c r="AT94" i="12"/>
  <c r="AS95" i="12"/>
  <c r="AT95" i="12" s="1"/>
  <c r="AS96" i="12"/>
  <c r="AT96" i="12"/>
  <c r="AS97" i="12"/>
  <c r="AT97" i="12" s="1"/>
  <c r="AS98" i="12"/>
  <c r="AT98" i="12"/>
  <c r="AS99" i="12"/>
  <c r="AT99" i="12" s="1"/>
  <c r="AS100" i="12"/>
  <c r="AT100" i="12"/>
  <c r="AS101" i="12"/>
  <c r="AT101" i="12" s="1"/>
  <c r="AS102" i="12"/>
  <c r="AT102" i="12"/>
  <c r="AS103" i="12"/>
  <c r="AT103" i="12" s="1"/>
  <c r="AS104" i="12"/>
  <c r="AT104" i="12"/>
  <c r="AS105" i="12"/>
  <c r="AT105" i="12" s="1"/>
  <c r="AS106" i="12"/>
  <c r="AT106" i="12"/>
  <c r="AS107" i="12"/>
  <c r="AT107" i="12" s="1"/>
  <c r="AS108" i="12"/>
  <c r="AT108" i="12"/>
  <c r="AS109" i="12"/>
  <c r="AT109" i="12" s="1"/>
  <c r="AS110" i="12"/>
  <c r="AT110" i="12"/>
  <c r="AS111" i="12"/>
  <c r="AT111" i="12" s="1"/>
  <c r="AS112" i="12"/>
  <c r="AT112" i="12"/>
  <c r="AS113" i="12"/>
  <c r="AT113" i="12" s="1"/>
  <c r="AS114" i="12"/>
  <c r="AT114" i="12"/>
  <c r="AS115" i="12"/>
  <c r="AT115" i="12" s="1"/>
  <c r="AS116" i="12"/>
  <c r="AT116" i="12"/>
  <c r="AS117" i="12"/>
  <c r="AT117" i="12" s="1"/>
  <c r="AS118" i="12"/>
  <c r="AT118" i="12"/>
  <c r="AS119" i="12"/>
  <c r="AT119" i="12" s="1"/>
  <c r="AS120" i="12"/>
  <c r="AT120" i="12"/>
  <c r="AS121" i="12"/>
  <c r="AT121" i="12" s="1"/>
  <c r="AS122" i="12"/>
  <c r="AT122" i="12"/>
  <c r="AS123" i="12"/>
  <c r="AT123" i="12" s="1"/>
  <c r="AS124" i="12"/>
  <c r="AT124" i="12"/>
  <c r="AS125" i="12"/>
  <c r="AT125" i="12" s="1"/>
  <c r="AS126" i="12"/>
  <c r="AT126" i="12"/>
  <c r="AS127" i="12"/>
  <c r="AT127" i="12" s="1"/>
  <c r="AS128" i="12"/>
  <c r="AT128" i="12"/>
  <c r="AS129" i="12"/>
  <c r="AT129" i="12" s="1"/>
  <c r="AS130" i="12"/>
  <c r="AT130" i="12"/>
  <c r="AS131" i="12"/>
  <c r="AT131" i="12" s="1"/>
  <c r="AS132" i="12"/>
  <c r="AT132" i="12"/>
  <c r="AS133" i="12"/>
  <c r="AT133" i="12" s="1"/>
  <c r="AS134" i="12"/>
  <c r="AT134" i="12"/>
  <c r="AS135" i="12"/>
  <c r="AT135" i="12" s="1"/>
  <c r="AS136" i="12"/>
  <c r="AT136" i="12"/>
  <c r="AS137" i="12"/>
  <c r="AT137" i="12" s="1"/>
  <c r="AS138" i="12"/>
  <c r="AT138" i="12"/>
  <c r="AS139" i="12"/>
  <c r="AT139" i="12" s="1"/>
  <c r="AS140" i="12"/>
  <c r="AT140" i="12"/>
  <c r="AS141" i="12"/>
  <c r="AT141" i="12" s="1"/>
  <c r="AS142" i="12"/>
  <c r="AT142" i="12"/>
  <c r="AS143" i="12"/>
  <c r="AT143" i="12" s="1"/>
  <c r="AS144" i="12"/>
  <c r="AT144" i="12"/>
  <c r="AS145" i="12"/>
  <c r="AT145" i="12" s="1"/>
  <c r="AS146" i="12"/>
  <c r="AT146" i="12"/>
  <c r="AS147" i="12"/>
  <c r="AT147" i="12" s="1"/>
  <c r="AS148" i="12"/>
  <c r="AT148" i="12"/>
  <c r="AS149" i="12"/>
  <c r="AT149" i="12" s="1"/>
  <c r="AS150" i="12"/>
  <c r="AT150" i="12"/>
  <c r="AS151" i="12"/>
  <c r="AT151" i="12" s="1"/>
  <c r="AS152" i="12"/>
  <c r="AT152" i="12"/>
  <c r="AS153" i="12"/>
  <c r="AT153" i="12" s="1"/>
  <c r="AS154" i="12"/>
  <c r="AT154" i="12"/>
  <c r="AS155" i="12"/>
  <c r="AT155" i="12" s="1"/>
  <c r="AS156" i="12"/>
  <c r="AT156" i="12"/>
  <c r="AS157" i="12"/>
  <c r="AT157" i="12" s="1"/>
  <c r="AS158" i="12"/>
  <c r="AT158" i="12"/>
  <c r="AS159" i="12"/>
  <c r="AT159" i="12" s="1"/>
  <c r="AS160" i="12"/>
  <c r="AT160" i="12"/>
  <c r="AS161" i="12"/>
  <c r="AT161" i="12" s="1"/>
  <c r="AS162" i="12"/>
  <c r="AT162" i="12"/>
  <c r="AS163" i="12"/>
  <c r="AT163" i="12" s="1"/>
  <c r="AS164" i="12"/>
  <c r="AS165" i="12"/>
  <c r="AT165" i="12" s="1"/>
  <c r="AS166" i="12"/>
  <c r="AS167" i="12"/>
  <c r="AT167" i="12" s="1"/>
  <c r="AS168" i="12"/>
  <c r="AT168" i="12"/>
  <c r="AS169" i="12"/>
  <c r="AT169" i="12" s="1"/>
  <c r="AS170" i="12"/>
  <c r="AT170" i="12"/>
  <c r="AS171" i="12"/>
  <c r="AT171" i="12" s="1"/>
  <c r="AS172" i="12"/>
  <c r="AT172" i="12" s="1"/>
  <c r="AS173" i="12"/>
  <c r="AT173" i="12" s="1"/>
  <c r="AS174" i="12"/>
  <c r="AS175" i="12"/>
  <c r="AS176" i="12"/>
  <c r="AT176" i="12" s="1"/>
  <c r="AS177" i="12"/>
  <c r="AS178" i="12"/>
  <c r="AT178" i="12"/>
  <c r="AS179" i="12"/>
  <c r="AT179" i="12" s="1"/>
  <c r="AS180" i="12"/>
  <c r="AT180" i="12" s="1"/>
  <c r="AS181" i="12"/>
  <c r="AT181" i="12" s="1"/>
  <c r="AS182" i="12"/>
  <c r="AS183" i="12"/>
  <c r="AS184" i="12"/>
  <c r="AT184" i="12" s="1"/>
  <c r="AS185" i="12"/>
  <c r="AS186" i="12"/>
  <c r="AT186" i="12"/>
  <c r="AS187" i="12"/>
  <c r="AT187" i="12" s="1"/>
  <c r="AS188" i="12"/>
  <c r="AT188" i="12" s="1"/>
  <c r="AS189" i="12"/>
  <c r="AT189" i="12" s="1"/>
  <c r="AS190" i="12"/>
  <c r="AS191" i="12"/>
  <c r="AS192" i="12"/>
  <c r="AT192" i="12" s="1"/>
  <c r="AS193" i="12"/>
  <c r="AS194" i="12"/>
  <c r="AT194" i="12"/>
  <c r="AS195" i="12"/>
  <c r="AT195" i="12" s="1"/>
  <c r="AS196" i="12"/>
  <c r="AT196" i="12" s="1"/>
  <c r="AS197" i="12"/>
  <c r="AT197" i="12" s="1"/>
  <c r="AS198" i="12"/>
  <c r="AT198" i="12" s="1"/>
  <c r="AS199" i="12"/>
  <c r="AT199" i="12" s="1"/>
  <c r="AS200" i="12"/>
  <c r="AT200" i="12" s="1"/>
  <c r="AS201" i="12"/>
  <c r="AT201" i="12" s="1"/>
  <c r="AS202" i="12"/>
  <c r="AT202" i="12" s="1"/>
  <c r="AS203" i="12"/>
  <c r="AT203" i="12" s="1"/>
  <c r="AS204" i="12"/>
  <c r="AT204" i="12" s="1"/>
  <c r="AS205" i="12"/>
  <c r="AT205" i="12" s="1"/>
  <c r="AS206" i="12"/>
  <c r="AT206" i="12" s="1"/>
  <c r="AS207" i="12"/>
  <c r="AT207" i="12" s="1"/>
  <c r="AS10" i="12"/>
  <c r="AT10" i="12"/>
  <c r="AS11" i="12"/>
  <c r="AT11" i="12"/>
  <c r="AS12" i="12"/>
  <c r="AT12" i="12"/>
  <c r="AS13" i="12"/>
  <c r="AT13" i="12"/>
  <c r="AS14" i="12"/>
  <c r="AT14" i="12"/>
  <c r="AS15" i="12"/>
  <c r="AT15" i="12"/>
  <c r="AS16" i="12"/>
  <c r="AT16" i="12"/>
  <c r="AS17" i="12"/>
  <c r="AT17" i="12"/>
  <c r="AS18" i="12"/>
  <c r="AT18" i="12"/>
  <c r="AS19" i="12"/>
  <c r="AT19" i="12"/>
  <c r="AS20" i="12"/>
  <c r="AT20" i="12"/>
  <c r="AS21" i="12"/>
  <c r="AT21" i="12"/>
  <c r="AS22" i="12"/>
  <c r="AT22" i="12"/>
  <c r="AS23" i="12"/>
  <c r="AT23" i="12"/>
  <c r="AS24" i="12"/>
  <c r="AT24" i="12"/>
  <c r="AS25" i="12"/>
  <c r="AT25" i="12"/>
  <c r="AS26" i="12"/>
  <c r="AT26" i="12"/>
  <c r="AS9" i="12"/>
  <c r="AT9" i="12" s="1"/>
  <c r="AS8" i="12"/>
  <c r="AT8" i="12" s="1"/>
  <c r="AT7" i="12"/>
  <c r="AS7" i="12"/>
  <c r="AS6" i="12"/>
  <c r="AI9" i="12"/>
  <c r="AJ9" i="12" s="1"/>
  <c r="AI10" i="12"/>
  <c r="AJ10" i="12"/>
  <c r="AI11" i="12"/>
  <c r="AJ11" i="12" s="1"/>
  <c r="AI12" i="12"/>
  <c r="AJ12" i="12"/>
  <c r="AI13" i="12"/>
  <c r="AJ13" i="12" s="1"/>
  <c r="AI14" i="12"/>
  <c r="AJ14" i="12"/>
  <c r="AI15" i="12"/>
  <c r="AJ15" i="12" s="1"/>
  <c r="AI16" i="12"/>
  <c r="AJ16" i="12"/>
  <c r="AI17" i="12"/>
  <c r="AJ17" i="12" s="1"/>
  <c r="AI18" i="12"/>
  <c r="AJ18" i="12"/>
  <c r="AI19" i="12"/>
  <c r="AJ19" i="12" s="1"/>
  <c r="AI20" i="12"/>
  <c r="AJ20" i="12"/>
  <c r="AI21" i="12"/>
  <c r="AJ21" i="12" s="1"/>
  <c r="AI22" i="12"/>
  <c r="AJ22" i="12"/>
  <c r="AI23" i="12"/>
  <c r="AJ23" i="12" s="1"/>
  <c r="AI24" i="12"/>
  <c r="AJ24" i="12"/>
  <c r="AI25" i="12"/>
  <c r="AJ25" i="12" s="1"/>
  <c r="AI26" i="12"/>
  <c r="AJ26" i="12"/>
  <c r="AI27" i="12"/>
  <c r="AJ27" i="12" s="1"/>
  <c r="AI28" i="12"/>
  <c r="AJ28" i="12"/>
  <c r="AI29" i="12"/>
  <c r="AJ29" i="12" s="1"/>
  <c r="AI30" i="12"/>
  <c r="AJ30" i="12"/>
  <c r="AI31" i="12"/>
  <c r="AJ31" i="12" s="1"/>
  <c r="AI32" i="12"/>
  <c r="AJ32" i="12"/>
  <c r="AI33" i="12"/>
  <c r="AJ33" i="12" s="1"/>
  <c r="AI34" i="12"/>
  <c r="AJ34" i="12"/>
  <c r="AI35" i="12"/>
  <c r="AJ35" i="12" s="1"/>
  <c r="AI36" i="12"/>
  <c r="AJ36" i="12"/>
  <c r="AI37" i="12"/>
  <c r="AJ37" i="12" s="1"/>
  <c r="AI38" i="12"/>
  <c r="AJ38" i="12"/>
  <c r="AI39" i="12"/>
  <c r="AJ39" i="12" s="1"/>
  <c r="AI40" i="12"/>
  <c r="AJ40" i="12"/>
  <c r="AI41" i="12"/>
  <c r="AJ41" i="12" s="1"/>
  <c r="AI42" i="12"/>
  <c r="AJ42" i="12"/>
  <c r="AI43" i="12"/>
  <c r="AJ43" i="12" s="1"/>
  <c r="AI44" i="12"/>
  <c r="AJ44" i="12"/>
  <c r="AI45" i="12"/>
  <c r="AJ45" i="12" s="1"/>
  <c r="AI46" i="12"/>
  <c r="AJ46" i="12"/>
  <c r="AI47" i="12"/>
  <c r="AJ47" i="12" s="1"/>
  <c r="AI48" i="12"/>
  <c r="AJ48" i="12"/>
  <c r="AI49" i="12"/>
  <c r="AJ49" i="12" s="1"/>
  <c r="AI50" i="12"/>
  <c r="AJ50" i="12"/>
  <c r="AI51" i="12"/>
  <c r="AJ51" i="12" s="1"/>
  <c r="AI52" i="12"/>
  <c r="AJ52" i="12"/>
  <c r="AI53" i="12"/>
  <c r="AJ53" i="12" s="1"/>
  <c r="AI54" i="12"/>
  <c r="AJ54" i="12"/>
  <c r="AI55" i="12"/>
  <c r="AJ55" i="12" s="1"/>
  <c r="AI56" i="12"/>
  <c r="AJ56" i="12"/>
  <c r="AI57" i="12"/>
  <c r="AJ57" i="12" s="1"/>
  <c r="AI58" i="12"/>
  <c r="AJ58" i="12"/>
  <c r="AI59" i="12"/>
  <c r="AJ59" i="12" s="1"/>
  <c r="AI60" i="12"/>
  <c r="AJ60" i="12"/>
  <c r="AI61" i="12"/>
  <c r="AJ61" i="12" s="1"/>
  <c r="AI62" i="12"/>
  <c r="AJ62" i="12"/>
  <c r="AI63" i="12"/>
  <c r="AJ63" i="12" s="1"/>
  <c r="AI64" i="12"/>
  <c r="AJ64" i="12"/>
  <c r="AI65" i="12"/>
  <c r="AJ65" i="12" s="1"/>
  <c r="AI66" i="12"/>
  <c r="AJ66" i="12"/>
  <c r="AI67" i="12"/>
  <c r="AJ67" i="12" s="1"/>
  <c r="AI68" i="12"/>
  <c r="AJ68" i="12"/>
  <c r="AI69" i="12"/>
  <c r="AJ69" i="12" s="1"/>
  <c r="AI70" i="12"/>
  <c r="AJ70" i="12"/>
  <c r="AI71" i="12"/>
  <c r="AJ71" i="12" s="1"/>
  <c r="AI72" i="12"/>
  <c r="AJ72" i="12"/>
  <c r="AI73" i="12"/>
  <c r="AJ73" i="12" s="1"/>
  <c r="AI74" i="12"/>
  <c r="AJ74" i="12"/>
  <c r="AI75" i="12"/>
  <c r="AJ75" i="12" s="1"/>
  <c r="AI76" i="12"/>
  <c r="AJ76" i="12"/>
  <c r="AI77" i="12"/>
  <c r="AJ77" i="12" s="1"/>
  <c r="AI78" i="12"/>
  <c r="AJ78" i="12"/>
  <c r="AI79" i="12"/>
  <c r="AJ79" i="12" s="1"/>
  <c r="AI80" i="12"/>
  <c r="AJ80" i="12"/>
  <c r="AI81" i="12"/>
  <c r="AJ81" i="12" s="1"/>
  <c r="AI82" i="12"/>
  <c r="AJ82" i="12"/>
  <c r="AI83" i="12"/>
  <c r="AJ83" i="12" s="1"/>
  <c r="AI84" i="12"/>
  <c r="AJ84" i="12"/>
  <c r="AI85" i="12"/>
  <c r="AJ85" i="12" s="1"/>
  <c r="AI86" i="12"/>
  <c r="AJ86" i="12"/>
  <c r="AI87" i="12"/>
  <c r="AJ87" i="12" s="1"/>
  <c r="AI88" i="12"/>
  <c r="AJ88" i="12"/>
  <c r="AI89" i="12"/>
  <c r="AJ89" i="12" s="1"/>
  <c r="AI90" i="12"/>
  <c r="AJ90" i="12"/>
  <c r="AI91" i="12"/>
  <c r="AJ91" i="12" s="1"/>
  <c r="AI92" i="12"/>
  <c r="AJ92" i="12"/>
  <c r="AI93" i="12"/>
  <c r="AJ93" i="12" s="1"/>
  <c r="AI94" i="12"/>
  <c r="AJ94" i="12"/>
  <c r="AI95" i="12"/>
  <c r="AJ95" i="12" s="1"/>
  <c r="AI96" i="12"/>
  <c r="AJ96" i="12"/>
  <c r="AI97" i="12"/>
  <c r="AJ97" i="12" s="1"/>
  <c r="AI98" i="12"/>
  <c r="AJ98" i="12"/>
  <c r="AI99" i="12"/>
  <c r="AJ99" i="12" s="1"/>
  <c r="AI100" i="12"/>
  <c r="AJ100" i="12"/>
  <c r="AI101" i="12"/>
  <c r="AJ101" i="12" s="1"/>
  <c r="AI102" i="12"/>
  <c r="AJ102" i="12"/>
  <c r="AI103" i="12"/>
  <c r="AJ103" i="12" s="1"/>
  <c r="AI104" i="12"/>
  <c r="AJ104" i="12"/>
  <c r="AI105" i="12"/>
  <c r="AJ105" i="12" s="1"/>
  <c r="AI106" i="12"/>
  <c r="AJ106" i="12"/>
  <c r="AI107" i="12"/>
  <c r="AJ107" i="12" s="1"/>
  <c r="AI108" i="12"/>
  <c r="AJ108" i="12"/>
  <c r="AI109" i="12"/>
  <c r="AJ109" i="12" s="1"/>
  <c r="AI110" i="12"/>
  <c r="AJ110" i="12"/>
  <c r="AI111" i="12"/>
  <c r="AJ111" i="12" s="1"/>
  <c r="AI112" i="12"/>
  <c r="AJ112" i="12"/>
  <c r="AI113" i="12"/>
  <c r="AJ113" i="12" s="1"/>
  <c r="AI114" i="12"/>
  <c r="AJ114" i="12"/>
  <c r="AI115" i="12"/>
  <c r="AJ115" i="12" s="1"/>
  <c r="AI116" i="12"/>
  <c r="AI117" i="12"/>
  <c r="AJ117" i="12" s="1"/>
  <c r="AI118" i="12"/>
  <c r="AJ118" i="12" s="1"/>
  <c r="AI119" i="12"/>
  <c r="AI120" i="12"/>
  <c r="AJ120" i="12"/>
  <c r="AI121" i="12"/>
  <c r="AJ121" i="12" s="1"/>
  <c r="AI122" i="12"/>
  <c r="AJ122" i="12" s="1"/>
  <c r="AI123" i="12"/>
  <c r="AJ123" i="12" s="1"/>
  <c r="AI124" i="12"/>
  <c r="AJ124" i="12" s="1"/>
  <c r="AI125" i="12"/>
  <c r="AI126" i="12"/>
  <c r="AJ126" i="12" s="1"/>
  <c r="AI127" i="12"/>
  <c r="AI128" i="12"/>
  <c r="AJ128" i="12"/>
  <c r="AI129" i="12"/>
  <c r="AJ129" i="12" s="1"/>
  <c r="AI130" i="12"/>
  <c r="AJ130" i="12" s="1"/>
  <c r="AI131" i="12"/>
  <c r="AJ131" i="12" s="1"/>
  <c r="AI132" i="12"/>
  <c r="AJ132" i="12" s="1"/>
  <c r="AI133" i="12"/>
  <c r="AI134" i="12"/>
  <c r="AJ134" i="12" s="1"/>
  <c r="AI135" i="12"/>
  <c r="AI136" i="12"/>
  <c r="AJ136" i="12"/>
  <c r="AI137" i="12"/>
  <c r="AJ137" i="12" s="1"/>
  <c r="AI138" i="12"/>
  <c r="AJ138" i="12" s="1"/>
  <c r="AI139" i="12"/>
  <c r="AJ139" i="12" s="1"/>
  <c r="AI140" i="12"/>
  <c r="AJ140" i="12" s="1"/>
  <c r="AI141" i="12"/>
  <c r="AI142" i="12"/>
  <c r="AJ142" i="12" s="1"/>
  <c r="AI143" i="12"/>
  <c r="AI144" i="12"/>
  <c r="AJ144" i="12"/>
  <c r="AI145" i="12"/>
  <c r="AJ145" i="12" s="1"/>
  <c r="AI146" i="12"/>
  <c r="AJ146" i="12" s="1"/>
  <c r="AI147" i="12"/>
  <c r="AJ147" i="12" s="1"/>
  <c r="AI148" i="12"/>
  <c r="AJ148" i="12" s="1"/>
  <c r="AI149" i="12"/>
  <c r="AI150" i="12"/>
  <c r="AJ150" i="12" s="1"/>
  <c r="AI151" i="12"/>
  <c r="AI152" i="12"/>
  <c r="AJ152" i="12"/>
  <c r="AI153" i="12"/>
  <c r="AJ153" i="12" s="1"/>
  <c r="AI154" i="12"/>
  <c r="AJ154" i="12" s="1"/>
  <c r="AI155" i="12"/>
  <c r="AJ155" i="12" s="1"/>
  <c r="AI156" i="12"/>
  <c r="AJ156" i="12" s="1"/>
  <c r="AI157" i="12"/>
  <c r="AI158" i="12"/>
  <c r="AJ158" i="12" s="1"/>
  <c r="AI159" i="12"/>
  <c r="AI160" i="12"/>
  <c r="AJ160" i="12"/>
  <c r="AI161" i="12"/>
  <c r="AJ161" i="12" s="1"/>
  <c r="AI162" i="12"/>
  <c r="AJ162" i="12" s="1"/>
  <c r="AI163" i="12"/>
  <c r="AJ163" i="12" s="1"/>
  <c r="AI164" i="12"/>
  <c r="AJ164" i="12" s="1"/>
  <c r="AI165" i="12"/>
  <c r="AI166" i="12"/>
  <c r="AJ166" i="12" s="1"/>
  <c r="AI167" i="12"/>
  <c r="AI168" i="12"/>
  <c r="AJ168" i="12"/>
  <c r="AI169" i="12"/>
  <c r="AJ169" i="12" s="1"/>
  <c r="AI170" i="12"/>
  <c r="AJ170" i="12" s="1"/>
  <c r="AI171" i="12"/>
  <c r="AJ171" i="12" s="1"/>
  <c r="AI172" i="12"/>
  <c r="AJ172" i="12" s="1"/>
  <c r="AI173" i="12"/>
  <c r="AI174" i="12"/>
  <c r="AJ174" i="12" s="1"/>
  <c r="AI175" i="12"/>
  <c r="AI176" i="12"/>
  <c r="AJ176" i="12"/>
  <c r="AI177" i="12"/>
  <c r="AJ177" i="12" s="1"/>
  <c r="AI178" i="12"/>
  <c r="AJ178" i="12" s="1"/>
  <c r="AI179" i="12"/>
  <c r="AJ179" i="12" s="1"/>
  <c r="AI180" i="12"/>
  <c r="AJ180" i="12" s="1"/>
  <c r="AI181" i="12"/>
  <c r="AJ181" i="12" s="1"/>
  <c r="AI182" i="12"/>
  <c r="AJ182" i="12" s="1"/>
  <c r="AI183" i="12"/>
  <c r="AJ183" i="12" s="1"/>
  <c r="AI184" i="12"/>
  <c r="AJ184" i="12" s="1"/>
  <c r="AI185" i="12"/>
  <c r="AJ185" i="12" s="1"/>
  <c r="AI186" i="12"/>
  <c r="AJ186" i="12" s="1"/>
  <c r="AI187" i="12"/>
  <c r="AJ187" i="12" s="1"/>
  <c r="AI188" i="12"/>
  <c r="AJ188" i="12" s="1"/>
  <c r="AI189" i="12"/>
  <c r="AJ189" i="12" s="1"/>
  <c r="AI190" i="12"/>
  <c r="AJ190" i="12" s="1"/>
  <c r="AI191" i="12"/>
  <c r="AJ191" i="12" s="1"/>
  <c r="AI192" i="12"/>
  <c r="AJ192" i="12" s="1"/>
  <c r="AI193" i="12"/>
  <c r="AJ193" i="12" s="1"/>
  <c r="AI194" i="12"/>
  <c r="AJ194" i="12" s="1"/>
  <c r="AI195" i="12"/>
  <c r="AJ195" i="12" s="1"/>
  <c r="AI196" i="12"/>
  <c r="AJ196" i="12" s="1"/>
  <c r="AI197" i="12"/>
  <c r="AJ197" i="12" s="1"/>
  <c r="AI198" i="12"/>
  <c r="AJ198" i="12" s="1"/>
  <c r="AI199" i="12"/>
  <c r="AJ199" i="12" s="1"/>
  <c r="AI200" i="12"/>
  <c r="AJ200" i="12" s="1"/>
  <c r="AI201" i="12"/>
  <c r="AJ201" i="12" s="1"/>
  <c r="AI202" i="12"/>
  <c r="AJ202" i="12" s="1"/>
  <c r="AI203" i="12"/>
  <c r="AJ203" i="12" s="1"/>
  <c r="AI204" i="12"/>
  <c r="AJ204" i="12" s="1"/>
  <c r="AI205" i="12"/>
  <c r="AJ205" i="12" s="1"/>
  <c r="AI206" i="12"/>
  <c r="AJ206" i="12" s="1"/>
  <c r="AI207" i="12"/>
  <c r="AJ207" i="12" s="1"/>
  <c r="AI8" i="12"/>
  <c r="AJ8" i="12" s="1"/>
  <c r="AI7" i="12"/>
  <c r="AJ7" i="12" s="1"/>
  <c r="AI6" i="12"/>
  <c r="Y9" i="12"/>
  <c r="Z9" i="12" s="1"/>
  <c r="Y10" i="12"/>
  <c r="Z10" i="12"/>
  <c r="Y11" i="12"/>
  <c r="Z11" i="12" s="1"/>
  <c r="Y12" i="12"/>
  <c r="Z12" i="12"/>
  <c r="Y13" i="12"/>
  <c r="Z13" i="12" s="1"/>
  <c r="Y14" i="12"/>
  <c r="Z14" i="12"/>
  <c r="Y15" i="12"/>
  <c r="Z15" i="12" s="1"/>
  <c r="Y16" i="12"/>
  <c r="Z16" i="12"/>
  <c r="Y17" i="12"/>
  <c r="Z17" i="12" s="1"/>
  <c r="Y18" i="12"/>
  <c r="Z18" i="12"/>
  <c r="Y19" i="12"/>
  <c r="Z19" i="12" s="1"/>
  <c r="Y20" i="12"/>
  <c r="Z20" i="12"/>
  <c r="Y21" i="12"/>
  <c r="Z21" i="12" s="1"/>
  <c r="Y22" i="12"/>
  <c r="Z22" i="12"/>
  <c r="Y23" i="12"/>
  <c r="Z23" i="12" s="1"/>
  <c r="Y24" i="12"/>
  <c r="Z24" i="12"/>
  <c r="Y25" i="12"/>
  <c r="Z25" i="12" s="1"/>
  <c r="Y26" i="12"/>
  <c r="Z26" i="12"/>
  <c r="Y27" i="12"/>
  <c r="Z27" i="12" s="1"/>
  <c r="Y28" i="12"/>
  <c r="Z28" i="12"/>
  <c r="Y29" i="12"/>
  <c r="Z29" i="12" s="1"/>
  <c r="Y30" i="12"/>
  <c r="Z30" i="12"/>
  <c r="Y31" i="12"/>
  <c r="Z31" i="12" s="1"/>
  <c r="Y32" i="12"/>
  <c r="Z32" i="12"/>
  <c r="Y33" i="12"/>
  <c r="Z33" i="12" s="1"/>
  <c r="Y34" i="12"/>
  <c r="Z34" i="12"/>
  <c r="Y35" i="12"/>
  <c r="Z35" i="12" s="1"/>
  <c r="Y36" i="12"/>
  <c r="Z36" i="12"/>
  <c r="Y37" i="12"/>
  <c r="Z37" i="12" s="1"/>
  <c r="Y38" i="12"/>
  <c r="Z38" i="12"/>
  <c r="Y39" i="12"/>
  <c r="Z39" i="12" s="1"/>
  <c r="Y40" i="12"/>
  <c r="Z40" i="12"/>
  <c r="Y41" i="12"/>
  <c r="Z41" i="12" s="1"/>
  <c r="Y42" i="12"/>
  <c r="Z42" i="12"/>
  <c r="Y43" i="12"/>
  <c r="Z43" i="12" s="1"/>
  <c r="Y44" i="12"/>
  <c r="Z44" i="12"/>
  <c r="Y45" i="12"/>
  <c r="Z45" i="12" s="1"/>
  <c r="Y46" i="12"/>
  <c r="Z46" i="12"/>
  <c r="Y47" i="12"/>
  <c r="Z47" i="12" s="1"/>
  <c r="Y48" i="12"/>
  <c r="Z48" i="12"/>
  <c r="Y49" i="12"/>
  <c r="Z49" i="12" s="1"/>
  <c r="Y50" i="12"/>
  <c r="Z50" i="12"/>
  <c r="Y51" i="12"/>
  <c r="Z51" i="12" s="1"/>
  <c r="Y52" i="12"/>
  <c r="Z52" i="12"/>
  <c r="Y53" i="12"/>
  <c r="Z53" i="12" s="1"/>
  <c r="Y54" i="12"/>
  <c r="Z54" i="12"/>
  <c r="Y55" i="12"/>
  <c r="Z55" i="12" s="1"/>
  <c r="Y56" i="12"/>
  <c r="Z56" i="12"/>
  <c r="Y57" i="12"/>
  <c r="Z57" i="12" s="1"/>
  <c r="Y58" i="12"/>
  <c r="Z58" i="12"/>
  <c r="Y59" i="12"/>
  <c r="Z59" i="12" s="1"/>
  <c r="Y60" i="12"/>
  <c r="Z60" i="12"/>
  <c r="Y61" i="12"/>
  <c r="Z61" i="12" s="1"/>
  <c r="Y62" i="12"/>
  <c r="Z62" i="12"/>
  <c r="Y63" i="12"/>
  <c r="Z63" i="12" s="1"/>
  <c r="Y64" i="12"/>
  <c r="Z64" i="12"/>
  <c r="Y65" i="12"/>
  <c r="Z65" i="12" s="1"/>
  <c r="Y66" i="12"/>
  <c r="Z66" i="12"/>
  <c r="Y67" i="12"/>
  <c r="Z67" i="12" s="1"/>
  <c r="Y68" i="12"/>
  <c r="Z68" i="12"/>
  <c r="Y69" i="12"/>
  <c r="Z69" i="12" s="1"/>
  <c r="Y70" i="12"/>
  <c r="Z70" i="12"/>
  <c r="Y71" i="12"/>
  <c r="Z71" i="12" s="1"/>
  <c r="Y72" i="12"/>
  <c r="Z72" i="12"/>
  <c r="Y73" i="12"/>
  <c r="Z73" i="12" s="1"/>
  <c r="Y74" i="12"/>
  <c r="Z74" i="12"/>
  <c r="Y75" i="12"/>
  <c r="Z75" i="12" s="1"/>
  <c r="Y76" i="12"/>
  <c r="Z76" i="12"/>
  <c r="Y77" i="12"/>
  <c r="Z77" i="12" s="1"/>
  <c r="Y78" i="12"/>
  <c r="Z78" i="12"/>
  <c r="Y79" i="12"/>
  <c r="Z79" i="12" s="1"/>
  <c r="Y80" i="12"/>
  <c r="Z80" i="12"/>
  <c r="Y81" i="12"/>
  <c r="Z81" i="12" s="1"/>
  <c r="Y82" i="12"/>
  <c r="Z82" i="12"/>
  <c r="Y83" i="12"/>
  <c r="Z83" i="12" s="1"/>
  <c r="Y84" i="12"/>
  <c r="Z84" i="12"/>
  <c r="Y85" i="12"/>
  <c r="Z85" i="12" s="1"/>
  <c r="Y86" i="12"/>
  <c r="Z86" i="12"/>
  <c r="Y87" i="12"/>
  <c r="Z87" i="12" s="1"/>
  <c r="Y88" i="12"/>
  <c r="Z88" i="12"/>
  <c r="Y89" i="12"/>
  <c r="Z89" i="12" s="1"/>
  <c r="Y90" i="12"/>
  <c r="Z90" i="12"/>
  <c r="Y91" i="12"/>
  <c r="Z91" i="12" s="1"/>
  <c r="Y92" i="12"/>
  <c r="Z92" i="12"/>
  <c r="Y93" i="12"/>
  <c r="Z93" i="12" s="1"/>
  <c r="Y94" i="12"/>
  <c r="Z94" i="12"/>
  <c r="Y95" i="12"/>
  <c r="Z95" i="12" s="1"/>
  <c r="Y96" i="12"/>
  <c r="Z96" i="12"/>
  <c r="Y97" i="12"/>
  <c r="Z97" i="12" s="1"/>
  <c r="Y98" i="12"/>
  <c r="Z98" i="12"/>
  <c r="Y99" i="12"/>
  <c r="Z99" i="12" s="1"/>
  <c r="Y100" i="12"/>
  <c r="Z100" i="12"/>
  <c r="Y101" i="12"/>
  <c r="Z101" i="12" s="1"/>
  <c r="Y102" i="12"/>
  <c r="Z102" i="12"/>
  <c r="Y103" i="12"/>
  <c r="Z103" i="12" s="1"/>
  <c r="Y104" i="12"/>
  <c r="Z104" i="12"/>
  <c r="Y105" i="12"/>
  <c r="Z105" i="12" s="1"/>
  <c r="Y106" i="12"/>
  <c r="Z106" i="12"/>
  <c r="Y107" i="12"/>
  <c r="Z107" i="12" s="1"/>
  <c r="Y108" i="12"/>
  <c r="Z108" i="12"/>
  <c r="Y109" i="12"/>
  <c r="Z109" i="12" s="1"/>
  <c r="Y110" i="12"/>
  <c r="Z110" i="12"/>
  <c r="Y111" i="12"/>
  <c r="Z111" i="12" s="1"/>
  <c r="Y112" i="12"/>
  <c r="Z112" i="12"/>
  <c r="Y113" i="12"/>
  <c r="Z113" i="12" s="1"/>
  <c r="Y114" i="12"/>
  <c r="Z114" i="12"/>
  <c r="Y115" i="12"/>
  <c r="Z115" i="12" s="1"/>
  <c r="Y116" i="12"/>
  <c r="Z116" i="12"/>
  <c r="Y117" i="12"/>
  <c r="Z117" i="12" s="1"/>
  <c r="Y118" i="12"/>
  <c r="Z118" i="12"/>
  <c r="Y119" i="12"/>
  <c r="Z119" i="12" s="1"/>
  <c r="Y120" i="12"/>
  <c r="Z120" i="12"/>
  <c r="Y121" i="12"/>
  <c r="Z121" i="12" s="1"/>
  <c r="Y122" i="12"/>
  <c r="Z122" i="12"/>
  <c r="Y123" i="12"/>
  <c r="Z123" i="12" s="1"/>
  <c r="Y124" i="12"/>
  <c r="Z124" i="12"/>
  <c r="Y125" i="12"/>
  <c r="Z125" i="12" s="1"/>
  <c r="Y126" i="12"/>
  <c r="Z126" i="12"/>
  <c r="Y127" i="12"/>
  <c r="Z127" i="12" s="1"/>
  <c r="Y128" i="12"/>
  <c r="Z128" i="12"/>
  <c r="Y129" i="12"/>
  <c r="Z129" i="12" s="1"/>
  <c r="Y130" i="12"/>
  <c r="Z130" i="12"/>
  <c r="Y131" i="12"/>
  <c r="Z131" i="12" s="1"/>
  <c r="Y132" i="12"/>
  <c r="Z132" i="12" s="1"/>
  <c r="Y133" i="12"/>
  <c r="Z133" i="12" s="1"/>
  <c r="Y134" i="12"/>
  <c r="Z134" i="12" s="1"/>
  <c r="Y135" i="12"/>
  <c r="Y136" i="12"/>
  <c r="Z136" i="12"/>
  <c r="Y137" i="12"/>
  <c r="Z137" i="12" s="1"/>
  <c r="Y138" i="12"/>
  <c r="Y139" i="12"/>
  <c r="Z139" i="12" s="1"/>
  <c r="Y140" i="12"/>
  <c r="Z140" i="12" s="1"/>
  <c r="Y141" i="12"/>
  <c r="Y142" i="12"/>
  <c r="Z142" i="12" s="1"/>
  <c r="Y143" i="12"/>
  <c r="Y144" i="12"/>
  <c r="Z144" i="12"/>
  <c r="Y145" i="12"/>
  <c r="Z145" i="12" s="1"/>
  <c r="Y146" i="12"/>
  <c r="Y147" i="12"/>
  <c r="Z147" i="12" s="1"/>
  <c r="Y148" i="12"/>
  <c r="Z148" i="12" s="1"/>
  <c r="Y149" i="12"/>
  <c r="Y150" i="12"/>
  <c r="Z150" i="12" s="1"/>
  <c r="Y151" i="12"/>
  <c r="Y152" i="12"/>
  <c r="Z152" i="12"/>
  <c r="Y153" i="12"/>
  <c r="Z153" i="12" s="1"/>
  <c r="Y154" i="12"/>
  <c r="Y155" i="12"/>
  <c r="Z155" i="12" s="1"/>
  <c r="Y156" i="12"/>
  <c r="Z156" i="12" s="1"/>
  <c r="Y157" i="12"/>
  <c r="Y158" i="12"/>
  <c r="Z158" i="12" s="1"/>
  <c r="Y159" i="12"/>
  <c r="Y160" i="12"/>
  <c r="Z160" i="12"/>
  <c r="Y161" i="12"/>
  <c r="Z161" i="12" s="1"/>
  <c r="Y162" i="12"/>
  <c r="Y163" i="12"/>
  <c r="Z163" i="12" s="1"/>
  <c r="Y164" i="12"/>
  <c r="Z164" i="12" s="1"/>
  <c r="Y165" i="12"/>
  <c r="Y166" i="12"/>
  <c r="Z166" i="12" s="1"/>
  <c r="Y167" i="12"/>
  <c r="Y168" i="12"/>
  <c r="Z168" i="12"/>
  <c r="Y169" i="12"/>
  <c r="Z169" i="12" s="1"/>
  <c r="Y170" i="12"/>
  <c r="Y171" i="12"/>
  <c r="Z171" i="12" s="1"/>
  <c r="Y172" i="12"/>
  <c r="Z172" i="12" s="1"/>
  <c r="Y173" i="12"/>
  <c r="Y174" i="12"/>
  <c r="Z174" i="12" s="1"/>
  <c r="Y175" i="12"/>
  <c r="Y176" i="12"/>
  <c r="Z176" i="12"/>
  <c r="Y177" i="12"/>
  <c r="Z177" i="12" s="1"/>
  <c r="Y178" i="12"/>
  <c r="Y179" i="12"/>
  <c r="Z179" i="12" s="1"/>
  <c r="Y180" i="12"/>
  <c r="Z180" i="12" s="1"/>
  <c r="Y181" i="12"/>
  <c r="Z181" i="12" s="1"/>
  <c r="Y182" i="12"/>
  <c r="Z182" i="12" s="1"/>
  <c r="Y183" i="12"/>
  <c r="Z183" i="12" s="1"/>
  <c r="Y184" i="12"/>
  <c r="Z184" i="12" s="1"/>
  <c r="Y185" i="12"/>
  <c r="Z185" i="12" s="1"/>
  <c r="Y186" i="12"/>
  <c r="Z186" i="12" s="1"/>
  <c r="Y187" i="12"/>
  <c r="Z187" i="12" s="1"/>
  <c r="Y188" i="12"/>
  <c r="Z188" i="12" s="1"/>
  <c r="Y189" i="12"/>
  <c r="Z189" i="12" s="1"/>
  <c r="Y190" i="12"/>
  <c r="Z190" i="12" s="1"/>
  <c r="Y191" i="12"/>
  <c r="Z191" i="12" s="1"/>
  <c r="Y192" i="12"/>
  <c r="Z192" i="12" s="1"/>
  <c r="Y193" i="12"/>
  <c r="Z193" i="12" s="1"/>
  <c r="Y194" i="12"/>
  <c r="Z194" i="12" s="1"/>
  <c r="Y195" i="12"/>
  <c r="Z195" i="12" s="1"/>
  <c r="Y196" i="12"/>
  <c r="Z196" i="12" s="1"/>
  <c r="Y197" i="12"/>
  <c r="Z197" i="12" s="1"/>
  <c r="Y198" i="12"/>
  <c r="Z198" i="12" s="1"/>
  <c r="Y199" i="12"/>
  <c r="Z199" i="12" s="1"/>
  <c r="Y200" i="12"/>
  <c r="Z200" i="12" s="1"/>
  <c r="Y201" i="12"/>
  <c r="Z201" i="12" s="1"/>
  <c r="Y202" i="12"/>
  <c r="Z202" i="12" s="1"/>
  <c r="Y203" i="12"/>
  <c r="Z203" i="12" s="1"/>
  <c r="Y204" i="12"/>
  <c r="Z204" i="12" s="1"/>
  <c r="Y205" i="12"/>
  <c r="Z205" i="12" s="1"/>
  <c r="Y206" i="12"/>
  <c r="Z206" i="12" s="1"/>
  <c r="Y207" i="12"/>
  <c r="Z207" i="12" s="1"/>
  <c r="Z7" i="12"/>
  <c r="Y6" i="12"/>
  <c r="Y8" i="12"/>
  <c r="Z8" i="12" s="1"/>
  <c r="Y7" i="12"/>
  <c r="O6" i="12"/>
  <c r="O7" i="12"/>
  <c r="O8" i="12"/>
  <c r="O9" i="12"/>
  <c r="P9" i="12" s="1"/>
  <c r="O10" i="12"/>
  <c r="O11" i="12"/>
  <c r="O12" i="12"/>
  <c r="O13" i="12"/>
  <c r="P13" i="12" s="1"/>
  <c r="O14" i="12"/>
  <c r="O15" i="12"/>
  <c r="O16" i="12"/>
  <c r="O17" i="12"/>
  <c r="P17" i="12" s="1"/>
  <c r="O18" i="12"/>
  <c r="O19" i="12"/>
  <c r="O20" i="12"/>
  <c r="O21" i="12"/>
  <c r="P21" i="12" s="1"/>
  <c r="O22" i="12"/>
  <c r="O23" i="12"/>
  <c r="O24" i="12"/>
  <c r="O25" i="12"/>
  <c r="P25" i="12" s="1"/>
  <c r="O26" i="12"/>
  <c r="O27" i="12"/>
  <c r="O28" i="12"/>
  <c r="O29" i="12"/>
  <c r="P29" i="12" s="1"/>
  <c r="O30" i="12"/>
  <c r="O31" i="12"/>
  <c r="O32" i="12"/>
  <c r="O33" i="12"/>
  <c r="P33" i="12" s="1"/>
  <c r="O34" i="12"/>
  <c r="O35" i="12"/>
  <c r="O36" i="12"/>
  <c r="O37" i="12"/>
  <c r="P37" i="12" s="1"/>
  <c r="O38" i="12"/>
  <c r="O39" i="12"/>
  <c r="O40" i="12"/>
  <c r="O41" i="12"/>
  <c r="P41" i="12" s="1"/>
  <c r="O42" i="12"/>
  <c r="O43" i="12"/>
  <c r="O44" i="12"/>
  <c r="O45" i="12"/>
  <c r="P45" i="12" s="1"/>
  <c r="O46" i="12"/>
  <c r="O47" i="12"/>
  <c r="O48" i="12"/>
  <c r="O49" i="12"/>
  <c r="P49" i="12" s="1"/>
  <c r="O50" i="12"/>
  <c r="O51" i="12"/>
  <c r="O52" i="12"/>
  <c r="O53" i="12"/>
  <c r="P53" i="12" s="1"/>
  <c r="O54" i="12"/>
  <c r="O55" i="12"/>
  <c r="O56" i="12"/>
  <c r="O57" i="12"/>
  <c r="P57" i="12" s="1"/>
  <c r="O58" i="12"/>
  <c r="O59" i="12"/>
  <c r="O60" i="12"/>
  <c r="O61" i="12"/>
  <c r="P61" i="12" s="1"/>
  <c r="O62" i="12"/>
  <c r="O63" i="12"/>
  <c r="O64" i="12"/>
  <c r="O65" i="12"/>
  <c r="P65" i="12" s="1"/>
  <c r="O66" i="12"/>
  <c r="O67" i="12"/>
  <c r="O68" i="12"/>
  <c r="O69" i="12"/>
  <c r="P69" i="12" s="1"/>
  <c r="O70" i="12"/>
  <c r="O71" i="12"/>
  <c r="O72" i="12"/>
  <c r="O73" i="12"/>
  <c r="P73" i="12" s="1"/>
  <c r="O74" i="12"/>
  <c r="O75" i="12"/>
  <c r="O76" i="12"/>
  <c r="O77" i="12"/>
  <c r="P77" i="12" s="1"/>
  <c r="O78" i="12"/>
  <c r="O79" i="12"/>
  <c r="O80" i="12"/>
  <c r="O81" i="12"/>
  <c r="P81" i="12" s="1"/>
  <c r="O82" i="12"/>
  <c r="O83" i="12"/>
  <c r="O84" i="12"/>
  <c r="O85" i="12"/>
  <c r="P85" i="12" s="1"/>
  <c r="O86" i="12"/>
  <c r="O87" i="12"/>
  <c r="O88" i="12"/>
  <c r="O89" i="12"/>
  <c r="P89" i="12" s="1"/>
  <c r="O90" i="12"/>
  <c r="O91" i="12"/>
  <c r="O92" i="12"/>
  <c r="O93" i="12"/>
  <c r="P93" i="12" s="1"/>
  <c r="O94" i="12"/>
  <c r="O95" i="12"/>
  <c r="O96" i="12"/>
  <c r="O97" i="12"/>
  <c r="P97" i="12" s="1"/>
  <c r="O98" i="12"/>
  <c r="O99" i="12"/>
  <c r="O100" i="12"/>
  <c r="O101" i="12"/>
  <c r="P101" i="12" s="1"/>
  <c r="O102" i="12"/>
  <c r="O103" i="12"/>
  <c r="O104" i="12"/>
  <c r="O105" i="12"/>
  <c r="P105" i="12" s="1"/>
  <c r="O106" i="12"/>
  <c r="O107" i="12"/>
  <c r="O108" i="12"/>
  <c r="O109" i="12"/>
  <c r="P109" i="12" s="1"/>
  <c r="O110" i="12"/>
  <c r="O111" i="12"/>
  <c r="O112" i="12"/>
  <c r="O113" i="12"/>
  <c r="P113" i="12" s="1"/>
  <c r="O114" i="12"/>
  <c r="O115" i="12"/>
  <c r="O116" i="12"/>
  <c r="O117" i="12"/>
  <c r="P117" i="12" s="1"/>
  <c r="O118" i="12"/>
  <c r="O119" i="12"/>
  <c r="O120" i="12"/>
  <c r="O121" i="12"/>
  <c r="P121" i="12" s="1"/>
  <c r="O122" i="12"/>
  <c r="O123" i="12"/>
  <c r="O124" i="12"/>
  <c r="O125" i="12"/>
  <c r="P125" i="12" s="1"/>
  <c r="O126" i="12"/>
  <c r="O127" i="12"/>
  <c r="O128" i="12"/>
  <c r="O129" i="12"/>
  <c r="P129" i="12" s="1"/>
  <c r="O130" i="12"/>
  <c r="O131" i="12"/>
  <c r="O132" i="12"/>
  <c r="O133" i="12"/>
  <c r="P133" i="12" s="1"/>
  <c r="O134" i="12"/>
  <c r="O135" i="12"/>
  <c r="O136" i="12"/>
  <c r="O137" i="12"/>
  <c r="P137" i="12" s="1"/>
  <c r="O138" i="12"/>
  <c r="O139" i="12"/>
  <c r="O140" i="12"/>
  <c r="O141" i="12"/>
  <c r="P141" i="12" s="1"/>
  <c r="O142" i="12"/>
  <c r="O143" i="12"/>
  <c r="O144" i="12"/>
  <c r="O145" i="12"/>
  <c r="P145" i="12" s="1"/>
  <c r="O146" i="12"/>
  <c r="O147" i="12"/>
  <c r="O148" i="12"/>
  <c r="O149" i="12"/>
  <c r="P149" i="12" s="1"/>
  <c r="O150" i="12"/>
  <c r="O151" i="12"/>
  <c r="O152" i="12"/>
  <c r="O153" i="12"/>
  <c r="P153" i="12" s="1"/>
  <c r="O154" i="12"/>
  <c r="O155" i="12"/>
  <c r="O156" i="12"/>
  <c r="O157" i="12"/>
  <c r="P157" i="12" s="1"/>
  <c r="O158" i="12"/>
  <c r="O159" i="12"/>
  <c r="O160" i="12"/>
  <c r="O161" i="12"/>
  <c r="P161" i="12" s="1"/>
  <c r="O162" i="12"/>
  <c r="O163" i="12"/>
  <c r="O164" i="12"/>
  <c r="O165" i="12"/>
  <c r="P165" i="12" s="1"/>
  <c r="O166" i="12"/>
  <c r="O167" i="12"/>
  <c r="O168" i="12"/>
  <c r="O169" i="12"/>
  <c r="P169" i="12" s="1"/>
  <c r="O170" i="12"/>
  <c r="O171" i="12"/>
  <c r="O172" i="12"/>
  <c r="O173" i="12"/>
  <c r="P173" i="12" s="1"/>
  <c r="O174" i="12"/>
  <c r="O175" i="12"/>
  <c r="O176" i="12"/>
  <c r="O177" i="12"/>
  <c r="P177" i="12" s="1"/>
  <c r="O178" i="12"/>
  <c r="O179" i="12"/>
  <c r="O180" i="12"/>
  <c r="O181" i="12"/>
  <c r="P181" i="12" s="1"/>
  <c r="O182" i="12"/>
  <c r="O183" i="12"/>
  <c r="O184" i="12"/>
  <c r="O185" i="12"/>
  <c r="P185" i="12" s="1"/>
  <c r="O186" i="12"/>
  <c r="O187" i="12"/>
  <c r="O188" i="12"/>
  <c r="O189" i="12"/>
  <c r="P189" i="12" s="1"/>
  <c r="O190" i="12"/>
  <c r="O191" i="12"/>
  <c r="O192" i="12"/>
  <c r="O193" i="12"/>
  <c r="P193" i="12" s="1"/>
  <c r="O194" i="12"/>
  <c r="O195" i="12"/>
  <c r="O196" i="12"/>
  <c r="O197" i="12"/>
  <c r="P197" i="12" s="1"/>
  <c r="O198" i="12"/>
  <c r="O199" i="12"/>
  <c r="O200" i="12"/>
  <c r="O201" i="12"/>
  <c r="P201" i="12" s="1"/>
  <c r="O202" i="12"/>
  <c r="O203" i="12"/>
  <c r="O204" i="12"/>
  <c r="O205" i="12"/>
  <c r="P205" i="12" s="1"/>
  <c r="O206" i="12"/>
  <c r="O207" i="12"/>
  <c r="P19" i="12"/>
  <c r="P20" i="12"/>
  <c r="P23" i="12"/>
  <c r="P24" i="12"/>
  <c r="P27" i="12"/>
  <c r="P28" i="12"/>
  <c r="P31" i="12"/>
  <c r="P32" i="12"/>
  <c r="P35" i="12"/>
  <c r="P36" i="12"/>
  <c r="P39" i="12"/>
  <c r="P40" i="12"/>
  <c r="P43" i="12"/>
  <c r="P44" i="12"/>
  <c r="P47" i="12"/>
  <c r="P48" i="12"/>
  <c r="P51" i="12"/>
  <c r="P52" i="12"/>
  <c r="P55" i="12"/>
  <c r="P56" i="12"/>
  <c r="P59" i="12"/>
  <c r="P60" i="12"/>
  <c r="P63" i="12"/>
  <c r="P64" i="12"/>
  <c r="P67" i="12"/>
  <c r="P68" i="12"/>
  <c r="P71" i="12"/>
  <c r="P72" i="12"/>
  <c r="P75" i="12"/>
  <c r="P76" i="12"/>
  <c r="P79" i="12"/>
  <c r="P80" i="12"/>
  <c r="P83" i="12"/>
  <c r="P84" i="12"/>
  <c r="P87" i="12"/>
  <c r="P88" i="12"/>
  <c r="P91" i="12"/>
  <c r="P92" i="12"/>
  <c r="P95" i="12"/>
  <c r="P96" i="12"/>
  <c r="P99" i="12"/>
  <c r="P100" i="12"/>
  <c r="P103" i="12"/>
  <c r="P104" i="12"/>
  <c r="P107" i="12"/>
  <c r="P108" i="12"/>
  <c r="P111" i="12"/>
  <c r="P112" i="12"/>
  <c r="P115" i="12"/>
  <c r="P116" i="12"/>
  <c r="P119" i="12"/>
  <c r="P120" i="12"/>
  <c r="P123" i="12"/>
  <c r="P124" i="12"/>
  <c r="P127" i="12"/>
  <c r="P128" i="12"/>
  <c r="P131" i="12"/>
  <c r="P132" i="12"/>
  <c r="P135" i="12"/>
  <c r="P136" i="12"/>
  <c r="P139" i="12"/>
  <c r="P140" i="12"/>
  <c r="P143" i="12"/>
  <c r="P144" i="12"/>
  <c r="P147" i="12"/>
  <c r="P148" i="12"/>
  <c r="P151" i="12"/>
  <c r="P152" i="12"/>
  <c r="P155" i="12"/>
  <c r="P156" i="12"/>
  <c r="P159" i="12"/>
  <c r="P160" i="12"/>
  <c r="P163" i="12"/>
  <c r="P164" i="12"/>
  <c r="P167" i="12"/>
  <c r="P168" i="12"/>
  <c r="P171" i="12"/>
  <c r="P172" i="12"/>
  <c r="P175" i="12"/>
  <c r="P176" i="12"/>
  <c r="P179" i="12"/>
  <c r="P180" i="12"/>
  <c r="P183" i="12"/>
  <c r="P184" i="12"/>
  <c r="P187" i="12"/>
  <c r="P188" i="12"/>
  <c r="P191" i="12"/>
  <c r="P192" i="12"/>
  <c r="P195" i="12"/>
  <c r="P196" i="12"/>
  <c r="P199" i="12"/>
  <c r="P200" i="12"/>
  <c r="P203" i="12"/>
  <c r="P204" i="12"/>
  <c r="P207" i="12"/>
  <c r="P8" i="12"/>
  <c r="P11" i="12"/>
  <c r="P12" i="12"/>
  <c r="P15" i="12"/>
  <c r="P16" i="12"/>
  <c r="P7" i="12"/>
  <c r="AT191" i="12" l="1"/>
  <c r="AT183" i="12"/>
  <c r="AT175" i="12"/>
  <c r="AT164" i="12"/>
  <c r="AT193" i="12"/>
  <c r="AT190" i="12"/>
  <c r="AT185" i="12"/>
  <c r="AT182" i="12"/>
  <c r="AT177" i="12"/>
  <c r="AT174" i="12"/>
  <c r="AT166" i="12"/>
  <c r="AJ173" i="12"/>
  <c r="AJ165" i="12"/>
  <c r="AJ157" i="12"/>
  <c r="AJ149" i="12"/>
  <c r="AJ141" i="12"/>
  <c r="AJ133" i="12"/>
  <c r="AJ125" i="12"/>
  <c r="AJ175" i="12"/>
  <c r="AJ167" i="12"/>
  <c r="AJ159" i="12"/>
  <c r="AJ151" i="12"/>
  <c r="AJ143" i="12"/>
  <c r="AJ135" i="12"/>
  <c r="AJ127" i="12"/>
  <c r="AJ119" i="12"/>
  <c r="AJ116" i="12"/>
  <c r="Z178" i="12"/>
  <c r="Z173" i="12"/>
  <c r="Z170" i="12"/>
  <c r="Z165" i="12"/>
  <c r="Z162" i="12"/>
  <c r="Z157" i="12"/>
  <c r="Z154" i="12"/>
  <c r="Z149" i="12"/>
  <c r="Z146" i="12"/>
  <c r="Z141" i="12"/>
  <c r="Z138" i="12"/>
  <c r="Z175" i="12"/>
  <c r="Z167" i="12"/>
  <c r="Z159" i="12"/>
  <c r="Z151" i="12"/>
  <c r="Z143" i="12"/>
  <c r="Z135" i="12"/>
  <c r="P10" i="12"/>
  <c r="P202" i="12"/>
  <c r="P198" i="12"/>
  <c r="P194" i="12"/>
  <c r="P190" i="12"/>
  <c r="P186" i="12"/>
  <c r="P182" i="12"/>
  <c r="P178" i="12"/>
  <c r="P174" i="12"/>
  <c r="P170" i="12"/>
  <c r="P166" i="12"/>
  <c r="P162" i="12"/>
  <c r="P158" i="12"/>
  <c r="P154" i="12"/>
  <c r="P150" i="12"/>
  <c r="P146" i="12"/>
  <c r="P142" i="12"/>
  <c r="P138" i="12"/>
  <c r="P134" i="12"/>
  <c r="P130" i="12"/>
  <c r="P126" i="12"/>
  <c r="P122" i="12"/>
  <c r="P118" i="12"/>
  <c r="P114" i="12"/>
  <c r="P110" i="12"/>
  <c r="P106" i="12"/>
  <c r="P102" i="12"/>
  <c r="P98" i="12"/>
  <c r="P94" i="12"/>
  <c r="P90" i="12"/>
  <c r="P86" i="12"/>
  <c r="P82" i="12"/>
  <c r="P78" i="12"/>
  <c r="P74" i="12"/>
  <c r="P70" i="12"/>
  <c r="P66" i="12"/>
  <c r="P62" i="12"/>
  <c r="P58" i="12"/>
  <c r="P54" i="12"/>
  <c r="P50" i="12"/>
  <c r="P46" i="12"/>
  <c r="P42" i="12"/>
  <c r="P38" i="12"/>
  <c r="P34" i="12"/>
  <c r="P30" i="12"/>
  <c r="P26" i="12"/>
  <c r="P22" i="12"/>
  <c r="P18" i="12"/>
  <c r="P14" i="12"/>
  <c r="P206" i="12"/>
  <c r="CL66" i="6" l="1"/>
  <c r="DD66" i="6" s="1"/>
  <c r="CK66" i="6"/>
  <c r="DC66" i="6" s="1"/>
  <c r="CJ66" i="6"/>
  <c r="DB66" i="6" s="1"/>
  <c r="CI66" i="6"/>
  <c r="DA66" i="6" s="1"/>
  <c r="CH66" i="6"/>
  <c r="CZ66" i="6" s="1"/>
  <c r="CG66" i="6"/>
  <c r="CY66" i="6" s="1"/>
  <c r="CF66" i="6"/>
  <c r="CX66" i="6" s="1"/>
  <c r="CE66" i="6"/>
  <c r="CW66" i="6" s="1"/>
  <c r="CC66" i="6"/>
  <c r="CB66" i="6"/>
  <c r="CA66" i="6"/>
  <c r="BZ66" i="6"/>
  <c r="BY66" i="6"/>
  <c r="BX66" i="6"/>
  <c r="BW66" i="6"/>
  <c r="BV66" i="6"/>
  <c r="BT66" i="6"/>
  <c r="BS66" i="6"/>
  <c r="BR66" i="6"/>
  <c r="BQ66" i="6"/>
  <c r="BP66" i="6"/>
  <c r="BO66" i="6"/>
  <c r="BN66" i="6"/>
  <c r="BM66" i="6"/>
  <c r="BK66" i="6"/>
  <c r="DM66" i="6" s="1"/>
  <c r="BJ66" i="6"/>
  <c r="DL66" i="6" s="1"/>
  <c r="BI66" i="6"/>
  <c r="DK66" i="6" s="1"/>
  <c r="BH66" i="6"/>
  <c r="DJ66" i="6" s="1"/>
  <c r="BG66" i="6"/>
  <c r="DI66" i="6" s="1"/>
  <c r="BF66" i="6"/>
  <c r="DH66" i="6" s="1"/>
  <c r="BE66" i="6"/>
  <c r="DG66" i="6" s="1"/>
  <c r="BD66" i="6"/>
  <c r="DF66" i="6" s="1"/>
  <c r="BB66" i="6"/>
  <c r="BA66" i="6"/>
  <c r="AZ66" i="6"/>
  <c r="AY66" i="6"/>
  <c r="AX66" i="6"/>
  <c r="AW66" i="6"/>
  <c r="AV66" i="6"/>
  <c r="AU66" i="6"/>
  <c r="AR66" i="6"/>
  <c r="AQ66" i="6"/>
  <c r="L66" i="6"/>
  <c r="K66" i="6"/>
  <c r="J66" i="6"/>
  <c r="I66" i="6"/>
  <c r="H66" i="6"/>
  <c r="G66" i="6"/>
  <c r="F66" i="6"/>
  <c r="E66" i="6"/>
  <c r="D66" i="6"/>
  <c r="C66" i="6"/>
  <c r="CL65" i="6"/>
  <c r="DD65" i="6" s="1"/>
  <c r="CK65" i="6"/>
  <c r="DC65" i="6" s="1"/>
  <c r="CJ65" i="6"/>
  <c r="DB65" i="6" s="1"/>
  <c r="CI65" i="6"/>
  <c r="DA65" i="6" s="1"/>
  <c r="CH65" i="6"/>
  <c r="CZ65" i="6" s="1"/>
  <c r="CG65" i="6"/>
  <c r="CY65" i="6" s="1"/>
  <c r="CF65" i="6"/>
  <c r="CX65" i="6" s="1"/>
  <c r="CE65" i="6"/>
  <c r="CW65" i="6" s="1"/>
  <c r="CC65" i="6"/>
  <c r="CB65" i="6"/>
  <c r="CA65" i="6"/>
  <c r="BZ65" i="6"/>
  <c r="BY65" i="6"/>
  <c r="BX65" i="6"/>
  <c r="BW65" i="6"/>
  <c r="BV65" i="6"/>
  <c r="BT65" i="6"/>
  <c r="BS65" i="6"/>
  <c r="BR65" i="6"/>
  <c r="BQ65" i="6"/>
  <c r="BP65" i="6"/>
  <c r="BO65" i="6"/>
  <c r="BN65" i="6"/>
  <c r="BM65" i="6"/>
  <c r="BK65" i="6"/>
  <c r="DM65" i="6" s="1"/>
  <c r="BJ65" i="6"/>
  <c r="DL65" i="6" s="1"/>
  <c r="BI65" i="6"/>
  <c r="DK65" i="6" s="1"/>
  <c r="BH65" i="6"/>
  <c r="DJ65" i="6" s="1"/>
  <c r="BG65" i="6"/>
  <c r="DI65" i="6" s="1"/>
  <c r="BF65" i="6"/>
  <c r="DH65" i="6" s="1"/>
  <c r="BE65" i="6"/>
  <c r="DG65" i="6" s="1"/>
  <c r="BD65" i="6"/>
  <c r="DF65" i="6" s="1"/>
  <c r="BB65" i="6"/>
  <c r="BA65" i="6"/>
  <c r="AZ65" i="6"/>
  <c r="AY65" i="6"/>
  <c r="AX65" i="6"/>
  <c r="AW65" i="6"/>
  <c r="AV65" i="6"/>
  <c r="AU65" i="6"/>
  <c r="AR65" i="6"/>
  <c r="AQ65" i="6"/>
  <c r="L65" i="6"/>
  <c r="K65" i="6"/>
  <c r="J65" i="6"/>
  <c r="I65" i="6"/>
  <c r="H65" i="6"/>
  <c r="G65" i="6"/>
  <c r="F65" i="6"/>
  <c r="E65" i="6"/>
  <c r="D65" i="6"/>
  <c r="C65" i="6"/>
  <c r="CL64" i="6"/>
  <c r="DD64" i="6" s="1"/>
  <c r="CK64" i="6"/>
  <c r="DC64" i="6" s="1"/>
  <c r="CJ64" i="6"/>
  <c r="DB64" i="6" s="1"/>
  <c r="CI64" i="6"/>
  <c r="DA64" i="6" s="1"/>
  <c r="CH64" i="6"/>
  <c r="CZ64" i="6" s="1"/>
  <c r="CG64" i="6"/>
  <c r="CY64" i="6" s="1"/>
  <c r="CF64" i="6"/>
  <c r="CX64" i="6" s="1"/>
  <c r="CE64" i="6"/>
  <c r="CW64" i="6" s="1"/>
  <c r="CC64" i="6"/>
  <c r="CB64" i="6"/>
  <c r="CA64" i="6"/>
  <c r="BZ64" i="6"/>
  <c r="BY64" i="6"/>
  <c r="BX64" i="6"/>
  <c r="BW64" i="6"/>
  <c r="BV64" i="6"/>
  <c r="BT64" i="6"/>
  <c r="BS64" i="6"/>
  <c r="BR64" i="6"/>
  <c r="BQ64" i="6"/>
  <c r="BP64" i="6"/>
  <c r="BO64" i="6"/>
  <c r="BN64" i="6"/>
  <c r="BM64" i="6"/>
  <c r="BK64" i="6"/>
  <c r="DM64" i="6" s="1"/>
  <c r="BJ64" i="6"/>
  <c r="DL64" i="6" s="1"/>
  <c r="BI64" i="6"/>
  <c r="DK64" i="6" s="1"/>
  <c r="BH64" i="6"/>
  <c r="DJ64" i="6" s="1"/>
  <c r="BG64" i="6"/>
  <c r="DI64" i="6" s="1"/>
  <c r="BF64" i="6"/>
  <c r="DH64" i="6" s="1"/>
  <c r="BE64" i="6"/>
  <c r="DG64" i="6" s="1"/>
  <c r="BD64" i="6"/>
  <c r="DF64" i="6" s="1"/>
  <c r="BB64" i="6"/>
  <c r="BA64" i="6"/>
  <c r="AZ64" i="6"/>
  <c r="AY64" i="6"/>
  <c r="AX64" i="6"/>
  <c r="AW64" i="6"/>
  <c r="AV64" i="6"/>
  <c r="AU64" i="6"/>
  <c r="AR64" i="6"/>
  <c r="AQ64" i="6"/>
  <c r="L64" i="6"/>
  <c r="K64" i="6"/>
  <c r="J64" i="6"/>
  <c r="I64" i="6"/>
  <c r="H64" i="6"/>
  <c r="G64" i="6"/>
  <c r="F64" i="6"/>
  <c r="E64" i="6"/>
  <c r="D64" i="6"/>
  <c r="C64" i="6"/>
  <c r="CL63" i="6"/>
  <c r="DD63" i="6" s="1"/>
  <c r="CK63" i="6"/>
  <c r="DC63" i="6" s="1"/>
  <c r="CJ63" i="6"/>
  <c r="DB63" i="6" s="1"/>
  <c r="CI63" i="6"/>
  <c r="DA63" i="6" s="1"/>
  <c r="CH63" i="6"/>
  <c r="CZ63" i="6" s="1"/>
  <c r="CG63" i="6"/>
  <c r="CY63" i="6" s="1"/>
  <c r="CF63" i="6"/>
  <c r="CX63" i="6" s="1"/>
  <c r="CE63" i="6"/>
  <c r="CW63" i="6" s="1"/>
  <c r="CC63" i="6"/>
  <c r="CB63" i="6"/>
  <c r="CA63" i="6"/>
  <c r="BZ63" i="6"/>
  <c r="BY63" i="6"/>
  <c r="BX63" i="6"/>
  <c r="BW63" i="6"/>
  <c r="BV63" i="6"/>
  <c r="BT63" i="6"/>
  <c r="BS63" i="6"/>
  <c r="BR63" i="6"/>
  <c r="BQ63" i="6"/>
  <c r="BP63" i="6"/>
  <c r="BO63" i="6"/>
  <c r="BN63" i="6"/>
  <c r="BM63" i="6"/>
  <c r="BK63" i="6"/>
  <c r="DM63" i="6" s="1"/>
  <c r="BJ63" i="6"/>
  <c r="DL63" i="6" s="1"/>
  <c r="BI63" i="6"/>
  <c r="DK63" i="6" s="1"/>
  <c r="BH63" i="6"/>
  <c r="DJ63" i="6" s="1"/>
  <c r="BG63" i="6"/>
  <c r="DI63" i="6" s="1"/>
  <c r="BF63" i="6"/>
  <c r="DH63" i="6" s="1"/>
  <c r="BE63" i="6"/>
  <c r="DG63" i="6" s="1"/>
  <c r="BD63" i="6"/>
  <c r="DF63" i="6" s="1"/>
  <c r="BB63" i="6"/>
  <c r="BA63" i="6"/>
  <c r="AZ63" i="6"/>
  <c r="AY63" i="6"/>
  <c r="AX63" i="6"/>
  <c r="AW63" i="6"/>
  <c r="AV63" i="6"/>
  <c r="AU63" i="6"/>
  <c r="AR63" i="6"/>
  <c r="AQ63" i="6"/>
  <c r="L63" i="6"/>
  <c r="K63" i="6"/>
  <c r="J63" i="6"/>
  <c r="I63" i="6"/>
  <c r="H63" i="6"/>
  <c r="G63" i="6"/>
  <c r="F63" i="6"/>
  <c r="E63" i="6"/>
  <c r="D63" i="6"/>
  <c r="C63" i="6"/>
  <c r="CL62" i="6"/>
  <c r="DD62" i="6" s="1"/>
  <c r="CK62" i="6"/>
  <c r="DC62" i="6" s="1"/>
  <c r="CJ62" i="6"/>
  <c r="DB62" i="6" s="1"/>
  <c r="CI62" i="6"/>
  <c r="DA62" i="6" s="1"/>
  <c r="CH62" i="6"/>
  <c r="CZ62" i="6" s="1"/>
  <c r="CG62" i="6"/>
  <c r="CY62" i="6" s="1"/>
  <c r="CF62" i="6"/>
  <c r="CX62" i="6" s="1"/>
  <c r="CE62" i="6"/>
  <c r="CW62" i="6" s="1"/>
  <c r="CC62" i="6"/>
  <c r="CB62" i="6"/>
  <c r="CA62" i="6"/>
  <c r="BZ62" i="6"/>
  <c r="BY62" i="6"/>
  <c r="BX62" i="6"/>
  <c r="BW62" i="6"/>
  <c r="BV62" i="6"/>
  <c r="BT62" i="6"/>
  <c r="BS62" i="6"/>
  <c r="BR62" i="6"/>
  <c r="BQ62" i="6"/>
  <c r="BP62" i="6"/>
  <c r="BO62" i="6"/>
  <c r="BN62" i="6"/>
  <c r="BM62" i="6"/>
  <c r="BK62" i="6"/>
  <c r="DM62" i="6" s="1"/>
  <c r="BJ62" i="6"/>
  <c r="DL62" i="6" s="1"/>
  <c r="BI62" i="6"/>
  <c r="DK62" i="6" s="1"/>
  <c r="BH62" i="6"/>
  <c r="DJ62" i="6" s="1"/>
  <c r="BG62" i="6"/>
  <c r="DI62" i="6" s="1"/>
  <c r="BF62" i="6"/>
  <c r="DH62" i="6" s="1"/>
  <c r="BE62" i="6"/>
  <c r="DG62" i="6" s="1"/>
  <c r="BD62" i="6"/>
  <c r="DF62" i="6" s="1"/>
  <c r="BB62" i="6"/>
  <c r="BA62" i="6"/>
  <c r="AZ62" i="6"/>
  <c r="AY62" i="6"/>
  <c r="AX62" i="6"/>
  <c r="AW62" i="6"/>
  <c r="AV62" i="6"/>
  <c r="AU62" i="6"/>
  <c r="AR62" i="6"/>
  <c r="AQ62" i="6"/>
  <c r="L62" i="6"/>
  <c r="K62" i="6"/>
  <c r="J62" i="6"/>
  <c r="I62" i="6"/>
  <c r="H62" i="6"/>
  <c r="G62" i="6"/>
  <c r="F62" i="6"/>
  <c r="E62" i="6"/>
  <c r="D62" i="6"/>
  <c r="C62" i="6"/>
  <c r="CL61" i="6"/>
  <c r="DD61" i="6" s="1"/>
  <c r="CK61" i="6"/>
  <c r="DC61" i="6" s="1"/>
  <c r="CJ61" i="6"/>
  <c r="DB61" i="6" s="1"/>
  <c r="CI61" i="6"/>
  <c r="DA61" i="6" s="1"/>
  <c r="CH61" i="6"/>
  <c r="CZ61" i="6" s="1"/>
  <c r="CG61" i="6"/>
  <c r="CY61" i="6" s="1"/>
  <c r="CF61" i="6"/>
  <c r="CX61" i="6" s="1"/>
  <c r="CE61" i="6"/>
  <c r="CW61" i="6" s="1"/>
  <c r="CC61" i="6"/>
  <c r="CB61" i="6"/>
  <c r="CA61" i="6"/>
  <c r="BZ61" i="6"/>
  <c r="BY61" i="6"/>
  <c r="BX61" i="6"/>
  <c r="BW61" i="6"/>
  <c r="BV61" i="6"/>
  <c r="BT61" i="6"/>
  <c r="BS61" i="6"/>
  <c r="BR61" i="6"/>
  <c r="BQ61" i="6"/>
  <c r="BP61" i="6"/>
  <c r="BO61" i="6"/>
  <c r="BN61" i="6"/>
  <c r="BM61" i="6"/>
  <c r="BK61" i="6"/>
  <c r="DM61" i="6" s="1"/>
  <c r="BJ61" i="6"/>
  <c r="DL61" i="6" s="1"/>
  <c r="BI61" i="6"/>
  <c r="DK61" i="6" s="1"/>
  <c r="BH61" i="6"/>
  <c r="DJ61" i="6" s="1"/>
  <c r="BG61" i="6"/>
  <c r="DI61" i="6" s="1"/>
  <c r="BF61" i="6"/>
  <c r="DH61" i="6" s="1"/>
  <c r="BE61" i="6"/>
  <c r="DG61" i="6" s="1"/>
  <c r="BD61" i="6"/>
  <c r="DF61" i="6" s="1"/>
  <c r="BB61" i="6"/>
  <c r="BA61" i="6"/>
  <c r="AZ61" i="6"/>
  <c r="AY61" i="6"/>
  <c r="AX61" i="6"/>
  <c r="AW61" i="6"/>
  <c r="AV61" i="6"/>
  <c r="AU61" i="6"/>
  <c r="AR61" i="6"/>
  <c r="AQ61" i="6"/>
  <c r="L61" i="6"/>
  <c r="K61" i="6"/>
  <c r="J61" i="6"/>
  <c r="I61" i="6"/>
  <c r="H61" i="6"/>
  <c r="G61" i="6"/>
  <c r="F61" i="6"/>
  <c r="E61" i="6"/>
  <c r="D61" i="6"/>
  <c r="C61" i="6"/>
  <c r="CL60" i="6"/>
  <c r="DD60" i="6" s="1"/>
  <c r="CK60" i="6"/>
  <c r="DC60" i="6" s="1"/>
  <c r="CJ60" i="6"/>
  <c r="CI60" i="6"/>
  <c r="DA60" i="6" s="1"/>
  <c r="CH60" i="6"/>
  <c r="CZ60" i="6" s="1"/>
  <c r="CG60" i="6"/>
  <c r="CY60" i="6" s="1"/>
  <c r="CF60" i="6"/>
  <c r="CX60" i="6" s="1"/>
  <c r="CE60" i="6"/>
  <c r="CW60" i="6" s="1"/>
  <c r="CC60" i="6"/>
  <c r="CB60" i="6"/>
  <c r="CA60" i="6"/>
  <c r="BZ60" i="6"/>
  <c r="BY60" i="6"/>
  <c r="BX60" i="6"/>
  <c r="BW60" i="6"/>
  <c r="BV60" i="6"/>
  <c r="BT60" i="6"/>
  <c r="BS60" i="6"/>
  <c r="BR60" i="6"/>
  <c r="BQ60" i="6"/>
  <c r="BP60" i="6"/>
  <c r="BO60" i="6"/>
  <c r="BN60" i="6"/>
  <c r="BM60" i="6"/>
  <c r="BK60" i="6"/>
  <c r="DM60" i="6" s="1"/>
  <c r="BJ60" i="6"/>
  <c r="DL60" i="6" s="1"/>
  <c r="BI60" i="6"/>
  <c r="DK60" i="6" s="1"/>
  <c r="BH60" i="6"/>
  <c r="DJ60" i="6" s="1"/>
  <c r="BG60" i="6"/>
  <c r="DI60" i="6" s="1"/>
  <c r="BF60" i="6"/>
  <c r="DH60" i="6" s="1"/>
  <c r="BE60" i="6"/>
  <c r="DG60" i="6" s="1"/>
  <c r="BD60" i="6"/>
  <c r="DF60" i="6" s="1"/>
  <c r="BB60" i="6"/>
  <c r="BA60" i="6"/>
  <c r="AZ60" i="6"/>
  <c r="AY60" i="6"/>
  <c r="AX60" i="6"/>
  <c r="AW60" i="6"/>
  <c r="AV60" i="6"/>
  <c r="AU60" i="6"/>
  <c r="AR60" i="6"/>
  <c r="AQ60" i="6"/>
  <c r="L60" i="6"/>
  <c r="K60" i="6"/>
  <c r="J60" i="6"/>
  <c r="I60" i="6"/>
  <c r="H60" i="6"/>
  <c r="G60" i="6"/>
  <c r="F60" i="6"/>
  <c r="E60" i="6"/>
  <c r="D60" i="6"/>
  <c r="C60" i="6"/>
  <c r="CL59" i="6"/>
  <c r="DD59" i="6" s="1"/>
  <c r="CK59" i="6"/>
  <c r="DC59" i="6" s="1"/>
  <c r="CJ59" i="6"/>
  <c r="CI59" i="6"/>
  <c r="DA59" i="6" s="1"/>
  <c r="CH59" i="6"/>
  <c r="CZ59" i="6" s="1"/>
  <c r="CG59" i="6"/>
  <c r="CY59" i="6" s="1"/>
  <c r="CF59" i="6"/>
  <c r="CX59" i="6" s="1"/>
  <c r="CE59" i="6"/>
  <c r="CW59" i="6" s="1"/>
  <c r="CC59" i="6"/>
  <c r="CB59" i="6"/>
  <c r="CA59" i="6"/>
  <c r="BZ59" i="6"/>
  <c r="BY59" i="6"/>
  <c r="BX59" i="6"/>
  <c r="BW59" i="6"/>
  <c r="BV59" i="6"/>
  <c r="BT59" i="6"/>
  <c r="BS59" i="6"/>
  <c r="BR59" i="6"/>
  <c r="BQ59" i="6"/>
  <c r="BP59" i="6"/>
  <c r="BO59" i="6"/>
  <c r="BN59" i="6"/>
  <c r="BM59" i="6"/>
  <c r="BK59" i="6"/>
  <c r="DM59" i="6" s="1"/>
  <c r="BJ59" i="6"/>
  <c r="DL59" i="6" s="1"/>
  <c r="BI59" i="6"/>
  <c r="DK59" i="6" s="1"/>
  <c r="BH59" i="6"/>
  <c r="DJ59" i="6" s="1"/>
  <c r="BG59" i="6"/>
  <c r="DI59" i="6" s="1"/>
  <c r="BF59" i="6"/>
  <c r="DH59" i="6" s="1"/>
  <c r="BE59" i="6"/>
  <c r="DG59" i="6" s="1"/>
  <c r="BD59" i="6"/>
  <c r="DF59" i="6" s="1"/>
  <c r="BB59" i="6"/>
  <c r="BA59" i="6"/>
  <c r="AZ59" i="6"/>
  <c r="AY59" i="6"/>
  <c r="AX59" i="6"/>
  <c r="AW59" i="6"/>
  <c r="AV59" i="6"/>
  <c r="AU59" i="6"/>
  <c r="AR59" i="6"/>
  <c r="AQ59" i="6"/>
  <c r="L59" i="6"/>
  <c r="K59" i="6"/>
  <c r="J59" i="6"/>
  <c r="I59" i="6"/>
  <c r="H59" i="6"/>
  <c r="G59" i="6"/>
  <c r="F59" i="6"/>
  <c r="E59" i="6"/>
  <c r="D59" i="6"/>
  <c r="C59" i="6"/>
  <c r="DK58" i="6"/>
  <c r="DB58" i="6"/>
  <c r="CS58" i="6"/>
  <c r="CL58" i="6"/>
  <c r="DD58" i="6" s="1"/>
  <c r="CK58" i="6"/>
  <c r="DC58" i="6" s="1"/>
  <c r="CJ58" i="6"/>
  <c r="CI58" i="6"/>
  <c r="DA58" i="6" s="1"/>
  <c r="CH58" i="6"/>
  <c r="CZ58" i="6" s="1"/>
  <c r="CG58" i="6"/>
  <c r="CY58" i="6" s="1"/>
  <c r="CF58" i="6"/>
  <c r="CX58" i="6" s="1"/>
  <c r="CE58" i="6"/>
  <c r="CW58" i="6" s="1"/>
  <c r="CC58" i="6"/>
  <c r="CB58" i="6"/>
  <c r="CA58" i="6"/>
  <c r="BZ58" i="6"/>
  <c r="BY58" i="6"/>
  <c r="BX58" i="6"/>
  <c r="BW58" i="6"/>
  <c r="BV58" i="6"/>
  <c r="BT58" i="6"/>
  <c r="BS58" i="6"/>
  <c r="BR58" i="6"/>
  <c r="BQ58" i="6"/>
  <c r="BP58" i="6"/>
  <c r="BO58" i="6"/>
  <c r="BN58" i="6"/>
  <c r="BM58" i="6"/>
  <c r="BK58" i="6"/>
  <c r="DM58" i="6" s="1"/>
  <c r="BJ58" i="6"/>
  <c r="DL58" i="6" s="1"/>
  <c r="BI58" i="6"/>
  <c r="BH58" i="6"/>
  <c r="DJ58" i="6" s="1"/>
  <c r="BG58" i="6"/>
  <c r="DI58" i="6" s="1"/>
  <c r="BF58" i="6"/>
  <c r="DH58" i="6" s="1"/>
  <c r="BE58" i="6"/>
  <c r="DG58" i="6" s="1"/>
  <c r="BD58" i="6"/>
  <c r="DF58" i="6" s="1"/>
  <c r="BB58" i="6"/>
  <c r="BA58" i="6"/>
  <c r="AZ58" i="6"/>
  <c r="AY58" i="6"/>
  <c r="AX58" i="6"/>
  <c r="AW58" i="6"/>
  <c r="AV58" i="6"/>
  <c r="AU58" i="6"/>
  <c r="AR58" i="6"/>
  <c r="AQ58" i="6"/>
  <c r="L58" i="6"/>
  <c r="K58" i="6"/>
  <c r="J58" i="6"/>
  <c r="I58" i="6"/>
  <c r="H58" i="6"/>
  <c r="G58" i="6"/>
  <c r="F58" i="6"/>
  <c r="E58" i="6"/>
  <c r="D58" i="6"/>
  <c r="C58" i="6"/>
  <c r="DK57" i="6"/>
  <c r="DB57" i="6"/>
  <c r="CS57" i="6"/>
  <c r="CL57" i="6"/>
  <c r="DD57" i="6" s="1"/>
  <c r="CK57" i="6"/>
  <c r="DC57" i="6" s="1"/>
  <c r="CJ57" i="6"/>
  <c r="CI57" i="6"/>
  <c r="DA57" i="6" s="1"/>
  <c r="CH57" i="6"/>
  <c r="CZ57" i="6" s="1"/>
  <c r="CG57" i="6"/>
  <c r="CY57" i="6" s="1"/>
  <c r="CF57" i="6"/>
  <c r="CX57" i="6" s="1"/>
  <c r="CE57" i="6"/>
  <c r="CW57" i="6" s="1"/>
  <c r="CC57" i="6"/>
  <c r="CB57" i="6"/>
  <c r="CA57" i="6"/>
  <c r="BZ57" i="6"/>
  <c r="BY57" i="6"/>
  <c r="BX57" i="6"/>
  <c r="BW57" i="6"/>
  <c r="BV57" i="6"/>
  <c r="BT57" i="6"/>
  <c r="BS57" i="6"/>
  <c r="BR57" i="6"/>
  <c r="BQ57" i="6"/>
  <c r="BP57" i="6"/>
  <c r="BO57" i="6"/>
  <c r="BN57" i="6"/>
  <c r="BM57" i="6"/>
  <c r="BK57" i="6"/>
  <c r="DM57" i="6" s="1"/>
  <c r="BJ57" i="6"/>
  <c r="DL57" i="6" s="1"/>
  <c r="BI57" i="6"/>
  <c r="BH57" i="6"/>
  <c r="DJ57" i="6" s="1"/>
  <c r="BG57" i="6"/>
  <c r="DI57" i="6" s="1"/>
  <c r="BF57" i="6"/>
  <c r="DH57" i="6" s="1"/>
  <c r="BE57" i="6"/>
  <c r="DG57" i="6" s="1"/>
  <c r="BD57" i="6"/>
  <c r="DF57" i="6" s="1"/>
  <c r="BB57" i="6"/>
  <c r="BA57" i="6"/>
  <c r="AZ57" i="6"/>
  <c r="AY57" i="6"/>
  <c r="AX57" i="6"/>
  <c r="AW57" i="6"/>
  <c r="AV57" i="6"/>
  <c r="AU57" i="6"/>
  <c r="AR57" i="6"/>
  <c r="AQ57" i="6"/>
  <c r="L57" i="6"/>
  <c r="K57" i="6"/>
  <c r="J57" i="6"/>
  <c r="I57" i="6"/>
  <c r="H57" i="6"/>
  <c r="G57" i="6"/>
  <c r="F57" i="6"/>
  <c r="E57" i="6"/>
  <c r="D57" i="6"/>
  <c r="C57" i="6"/>
  <c r="CL56" i="6"/>
  <c r="DD56" i="6" s="1"/>
  <c r="CK56" i="6"/>
  <c r="DC56" i="6" s="1"/>
  <c r="CJ56" i="6"/>
  <c r="DB56" i="6" s="1"/>
  <c r="CI56" i="6"/>
  <c r="DA56" i="6" s="1"/>
  <c r="CH56" i="6"/>
  <c r="CZ56" i="6" s="1"/>
  <c r="CG56" i="6"/>
  <c r="CY56" i="6" s="1"/>
  <c r="CF56" i="6"/>
  <c r="CX56" i="6" s="1"/>
  <c r="CE56" i="6"/>
  <c r="CW56" i="6" s="1"/>
  <c r="CC56" i="6"/>
  <c r="CB56" i="6"/>
  <c r="CA56" i="6"/>
  <c r="BZ56" i="6"/>
  <c r="BY56" i="6"/>
  <c r="BX56" i="6"/>
  <c r="BW56" i="6"/>
  <c r="BV56" i="6"/>
  <c r="BT56" i="6"/>
  <c r="BS56" i="6"/>
  <c r="BR56" i="6"/>
  <c r="BQ56" i="6"/>
  <c r="BP56" i="6"/>
  <c r="BO56" i="6"/>
  <c r="BN56" i="6"/>
  <c r="BM56" i="6"/>
  <c r="BK56" i="6"/>
  <c r="DM56" i="6" s="1"/>
  <c r="BJ56" i="6"/>
  <c r="DL56" i="6" s="1"/>
  <c r="BI56" i="6"/>
  <c r="DK56" i="6" s="1"/>
  <c r="BH56" i="6"/>
  <c r="DJ56" i="6" s="1"/>
  <c r="BG56" i="6"/>
  <c r="DI56" i="6" s="1"/>
  <c r="BF56" i="6"/>
  <c r="DH56" i="6" s="1"/>
  <c r="BE56" i="6"/>
  <c r="DG56" i="6" s="1"/>
  <c r="BD56" i="6"/>
  <c r="DF56" i="6" s="1"/>
  <c r="BB56" i="6"/>
  <c r="BA56" i="6"/>
  <c r="AZ56" i="6"/>
  <c r="AY56" i="6"/>
  <c r="AX56" i="6"/>
  <c r="AW56" i="6"/>
  <c r="AV56" i="6"/>
  <c r="AU56" i="6"/>
  <c r="AR56" i="6"/>
  <c r="AQ56" i="6"/>
  <c r="L56" i="6"/>
  <c r="K56" i="6"/>
  <c r="J56" i="6"/>
  <c r="I56" i="6"/>
  <c r="H56" i="6"/>
  <c r="G56" i="6"/>
  <c r="F56" i="6"/>
  <c r="E56" i="6"/>
  <c r="D56" i="6"/>
  <c r="C56" i="6"/>
  <c r="DB55" i="6"/>
  <c r="CL55" i="6"/>
  <c r="DD55" i="6" s="1"/>
  <c r="CK55" i="6"/>
  <c r="DC55" i="6" s="1"/>
  <c r="CJ55" i="6"/>
  <c r="CI55" i="6"/>
  <c r="DA55" i="6" s="1"/>
  <c r="CH55" i="6"/>
  <c r="CZ55" i="6" s="1"/>
  <c r="CG55" i="6"/>
  <c r="CY55" i="6" s="1"/>
  <c r="CF55" i="6"/>
  <c r="CE55" i="6"/>
  <c r="CW55" i="6" s="1"/>
  <c r="CC55" i="6"/>
  <c r="CB55" i="6"/>
  <c r="CA55" i="6"/>
  <c r="BZ55" i="6"/>
  <c r="BY55" i="6"/>
  <c r="BX55" i="6"/>
  <c r="BW55" i="6"/>
  <c r="BV55" i="6"/>
  <c r="BT55" i="6"/>
  <c r="BS55" i="6"/>
  <c r="BR55" i="6"/>
  <c r="BQ55" i="6"/>
  <c r="BP55" i="6"/>
  <c r="BO55" i="6"/>
  <c r="BN55" i="6"/>
  <c r="BM55" i="6"/>
  <c r="BK55" i="6"/>
  <c r="DM55" i="6" s="1"/>
  <c r="BJ55" i="6"/>
  <c r="DL55" i="6" s="1"/>
  <c r="BI55" i="6"/>
  <c r="DK55" i="6" s="1"/>
  <c r="BH55" i="6"/>
  <c r="DJ55" i="6" s="1"/>
  <c r="BG55" i="6"/>
  <c r="DI55" i="6" s="1"/>
  <c r="BF55" i="6"/>
  <c r="DH55" i="6" s="1"/>
  <c r="BE55" i="6"/>
  <c r="DG55" i="6" s="1"/>
  <c r="BD55" i="6"/>
  <c r="DF55" i="6" s="1"/>
  <c r="BB55" i="6"/>
  <c r="BA55" i="6"/>
  <c r="AZ55" i="6"/>
  <c r="AY55" i="6"/>
  <c r="AX55" i="6"/>
  <c r="AW55" i="6"/>
  <c r="AV55" i="6"/>
  <c r="AU55" i="6"/>
  <c r="AR55" i="6"/>
  <c r="AQ55" i="6"/>
  <c r="L55" i="6"/>
  <c r="K55" i="6"/>
  <c r="J55" i="6"/>
  <c r="I55" i="6"/>
  <c r="H55" i="6"/>
  <c r="G55" i="6"/>
  <c r="F55" i="6"/>
  <c r="E55" i="6"/>
  <c r="D55" i="6"/>
  <c r="C55" i="6"/>
  <c r="DK54" i="6"/>
  <c r="DB54" i="6"/>
  <c r="CS54" i="6"/>
  <c r="CL54" i="6"/>
  <c r="DD54" i="6" s="1"/>
  <c r="CK54" i="6"/>
  <c r="DC54" i="6" s="1"/>
  <c r="CJ54" i="6"/>
  <c r="CI54" i="6"/>
  <c r="DA54" i="6" s="1"/>
  <c r="CH54" i="6"/>
  <c r="CZ54" i="6" s="1"/>
  <c r="CG54" i="6"/>
  <c r="CY54" i="6" s="1"/>
  <c r="CF54" i="6"/>
  <c r="CX54" i="6" s="1"/>
  <c r="CE54" i="6"/>
  <c r="CW54" i="6" s="1"/>
  <c r="CC54" i="6"/>
  <c r="CB54" i="6"/>
  <c r="CA54" i="6"/>
  <c r="BZ54" i="6"/>
  <c r="BY54" i="6"/>
  <c r="BX54" i="6"/>
  <c r="BW54" i="6"/>
  <c r="BV54" i="6"/>
  <c r="BT54" i="6"/>
  <c r="BS54" i="6"/>
  <c r="BR54" i="6"/>
  <c r="BQ54" i="6"/>
  <c r="BP54" i="6"/>
  <c r="BO54" i="6"/>
  <c r="BN54" i="6"/>
  <c r="BM54" i="6"/>
  <c r="BK54" i="6"/>
  <c r="DM54" i="6" s="1"/>
  <c r="BJ54" i="6"/>
  <c r="DL54" i="6" s="1"/>
  <c r="BI54" i="6"/>
  <c r="BH54" i="6"/>
  <c r="DJ54" i="6" s="1"/>
  <c r="BG54" i="6"/>
  <c r="DI54" i="6" s="1"/>
  <c r="BF54" i="6"/>
  <c r="DH54" i="6" s="1"/>
  <c r="BE54" i="6"/>
  <c r="DG54" i="6" s="1"/>
  <c r="BD54" i="6"/>
  <c r="DF54" i="6" s="1"/>
  <c r="BB54" i="6"/>
  <c r="BA54" i="6"/>
  <c r="AZ54" i="6"/>
  <c r="AY54" i="6"/>
  <c r="AX54" i="6"/>
  <c r="AW54" i="6"/>
  <c r="AV54" i="6"/>
  <c r="AU54" i="6"/>
  <c r="AR54" i="6"/>
  <c r="AQ54" i="6"/>
  <c r="L54" i="6"/>
  <c r="K54" i="6"/>
  <c r="J54" i="6"/>
  <c r="I54" i="6"/>
  <c r="H54" i="6"/>
  <c r="G54" i="6"/>
  <c r="F54" i="6"/>
  <c r="E54" i="6"/>
  <c r="D54" i="6"/>
  <c r="C54" i="6"/>
  <c r="DK53" i="6"/>
  <c r="DB53" i="6"/>
  <c r="CS53" i="6"/>
  <c r="CL53" i="6"/>
  <c r="DD53" i="6" s="1"/>
  <c r="CK53" i="6"/>
  <c r="DC53" i="6" s="1"/>
  <c r="CJ53" i="6"/>
  <c r="CI53" i="6"/>
  <c r="DA53" i="6" s="1"/>
  <c r="CH53" i="6"/>
  <c r="CZ53" i="6" s="1"/>
  <c r="CG53" i="6"/>
  <c r="CY53" i="6" s="1"/>
  <c r="CF53" i="6"/>
  <c r="CX53" i="6" s="1"/>
  <c r="CE53" i="6"/>
  <c r="CW53" i="6" s="1"/>
  <c r="CC53" i="6"/>
  <c r="CB53" i="6"/>
  <c r="CA53" i="6"/>
  <c r="BZ53" i="6"/>
  <c r="BY53" i="6"/>
  <c r="BX53" i="6"/>
  <c r="BW53" i="6"/>
  <c r="BV53" i="6"/>
  <c r="BT53" i="6"/>
  <c r="BS53" i="6"/>
  <c r="BR53" i="6"/>
  <c r="BQ53" i="6"/>
  <c r="BP53" i="6"/>
  <c r="BO53" i="6"/>
  <c r="BN53" i="6"/>
  <c r="BM53" i="6"/>
  <c r="BK53" i="6"/>
  <c r="DM53" i="6" s="1"/>
  <c r="BJ53" i="6"/>
  <c r="DL53" i="6" s="1"/>
  <c r="BI53" i="6"/>
  <c r="BH53" i="6"/>
  <c r="DJ53" i="6" s="1"/>
  <c r="BG53" i="6"/>
  <c r="DI53" i="6" s="1"/>
  <c r="BF53" i="6"/>
  <c r="DH53" i="6" s="1"/>
  <c r="BE53" i="6"/>
  <c r="DG53" i="6" s="1"/>
  <c r="BD53" i="6"/>
  <c r="DF53" i="6" s="1"/>
  <c r="BB53" i="6"/>
  <c r="BA53" i="6"/>
  <c r="AZ53" i="6"/>
  <c r="AY53" i="6"/>
  <c r="AX53" i="6"/>
  <c r="AW53" i="6"/>
  <c r="AV53" i="6"/>
  <c r="AU53" i="6"/>
  <c r="AR53" i="6"/>
  <c r="AQ53" i="6"/>
  <c r="L53" i="6"/>
  <c r="K53" i="6"/>
  <c r="J53" i="6"/>
  <c r="I53" i="6"/>
  <c r="H53" i="6"/>
  <c r="G53" i="6"/>
  <c r="F53" i="6"/>
  <c r="E53" i="6"/>
  <c r="D53" i="6"/>
  <c r="C53" i="6"/>
  <c r="CL52" i="6"/>
  <c r="DD52" i="6" s="1"/>
  <c r="CK52" i="6"/>
  <c r="DC52" i="6" s="1"/>
  <c r="CJ52" i="6"/>
  <c r="CI52" i="6"/>
  <c r="DA52" i="6" s="1"/>
  <c r="CH52" i="6"/>
  <c r="CZ52" i="6" s="1"/>
  <c r="CG52" i="6"/>
  <c r="CY52" i="6" s="1"/>
  <c r="CF52" i="6"/>
  <c r="CX52" i="6" s="1"/>
  <c r="CE52" i="6"/>
  <c r="CW52" i="6" s="1"/>
  <c r="CC52" i="6"/>
  <c r="CB52" i="6"/>
  <c r="CA52" i="6"/>
  <c r="BZ52" i="6"/>
  <c r="BY52" i="6"/>
  <c r="BX52" i="6"/>
  <c r="BW52" i="6"/>
  <c r="BV52" i="6"/>
  <c r="BT52" i="6"/>
  <c r="BS52" i="6"/>
  <c r="BR52" i="6"/>
  <c r="BQ52" i="6"/>
  <c r="BP52" i="6"/>
  <c r="BO52" i="6"/>
  <c r="BN52" i="6"/>
  <c r="BM52" i="6"/>
  <c r="BK52" i="6"/>
  <c r="DM52" i="6" s="1"/>
  <c r="BJ52" i="6"/>
  <c r="DL52" i="6" s="1"/>
  <c r="BI52" i="6"/>
  <c r="DK52" i="6" s="1"/>
  <c r="BH52" i="6"/>
  <c r="DJ52" i="6" s="1"/>
  <c r="BG52" i="6"/>
  <c r="DI52" i="6" s="1"/>
  <c r="BF52" i="6"/>
  <c r="DH52" i="6" s="1"/>
  <c r="BE52" i="6"/>
  <c r="DG52" i="6" s="1"/>
  <c r="BD52" i="6"/>
  <c r="DF52" i="6" s="1"/>
  <c r="BB52" i="6"/>
  <c r="BA52" i="6"/>
  <c r="AZ52" i="6"/>
  <c r="AY52" i="6"/>
  <c r="AX52" i="6"/>
  <c r="AW52" i="6"/>
  <c r="AV52" i="6"/>
  <c r="AU52" i="6"/>
  <c r="AR52" i="6"/>
  <c r="AQ52" i="6"/>
  <c r="L52" i="6"/>
  <c r="K52" i="6"/>
  <c r="J52" i="6"/>
  <c r="I52" i="6"/>
  <c r="H52" i="6"/>
  <c r="G52" i="6"/>
  <c r="F52" i="6"/>
  <c r="E52" i="6"/>
  <c r="D52" i="6"/>
  <c r="C52" i="6"/>
  <c r="CL51" i="6"/>
  <c r="DD51" i="6" s="1"/>
  <c r="CK51" i="6"/>
  <c r="DC51" i="6" s="1"/>
  <c r="CJ51" i="6"/>
  <c r="DB51" i="6" s="1"/>
  <c r="CI51" i="6"/>
  <c r="DA51" i="6" s="1"/>
  <c r="CH51" i="6"/>
  <c r="CZ51" i="6" s="1"/>
  <c r="CG51" i="6"/>
  <c r="CY51" i="6" s="1"/>
  <c r="CF51" i="6"/>
  <c r="CX51" i="6" s="1"/>
  <c r="CE51" i="6"/>
  <c r="CW51" i="6" s="1"/>
  <c r="CC51" i="6"/>
  <c r="CB51" i="6"/>
  <c r="CA51" i="6"/>
  <c r="BZ51" i="6"/>
  <c r="BY51" i="6"/>
  <c r="BX51" i="6"/>
  <c r="BW51" i="6"/>
  <c r="BV51" i="6"/>
  <c r="BT51" i="6"/>
  <c r="BS51" i="6"/>
  <c r="BR51" i="6"/>
  <c r="BQ51" i="6"/>
  <c r="BP51" i="6"/>
  <c r="BO51" i="6"/>
  <c r="BN51" i="6"/>
  <c r="BM51" i="6"/>
  <c r="BK51" i="6"/>
  <c r="DM51" i="6" s="1"/>
  <c r="BJ51" i="6"/>
  <c r="DL51" i="6" s="1"/>
  <c r="BI51" i="6"/>
  <c r="DK51" i="6" s="1"/>
  <c r="BH51" i="6"/>
  <c r="DJ51" i="6" s="1"/>
  <c r="BG51" i="6"/>
  <c r="DI51" i="6" s="1"/>
  <c r="BF51" i="6"/>
  <c r="DH51" i="6" s="1"/>
  <c r="BE51" i="6"/>
  <c r="DG51" i="6" s="1"/>
  <c r="BD51" i="6"/>
  <c r="DF51" i="6" s="1"/>
  <c r="BB51" i="6"/>
  <c r="BA51" i="6"/>
  <c r="AZ51" i="6"/>
  <c r="AY51" i="6"/>
  <c r="AX51" i="6"/>
  <c r="AW51" i="6"/>
  <c r="AV51" i="6"/>
  <c r="AU51" i="6"/>
  <c r="AR51" i="6"/>
  <c r="AQ51" i="6"/>
  <c r="L51" i="6"/>
  <c r="K51" i="6"/>
  <c r="J51" i="6"/>
  <c r="I51" i="6"/>
  <c r="H51" i="6"/>
  <c r="G51" i="6"/>
  <c r="F51" i="6"/>
  <c r="E51" i="6"/>
  <c r="D51" i="6"/>
  <c r="C51" i="6"/>
  <c r="CL50" i="6"/>
  <c r="DD50" i="6" s="1"/>
  <c r="CK50" i="6"/>
  <c r="DC50" i="6" s="1"/>
  <c r="CJ50" i="6"/>
  <c r="DB50" i="6" s="1"/>
  <c r="CI50" i="6"/>
  <c r="DA50" i="6" s="1"/>
  <c r="CH50" i="6"/>
  <c r="CZ50" i="6" s="1"/>
  <c r="CG50" i="6"/>
  <c r="CY50" i="6" s="1"/>
  <c r="CF50" i="6"/>
  <c r="CX50" i="6" s="1"/>
  <c r="CE50" i="6"/>
  <c r="CW50" i="6" s="1"/>
  <c r="CC50" i="6"/>
  <c r="CB50" i="6"/>
  <c r="CA50" i="6"/>
  <c r="BZ50" i="6"/>
  <c r="BY50" i="6"/>
  <c r="BX50" i="6"/>
  <c r="BW50" i="6"/>
  <c r="BV50" i="6"/>
  <c r="BT50" i="6"/>
  <c r="BS50" i="6"/>
  <c r="BR50" i="6"/>
  <c r="BQ50" i="6"/>
  <c r="BP50" i="6"/>
  <c r="BO50" i="6"/>
  <c r="BN50" i="6"/>
  <c r="BM50" i="6"/>
  <c r="BK50" i="6"/>
  <c r="DM50" i="6" s="1"/>
  <c r="BJ50" i="6"/>
  <c r="DL50" i="6" s="1"/>
  <c r="BI50" i="6"/>
  <c r="DK50" i="6" s="1"/>
  <c r="BH50" i="6"/>
  <c r="DJ50" i="6" s="1"/>
  <c r="BG50" i="6"/>
  <c r="DI50" i="6" s="1"/>
  <c r="BF50" i="6"/>
  <c r="DH50" i="6" s="1"/>
  <c r="BE50" i="6"/>
  <c r="DG50" i="6" s="1"/>
  <c r="BD50" i="6"/>
  <c r="DF50" i="6" s="1"/>
  <c r="BB50" i="6"/>
  <c r="BA50" i="6"/>
  <c r="AZ50" i="6"/>
  <c r="AY50" i="6"/>
  <c r="AX50" i="6"/>
  <c r="AW50" i="6"/>
  <c r="AV50" i="6"/>
  <c r="AU50" i="6"/>
  <c r="AR50" i="6"/>
  <c r="AQ50" i="6"/>
  <c r="L50" i="6"/>
  <c r="K50" i="6"/>
  <c r="J50" i="6"/>
  <c r="I50" i="6"/>
  <c r="H50" i="6"/>
  <c r="G50" i="6"/>
  <c r="F50" i="6"/>
  <c r="E50" i="6"/>
  <c r="D50" i="6"/>
  <c r="C50" i="6"/>
  <c r="CL49" i="6"/>
  <c r="DD49" i="6" s="1"/>
  <c r="CK49" i="6"/>
  <c r="DC49" i="6" s="1"/>
  <c r="CJ49" i="6"/>
  <c r="DB49" i="6" s="1"/>
  <c r="CI49" i="6"/>
  <c r="DA49" i="6" s="1"/>
  <c r="CH49" i="6"/>
  <c r="CZ49" i="6" s="1"/>
  <c r="CG49" i="6"/>
  <c r="CY49" i="6" s="1"/>
  <c r="CF49" i="6"/>
  <c r="CX49" i="6" s="1"/>
  <c r="CE49" i="6"/>
  <c r="CW49" i="6" s="1"/>
  <c r="CC49" i="6"/>
  <c r="CB49" i="6"/>
  <c r="CA49" i="6"/>
  <c r="BZ49" i="6"/>
  <c r="BY49" i="6"/>
  <c r="BX49" i="6"/>
  <c r="BW49" i="6"/>
  <c r="BV49" i="6"/>
  <c r="BT49" i="6"/>
  <c r="BS49" i="6"/>
  <c r="BR49" i="6"/>
  <c r="BQ49" i="6"/>
  <c r="BP49" i="6"/>
  <c r="BO49" i="6"/>
  <c r="BN49" i="6"/>
  <c r="BM49" i="6"/>
  <c r="BK49" i="6"/>
  <c r="DM49" i="6" s="1"/>
  <c r="BJ49" i="6"/>
  <c r="DL49" i="6" s="1"/>
  <c r="BI49" i="6"/>
  <c r="DK49" i="6" s="1"/>
  <c r="BH49" i="6"/>
  <c r="DJ49" i="6" s="1"/>
  <c r="BG49" i="6"/>
  <c r="DI49" i="6" s="1"/>
  <c r="BF49" i="6"/>
  <c r="DH49" i="6" s="1"/>
  <c r="BE49" i="6"/>
  <c r="DG49" i="6" s="1"/>
  <c r="BD49" i="6"/>
  <c r="DF49" i="6" s="1"/>
  <c r="BB49" i="6"/>
  <c r="BA49" i="6"/>
  <c r="AZ49" i="6"/>
  <c r="AY49" i="6"/>
  <c r="AX49" i="6"/>
  <c r="AW49" i="6"/>
  <c r="AV49" i="6"/>
  <c r="AU49" i="6"/>
  <c r="AR49" i="6"/>
  <c r="AQ49" i="6"/>
  <c r="L49" i="6"/>
  <c r="K49" i="6"/>
  <c r="J49" i="6"/>
  <c r="I49" i="6"/>
  <c r="H49" i="6"/>
  <c r="G49" i="6"/>
  <c r="F49" i="6"/>
  <c r="E49" i="6"/>
  <c r="D49" i="6"/>
  <c r="C49" i="6"/>
  <c r="CL48" i="6"/>
  <c r="DD48" i="6" s="1"/>
  <c r="CK48" i="6"/>
  <c r="DC48" i="6" s="1"/>
  <c r="CJ48" i="6"/>
  <c r="DB48" i="6" s="1"/>
  <c r="CI48" i="6"/>
  <c r="DA48" i="6" s="1"/>
  <c r="CH48" i="6"/>
  <c r="CZ48" i="6" s="1"/>
  <c r="CG48" i="6"/>
  <c r="CY48" i="6" s="1"/>
  <c r="CF48" i="6"/>
  <c r="CX48" i="6" s="1"/>
  <c r="CE48" i="6"/>
  <c r="CW48" i="6" s="1"/>
  <c r="CC48" i="6"/>
  <c r="CB48" i="6"/>
  <c r="CA48" i="6"/>
  <c r="BZ48" i="6"/>
  <c r="BY48" i="6"/>
  <c r="BX48" i="6"/>
  <c r="BW48" i="6"/>
  <c r="BV48" i="6"/>
  <c r="BT48" i="6"/>
  <c r="BS48" i="6"/>
  <c r="BR48" i="6"/>
  <c r="BQ48" i="6"/>
  <c r="BP48" i="6"/>
  <c r="BO48" i="6"/>
  <c r="BN48" i="6"/>
  <c r="BM48" i="6"/>
  <c r="BK48" i="6"/>
  <c r="DM48" i="6" s="1"/>
  <c r="BJ48" i="6"/>
  <c r="DL48" i="6" s="1"/>
  <c r="BI48" i="6"/>
  <c r="DK48" i="6" s="1"/>
  <c r="BH48" i="6"/>
  <c r="DJ48" i="6" s="1"/>
  <c r="BG48" i="6"/>
  <c r="DI48" i="6" s="1"/>
  <c r="BF48" i="6"/>
  <c r="DH48" i="6" s="1"/>
  <c r="BE48" i="6"/>
  <c r="DG48" i="6" s="1"/>
  <c r="BD48" i="6"/>
  <c r="DF48" i="6" s="1"/>
  <c r="BB48" i="6"/>
  <c r="BA48" i="6"/>
  <c r="AZ48" i="6"/>
  <c r="AY48" i="6"/>
  <c r="AX48" i="6"/>
  <c r="AW48" i="6"/>
  <c r="AV48" i="6"/>
  <c r="AU48" i="6"/>
  <c r="AR48" i="6"/>
  <c r="AQ48" i="6"/>
  <c r="L48" i="6"/>
  <c r="K48" i="6"/>
  <c r="J48" i="6"/>
  <c r="I48" i="6"/>
  <c r="H48" i="6"/>
  <c r="G48" i="6"/>
  <c r="F48" i="6"/>
  <c r="E48" i="6"/>
  <c r="D48" i="6"/>
  <c r="C48" i="6"/>
  <c r="CL47" i="6"/>
  <c r="DD47" i="6" s="1"/>
  <c r="CK47" i="6"/>
  <c r="DC47" i="6" s="1"/>
  <c r="CJ47" i="6"/>
  <c r="DB47" i="6" s="1"/>
  <c r="CI47" i="6"/>
  <c r="DA47" i="6" s="1"/>
  <c r="CH47" i="6"/>
  <c r="CZ47" i="6" s="1"/>
  <c r="CG47" i="6"/>
  <c r="CY47" i="6" s="1"/>
  <c r="CF47" i="6"/>
  <c r="CX47" i="6" s="1"/>
  <c r="CE47" i="6"/>
  <c r="CW47" i="6" s="1"/>
  <c r="CC47" i="6"/>
  <c r="CB47" i="6"/>
  <c r="CA47" i="6"/>
  <c r="BZ47" i="6"/>
  <c r="BY47" i="6"/>
  <c r="BX47" i="6"/>
  <c r="BW47" i="6"/>
  <c r="BV47" i="6"/>
  <c r="BT47" i="6"/>
  <c r="BS47" i="6"/>
  <c r="BR47" i="6"/>
  <c r="BQ47" i="6"/>
  <c r="BP47" i="6"/>
  <c r="BO47" i="6"/>
  <c r="BN47" i="6"/>
  <c r="BM47" i="6"/>
  <c r="BK47" i="6"/>
  <c r="DM47" i="6" s="1"/>
  <c r="BJ47" i="6"/>
  <c r="DL47" i="6" s="1"/>
  <c r="BI47" i="6"/>
  <c r="DK47" i="6" s="1"/>
  <c r="BH47" i="6"/>
  <c r="DJ47" i="6" s="1"/>
  <c r="BG47" i="6"/>
  <c r="DI47" i="6" s="1"/>
  <c r="BF47" i="6"/>
  <c r="DH47" i="6" s="1"/>
  <c r="BE47" i="6"/>
  <c r="DG47" i="6" s="1"/>
  <c r="BD47" i="6"/>
  <c r="DF47" i="6" s="1"/>
  <c r="BB47" i="6"/>
  <c r="BA47" i="6"/>
  <c r="AZ47" i="6"/>
  <c r="AY47" i="6"/>
  <c r="AX47" i="6"/>
  <c r="AW47" i="6"/>
  <c r="AV47" i="6"/>
  <c r="AU47" i="6"/>
  <c r="AR47" i="6"/>
  <c r="AQ47" i="6"/>
  <c r="L47" i="6"/>
  <c r="K47" i="6"/>
  <c r="J47" i="6"/>
  <c r="I47" i="6"/>
  <c r="H47" i="6"/>
  <c r="G47" i="6"/>
  <c r="F47" i="6"/>
  <c r="E47" i="6"/>
  <c r="D47" i="6"/>
  <c r="C47" i="6"/>
  <c r="CL46" i="6"/>
  <c r="DD46" i="6" s="1"/>
  <c r="CK46" i="6"/>
  <c r="DC46" i="6" s="1"/>
  <c r="CJ46" i="6"/>
  <c r="DB46" i="6" s="1"/>
  <c r="CI46" i="6"/>
  <c r="DA46" i="6" s="1"/>
  <c r="CH46" i="6"/>
  <c r="CZ46" i="6" s="1"/>
  <c r="CG46" i="6"/>
  <c r="CY46" i="6" s="1"/>
  <c r="CF46" i="6"/>
  <c r="CX46" i="6" s="1"/>
  <c r="CE46" i="6"/>
  <c r="CW46" i="6" s="1"/>
  <c r="CC46" i="6"/>
  <c r="CB46" i="6"/>
  <c r="CA46" i="6"/>
  <c r="BZ46" i="6"/>
  <c r="BY46" i="6"/>
  <c r="BX46" i="6"/>
  <c r="BW46" i="6"/>
  <c r="BV46" i="6"/>
  <c r="BT46" i="6"/>
  <c r="BS46" i="6"/>
  <c r="BR46" i="6"/>
  <c r="BQ46" i="6"/>
  <c r="BP46" i="6"/>
  <c r="BO46" i="6"/>
  <c r="BN46" i="6"/>
  <c r="BM46" i="6"/>
  <c r="BK46" i="6"/>
  <c r="DM46" i="6" s="1"/>
  <c r="BJ46" i="6"/>
  <c r="DL46" i="6" s="1"/>
  <c r="BI46" i="6"/>
  <c r="DK46" i="6" s="1"/>
  <c r="BH46" i="6"/>
  <c r="DJ46" i="6" s="1"/>
  <c r="BG46" i="6"/>
  <c r="DI46" i="6" s="1"/>
  <c r="BF46" i="6"/>
  <c r="DH46" i="6" s="1"/>
  <c r="BE46" i="6"/>
  <c r="DG46" i="6" s="1"/>
  <c r="BD46" i="6"/>
  <c r="DF46" i="6" s="1"/>
  <c r="BB46" i="6"/>
  <c r="BA46" i="6"/>
  <c r="AZ46" i="6"/>
  <c r="AY46" i="6"/>
  <c r="AX46" i="6"/>
  <c r="AW46" i="6"/>
  <c r="AV46" i="6"/>
  <c r="AU46" i="6"/>
  <c r="AR46" i="6"/>
  <c r="AQ46" i="6"/>
  <c r="L46" i="6"/>
  <c r="K46" i="6"/>
  <c r="J46" i="6"/>
  <c r="I46" i="6"/>
  <c r="H46" i="6"/>
  <c r="G46" i="6"/>
  <c r="F46" i="6"/>
  <c r="E46" i="6"/>
  <c r="D46" i="6"/>
  <c r="C46" i="6"/>
  <c r="DJ45" i="6"/>
  <c r="DB45" i="6"/>
  <c r="DA45" i="6"/>
  <c r="CX45" i="6"/>
  <c r="CW45" i="6"/>
  <c r="CR45" i="6"/>
  <c r="CL45" i="6"/>
  <c r="DD45" i="6" s="1"/>
  <c r="CK45" i="6"/>
  <c r="CJ45" i="6"/>
  <c r="CI45" i="6"/>
  <c r="CH45" i="6"/>
  <c r="CZ45" i="6" s="1"/>
  <c r="CG45" i="6"/>
  <c r="CF45" i="6"/>
  <c r="CE45" i="6"/>
  <c r="CC45" i="6"/>
  <c r="CB45" i="6"/>
  <c r="CA45" i="6"/>
  <c r="BZ45" i="6"/>
  <c r="BY45" i="6"/>
  <c r="BX45" i="6"/>
  <c r="BW45" i="6"/>
  <c r="BV45" i="6"/>
  <c r="BT45" i="6"/>
  <c r="BS45" i="6"/>
  <c r="BR45" i="6"/>
  <c r="BQ45" i="6"/>
  <c r="BP45" i="6"/>
  <c r="BO45" i="6"/>
  <c r="BN45" i="6"/>
  <c r="BM45" i="6"/>
  <c r="BK45" i="6"/>
  <c r="DM45" i="6" s="1"/>
  <c r="BJ45" i="6"/>
  <c r="BI45" i="6"/>
  <c r="DK45" i="6" s="1"/>
  <c r="BH45" i="6"/>
  <c r="BG45" i="6"/>
  <c r="DI45" i="6" s="1"/>
  <c r="BF45" i="6"/>
  <c r="BE45" i="6"/>
  <c r="DG45" i="6" s="1"/>
  <c r="BD45" i="6"/>
  <c r="DF45" i="6" s="1"/>
  <c r="BB45" i="6"/>
  <c r="BA45" i="6"/>
  <c r="AZ45" i="6"/>
  <c r="AY45" i="6"/>
  <c r="AX45" i="6"/>
  <c r="AW45" i="6"/>
  <c r="AV45" i="6"/>
  <c r="AU45" i="6"/>
  <c r="AR45" i="6"/>
  <c r="AQ45" i="6"/>
  <c r="L45" i="6"/>
  <c r="K45" i="6"/>
  <c r="J45" i="6"/>
  <c r="I45" i="6"/>
  <c r="H45" i="6"/>
  <c r="G45" i="6"/>
  <c r="F45" i="6"/>
  <c r="E45" i="6"/>
  <c r="D45" i="6"/>
  <c r="C45" i="6"/>
  <c r="CL44" i="6"/>
  <c r="DD44" i="6" s="1"/>
  <c r="CK44" i="6"/>
  <c r="DC44" i="6" s="1"/>
  <c r="CJ44" i="6"/>
  <c r="DB44" i="6" s="1"/>
  <c r="CI44" i="6"/>
  <c r="DA44" i="6" s="1"/>
  <c r="CH44" i="6"/>
  <c r="CZ44" i="6" s="1"/>
  <c r="CG44" i="6"/>
  <c r="CY44" i="6" s="1"/>
  <c r="CF44" i="6"/>
  <c r="CX44" i="6" s="1"/>
  <c r="CE44" i="6"/>
  <c r="CW44" i="6" s="1"/>
  <c r="CC44" i="6"/>
  <c r="CB44" i="6"/>
  <c r="CA44" i="6"/>
  <c r="BZ44" i="6"/>
  <c r="BY44" i="6"/>
  <c r="BX44" i="6"/>
  <c r="BW44" i="6"/>
  <c r="BV44" i="6"/>
  <c r="BT44" i="6"/>
  <c r="BS44" i="6"/>
  <c r="BR44" i="6"/>
  <c r="BQ44" i="6"/>
  <c r="BP44" i="6"/>
  <c r="BO44" i="6"/>
  <c r="BN44" i="6"/>
  <c r="BM44" i="6"/>
  <c r="BK44" i="6"/>
  <c r="DM44" i="6" s="1"/>
  <c r="BJ44" i="6"/>
  <c r="DL44" i="6" s="1"/>
  <c r="BI44" i="6"/>
  <c r="DK44" i="6" s="1"/>
  <c r="BH44" i="6"/>
  <c r="DJ44" i="6" s="1"/>
  <c r="BG44" i="6"/>
  <c r="DI44" i="6" s="1"/>
  <c r="BF44" i="6"/>
  <c r="DH44" i="6" s="1"/>
  <c r="BE44" i="6"/>
  <c r="DG44" i="6" s="1"/>
  <c r="BD44" i="6"/>
  <c r="DF44" i="6" s="1"/>
  <c r="BB44" i="6"/>
  <c r="BA44" i="6"/>
  <c r="AZ44" i="6"/>
  <c r="AY44" i="6"/>
  <c r="AX44" i="6"/>
  <c r="AW44" i="6"/>
  <c r="AV44" i="6"/>
  <c r="AU44" i="6"/>
  <c r="AR44" i="6"/>
  <c r="AQ44" i="6"/>
  <c r="L44" i="6"/>
  <c r="K44" i="6"/>
  <c r="J44" i="6"/>
  <c r="I44" i="6"/>
  <c r="H44" i="6"/>
  <c r="G44" i="6"/>
  <c r="F44" i="6"/>
  <c r="E44" i="6"/>
  <c r="D44" i="6"/>
  <c r="C44" i="6"/>
  <c r="CL43" i="6"/>
  <c r="DD43" i="6" s="1"/>
  <c r="CK43" i="6"/>
  <c r="DC43" i="6" s="1"/>
  <c r="CJ43" i="6"/>
  <c r="DB43" i="6" s="1"/>
  <c r="CI43" i="6"/>
  <c r="DA43" i="6" s="1"/>
  <c r="CH43" i="6"/>
  <c r="CZ43" i="6" s="1"/>
  <c r="CG43" i="6"/>
  <c r="CY43" i="6" s="1"/>
  <c r="CF43" i="6"/>
  <c r="CX43" i="6" s="1"/>
  <c r="CE43" i="6"/>
  <c r="CW43" i="6" s="1"/>
  <c r="CC43" i="6"/>
  <c r="CB43" i="6"/>
  <c r="CA43" i="6"/>
  <c r="BZ43" i="6"/>
  <c r="BY43" i="6"/>
  <c r="BX43" i="6"/>
  <c r="BW43" i="6"/>
  <c r="BV43" i="6"/>
  <c r="BT43" i="6"/>
  <c r="BS43" i="6"/>
  <c r="BR43" i="6"/>
  <c r="BQ43" i="6"/>
  <c r="BP43" i="6"/>
  <c r="BO43" i="6"/>
  <c r="BN43" i="6"/>
  <c r="BM43" i="6"/>
  <c r="BK43" i="6"/>
  <c r="DM43" i="6" s="1"/>
  <c r="BJ43" i="6"/>
  <c r="DL43" i="6" s="1"/>
  <c r="BI43" i="6"/>
  <c r="DK43" i="6" s="1"/>
  <c r="BH43" i="6"/>
  <c r="DJ43" i="6" s="1"/>
  <c r="BG43" i="6"/>
  <c r="DI43" i="6" s="1"/>
  <c r="BF43" i="6"/>
  <c r="DH43" i="6" s="1"/>
  <c r="BE43" i="6"/>
  <c r="DG43" i="6" s="1"/>
  <c r="BD43" i="6"/>
  <c r="DF43" i="6" s="1"/>
  <c r="BB43" i="6"/>
  <c r="BA43" i="6"/>
  <c r="AZ43" i="6"/>
  <c r="AY43" i="6"/>
  <c r="AX43" i="6"/>
  <c r="AW43" i="6"/>
  <c r="AV43" i="6"/>
  <c r="AU43" i="6"/>
  <c r="AR43" i="6"/>
  <c r="AQ43" i="6"/>
  <c r="L43" i="6"/>
  <c r="K43" i="6"/>
  <c r="J43" i="6"/>
  <c r="I43" i="6"/>
  <c r="H43" i="6"/>
  <c r="G43" i="6"/>
  <c r="F43" i="6"/>
  <c r="E43" i="6"/>
  <c r="D43" i="6"/>
  <c r="C43" i="6"/>
  <c r="CL42" i="6"/>
  <c r="DD42" i="6" s="1"/>
  <c r="CK42" i="6"/>
  <c r="DC42" i="6" s="1"/>
  <c r="CJ42" i="6"/>
  <c r="DB42" i="6" s="1"/>
  <c r="CI42" i="6"/>
  <c r="DA42" i="6" s="1"/>
  <c r="CH42" i="6"/>
  <c r="CZ42" i="6" s="1"/>
  <c r="CG42" i="6"/>
  <c r="CY42" i="6" s="1"/>
  <c r="CF42" i="6"/>
  <c r="CX42" i="6" s="1"/>
  <c r="CE42" i="6"/>
  <c r="CW42" i="6" s="1"/>
  <c r="CC42" i="6"/>
  <c r="CB42" i="6"/>
  <c r="CA42" i="6"/>
  <c r="BZ42" i="6"/>
  <c r="BY42" i="6"/>
  <c r="BX42" i="6"/>
  <c r="BW42" i="6"/>
  <c r="BV42" i="6"/>
  <c r="BT42" i="6"/>
  <c r="BS42" i="6"/>
  <c r="BR42" i="6"/>
  <c r="BQ42" i="6"/>
  <c r="BP42" i="6"/>
  <c r="BO42" i="6"/>
  <c r="BN42" i="6"/>
  <c r="BM42" i="6"/>
  <c r="BK42" i="6"/>
  <c r="DM42" i="6" s="1"/>
  <c r="BJ42" i="6"/>
  <c r="DL42" i="6" s="1"/>
  <c r="BI42" i="6"/>
  <c r="DK42" i="6" s="1"/>
  <c r="BH42" i="6"/>
  <c r="DJ42" i="6" s="1"/>
  <c r="BG42" i="6"/>
  <c r="DI42" i="6" s="1"/>
  <c r="BF42" i="6"/>
  <c r="DH42" i="6" s="1"/>
  <c r="BE42" i="6"/>
  <c r="DG42" i="6" s="1"/>
  <c r="BD42" i="6"/>
  <c r="DF42" i="6" s="1"/>
  <c r="BB42" i="6"/>
  <c r="BA42" i="6"/>
  <c r="AZ42" i="6"/>
  <c r="AY42" i="6"/>
  <c r="AX42" i="6"/>
  <c r="AW42" i="6"/>
  <c r="AV42" i="6"/>
  <c r="AU42" i="6"/>
  <c r="AR42" i="6"/>
  <c r="AQ42" i="6"/>
  <c r="L42" i="6"/>
  <c r="K42" i="6"/>
  <c r="J42" i="6"/>
  <c r="I42" i="6"/>
  <c r="H42" i="6"/>
  <c r="G42" i="6"/>
  <c r="F42" i="6"/>
  <c r="E42" i="6"/>
  <c r="D42" i="6"/>
  <c r="C42" i="6"/>
  <c r="CL41" i="6"/>
  <c r="DD41" i="6" s="1"/>
  <c r="CK41" i="6"/>
  <c r="DC41" i="6" s="1"/>
  <c r="CJ41" i="6"/>
  <c r="DB41" i="6" s="1"/>
  <c r="CI41" i="6"/>
  <c r="DA41" i="6" s="1"/>
  <c r="CH41" i="6"/>
  <c r="CZ41" i="6" s="1"/>
  <c r="CG41" i="6"/>
  <c r="CY41" i="6" s="1"/>
  <c r="CF41" i="6"/>
  <c r="CX41" i="6" s="1"/>
  <c r="CE41" i="6"/>
  <c r="CW41" i="6" s="1"/>
  <c r="CC41" i="6"/>
  <c r="CB41" i="6"/>
  <c r="CA41" i="6"/>
  <c r="BZ41" i="6"/>
  <c r="BY41" i="6"/>
  <c r="BX41" i="6"/>
  <c r="BW41" i="6"/>
  <c r="BV41" i="6"/>
  <c r="BT41" i="6"/>
  <c r="BS41" i="6"/>
  <c r="BR41" i="6"/>
  <c r="BQ41" i="6"/>
  <c r="BP41" i="6"/>
  <c r="BO41" i="6"/>
  <c r="BN41" i="6"/>
  <c r="BM41" i="6"/>
  <c r="BK41" i="6"/>
  <c r="DM41" i="6" s="1"/>
  <c r="BJ41" i="6"/>
  <c r="DL41" i="6" s="1"/>
  <c r="BI41" i="6"/>
  <c r="DK41" i="6" s="1"/>
  <c r="BH41" i="6"/>
  <c r="DJ41" i="6" s="1"/>
  <c r="BG41" i="6"/>
  <c r="DI41" i="6" s="1"/>
  <c r="BF41" i="6"/>
  <c r="DH41" i="6" s="1"/>
  <c r="BE41" i="6"/>
  <c r="DG41" i="6" s="1"/>
  <c r="BD41" i="6"/>
  <c r="DF41" i="6" s="1"/>
  <c r="BB41" i="6"/>
  <c r="BA41" i="6"/>
  <c r="AZ41" i="6"/>
  <c r="AY41" i="6"/>
  <c r="AX41" i="6"/>
  <c r="AW41" i="6"/>
  <c r="AV41" i="6"/>
  <c r="AU41" i="6"/>
  <c r="AR41" i="6"/>
  <c r="AQ41" i="6"/>
  <c r="L41" i="6"/>
  <c r="K41" i="6"/>
  <c r="J41" i="6"/>
  <c r="I41" i="6"/>
  <c r="H41" i="6"/>
  <c r="G41" i="6"/>
  <c r="F41" i="6"/>
  <c r="E41" i="6"/>
  <c r="D41" i="6"/>
  <c r="C41" i="6"/>
  <c r="CL40" i="6"/>
  <c r="DD40" i="6" s="1"/>
  <c r="CK40" i="6"/>
  <c r="DC40" i="6" s="1"/>
  <c r="CJ40" i="6"/>
  <c r="DB40" i="6" s="1"/>
  <c r="CI40" i="6"/>
  <c r="DA40" i="6" s="1"/>
  <c r="CH40" i="6"/>
  <c r="CZ40" i="6" s="1"/>
  <c r="CG40" i="6"/>
  <c r="CY40" i="6" s="1"/>
  <c r="CF40" i="6"/>
  <c r="CX40" i="6" s="1"/>
  <c r="CE40" i="6"/>
  <c r="CW40" i="6" s="1"/>
  <c r="CC40" i="6"/>
  <c r="CB40" i="6"/>
  <c r="CA40" i="6"/>
  <c r="BZ40" i="6"/>
  <c r="BY40" i="6"/>
  <c r="BX40" i="6"/>
  <c r="BW40" i="6"/>
  <c r="BV40" i="6"/>
  <c r="BT40" i="6"/>
  <c r="BS40" i="6"/>
  <c r="BR40" i="6"/>
  <c r="BQ40" i="6"/>
  <c r="BP40" i="6"/>
  <c r="BO40" i="6"/>
  <c r="BN40" i="6"/>
  <c r="BM40" i="6"/>
  <c r="BK40" i="6"/>
  <c r="DM40" i="6" s="1"/>
  <c r="BJ40" i="6"/>
  <c r="DL40" i="6" s="1"/>
  <c r="BI40" i="6"/>
  <c r="DK40" i="6" s="1"/>
  <c r="BH40" i="6"/>
  <c r="DJ40" i="6" s="1"/>
  <c r="BG40" i="6"/>
  <c r="DI40" i="6" s="1"/>
  <c r="BF40" i="6"/>
  <c r="DH40" i="6" s="1"/>
  <c r="BE40" i="6"/>
  <c r="DG40" i="6" s="1"/>
  <c r="BD40" i="6"/>
  <c r="DF40" i="6" s="1"/>
  <c r="BB40" i="6"/>
  <c r="BA40" i="6"/>
  <c r="AZ40" i="6"/>
  <c r="AY40" i="6"/>
  <c r="AX40" i="6"/>
  <c r="AW40" i="6"/>
  <c r="AV40" i="6"/>
  <c r="AU40" i="6"/>
  <c r="AR40" i="6"/>
  <c r="AQ40" i="6"/>
  <c r="L40" i="6"/>
  <c r="K40" i="6"/>
  <c r="J40" i="6"/>
  <c r="I40" i="6"/>
  <c r="H40" i="6"/>
  <c r="G40" i="6"/>
  <c r="F40" i="6"/>
  <c r="E40" i="6"/>
  <c r="D40" i="6"/>
  <c r="C40" i="6"/>
  <c r="CL39" i="6"/>
  <c r="DD39" i="6" s="1"/>
  <c r="CK39" i="6"/>
  <c r="DC39" i="6" s="1"/>
  <c r="CJ39" i="6"/>
  <c r="DB39" i="6" s="1"/>
  <c r="CI39" i="6"/>
  <c r="DA39" i="6" s="1"/>
  <c r="CH39" i="6"/>
  <c r="CZ39" i="6" s="1"/>
  <c r="CG39" i="6"/>
  <c r="CY39" i="6" s="1"/>
  <c r="CF39" i="6"/>
  <c r="CX39" i="6" s="1"/>
  <c r="CE39" i="6"/>
  <c r="CW39" i="6" s="1"/>
  <c r="CC39" i="6"/>
  <c r="CB39" i="6"/>
  <c r="CA39" i="6"/>
  <c r="BZ39" i="6"/>
  <c r="BY39" i="6"/>
  <c r="BX39" i="6"/>
  <c r="BW39" i="6"/>
  <c r="BV39" i="6"/>
  <c r="BT39" i="6"/>
  <c r="BS39" i="6"/>
  <c r="BR39" i="6"/>
  <c r="BQ39" i="6"/>
  <c r="BP39" i="6"/>
  <c r="BO39" i="6"/>
  <c r="BN39" i="6"/>
  <c r="BM39" i="6"/>
  <c r="BK39" i="6"/>
  <c r="DM39" i="6" s="1"/>
  <c r="BJ39" i="6"/>
  <c r="DL39" i="6" s="1"/>
  <c r="BI39" i="6"/>
  <c r="DK39" i="6" s="1"/>
  <c r="BH39" i="6"/>
  <c r="DJ39" i="6" s="1"/>
  <c r="BG39" i="6"/>
  <c r="DI39" i="6" s="1"/>
  <c r="BF39" i="6"/>
  <c r="DH39" i="6" s="1"/>
  <c r="BE39" i="6"/>
  <c r="DG39" i="6" s="1"/>
  <c r="BD39" i="6"/>
  <c r="DF39" i="6" s="1"/>
  <c r="BB39" i="6"/>
  <c r="BA39" i="6"/>
  <c r="AZ39" i="6"/>
  <c r="AY39" i="6"/>
  <c r="AX39" i="6"/>
  <c r="AW39" i="6"/>
  <c r="AV39" i="6"/>
  <c r="AU39" i="6"/>
  <c r="AR39" i="6"/>
  <c r="AQ39" i="6"/>
  <c r="L39" i="6"/>
  <c r="K39" i="6"/>
  <c r="J39" i="6"/>
  <c r="I39" i="6"/>
  <c r="H39" i="6"/>
  <c r="G39" i="6"/>
  <c r="F39" i="6"/>
  <c r="E39" i="6"/>
  <c r="D39" i="6"/>
  <c r="C39" i="6"/>
  <c r="CL38" i="6"/>
  <c r="DD38" i="6" s="1"/>
  <c r="CK38" i="6"/>
  <c r="DC38" i="6" s="1"/>
  <c r="CJ38" i="6"/>
  <c r="DB38" i="6" s="1"/>
  <c r="CI38" i="6"/>
  <c r="DA38" i="6" s="1"/>
  <c r="CH38" i="6"/>
  <c r="CZ38" i="6" s="1"/>
  <c r="CG38" i="6"/>
  <c r="CY38" i="6" s="1"/>
  <c r="CF38" i="6"/>
  <c r="CX38" i="6" s="1"/>
  <c r="CE38" i="6"/>
  <c r="CW38" i="6" s="1"/>
  <c r="CC38" i="6"/>
  <c r="CB38" i="6"/>
  <c r="CA38" i="6"/>
  <c r="BZ38" i="6"/>
  <c r="BY38" i="6"/>
  <c r="BX38" i="6"/>
  <c r="BW38" i="6"/>
  <c r="BV38" i="6"/>
  <c r="BT38" i="6"/>
  <c r="BS38" i="6"/>
  <c r="BR38" i="6"/>
  <c r="BQ38" i="6"/>
  <c r="BP38" i="6"/>
  <c r="BO38" i="6"/>
  <c r="BN38" i="6"/>
  <c r="BM38" i="6"/>
  <c r="BK38" i="6"/>
  <c r="DM38" i="6" s="1"/>
  <c r="BJ38" i="6"/>
  <c r="DL38" i="6" s="1"/>
  <c r="BI38" i="6"/>
  <c r="DK38" i="6" s="1"/>
  <c r="BH38" i="6"/>
  <c r="DJ38" i="6" s="1"/>
  <c r="BG38" i="6"/>
  <c r="DI38" i="6" s="1"/>
  <c r="BF38" i="6"/>
  <c r="DH38" i="6" s="1"/>
  <c r="BE38" i="6"/>
  <c r="DG38" i="6" s="1"/>
  <c r="BD38" i="6"/>
  <c r="DF38" i="6" s="1"/>
  <c r="BB38" i="6"/>
  <c r="BA38" i="6"/>
  <c r="AZ38" i="6"/>
  <c r="AY38" i="6"/>
  <c r="AX38" i="6"/>
  <c r="AW38" i="6"/>
  <c r="AV38" i="6"/>
  <c r="AU38" i="6"/>
  <c r="AR38" i="6"/>
  <c r="AQ38" i="6"/>
  <c r="L38" i="6"/>
  <c r="K38" i="6"/>
  <c r="J38" i="6"/>
  <c r="I38" i="6"/>
  <c r="H38" i="6"/>
  <c r="G38" i="6"/>
  <c r="F38" i="6"/>
  <c r="E38" i="6"/>
  <c r="D38" i="6"/>
  <c r="C38" i="6"/>
  <c r="DB37" i="6"/>
  <c r="CX37" i="6"/>
  <c r="CL37" i="6"/>
  <c r="CK37" i="6"/>
  <c r="DC37" i="6" s="1"/>
  <c r="CJ37" i="6"/>
  <c r="CI37" i="6"/>
  <c r="DA37" i="6" s="1"/>
  <c r="CH37" i="6"/>
  <c r="CG37" i="6"/>
  <c r="CY37" i="6" s="1"/>
  <c r="CF37" i="6"/>
  <c r="CE37" i="6"/>
  <c r="CW37" i="6" s="1"/>
  <c r="CC37" i="6"/>
  <c r="CB37" i="6"/>
  <c r="CA37" i="6"/>
  <c r="BZ37" i="6"/>
  <c r="BY37" i="6"/>
  <c r="BX37" i="6"/>
  <c r="BW37" i="6"/>
  <c r="BV37" i="6"/>
  <c r="BT37" i="6"/>
  <c r="BS37" i="6"/>
  <c r="BR37" i="6"/>
  <c r="BQ37" i="6"/>
  <c r="BP37" i="6"/>
  <c r="BO37" i="6"/>
  <c r="BN37" i="6"/>
  <c r="BM37" i="6"/>
  <c r="BK37" i="6"/>
  <c r="BJ37" i="6"/>
  <c r="DL37" i="6" s="1"/>
  <c r="BI37" i="6"/>
  <c r="DK37" i="6" s="1"/>
  <c r="BH37" i="6"/>
  <c r="DJ37" i="6" s="1"/>
  <c r="BG37" i="6"/>
  <c r="BF37" i="6"/>
  <c r="DH37" i="6" s="1"/>
  <c r="BE37" i="6"/>
  <c r="DG37" i="6" s="1"/>
  <c r="BD37" i="6"/>
  <c r="DF37" i="6" s="1"/>
  <c r="BB37" i="6"/>
  <c r="BA37" i="6"/>
  <c r="AZ37" i="6"/>
  <c r="AY37" i="6"/>
  <c r="AX37" i="6"/>
  <c r="AW37" i="6"/>
  <c r="AV37" i="6"/>
  <c r="AU37" i="6"/>
  <c r="AR37" i="6"/>
  <c r="AQ37" i="6"/>
  <c r="L37" i="6"/>
  <c r="K37" i="6"/>
  <c r="J37" i="6"/>
  <c r="I37" i="6"/>
  <c r="H37" i="6"/>
  <c r="G37" i="6"/>
  <c r="F37" i="6"/>
  <c r="E37" i="6"/>
  <c r="D37" i="6"/>
  <c r="C37" i="6"/>
  <c r="DM36" i="6"/>
  <c r="CL36" i="6"/>
  <c r="DD36" i="6" s="1"/>
  <c r="CK36" i="6"/>
  <c r="DC36" i="6" s="1"/>
  <c r="CJ36" i="6"/>
  <c r="DB36" i="6" s="1"/>
  <c r="CI36" i="6"/>
  <c r="DA36" i="6" s="1"/>
  <c r="CH36" i="6"/>
  <c r="CZ36" i="6" s="1"/>
  <c r="CG36" i="6"/>
  <c r="CY36" i="6" s="1"/>
  <c r="CF36" i="6"/>
  <c r="CX36" i="6" s="1"/>
  <c r="CE36" i="6"/>
  <c r="CW36" i="6" s="1"/>
  <c r="CC36" i="6"/>
  <c r="CB36" i="6"/>
  <c r="CA36" i="6"/>
  <c r="BZ36" i="6"/>
  <c r="BY36" i="6"/>
  <c r="BX36" i="6"/>
  <c r="BW36" i="6"/>
  <c r="BV36" i="6"/>
  <c r="BT36" i="6"/>
  <c r="BS36" i="6"/>
  <c r="BR36" i="6"/>
  <c r="BQ36" i="6"/>
  <c r="BP36" i="6"/>
  <c r="BO36" i="6"/>
  <c r="BN36" i="6"/>
  <c r="BM36" i="6"/>
  <c r="BK36" i="6"/>
  <c r="CU36" i="6" s="1"/>
  <c r="BJ36" i="6"/>
  <c r="DL36" i="6" s="1"/>
  <c r="BI36" i="6"/>
  <c r="DK36" i="6" s="1"/>
  <c r="BH36" i="6"/>
  <c r="CR36" i="6" s="1"/>
  <c r="BG36" i="6"/>
  <c r="CQ36" i="6" s="1"/>
  <c r="BF36" i="6"/>
  <c r="DH36" i="6" s="1"/>
  <c r="BE36" i="6"/>
  <c r="DG36" i="6" s="1"/>
  <c r="BD36" i="6"/>
  <c r="DF36" i="6" s="1"/>
  <c r="BB36" i="6"/>
  <c r="BA36" i="6"/>
  <c r="AZ36" i="6"/>
  <c r="AY36" i="6"/>
  <c r="AX36" i="6"/>
  <c r="AW36" i="6"/>
  <c r="AV36" i="6"/>
  <c r="AU36" i="6"/>
  <c r="AR36" i="6"/>
  <c r="AQ36" i="6"/>
  <c r="L36" i="6"/>
  <c r="K36" i="6"/>
  <c r="J36" i="6"/>
  <c r="I36" i="6"/>
  <c r="H36" i="6"/>
  <c r="G36" i="6"/>
  <c r="F36" i="6"/>
  <c r="E36" i="6"/>
  <c r="D36" i="6"/>
  <c r="C36" i="6"/>
  <c r="CL35" i="6"/>
  <c r="DD35" i="6" s="1"/>
  <c r="CK35" i="6"/>
  <c r="DC35" i="6" s="1"/>
  <c r="CJ35" i="6"/>
  <c r="DB35" i="6" s="1"/>
  <c r="CI35" i="6"/>
  <c r="DA35" i="6" s="1"/>
  <c r="CH35" i="6"/>
  <c r="CZ35" i="6" s="1"/>
  <c r="CG35" i="6"/>
  <c r="CY35" i="6" s="1"/>
  <c r="CF35" i="6"/>
  <c r="CX35" i="6" s="1"/>
  <c r="CE35" i="6"/>
  <c r="CW35" i="6" s="1"/>
  <c r="CC35" i="6"/>
  <c r="CB35" i="6"/>
  <c r="CA35" i="6"/>
  <c r="BZ35" i="6"/>
  <c r="BY35" i="6"/>
  <c r="BX35" i="6"/>
  <c r="BW35" i="6"/>
  <c r="BV35" i="6"/>
  <c r="BT35" i="6"/>
  <c r="BS35" i="6"/>
  <c r="BR35" i="6"/>
  <c r="BQ35" i="6"/>
  <c r="BP35" i="6"/>
  <c r="BO35" i="6"/>
  <c r="BN35" i="6"/>
  <c r="BM35" i="6"/>
  <c r="BK35" i="6"/>
  <c r="DM35" i="6" s="1"/>
  <c r="BJ35" i="6"/>
  <c r="DL35" i="6" s="1"/>
  <c r="BI35" i="6"/>
  <c r="DK35" i="6" s="1"/>
  <c r="BH35" i="6"/>
  <c r="DJ35" i="6" s="1"/>
  <c r="BG35" i="6"/>
  <c r="DI35" i="6" s="1"/>
  <c r="BF35" i="6"/>
  <c r="DH35" i="6" s="1"/>
  <c r="BE35" i="6"/>
  <c r="DG35" i="6" s="1"/>
  <c r="BD35" i="6"/>
  <c r="DF35" i="6" s="1"/>
  <c r="BB35" i="6"/>
  <c r="BA35" i="6"/>
  <c r="AZ35" i="6"/>
  <c r="AY35" i="6"/>
  <c r="AX35" i="6"/>
  <c r="AW35" i="6"/>
  <c r="AV35" i="6"/>
  <c r="AU35" i="6"/>
  <c r="AR35" i="6"/>
  <c r="AQ35" i="6"/>
  <c r="L35" i="6"/>
  <c r="K35" i="6"/>
  <c r="J35" i="6"/>
  <c r="I35" i="6"/>
  <c r="H35" i="6"/>
  <c r="G35" i="6"/>
  <c r="F35" i="6"/>
  <c r="E35" i="6"/>
  <c r="D35" i="6"/>
  <c r="C35" i="6"/>
  <c r="CL34" i="6"/>
  <c r="DD34" i="6" s="1"/>
  <c r="CK34" i="6"/>
  <c r="DC34" i="6" s="1"/>
  <c r="CJ34" i="6"/>
  <c r="DB34" i="6" s="1"/>
  <c r="CI34" i="6"/>
  <c r="DA34" i="6" s="1"/>
  <c r="CH34" i="6"/>
  <c r="CZ34" i="6" s="1"/>
  <c r="CG34" i="6"/>
  <c r="CY34" i="6" s="1"/>
  <c r="CF34" i="6"/>
  <c r="CX34" i="6" s="1"/>
  <c r="CE34" i="6"/>
  <c r="CW34" i="6" s="1"/>
  <c r="CC34" i="6"/>
  <c r="CB34" i="6"/>
  <c r="CA34" i="6"/>
  <c r="BZ34" i="6"/>
  <c r="BY34" i="6"/>
  <c r="BX34" i="6"/>
  <c r="BW34" i="6"/>
  <c r="BV34" i="6"/>
  <c r="BT34" i="6"/>
  <c r="BS34" i="6"/>
  <c r="BR34" i="6"/>
  <c r="BQ34" i="6"/>
  <c r="BP34" i="6"/>
  <c r="BO34" i="6"/>
  <c r="BN34" i="6"/>
  <c r="BM34" i="6"/>
  <c r="BK34" i="6"/>
  <c r="DM34" i="6" s="1"/>
  <c r="BJ34" i="6"/>
  <c r="DL34" i="6" s="1"/>
  <c r="BI34" i="6"/>
  <c r="DK34" i="6" s="1"/>
  <c r="BH34" i="6"/>
  <c r="DJ34" i="6" s="1"/>
  <c r="BG34" i="6"/>
  <c r="DI34" i="6" s="1"/>
  <c r="BF34" i="6"/>
  <c r="DH34" i="6" s="1"/>
  <c r="BE34" i="6"/>
  <c r="DG34" i="6" s="1"/>
  <c r="BD34" i="6"/>
  <c r="DF34" i="6" s="1"/>
  <c r="BB34" i="6"/>
  <c r="BA34" i="6"/>
  <c r="AZ34" i="6"/>
  <c r="AY34" i="6"/>
  <c r="AX34" i="6"/>
  <c r="AW34" i="6"/>
  <c r="AV34" i="6"/>
  <c r="AU34" i="6"/>
  <c r="AR34" i="6"/>
  <c r="AQ34" i="6"/>
  <c r="L34" i="6"/>
  <c r="K34" i="6"/>
  <c r="J34" i="6"/>
  <c r="I34" i="6"/>
  <c r="H34" i="6"/>
  <c r="G34" i="6"/>
  <c r="F34" i="6"/>
  <c r="E34" i="6"/>
  <c r="D34" i="6"/>
  <c r="C34" i="6"/>
  <c r="CL33" i="6"/>
  <c r="DD33" i="6" s="1"/>
  <c r="CK33" i="6"/>
  <c r="DC33" i="6" s="1"/>
  <c r="CJ33" i="6"/>
  <c r="DB33" i="6" s="1"/>
  <c r="CI33" i="6"/>
  <c r="DA33" i="6" s="1"/>
  <c r="CH33" i="6"/>
  <c r="CZ33" i="6" s="1"/>
  <c r="CG33" i="6"/>
  <c r="CY33" i="6" s="1"/>
  <c r="CF33" i="6"/>
  <c r="CX33" i="6" s="1"/>
  <c r="CE33" i="6"/>
  <c r="CW33" i="6" s="1"/>
  <c r="CC33" i="6"/>
  <c r="CB33" i="6"/>
  <c r="CA33" i="6"/>
  <c r="BZ33" i="6"/>
  <c r="BY33" i="6"/>
  <c r="BX33" i="6"/>
  <c r="BW33" i="6"/>
  <c r="BV33" i="6"/>
  <c r="BT33" i="6"/>
  <c r="BS33" i="6"/>
  <c r="BR33" i="6"/>
  <c r="BQ33" i="6"/>
  <c r="BP33" i="6"/>
  <c r="BO33" i="6"/>
  <c r="BN33" i="6"/>
  <c r="BM33" i="6"/>
  <c r="BK33" i="6"/>
  <c r="DM33" i="6" s="1"/>
  <c r="BJ33" i="6"/>
  <c r="DL33" i="6" s="1"/>
  <c r="BI33" i="6"/>
  <c r="DK33" i="6" s="1"/>
  <c r="BH33" i="6"/>
  <c r="DJ33" i="6" s="1"/>
  <c r="BG33" i="6"/>
  <c r="DI33" i="6" s="1"/>
  <c r="BF33" i="6"/>
  <c r="DH33" i="6" s="1"/>
  <c r="BE33" i="6"/>
  <c r="DG33" i="6" s="1"/>
  <c r="BD33" i="6"/>
  <c r="DF33" i="6" s="1"/>
  <c r="BB33" i="6"/>
  <c r="BA33" i="6"/>
  <c r="AZ33" i="6"/>
  <c r="AY33" i="6"/>
  <c r="AX33" i="6"/>
  <c r="AW33" i="6"/>
  <c r="AV33" i="6"/>
  <c r="AU33" i="6"/>
  <c r="AR33" i="6"/>
  <c r="AQ33" i="6"/>
  <c r="L33" i="6"/>
  <c r="K33" i="6"/>
  <c r="J33" i="6"/>
  <c r="I33" i="6"/>
  <c r="H33" i="6"/>
  <c r="G33" i="6"/>
  <c r="F33" i="6"/>
  <c r="E33" i="6"/>
  <c r="D33" i="6"/>
  <c r="C33" i="6"/>
  <c r="CL32" i="6"/>
  <c r="DD32" i="6" s="1"/>
  <c r="CK32" i="6"/>
  <c r="DC32" i="6" s="1"/>
  <c r="CJ32" i="6"/>
  <c r="DB32" i="6" s="1"/>
  <c r="CI32" i="6"/>
  <c r="DA32" i="6" s="1"/>
  <c r="CH32" i="6"/>
  <c r="CZ32" i="6" s="1"/>
  <c r="CG32" i="6"/>
  <c r="CY32" i="6" s="1"/>
  <c r="CF32" i="6"/>
  <c r="CX32" i="6" s="1"/>
  <c r="CE32" i="6"/>
  <c r="CW32" i="6" s="1"/>
  <c r="CC32" i="6"/>
  <c r="CB32" i="6"/>
  <c r="CA32" i="6"/>
  <c r="BZ32" i="6"/>
  <c r="BY32" i="6"/>
  <c r="BX32" i="6"/>
  <c r="BW32" i="6"/>
  <c r="BV32" i="6"/>
  <c r="BT32" i="6"/>
  <c r="BS32" i="6"/>
  <c r="BR32" i="6"/>
  <c r="BQ32" i="6"/>
  <c r="BP32" i="6"/>
  <c r="BO32" i="6"/>
  <c r="BN32" i="6"/>
  <c r="BM32" i="6"/>
  <c r="BK32" i="6"/>
  <c r="DM32" i="6" s="1"/>
  <c r="BJ32" i="6"/>
  <c r="DL32" i="6" s="1"/>
  <c r="BI32" i="6"/>
  <c r="DK32" i="6" s="1"/>
  <c r="BH32" i="6"/>
  <c r="DJ32" i="6" s="1"/>
  <c r="BG32" i="6"/>
  <c r="DI32" i="6" s="1"/>
  <c r="BF32" i="6"/>
  <c r="DH32" i="6" s="1"/>
  <c r="BE32" i="6"/>
  <c r="DG32" i="6" s="1"/>
  <c r="BD32" i="6"/>
  <c r="DF32" i="6" s="1"/>
  <c r="BB32" i="6"/>
  <c r="BA32" i="6"/>
  <c r="AZ32" i="6"/>
  <c r="AY32" i="6"/>
  <c r="AX32" i="6"/>
  <c r="AW32" i="6"/>
  <c r="AV32" i="6"/>
  <c r="AU32" i="6"/>
  <c r="AR32" i="6"/>
  <c r="AQ32" i="6"/>
  <c r="L32" i="6"/>
  <c r="K32" i="6"/>
  <c r="J32" i="6"/>
  <c r="I32" i="6"/>
  <c r="H32" i="6"/>
  <c r="G32" i="6"/>
  <c r="F32" i="6"/>
  <c r="E32" i="6"/>
  <c r="D32" i="6"/>
  <c r="C32" i="6"/>
  <c r="CL31" i="6"/>
  <c r="DD31" i="6" s="1"/>
  <c r="CK31" i="6"/>
  <c r="DC31" i="6" s="1"/>
  <c r="CJ31" i="6"/>
  <c r="DB31" i="6" s="1"/>
  <c r="CI31" i="6"/>
  <c r="DA31" i="6" s="1"/>
  <c r="CH31" i="6"/>
  <c r="CZ31" i="6" s="1"/>
  <c r="CG31" i="6"/>
  <c r="CY31" i="6" s="1"/>
  <c r="CF31" i="6"/>
  <c r="CX31" i="6" s="1"/>
  <c r="CE31" i="6"/>
  <c r="CW31" i="6" s="1"/>
  <c r="CC31" i="6"/>
  <c r="CB31" i="6"/>
  <c r="CA31" i="6"/>
  <c r="BZ31" i="6"/>
  <c r="BY31" i="6"/>
  <c r="BX31" i="6"/>
  <c r="BW31" i="6"/>
  <c r="BV31" i="6"/>
  <c r="BT31" i="6"/>
  <c r="BS31" i="6"/>
  <c r="BR31" i="6"/>
  <c r="BQ31" i="6"/>
  <c r="BP31" i="6"/>
  <c r="BO31" i="6"/>
  <c r="BN31" i="6"/>
  <c r="BM31" i="6"/>
  <c r="BK31" i="6"/>
  <c r="DM31" i="6" s="1"/>
  <c r="BJ31" i="6"/>
  <c r="DL31" i="6" s="1"/>
  <c r="BI31" i="6"/>
  <c r="DK31" i="6" s="1"/>
  <c r="BH31" i="6"/>
  <c r="DJ31" i="6" s="1"/>
  <c r="BG31" i="6"/>
  <c r="DI31" i="6" s="1"/>
  <c r="BF31" i="6"/>
  <c r="DH31" i="6" s="1"/>
  <c r="BE31" i="6"/>
  <c r="DG31" i="6" s="1"/>
  <c r="BD31" i="6"/>
  <c r="DF31" i="6" s="1"/>
  <c r="BB31" i="6"/>
  <c r="BA31" i="6"/>
  <c r="AZ31" i="6"/>
  <c r="AY31" i="6"/>
  <c r="AX31" i="6"/>
  <c r="AW31" i="6"/>
  <c r="AV31" i="6"/>
  <c r="AU31" i="6"/>
  <c r="AR31" i="6"/>
  <c r="AQ31" i="6"/>
  <c r="L31" i="6"/>
  <c r="K31" i="6"/>
  <c r="J31" i="6"/>
  <c r="I31" i="6"/>
  <c r="H31" i="6"/>
  <c r="G31" i="6"/>
  <c r="F31" i="6"/>
  <c r="E31" i="6"/>
  <c r="D31" i="6"/>
  <c r="C31" i="6"/>
  <c r="CL30" i="6"/>
  <c r="DD30" i="6" s="1"/>
  <c r="CK30" i="6"/>
  <c r="DC30" i="6" s="1"/>
  <c r="CJ30" i="6"/>
  <c r="DB30" i="6" s="1"/>
  <c r="CI30" i="6"/>
  <c r="DA30" i="6" s="1"/>
  <c r="CH30" i="6"/>
  <c r="CZ30" i="6" s="1"/>
  <c r="CG30" i="6"/>
  <c r="CY30" i="6" s="1"/>
  <c r="CF30" i="6"/>
  <c r="CX30" i="6" s="1"/>
  <c r="CE30" i="6"/>
  <c r="CW30" i="6" s="1"/>
  <c r="CC30" i="6"/>
  <c r="CB30" i="6"/>
  <c r="CA30" i="6"/>
  <c r="BZ30" i="6"/>
  <c r="BY30" i="6"/>
  <c r="BX30" i="6"/>
  <c r="BW30" i="6"/>
  <c r="BV30" i="6"/>
  <c r="BT30" i="6"/>
  <c r="BS30" i="6"/>
  <c r="BR30" i="6"/>
  <c r="BQ30" i="6"/>
  <c r="BP30" i="6"/>
  <c r="BO30" i="6"/>
  <c r="BN30" i="6"/>
  <c r="BM30" i="6"/>
  <c r="BK30" i="6"/>
  <c r="DM30" i="6" s="1"/>
  <c r="BJ30" i="6"/>
  <c r="DL30" i="6" s="1"/>
  <c r="BI30" i="6"/>
  <c r="DK30" i="6" s="1"/>
  <c r="BH30" i="6"/>
  <c r="DJ30" i="6" s="1"/>
  <c r="BG30" i="6"/>
  <c r="DI30" i="6" s="1"/>
  <c r="BF30" i="6"/>
  <c r="DH30" i="6" s="1"/>
  <c r="BE30" i="6"/>
  <c r="DG30" i="6" s="1"/>
  <c r="BD30" i="6"/>
  <c r="DF30" i="6" s="1"/>
  <c r="BB30" i="6"/>
  <c r="BA30" i="6"/>
  <c r="AZ30" i="6"/>
  <c r="AY30" i="6"/>
  <c r="AX30" i="6"/>
  <c r="AW30" i="6"/>
  <c r="AV30" i="6"/>
  <c r="AU30" i="6"/>
  <c r="AR30" i="6"/>
  <c r="AQ30" i="6"/>
  <c r="L30" i="6"/>
  <c r="K30" i="6"/>
  <c r="J30" i="6"/>
  <c r="I30" i="6"/>
  <c r="H30" i="6"/>
  <c r="G30" i="6"/>
  <c r="F30" i="6"/>
  <c r="E30" i="6"/>
  <c r="D30" i="6"/>
  <c r="C30" i="6"/>
  <c r="CL29" i="6"/>
  <c r="DD29" i="6" s="1"/>
  <c r="CK29" i="6"/>
  <c r="DC29" i="6" s="1"/>
  <c r="CJ29" i="6"/>
  <c r="DB29" i="6" s="1"/>
  <c r="CI29" i="6"/>
  <c r="CH29" i="6"/>
  <c r="CZ29" i="6" s="1"/>
  <c r="CG29" i="6"/>
  <c r="CY29" i="6" s="1"/>
  <c r="CF29" i="6"/>
  <c r="CX29" i="6" s="1"/>
  <c r="CE29" i="6"/>
  <c r="CC29" i="6"/>
  <c r="CB29" i="6"/>
  <c r="CA29" i="6"/>
  <c r="BZ29" i="6"/>
  <c r="BY29" i="6"/>
  <c r="BX29" i="6"/>
  <c r="BW29" i="6"/>
  <c r="BV29" i="6"/>
  <c r="BT29" i="6"/>
  <c r="BS29" i="6"/>
  <c r="BR29" i="6"/>
  <c r="BQ29" i="6"/>
  <c r="BP29" i="6"/>
  <c r="BO29" i="6"/>
  <c r="BN29" i="6"/>
  <c r="BM29" i="6"/>
  <c r="BK29" i="6"/>
  <c r="DM29" i="6" s="1"/>
  <c r="BJ29" i="6"/>
  <c r="DL29" i="6" s="1"/>
  <c r="BI29" i="6"/>
  <c r="DK29" i="6" s="1"/>
  <c r="BH29" i="6"/>
  <c r="BG29" i="6"/>
  <c r="DI29" i="6" s="1"/>
  <c r="BF29" i="6"/>
  <c r="DH29" i="6" s="1"/>
  <c r="BE29" i="6"/>
  <c r="DG29" i="6" s="1"/>
  <c r="BD29" i="6"/>
  <c r="BB29" i="6"/>
  <c r="BA29" i="6"/>
  <c r="AZ29" i="6"/>
  <c r="AY29" i="6"/>
  <c r="AX29" i="6"/>
  <c r="AW29" i="6"/>
  <c r="AV29" i="6"/>
  <c r="AU29" i="6"/>
  <c r="AR29" i="6"/>
  <c r="AQ29" i="6"/>
  <c r="L29" i="6"/>
  <c r="K29" i="6"/>
  <c r="J29" i="6"/>
  <c r="I29" i="6"/>
  <c r="H29" i="6"/>
  <c r="G29" i="6"/>
  <c r="F29" i="6"/>
  <c r="E29" i="6"/>
  <c r="D29" i="6"/>
  <c r="C29" i="6"/>
  <c r="DJ28" i="6"/>
  <c r="CR28" i="6"/>
  <c r="CL28" i="6"/>
  <c r="DD28" i="6" s="1"/>
  <c r="CK28" i="6"/>
  <c r="DC28" i="6" s="1"/>
  <c r="CJ28" i="6"/>
  <c r="DB28" i="6" s="1"/>
  <c r="CI28" i="6"/>
  <c r="DA28" i="6" s="1"/>
  <c r="CH28" i="6"/>
  <c r="CZ28" i="6" s="1"/>
  <c r="CG28" i="6"/>
  <c r="CY28" i="6" s="1"/>
  <c r="CF28" i="6"/>
  <c r="CX28" i="6" s="1"/>
  <c r="CE28" i="6"/>
  <c r="CC28" i="6"/>
  <c r="CB28" i="6"/>
  <c r="CA28" i="6"/>
  <c r="BZ28" i="6"/>
  <c r="BY28" i="6"/>
  <c r="BX28" i="6"/>
  <c r="BW28" i="6"/>
  <c r="BV28" i="6"/>
  <c r="BT28" i="6"/>
  <c r="BS28" i="6"/>
  <c r="BR28" i="6"/>
  <c r="BQ28" i="6"/>
  <c r="BP28" i="6"/>
  <c r="BO28" i="6"/>
  <c r="BN28" i="6"/>
  <c r="BM28" i="6"/>
  <c r="BK28" i="6"/>
  <c r="DM28" i="6" s="1"/>
  <c r="BJ28" i="6"/>
  <c r="DL28" i="6" s="1"/>
  <c r="BI28" i="6"/>
  <c r="DK28" i="6" s="1"/>
  <c r="BH28" i="6"/>
  <c r="BG28" i="6"/>
  <c r="DI28" i="6" s="1"/>
  <c r="BF28" i="6"/>
  <c r="DH28" i="6" s="1"/>
  <c r="BE28" i="6"/>
  <c r="DG28" i="6" s="1"/>
  <c r="BD28" i="6"/>
  <c r="CW28" i="6" s="1"/>
  <c r="BB28" i="6"/>
  <c r="BA28" i="6"/>
  <c r="AZ28" i="6"/>
  <c r="AY28" i="6"/>
  <c r="AX28" i="6"/>
  <c r="AW28" i="6"/>
  <c r="AV28" i="6"/>
  <c r="AU28" i="6"/>
  <c r="AR28" i="6"/>
  <c r="AQ28" i="6"/>
  <c r="L28" i="6"/>
  <c r="K28" i="6"/>
  <c r="J28" i="6"/>
  <c r="I28" i="6"/>
  <c r="H28" i="6"/>
  <c r="G28" i="6"/>
  <c r="F28" i="6"/>
  <c r="E28" i="6"/>
  <c r="D28" i="6"/>
  <c r="C28" i="6"/>
  <c r="DA27" i="6"/>
  <c r="CW27" i="6"/>
  <c r="CL27" i="6"/>
  <c r="DD27" i="6" s="1"/>
  <c r="CK27" i="6"/>
  <c r="DC27" i="6" s="1"/>
  <c r="CJ27" i="6"/>
  <c r="DB27" i="6" s="1"/>
  <c r="CI27" i="6"/>
  <c r="CH27" i="6"/>
  <c r="CZ27" i="6" s="1"/>
  <c r="CG27" i="6"/>
  <c r="CY27" i="6" s="1"/>
  <c r="CF27" i="6"/>
  <c r="CX27" i="6" s="1"/>
  <c r="CE27" i="6"/>
  <c r="CC27" i="6"/>
  <c r="CB27" i="6"/>
  <c r="CA27" i="6"/>
  <c r="BZ27" i="6"/>
  <c r="BY27" i="6"/>
  <c r="BX27" i="6"/>
  <c r="BW27" i="6"/>
  <c r="BV27" i="6"/>
  <c r="BT27" i="6"/>
  <c r="BS27" i="6"/>
  <c r="BR27" i="6"/>
  <c r="BQ27" i="6"/>
  <c r="BP27" i="6"/>
  <c r="BO27" i="6"/>
  <c r="BN27" i="6"/>
  <c r="BM27" i="6"/>
  <c r="BK27" i="6"/>
  <c r="DM27" i="6" s="1"/>
  <c r="BJ27" i="6"/>
  <c r="DL27" i="6" s="1"/>
  <c r="BI27" i="6"/>
  <c r="DK27" i="6" s="1"/>
  <c r="BH27" i="6"/>
  <c r="DJ27" i="6" s="1"/>
  <c r="BG27" i="6"/>
  <c r="DI27" i="6" s="1"/>
  <c r="BF27" i="6"/>
  <c r="DH27" i="6" s="1"/>
  <c r="BE27" i="6"/>
  <c r="DG27" i="6" s="1"/>
  <c r="BD27" i="6"/>
  <c r="DF27" i="6" s="1"/>
  <c r="BB27" i="6"/>
  <c r="BA27" i="6"/>
  <c r="AZ27" i="6"/>
  <c r="AY27" i="6"/>
  <c r="AX27" i="6"/>
  <c r="AW27" i="6"/>
  <c r="AV27" i="6"/>
  <c r="AU27" i="6"/>
  <c r="AR27" i="6"/>
  <c r="AQ27" i="6"/>
  <c r="L27" i="6"/>
  <c r="K27" i="6"/>
  <c r="J27" i="6"/>
  <c r="I27" i="6"/>
  <c r="H27" i="6"/>
  <c r="G27" i="6"/>
  <c r="F27" i="6"/>
  <c r="E27" i="6"/>
  <c r="D27" i="6"/>
  <c r="C27" i="6"/>
  <c r="CL26" i="6"/>
  <c r="DD26" i="6" s="1"/>
  <c r="CK26" i="6"/>
  <c r="DC26" i="6" s="1"/>
  <c r="CJ26" i="6"/>
  <c r="DB26" i="6" s="1"/>
  <c r="CI26" i="6"/>
  <c r="DA26" i="6" s="1"/>
  <c r="CH26" i="6"/>
  <c r="CZ26" i="6" s="1"/>
  <c r="CG26" i="6"/>
  <c r="CY26" i="6" s="1"/>
  <c r="CF26" i="6"/>
  <c r="CX26" i="6" s="1"/>
  <c r="CE26" i="6"/>
  <c r="CW26" i="6" s="1"/>
  <c r="CC26" i="6"/>
  <c r="CB26" i="6"/>
  <c r="CA26" i="6"/>
  <c r="BZ26" i="6"/>
  <c r="BY26" i="6"/>
  <c r="BX26" i="6"/>
  <c r="BW26" i="6"/>
  <c r="BV26" i="6"/>
  <c r="BT26" i="6"/>
  <c r="BS26" i="6"/>
  <c r="BR26" i="6"/>
  <c r="BQ26" i="6"/>
  <c r="BP26" i="6"/>
  <c r="BO26" i="6"/>
  <c r="BN26" i="6"/>
  <c r="BM26" i="6"/>
  <c r="BK26" i="6"/>
  <c r="DM26" i="6" s="1"/>
  <c r="BJ26" i="6"/>
  <c r="DL26" i="6" s="1"/>
  <c r="BI26" i="6"/>
  <c r="DK26" i="6" s="1"/>
  <c r="BH26" i="6"/>
  <c r="DJ26" i="6" s="1"/>
  <c r="BG26" i="6"/>
  <c r="DI26" i="6" s="1"/>
  <c r="BF26" i="6"/>
  <c r="DH26" i="6" s="1"/>
  <c r="BE26" i="6"/>
  <c r="DG26" i="6" s="1"/>
  <c r="BD26" i="6"/>
  <c r="DF26" i="6" s="1"/>
  <c r="BB26" i="6"/>
  <c r="BA26" i="6"/>
  <c r="AZ26" i="6"/>
  <c r="AY26" i="6"/>
  <c r="AX26" i="6"/>
  <c r="AW26" i="6"/>
  <c r="AV26" i="6"/>
  <c r="AU26" i="6"/>
  <c r="AR26" i="6"/>
  <c r="AQ26" i="6"/>
  <c r="L26" i="6"/>
  <c r="K26" i="6"/>
  <c r="J26" i="6"/>
  <c r="I26" i="6"/>
  <c r="H26" i="6"/>
  <c r="G26" i="6"/>
  <c r="F26" i="6"/>
  <c r="E26" i="6"/>
  <c r="D26" i="6"/>
  <c r="C26" i="6"/>
  <c r="CW25" i="6"/>
  <c r="CL25" i="6"/>
  <c r="DD25" i="6" s="1"/>
  <c r="CK25" i="6"/>
  <c r="DC25" i="6" s="1"/>
  <c r="CJ25" i="6"/>
  <c r="DB25" i="6" s="1"/>
  <c r="CI25" i="6"/>
  <c r="DA25" i="6" s="1"/>
  <c r="CH25" i="6"/>
  <c r="CZ25" i="6" s="1"/>
  <c r="CG25" i="6"/>
  <c r="CY25" i="6" s="1"/>
  <c r="CF25" i="6"/>
  <c r="CX25" i="6" s="1"/>
  <c r="CE25" i="6"/>
  <c r="CC25" i="6"/>
  <c r="CB25" i="6"/>
  <c r="CA25" i="6"/>
  <c r="BZ25" i="6"/>
  <c r="BY25" i="6"/>
  <c r="BX25" i="6"/>
  <c r="BW25" i="6"/>
  <c r="BV25" i="6"/>
  <c r="BT25" i="6"/>
  <c r="BS25" i="6"/>
  <c r="BR25" i="6"/>
  <c r="BQ25" i="6"/>
  <c r="BP25" i="6"/>
  <c r="BO25" i="6"/>
  <c r="BN25" i="6"/>
  <c r="BM25" i="6"/>
  <c r="BK25" i="6"/>
  <c r="DM25" i="6" s="1"/>
  <c r="BJ25" i="6"/>
  <c r="DL25" i="6" s="1"/>
  <c r="BI25" i="6"/>
  <c r="DK25" i="6" s="1"/>
  <c r="BH25" i="6"/>
  <c r="DJ25" i="6" s="1"/>
  <c r="BG25" i="6"/>
  <c r="DI25" i="6" s="1"/>
  <c r="BF25" i="6"/>
  <c r="DH25" i="6" s="1"/>
  <c r="BE25" i="6"/>
  <c r="DG25" i="6" s="1"/>
  <c r="BD25" i="6"/>
  <c r="DF25" i="6" s="1"/>
  <c r="BB25" i="6"/>
  <c r="BA25" i="6"/>
  <c r="AZ25" i="6"/>
  <c r="AY25" i="6"/>
  <c r="AX25" i="6"/>
  <c r="AW25" i="6"/>
  <c r="AV25" i="6"/>
  <c r="AU25" i="6"/>
  <c r="AR25" i="6"/>
  <c r="AQ25" i="6"/>
  <c r="L25" i="6"/>
  <c r="K25" i="6"/>
  <c r="J25" i="6"/>
  <c r="I25" i="6"/>
  <c r="H25" i="6"/>
  <c r="G25" i="6"/>
  <c r="F25" i="6"/>
  <c r="E25" i="6"/>
  <c r="D25" i="6"/>
  <c r="C25" i="6"/>
  <c r="CL24" i="6"/>
  <c r="DD24" i="6" s="1"/>
  <c r="CK24" i="6"/>
  <c r="DC24" i="6" s="1"/>
  <c r="CJ24" i="6"/>
  <c r="DB24" i="6" s="1"/>
  <c r="CI24" i="6"/>
  <c r="DA24" i="6" s="1"/>
  <c r="CH24" i="6"/>
  <c r="CZ24" i="6" s="1"/>
  <c r="CG24" i="6"/>
  <c r="CY24" i="6" s="1"/>
  <c r="CF24" i="6"/>
  <c r="CX24" i="6" s="1"/>
  <c r="CE24" i="6"/>
  <c r="CW24" i="6" s="1"/>
  <c r="CC24" i="6"/>
  <c r="CB24" i="6"/>
  <c r="CA24" i="6"/>
  <c r="BZ24" i="6"/>
  <c r="BY24" i="6"/>
  <c r="BX24" i="6"/>
  <c r="BW24" i="6"/>
  <c r="BV24" i="6"/>
  <c r="BT24" i="6"/>
  <c r="BS24" i="6"/>
  <c r="BR24" i="6"/>
  <c r="BQ24" i="6"/>
  <c r="BP24" i="6"/>
  <c r="BO24" i="6"/>
  <c r="BN24" i="6"/>
  <c r="BM24" i="6"/>
  <c r="BK24" i="6"/>
  <c r="DM24" i="6" s="1"/>
  <c r="BJ24" i="6"/>
  <c r="DL24" i="6" s="1"/>
  <c r="BI24" i="6"/>
  <c r="DK24" i="6" s="1"/>
  <c r="BH24" i="6"/>
  <c r="DJ24" i="6" s="1"/>
  <c r="BG24" i="6"/>
  <c r="DI24" i="6" s="1"/>
  <c r="BF24" i="6"/>
  <c r="DH24" i="6" s="1"/>
  <c r="BE24" i="6"/>
  <c r="DG24" i="6" s="1"/>
  <c r="BD24" i="6"/>
  <c r="DF24" i="6" s="1"/>
  <c r="BB24" i="6"/>
  <c r="BA24" i="6"/>
  <c r="AZ24" i="6"/>
  <c r="AY24" i="6"/>
  <c r="AX24" i="6"/>
  <c r="AW24" i="6"/>
  <c r="AV24" i="6"/>
  <c r="AU24" i="6"/>
  <c r="AR24" i="6"/>
  <c r="AQ24" i="6"/>
  <c r="L24" i="6"/>
  <c r="K24" i="6"/>
  <c r="J24" i="6"/>
  <c r="I24" i="6"/>
  <c r="H24" i="6"/>
  <c r="G24" i="6"/>
  <c r="F24" i="6"/>
  <c r="E24" i="6"/>
  <c r="D24" i="6"/>
  <c r="C24" i="6"/>
  <c r="DF23" i="6"/>
  <c r="CW23" i="6"/>
  <c r="CL23" i="6"/>
  <c r="DD23" i="6" s="1"/>
  <c r="CK23" i="6"/>
  <c r="CJ23" i="6"/>
  <c r="CI23" i="6"/>
  <c r="DA23" i="6" s="1"/>
  <c r="CH23" i="6"/>
  <c r="CZ23" i="6" s="1"/>
  <c r="CG23" i="6"/>
  <c r="CF23" i="6"/>
  <c r="CE23" i="6"/>
  <c r="CC23" i="6"/>
  <c r="CB23" i="6"/>
  <c r="CA23" i="6"/>
  <c r="BZ23" i="6"/>
  <c r="BY23" i="6"/>
  <c r="BX23" i="6"/>
  <c r="BW23" i="6"/>
  <c r="BV23" i="6"/>
  <c r="BT23" i="6"/>
  <c r="BS23" i="6"/>
  <c r="BR23" i="6"/>
  <c r="BQ23" i="6"/>
  <c r="BP23" i="6"/>
  <c r="BO23" i="6"/>
  <c r="BN23" i="6"/>
  <c r="BM23" i="6"/>
  <c r="BK23" i="6"/>
  <c r="DM23" i="6" s="1"/>
  <c r="BJ23" i="6"/>
  <c r="BI23" i="6"/>
  <c r="BH23" i="6"/>
  <c r="DJ23" i="6" s="1"/>
  <c r="BG23" i="6"/>
  <c r="DI23" i="6" s="1"/>
  <c r="BF23" i="6"/>
  <c r="BE23" i="6"/>
  <c r="DG23" i="6" s="1"/>
  <c r="BD23" i="6"/>
  <c r="CN23" i="6" s="1"/>
  <c r="BB23" i="6"/>
  <c r="BA23" i="6"/>
  <c r="AZ23" i="6"/>
  <c r="AY23" i="6"/>
  <c r="AX23" i="6"/>
  <c r="AW23" i="6"/>
  <c r="AV23" i="6"/>
  <c r="AU23" i="6"/>
  <c r="AR23" i="6"/>
  <c r="AQ23" i="6"/>
  <c r="L23" i="6"/>
  <c r="K23" i="6"/>
  <c r="J23" i="6"/>
  <c r="I23" i="6"/>
  <c r="H23" i="6"/>
  <c r="G23" i="6"/>
  <c r="F23" i="6"/>
  <c r="E23" i="6"/>
  <c r="D23" i="6"/>
  <c r="C23" i="6"/>
  <c r="DL22" i="6"/>
  <c r="DJ22" i="6"/>
  <c r="DA22" i="6"/>
  <c r="CW22" i="6"/>
  <c r="CT22" i="6"/>
  <c r="CR22" i="6"/>
  <c r="CL22" i="6"/>
  <c r="DD22" i="6" s="1"/>
  <c r="CK22" i="6"/>
  <c r="CJ22" i="6"/>
  <c r="DB22" i="6" s="1"/>
  <c r="CI22" i="6"/>
  <c r="CH22" i="6"/>
  <c r="CZ22" i="6" s="1"/>
  <c r="CG22" i="6"/>
  <c r="CY22" i="6" s="1"/>
  <c r="CF22" i="6"/>
  <c r="CX22" i="6" s="1"/>
  <c r="CE22" i="6"/>
  <c r="CC22" i="6"/>
  <c r="CB22" i="6"/>
  <c r="CA22" i="6"/>
  <c r="BZ22" i="6"/>
  <c r="BY22" i="6"/>
  <c r="BX22" i="6"/>
  <c r="BW22" i="6"/>
  <c r="BV22" i="6"/>
  <c r="BT22" i="6"/>
  <c r="BS22" i="6"/>
  <c r="BR22" i="6"/>
  <c r="BQ22" i="6"/>
  <c r="BP22" i="6"/>
  <c r="BO22" i="6"/>
  <c r="BN22" i="6"/>
  <c r="BM22" i="6"/>
  <c r="BK22" i="6"/>
  <c r="DM22" i="6" s="1"/>
  <c r="BJ22" i="6"/>
  <c r="DC22" i="6" s="1"/>
  <c r="BI22" i="6"/>
  <c r="DK22" i="6" s="1"/>
  <c r="BH22" i="6"/>
  <c r="BG22" i="6"/>
  <c r="DI22" i="6" s="1"/>
  <c r="BF22" i="6"/>
  <c r="DH22" i="6" s="1"/>
  <c r="BE22" i="6"/>
  <c r="DG22" i="6" s="1"/>
  <c r="BD22" i="6"/>
  <c r="DF22" i="6" s="1"/>
  <c r="BB22" i="6"/>
  <c r="BA22" i="6"/>
  <c r="AZ22" i="6"/>
  <c r="AY22" i="6"/>
  <c r="AX22" i="6"/>
  <c r="AW22" i="6"/>
  <c r="AV22" i="6"/>
  <c r="AU22" i="6"/>
  <c r="AR22" i="6"/>
  <c r="AQ22" i="6"/>
  <c r="L22" i="6"/>
  <c r="K22" i="6"/>
  <c r="J22" i="6"/>
  <c r="I22" i="6"/>
  <c r="H22" i="6"/>
  <c r="G22" i="6"/>
  <c r="F22" i="6"/>
  <c r="E22" i="6"/>
  <c r="D22" i="6"/>
  <c r="C22" i="6"/>
  <c r="DL21" i="6"/>
  <c r="DK21" i="6"/>
  <c r="DJ21" i="6"/>
  <c r="DC21" i="6"/>
  <c r="CY21" i="6"/>
  <c r="CX21" i="6"/>
  <c r="CT21" i="6"/>
  <c r="CS21" i="6"/>
  <c r="CR21" i="6"/>
  <c r="CL21" i="6"/>
  <c r="DD21" i="6" s="1"/>
  <c r="CK21" i="6"/>
  <c r="CJ21" i="6"/>
  <c r="DB21" i="6" s="1"/>
  <c r="CI21" i="6"/>
  <c r="DA21" i="6" s="1"/>
  <c r="CH21" i="6"/>
  <c r="CZ21" i="6" s="1"/>
  <c r="CG21" i="6"/>
  <c r="CF21" i="6"/>
  <c r="CE21" i="6"/>
  <c r="CW21" i="6" s="1"/>
  <c r="CC21" i="6"/>
  <c r="CB21" i="6"/>
  <c r="CA21" i="6"/>
  <c r="BZ21" i="6"/>
  <c r="BY21" i="6"/>
  <c r="BX21" i="6"/>
  <c r="BW21" i="6"/>
  <c r="BV21" i="6"/>
  <c r="BT21" i="6"/>
  <c r="BS21" i="6"/>
  <c r="BR21" i="6"/>
  <c r="BQ21" i="6"/>
  <c r="BP21" i="6"/>
  <c r="BO21" i="6"/>
  <c r="BN21" i="6"/>
  <c r="BM21" i="6"/>
  <c r="BK21" i="6"/>
  <c r="DM21" i="6" s="1"/>
  <c r="BJ21" i="6"/>
  <c r="BI21" i="6"/>
  <c r="BH21" i="6"/>
  <c r="BG21" i="6"/>
  <c r="DI21" i="6" s="1"/>
  <c r="BF21" i="6"/>
  <c r="DH21" i="6" s="1"/>
  <c r="BE21" i="6"/>
  <c r="DG21" i="6" s="1"/>
  <c r="BD21" i="6"/>
  <c r="DF21" i="6" s="1"/>
  <c r="BB21" i="6"/>
  <c r="BA21" i="6"/>
  <c r="AZ21" i="6"/>
  <c r="AY21" i="6"/>
  <c r="AX21" i="6"/>
  <c r="AW21" i="6"/>
  <c r="AV21" i="6"/>
  <c r="AU21" i="6"/>
  <c r="AR21" i="6"/>
  <c r="AQ21" i="6"/>
  <c r="L21" i="6"/>
  <c r="K21" i="6"/>
  <c r="J21" i="6"/>
  <c r="I21" i="6"/>
  <c r="H21" i="6"/>
  <c r="G21" i="6"/>
  <c r="F21" i="6"/>
  <c r="E21" i="6"/>
  <c r="D21" i="6"/>
  <c r="C21" i="6"/>
  <c r="DL20" i="6"/>
  <c r="DJ20" i="6"/>
  <c r="DA20" i="6"/>
  <c r="CW20" i="6"/>
  <c r="CT20" i="6"/>
  <c r="CR20" i="6"/>
  <c r="CL20" i="6"/>
  <c r="DD20" i="6" s="1"/>
  <c r="CK20" i="6"/>
  <c r="DC20" i="6" s="1"/>
  <c r="CJ20" i="6"/>
  <c r="DB20" i="6" s="1"/>
  <c r="CI20" i="6"/>
  <c r="CH20" i="6"/>
  <c r="CZ20" i="6" s="1"/>
  <c r="CG20" i="6"/>
  <c r="CY20" i="6" s="1"/>
  <c r="CF20" i="6"/>
  <c r="CX20" i="6" s="1"/>
  <c r="CE20" i="6"/>
  <c r="CC20" i="6"/>
  <c r="CB20" i="6"/>
  <c r="CA20" i="6"/>
  <c r="BZ20" i="6"/>
  <c r="BY20" i="6"/>
  <c r="BX20" i="6"/>
  <c r="BW20" i="6"/>
  <c r="BV20" i="6"/>
  <c r="BT20" i="6"/>
  <c r="BS20" i="6"/>
  <c r="BR20" i="6"/>
  <c r="BQ20" i="6"/>
  <c r="BP20" i="6"/>
  <c r="BO20" i="6"/>
  <c r="BN20" i="6"/>
  <c r="BM20" i="6"/>
  <c r="BK20" i="6"/>
  <c r="DM20" i="6" s="1"/>
  <c r="BJ20" i="6"/>
  <c r="BI20" i="6"/>
  <c r="DK20" i="6" s="1"/>
  <c r="BH20" i="6"/>
  <c r="BG20" i="6"/>
  <c r="DI20" i="6" s="1"/>
  <c r="BF20" i="6"/>
  <c r="DH20" i="6" s="1"/>
  <c r="BE20" i="6"/>
  <c r="DG20" i="6" s="1"/>
  <c r="BD20" i="6"/>
  <c r="DF20" i="6" s="1"/>
  <c r="BB20" i="6"/>
  <c r="BA20" i="6"/>
  <c r="AZ20" i="6"/>
  <c r="AY20" i="6"/>
  <c r="AX20" i="6"/>
  <c r="AW20" i="6"/>
  <c r="AV20" i="6"/>
  <c r="AU20" i="6"/>
  <c r="AR20" i="6"/>
  <c r="AQ20" i="6"/>
  <c r="L20" i="6"/>
  <c r="K20" i="6"/>
  <c r="J20" i="6"/>
  <c r="I20" i="6"/>
  <c r="H20" i="6"/>
  <c r="G20" i="6"/>
  <c r="F20" i="6"/>
  <c r="E20" i="6"/>
  <c r="D20" i="6"/>
  <c r="C20" i="6"/>
  <c r="CL19" i="6"/>
  <c r="DD19" i="6" s="1"/>
  <c r="CK19" i="6"/>
  <c r="DC19" i="6" s="1"/>
  <c r="CJ19" i="6"/>
  <c r="DB19" i="6" s="1"/>
  <c r="CI19" i="6"/>
  <c r="DA19" i="6" s="1"/>
  <c r="CH19" i="6"/>
  <c r="CZ19" i="6" s="1"/>
  <c r="CG19" i="6"/>
  <c r="CY19" i="6" s="1"/>
  <c r="CF19" i="6"/>
  <c r="CX19" i="6" s="1"/>
  <c r="CE19" i="6"/>
  <c r="CW19" i="6" s="1"/>
  <c r="CC19" i="6"/>
  <c r="CB19" i="6"/>
  <c r="CA19" i="6"/>
  <c r="BZ19" i="6"/>
  <c r="BY19" i="6"/>
  <c r="BX19" i="6"/>
  <c r="BW19" i="6"/>
  <c r="BV19" i="6"/>
  <c r="BT19" i="6"/>
  <c r="BS19" i="6"/>
  <c r="BR19" i="6"/>
  <c r="BQ19" i="6"/>
  <c r="BP19" i="6"/>
  <c r="BO19" i="6"/>
  <c r="BN19" i="6"/>
  <c r="BM19" i="6"/>
  <c r="BK19" i="6"/>
  <c r="DM19" i="6" s="1"/>
  <c r="BJ19" i="6"/>
  <c r="DL19" i="6" s="1"/>
  <c r="BI19" i="6"/>
  <c r="DK19" i="6" s="1"/>
  <c r="BH19" i="6"/>
  <c r="DJ19" i="6" s="1"/>
  <c r="BG19" i="6"/>
  <c r="DI19" i="6" s="1"/>
  <c r="BF19" i="6"/>
  <c r="DH19" i="6" s="1"/>
  <c r="BE19" i="6"/>
  <c r="DG19" i="6" s="1"/>
  <c r="BD19" i="6"/>
  <c r="DF19" i="6" s="1"/>
  <c r="BB19" i="6"/>
  <c r="BA19" i="6"/>
  <c r="AZ19" i="6"/>
  <c r="AY19" i="6"/>
  <c r="AX19" i="6"/>
  <c r="AW19" i="6"/>
  <c r="AV19" i="6"/>
  <c r="AU19" i="6"/>
  <c r="AR19" i="6"/>
  <c r="AQ19" i="6"/>
  <c r="L19" i="6"/>
  <c r="K19" i="6"/>
  <c r="J19" i="6"/>
  <c r="I19" i="6"/>
  <c r="H19" i="6"/>
  <c r="G19" i="6"/>
  <c r="F19" i="6"/>
  <c r="E19" i="6"/>
  <c r="D19" i="6"/>
  <c r="C19" i="6"/>
  <c r="CL18" i="6"/>
  <c r="DD18" i="6" s="1"/>
  <c r="CK18" i="6"/>
  <c r="DC18" i="6" s="1"/>
  <c r="CJ18" i="6"/>
  <c r="DB18" i="6" s="1"/>
  <c r="CI18" i="6"/>
  <c r="DA18" i="6" s="1"/>
  <c r="CH18" i="6"/>
  <c r="CZ18" i="6" s="1"/>
  <c r="CG18" i="6"/>
  <c r="CY18" i="6" s="1"/>
  <c r="CF18" i="6"/>
  <c r="CX18" i="6" s="1"/>
  <c r="CE18" i="6"/>
  <c r="CW18" i="6" s="1"/>
  <c r="CC18" i="6"/>
  <c r="CB18" i="6"/>
  <c r="CA18" i="6"/>
  <c r="BZ18" i="6"/>
  <c r="BY18" i="6"/>
  <c r="BX18" i="6"/>
  <c r="BW18" i="6"/>
  <c r="BV18" i="6"/>
  <c r="BT18" i="6"/>
  <c r="BS18" i="6"/>
  <c r="BR18" i="6"/>
  <c r="BQ18" i="6"/>
  <c r="BP18" i="6"/>
  <c r="BO18" i="6"/>
  <c r="BN18" i="6"/>
  <c r="BM18" i="6"/>
  <c r="BK18" i="6"/>
  <c r="DM18" i="6" s="1"/>
  <c r="BJ18" i="6"/>
  <c r="DL18" i="6" s="1"/>
  <c r="BI18" i="6"/>
  <c r="DK18" i="6" s="1"/>
  <c r="BH18" i="6"/>
  <c r="DJ18" i="6" s="1"/>
  <c r="BG18" i="6"/>
  <c r="DI18" i="6" s="1"/>
  <c r="BF18" i="6"/>
  <c r="DH18" i="6" s="1"/>
  <c r="BE18" i="6"/>
  <c r="DG18" i="6" s="1"/>
  <c r="BD18" i="6"/>
  <c r="DF18" i="6" s="1"/>
  <c r="BB18" i="6"/>
  <c r="BA18" i="6"/>
  <c r="AZ18" i="6"/>
  <c r="AY18" i="6"/>
  <c r="AX18" i="6"/>
  <c r="AW18" i="6"/>
  <c r="AV18" i="6"/>
  <c r="AU18" i="6"/>
  <c r="AR18" i="6"/>
  <c r="AQ18" i="6"/>
  <c r="L18" i="6"/>
  <c r="K18" i="6"/>
  <c r="J18" i="6"/>
  <c r="I18" i="6"/>
  <c r="H18" i="6"/>
  <c r="G18" i="6"/>
  <c r="F18" i="6"/>
  <c r="E18" i="6"/>
  <c r="D18" i="6"/>
  <c r="C18" i="6"/>
  <c r="CL17" i="6"/>
  <c r="DD17" i="6" s="1"/>
  <c r="CK17" i="6"/>
  <c r="DC17" i="6" s="1"/>
  <c r="CJ17" i="6"/>
  <c r="DB17" i="6" s="1"/>
  <c r="CI17" i="6"/>
  <c r="DA17" i="6" s="1"/>
  <c r="CH17" i="6"/>
  <c r="CZ17" i="6" s="1"/>
  <c r="CG17" i="6"/>
  <c r="CY17" i="6" s="1"/>
  <c r="CF17" i="6"/>
  <c r="CX17" i="6" s="1"/>
  <c r="CE17" i="6"/>
  <c r="CW17" i="6" s="1"/>
  <c r="CC17" i="6"/>
  <c r="CB17" i="6"/>
  <c r="CA17" i="6"/>
  <c r="BZ17" i="6"/>
  <c r="BY17" i="6"/>
  <c r="BX17" i="6"/>
  <c r="BW17" i="6"/>
  <c r="BV17" i="6"/>
  <c r="BT17" i="6"/>
  <c r="BS17" i="6"/>
  <c r="BR17" i="6"/>
  <c r="BQ17" i="6"/>
  <c r="BP17" i="6"/>
  <c r="BO17" i="6"/>
  <c r="BN17" i="6"/>
  <c r="BM17" i="6"/>
  <c r="BK17" i="6"/>
  <c r="DM17" i="6" s="1"/>
  <c r="BJ17" i="6"/>
  <c r="DL17" i="6" s="1"/>
  <c r="BI17" i="6"/>
  <c r="DK17" i="6" s="1"/>
  <c r="BH17" i="6"/>
  <c r="DJ17" i="6" s="1"/>
  <c r="BG17" i="6"/>
  <c r="DI17" i="6" s="1"/>
  <c r="BF17" i="6"/>
  <c r="DH17" i="6" s="1"/>
  <c r="BE17" i="6"/>
  <c r="DG17" i="6" s="1"/>
  <c r="BD17" i="6"/>
  <c r="DF17" i="6" s="1"/>
  <c r="BB17" i="6"/>
  <c r="BA17" i="6"/>
  <c r="AZ17" i="6"/>
  <c r="AY17" i="6"/>
  <c r="AX17" i="6"/>
  <c r="AW17" i="6"/>
  <c r="AV17" i="6"/>
  <c r="AU17" i="6"/>
  <c r="AR17" i="6"/>
  <c r="AQ17" i="6"/>
  <c r="L17" i="6"/>
  <c r="K17" i="6"/>
  <c r="J17" i="6"/>
  <c r="I17" i="6"/>
  <c r="H17" i="6"/>
  <c r="G17" i="6"/>
  <c r="F17" i="6"/>
  <c r="E17" i="6"/>
  <c r="D17" i="6"/>
  <c r="C17" i="6"/>
  <c r="CL16" i="6"/>
  <c r="DD16" i="6" s="1"/>
  <c r="CK16" i="6"/>
  <c r="DC16" i="6" s="1"/>
  <c r="CJ16" i="6"/>
  <c r="DB16" i="6" s="1"/>
  <c r="CI16" i="6"/>
  <c r="DA16" i="6" s="1"/>
  <c r="CH16" i="6"/>
  <c r="CZ16" i="6" s="1"/>
  <c r="CG16" i="6"/>
  <c r="CY16" i="6" s="1"/>
  <c r="CF16" i="6"/>
  <c r="CX16" i="6" s="1"/>
  <c r="CE16" i="6"/>
  <c r="CW16" i="6" s="1"/>
  <c r="CC16" i="6"/>
  <c r="CB16" i="6"/>
  <c r="CA16" i="6"/>
  <c r="BZ16" i="6"/>
  <c r="BY16" i="6"/>
  <c r="BX16" i="6"/>
  <c r="BW16" i="6"/>
  <c r="BV16" i="6"/>
  <c r="BT16" i="6"/>
  <c r="BS16" i="6"/>
  <c r="BR16" i="6"/>
  <c r="BQ16" i="6"/>
  <c r="BP16" i="6"/>
  <c r="BO16" i="6"/>
  <c r="BN16" i="6"/>
  <c r="BM16" i="6"/>
  <c r="BK16" i="6"/>
  <c r="DM16" i="6" s="1"/>
  <c r="BJ16" i="6"/>
  <c r="DL16" i="6" s="1"/>
  <c r="BI16" i="6"/>
  <c r="DK16" i="6" s="1"/>
  <c r="BH16" i="6"/>
  <c r="DJ16" i="6" s="1"/>
  <c r="BG16" i="6"/>
  <c r="DI16" i="6" s="1"/>
  <c r="BF16" i="6"/>
  <c r="DH16" i="6" s="1"/>
  <c r="BE16" i="6"/>
  <c r="DG16" i="6" s="1"/>
  <c r="BD16" i="6"/>
  <c r="DF16" i="6" s="1"/>
  <c r="BB16" i="6"/>
  <c r="BA16" i="6"/>
  <c r="AZ16" i="6"/>
  <c r="AY16" i="6"/>
  <c r="AX16" i="6"/>
  <c r="AW16" i="6"/>
  <c r="AV16" i="6"/>
  <c r="AU16" i="6"/>
  <c r="AR16" i="6"/>
  <c r="AQ16" i="6"/>
  <c r="L16" i="6"/>
  <c r="K16" i="6"/>
  <c r="J16" i="6"/>
  <c r="I16" i="6"/>
  <c r="H16" i="6"/>
  <c r="G16" i="6"/>
  <c r="F16" i="6"/>
  <c r="E16" i="6"/>
  <c r="D16" i="6"/>
  <c r="C16" i="6"/>
  <c r="CL15" i="6"/>
  <c r="DD15" i="6" s="1"/>
  <c r="CK15" i="6"/>
  <c r="DC15" i="6" s="1"/>
  <c r="CJ15" i="6"/>
  <c r="DB15" i="6" s="1"/>
  <c r="CI15" i="6"/>
  <c r="DA15" i="6" s="1"/>
  <c r="CH15" i="6"/>
  <c r="CZ15" i="6" s="1"/>
  <c r="CG15" i="6"/>
  <c r="CY15" i="6" s="1"/>
  <c r="CF15" i="6"/>
  <c r="CX15" i="6" s="1"/>
  <c r="CE15" i="6"/>
  <c r="CW15" i="6" s="1"/>
  <c r="CC15" i="6"/>
  <c r="CB15" i="6"/>
  <c r="CA15" i="6"/>
  <c r="BZ15" i="6"/>
  <c r="BY15" i="6"/>
  <c r="BX15" i="6"/>
  <c r="BW15" i="6"/>
  <c r="BV15" i="6"/>
  <c r="BT15" i="6"/>
  <c r="BS15" i="6"/>
  <c r="BR15" i="6"/>
  <c r="BQ15" i="6"/>
  <c r="BP15" i="6"/>
  <c r="BO15" i="6"/>
  <c r="BN15" i="6"/>
  <c r="BM15" i="6"/>
  <c r="BK15" i="6"/>
  <c r="DM15" i="6" s="1"/>
  <c r="BJ15" i="6"/>
  <c r="DL15" i="6" s="1"/>
  <c r="BI15" i="6"/>
  <c r="DK15" i="6" s="1"/>
  <c r="BH15" i="6"/>
  <c r="DJ15" i="6" s="1"/>
  <c r="BG15" i="6"/>
  <c r="DI15" i="6" s="1"/>
  <c r="BF15" i="6"/>
  <c r="DH15" i="6" s="1"/>
  <c r="BE15" i="6"/>
  <c r="CO15" i="6" s="1"/>
  <c r="BD15" i="6"/>
  <c r="DF15" i="6" s="1"/>
  <c r="BB15" i="6"/>
  <c r="BA15" i="6"/>
  <c r="AZ15" i="6"/>
  <c r="AY15" i="6"/>
  <c r="AX15" i="6"/>
  <c r="AW15" i="6"/>
  <c r="AV15" i="6"/>
  <c r="AU15" i="6"/>
  <c r="AR15" i="6"/>
  <c r="AQ15" i="6"/>
  <c r="L15" i="6"/>
  <c r="K15" i="6"/>
  <c r="J15" i="6"/>
  <c r="I15" i="6"/>
  <c r="H15" i="6"/>
  <c r="G15" i="6"/>
  <c r="F15" i="6"/>
  <c r="E15" i="6"/>
  <c r="D15" i="6"/>
  <c r="C15" i="6"/>
  <c r="CL14" i="6"/>
  <c r="DD14" i="6" s="1"/>
  <c r="CK14" i="6"/>
  <c r="DC14" i="6" s="1"/>
  <c r="CJ14" i="6"/>
  <c r="DB14" i="6" s="1"/>
  <c r="CI14" i="6"/>
  <c r="DA14" i="6" s="1"/>
  <c r="CH14" i="6"/>
  <c r="CZ14" i="6" s="1"/>
  <c r="CG14" i="6"/>
  <c r="CY14" i="6" s="1"/>
  <c r="CF14" i="6"/>
  <c r="CX14" i="6" s="1"/>
  <c r="CE14" i="6"/>
  <c r="CW14" i="6" s="1"/>
  <c r="CC14" i="6"/>
  <c r="CB14" i="6"/>
  <c r="CA14" i="6"/>
  <c r="BZ14" i="6"/>
  <c r="BY14" i="6"/>
  <c r="BX14" i="6"/>
  <c r="BW14" i="6"/>
  <c r="BV14" i="6"/>
  <c r="BT14" i="6"/>
  <c r="BS14" i="6"/>
  <c r="BR14" i="6"/>
  <c r="BQ14" i="6"/>
  <c r="BP14" i="6"/>
  <c r="BO14" i="6"/>
  <c r="BN14" i="6"/>
  <c r="BM14" i="6"/>
  <c r="BK14" i="6"/>
  <c r="DM14" i="6" s="1"/>
  <c r="BJ14" i="6"/>
  <c r="DL14" i="6" s="1"/>
  <c r="BI14" i="6"/>
  <c r="DK14" i="6" s="1"/>
  <c r="BH14" i="6"/>
  <c r="DJ14" i="6" s="1"/>
  <c r="BG14" i="6"/>
  <c r="DI14" i="6" s="1"/>
  <c r="BF14" i="6"/>
  <c r="DH14" i="6" s="1"/>
  <c r="BE14" i="6"/>
  <c r="DG14" i="6" s="1"/>
  <c r="BD14" i="6"/>
  <c r="DF14" i="6" s="1"/>
  <c r="BB14" i="6"/>
  <c r="BA14" i="6"/>
  <c r="AZ14" i="6"/>
  <c r="AY14" i="6"/>
  <c r="AX14" i="6"/>
  <c r="AW14" i="6"/>
  <c r="AV14" i="6"/>
  <c r="AU14" i="6"/>
  <c r="AR14" i="6"/>
  <c r="AQ14" i="6"/>
  <c r="L14" i="6"/>
  <c r="K14" i="6"/>
  <c r="J14" i="6"/>
  <c r="I14" i="6"/>
  <c r="H14" i="6"/>
  <c r="G14" i="6"/>
  <c r="F14" i="6"/>
  <c r="E14" i="6"/>
  <c r="D14" i="6"/>
  <c r="C14" i="6"/>
  <c r="CL13" i="6"/>
  <c r="DD13" i="6" s="1"/>
  <c r="CK13" i="6"/>
  <c r="DC13" i="6" s="1"/>
  <c r="CJ13" i="6"/>
  <c r="DB13" i="6" s="1"/>
  <c r="CI13" i="6"/>
  <c r="DA13" i="6" s="1"/>
  <c r="CH13" i="6"/>
  <c r="CZ13" i="6" s="1"/>
  <c r="CG13" i="6"/>
  <c r="CY13" i="6" s="1"/>
  <c r="CF13" i="6"/>
  <c r="CX13" i="6" s="1"/>
  <c r="CE13" i="6"/>
  <c r="CW13" i="6" s="1"/>
  <c r="CC13" i="6"/>
  <c r="CB13" i="6"/>
  <c r="CA13" i="6"/>
  <c r="BZ13" i="6"/>
  <c r="BY13" i="6"/>
  <c r="BX13" i="6"/>
  <c r="BW13" i="6"/>
  <c r="BV13" i="6"/>
  <c r="BT13" i="6"/>
  <c r="BS13" i="6"/>
  <c r="BR13" i="6"/>
  <c r="BQ13" i="6"/>
  <c r="BP13" i="6"/>
  <c r="BO13" i="6"/>
  <c r="BN13" i="6"/>
  <c r="BM13" i="6"/>
  <c r="BK13" i="6"/>
  <c r="DM13" i="6" s="1"/>
  <c r="BJ13" i="6"/>
  <c r="DL13" i="6" s="1"/>
  <c r="BI13" i="6"/>
  <c r="DK13" i="6" s="1"/>
  <c r="BH13" i="6"/>
  <c r="DJ13" i="6" s="1"/>
  <c r="BG13" i="6"/>
  <c r="DI13" i="6" s="1"/>
  <c r="BF13" i="6"/>
  <c r="DH13" i="6" s="1"/>
  <c r="BE13" i="6"/>
  <c r="DG13" i="6" s="1"/>
  <c r="BD13" i="6"/>
  <c r="DF13" i="6" s="1"/>
  <c r="BB13" i="6"/>
  <c r="BA13" i="6"/>
  <c r="AZ13" i="6"/>
  <c r="AY13" i="6"/>
  <c r="AX13" i="6"/>
  <c r="AW13" i="6"/>
  <c r="AV13" i="6"/>
  <c r="AU13" i="6"/>
  <c r="AR13" i="6"/>
  <c r="AQ13" i="6"/>
  <c r="L13" i="6"/>
  <c r="K13" i="6"/>
  <c r="J13" i="6"/>
  <c r="I13" i="6"/>
  <c r="H13" i="6"/>
  <c r="G13" i="6"/>
  <c r="F13" i="6"/>
  <c r="E13" i="6"/>
  <c r="D13" i="6"/>
  <c r="C13" i="6"/>
  <c r="CL12" i="6"/>
  <c r="DD12" i="6" s="1"/>
  <c r="CK12" i="6"/>
  <c r="DC12" i="6" s="1"/>
  <c r="CJ12" i="6"/>
  <c r="DB12" i="6" s="1"/>
  <c r="CI12" i="6"/>
  <c r="DA12" i="6" s="1"/>
  <c r="CH12" i="6"/>
  <c r="CZ12" i="6" s="1"/>
  <c r="CG12" i="6"/>
  <c r="CY12" i="6" s="1"/>
  <c r="CF12" i="6"/>
  <c r="CX12" i="6" s="1"/>
  <c r="CE12" i="6"/>
  <c r="CW12" i="6" s="1"/>
  <c r="CC12" i="6"/>
  <c r="CB12" i="6"/>
  <c r="CA12" i="6"/>
  <c r="BZ12" i="6"/>
  <c r="BY12" i="6"/>
  <c r="BX12" i="6"/>
  <c r="BW12" i="6"/>
  <c r="BV12" i="6"/>
  <c r="BT12" i="6"/>
  <c r="BS12" i="6"/>
  <c r="BR12" i="6"/>
  <c r="BQ12" i="6"/>
  <c r="BP12" i="6"/>
  <c r="BO12" i="6"/>
  <c r="BN12" i="6"/>
  <c r="BM12" i="6"/>
  <c r="BK12" i="6"/>
  <c r="DM12" i="6" s="1"/>
  <c r="BJ12" i="6"/>
  <c r="CT12" i="6" s="1"/>
  <c r="BI12" i="6"/>
  <c r="DK12" i="6" s="1"/>
  <c r="BH12" i="6"/>
  <c r="DJ12" i="6" s="1"/>
  <c r="BG12" i="6"/>
  <c r="DI12" i="6" s="1"/>
  <c r="BF12" i="6"/>
  <c r="DH12" i="6" s="1"/>
  <c r="BE12" i="6"/>
  <c r="DG12" i="6" s="1"/>
  <c r="BD12" i="6"/>
  <c r="DF12" i="6" s="1"/>
  <c r="BB12" i="6"/>
  <c r="BA12" i="6"/>
  <c r="AZ12" i="6"/>
  <c r="AY12" i="6"/>
  <c r="AX12" i="6"/>
  <c r="AW12" i="6"/>
  <c r="AV12" i="6"/>
  <c r="AU12" i="6"/>
  <c r="AR12" i="6"/>
  <c r="AQ12" i="6"/>
  <c r="L12" i="6"/>
  <c r="K12" i="6"/>
  <c r="J12" i="6"/>
  <c r="I12" i="6"/>
  <c r="H12" i="6"/>
  <c r="G12" i="6"/>
  <c r="F12" i="6"/>
  <c r="E12" i="6"/>
  <c r="D12" i="6"/>
  <c r="C12" i="6"/>
  <c r="CL11" i="6"/>
  <c r="DD11" i="6" s="1"/>
  <c r="CK11" i="6"/>
  <c r="DC11" i="6" s="1"/>
  <c r="CJ11" i="6"/>
  <c r="DB11" i="6" s="1"/>
  <c r="CI11" i="6"/>
  <c r="DA11" i="6" s="1"/>
  <c r="CH11" i="6"/>
  <c r="CZ11" i="6" s="1"/>
  <c r="CG11" i="6"/>
  <c r="CY11" i="6" s="1"/>
  <c r="CF11" i="6"/>
  <c r="CX11" i="6" s="1"/>
  <c r="CE11" i="6"/>
  <c r="CW11" i="6" s="1"/>
  <c r="CC11" i="6"/>
  <c r="CB11" i="6"/>
  <c r="CA11" i="6"/>
  <c r="BZ11" i="6"/>
  <c r="BY11" i="6"/>
  <c r="BX11" i="6"/>
  <c r="BW11" i="6"/>
  <c r="BV11" i="6"/>
  <c r="BT11" i="6"/>
  <c r="BS11" i="6"/>
  <c r="BR11" i="6"/>
  <c r="BQ11" i="6"/>
  <c r="BP11" i="6"/>
  <c r="BO11" i="6"/>
  <c r="BN11" i="6"/>
  <c r="BM11" i="6"/>
  <c r="BK11" i="6"/>
  <c r="DM11" i="6" s="1"/>
  <c r="BJ11" i="6"/>
  <c r="DL11" i="6" s="1"/>
  <c r="BI11" i="6"/>
  <c r="DK11" i="6" s="1"/>
  <c r="BH11" i="6"/>
  <c r="DJ11" i="6" s="1"/>
  <c r="BG11" i="6"/>
  <c r="DI11" i="6" s="1"/>
  <c r="BF11" i="6"/>
  <c r="DH11" i="6" s="1"/>
  <c r="BE11" i="6"/>
  <c r="DG11" i="6" s="1"/>
  <c r="BD11" i="6"/>
  <c r="DF11" i="6" s="1"/>
  <c r="BB11" i="6"/>
  <c r="BA11" i="6"/>
  <c r="AZ11" i="6"/>
  <c r="AY11" i="6"/>
  <c r="AX11" i="6"/>
  <c r="AW11" i="6"/>
  <c r="AV11" i="6"/>
  <c r="AU11" i="6"/>
  <c r="AR11" i="6"/>
  <c r="AQ11" i="6"/>
  <c r="L11" i="6"/>
  <c r="K11" i="6"/>
  <c r="J11" i="6"/>
  <c r="I11" i="6"/>
  <c r="H11" i="6"/>
  <c r="G11" i="6"/>
  <c r="F11" i="6"/>
  <c r="E11" i="6"/>
  <c r="D11" i="6"/>
  <c r="C11" i="6"/>
  <c r="CL10" i="6"/>
  <c r="DD10" i="6" s="1"/>
  <c r="CK10" i="6"/>
  <c r="DC10" i="6" s="1"/>
  <c r="CJ10" i="6"/>
  <c r="DB10" i="6" s="1"/>
  <c r="CI10" i="6"/>
  <c r="DA10" i="6" s="1"/>
  <c r="CH10" i="6"/>
  <c r="CZ10" i="6" s="1"/>
  <c r="CG10" i="6"/>
  <c r="CY10" i="6" s="1"/>
  <c r="CF10" i="6"/>
  <c r="CX10" i="6" s="1"/>
  <c r="CE10" i="6"/>
  <c r="CW10" i="6" s="1"/>
  <c r="CC10" i="6"/>
  <c r="CB10" i="6"/>
  <c r="CA10" i="6"/>
  <c r="BZ10" i="6"/>
  <c r="BY10" i="6"/>
  <c r="BX10" i="6"/>
  <c r="BW10" i="6"/>
  <c r="BV10" i="6"/>
  <c r="BT10" i="6"/>
  <c r="BS10" i="6"/>
  <c r="BR10" i="6"/>
  <c r="BQ10" i="6"/>
  <c r="BP10" i="6"/>
  <c r="BO10" i="6"/>
  <c r="BN10" i="6"/>
  <c r="BM10" i="6"/>
  <c r="BK10" i="6"/>
  <c r="DM10" i="6" s="1"/>
  <c r="BJ10" i="6"/>
  <c r="DL10" i="6" s="1"/>
  <c r="BI10" i="6"/>
  <c r="DK10" i="6" s="1"/>
  <c r="BH10" i="6"/>
  <c r="DJ10" i="6" s="1"/>
  <c r="BG10" i="6"/>
  <c r="DI10" i="6" s="1"/>
  <c r="BF10" i="6"/>
  <c r="DH10" i="6" s="1"/>
  <c r="BE10" i="6"/>
  <c r="DG10" i="6" s="1"/>
  <c r="BD10" i="6"/>
  <c r="DF10" i="6" s="1"/>
  <c r="BB10" i="6"/>
  <c r="BA10" i="6"/>
  <c r="AZ10" i="6"/>
  <c r="AY10" i="6"/>
  <c r="AX10" i="6"/>
  <c r="AW10" i="6"/>
  <c r="AV10" i="6"/>
  <c r="AU10" i="6"/>
  <c r="AR10" i="6"/>
  <c r="AQ10" i="6"/>
  <c r="L10" i="6"/>
  <c r="K10" i="6"/>
  <c r="J10" i="6"/>
  <c r="I10" i="6"/>
  <c r="H10" i="6"/>
  <c r="G10" i="6"/>
  <c r="F10" i="6"/>
  <c r="E10" i="6"/>
  <c r="D10" i="6"/>
  <c r="C10" i="6"/>
  <c r="CL9" i="6"/>
  <c r="DD9" i="6" s="1"/>
  <c r="CK9" i="6"/>
  <c r="DC9" i="6" s="1"/>
  <c r="CJ9" i="6"/>
  <c r="DB9" i="6" s="1"/>
  <c r="CI9" i="6"/>
  <c r="DA9" i="6" s="1"/>
  <c r="CH9" i="6"/>
  <c r="CZ9" i="6" s="1"/>
  <c r="CG9" i="6"/>
  <c r="CY9" i="6" s="1"/>
  <c r="CF9" i="6"/>
  <c r="CX9" i="6" s="1"/>
  <c r="CE9" i="6"/>
  <c r="CW9" i="6" s="1"/>
  <c r="CC9" i="6"/>
  <c r="CB9" i="6"/>
  <c r="CA9" i="6"/>
  <c r="BZ9" i="6"/>
  <c r="BY9" i="6"/>
  <c r="BX9" i="6"/>
  <c r="BW9" i="6"/>
  <c r="BV9" i="6"/>
  <c r="BT9" i="6"/>
  <c r="BS9" i="6"/>
  <c r="BR9" i="6"/>
  <c r="BQ9" i="6"/>
  <c r="BP9" i="6"/>
  <c r="BO9" i="6"/>
  <c r="BN9" i="6"/>
  <c r="BM9" i="6"/>
  <c r="BK9" i="6"/>
  <c r="DM9" i="6" s="1"/>
  <c r="BJ9" i="6"/>
  <c r="DL9" i="6" s="1"/>
  <c r="BI9" i="6"/>
  <c r="DK9" i="6" s="1"/>
  <c r="BH9" i="6"/>
  <c r="DJ9" i="6" s="1"/>
  <c r="BG9" i="6"/>
  <c r="DI9" i="6" s="1"/>
  <c r="BF9" i="6"/>
  <c r="DH9" i="6" s="1"/>
  <c r="BE9" i="6"/>
  <c r="DG9" i="6" s="1"/>
  <c r="BD9" i="6"/>
  <c r="DF9" i="6" s="1"/>
  <c r="BB9" i="6"/>
  <c r="BA9" i="6"/>
  <c r="AZ9" i="6"/>
  <c r="AY9" i="6"/>
  <c r="AX9" i="6"/>
  <c r="AW9" i="6"/>
  <c r="AV9" i="6"/>
  <c r="AU9" i="6"/>
  <c r="AR9" i="6"/>
  <c r="AQ9" i="6"/>
  <c r="L9" i="6"/>
  <c r="K9" i="6"/>
  <c r="J9" i="6"/>
  <c r="I9" i="6"/>
  <c r="H9" i="6"/>
  <c r="G9" i="6"/>
  <c r="F9" i="6"/>
  <c r="E9" i="6"/>
  <c r="D9" i="6"/>
  <c r="C9" i="6"/>
  <c r="CL8" i="6"/>
  <c r="DD8" i="6" s="1"/>
  <c r="CK8" i="6"/>
  <c r="DC8" i="6" s="1"/>
  <c r="CJ8" i="6"/>
  <c r="DB8" i="6" s="1"/>
  <c r="CI8" i="6"/>
  <c r="DA8" i="6" s="1"/>
  <c r="CH8" i="6"/>
  <c r="CZ8" i="6" s="1"/>
  <c r="CG8" i="6"/>
  <c r="CY8" i="6" s="1"/>
  <c r="CF8" i="6"/>
  <c r="CX8" i="6" s="1"/>
  <c r="CE8" i="6"/>
  <c r="CW8" i="6" s="1"/>
  <c r="CC8" i="6"/>
  <c r="CB8" i="6"/>
  <c r="CA8" i="6"/>
  <c r="BZ8" i="6"/>
  <c r="BY8" i="6"/>
  <c r="BX8" i="6"/>
  <c r="BW8" i="6"/>
  <c r="BV8" i="6"/>
  <c r="BT8" i="6"/>
  <c r="BS8" i="6"/>
  <c r="BR8" i="6"/>
  <c r="BQ8" i="6"/>
  <c r="BP8" i="6"/>
  <c r="BO8" i="6"/>
  <c r="BN8" i="6"/>
  <c r="BM8" i="6"/>
  <c r="BK8" i="6"/>
  <c r="DM8" i="6" s="1"/>
  <c r="BJ8" i="6"/>
  <c r="DL8" i="6" s="1"/>
  <c r="BI8" i="6"/>
  <c r="DK8" i="6" s="1"/>
  <c r="BH8" i="6"/>
  <c r="DJ8" i="6" s="1"/>
  <c r="BG8" i="6"/>
  <c r="DI8" i="6" s="1"/>
  <c r="BF8" i="6"/>
  <c r="DH8" i="6" s="1"/>
  <c r="BE8" i="6"/>
  <c r="DG8" i="6" s="1"/>
  <c r="BD8" i="6"/>
  <c r="DF8" i="6" s="1"/>
  <c r="BB8" i="6"/>
  <c r="BA8" i="6"/>
  <c r="AZ8" i="6"/>
  <c r="AY8" i="6"/>
  <c r="AX8" i="6"/>
  <c r="AW8" i="6"/>
  <c r="AV8" i="6"/>
  <c r="AU8" i="6"/>
  <c r="AR8" i="6"/>
  <c r="AQ8" i="6"/>
  <c r="L8" i="6"/>
  <c r="K8" i="6"/>
  <c r="J8" i="6"/>
  <c r="I8" i="6"/>
  <c r="H8" i="6"/>
  <c r="G8" i="6"/>
  <c r="F8" i="6"/>
  <c r="E8" i="6"/>
  <c r="D8" i="6"/>
  <c r="C8" i="6"/>
  <c r="CL7" i="6"/>
  <c r="DD7" i="6" s="1"/>
  <c r="CK7" i="6"/>
  <c r="DC7" i="6" s="1"/>
  <c r="CJ7" i="6"/>
  <c r="DB7" i="6" s="1"/>
  <c r="CI7" i="6"/>
  <c r="DA7" i="6" s="1"/>
  <c r="CH7" i="6"/>
  <c r="CZ7" i="6" s="1"/>
  <c r="CG7" i="6"/>
  <c r="CY7" i="6" s="1"/>
  <c r="CF7" i="6"/>
  <c r="CX7" i="6" s="1"/>
  <c r="CE7" i="6"/>
  <c r="CW7" i="6" s="1"/>
  <c r="CC7" i="6"/>
  <c r="CB7" i="6"/>
  <c r="CA7" i="6"/>
  <c r="BZ7" i="6"/>
  <c r="BY7" i="6"/>
  <c r="BX7" i="6"/>
  <c r="BW7" i="6"/>
  <c r="BV7" i="6"/>
  <c r="BT7" i="6"/>
  <c r="BS7" i="6"/>
  <c r="BR7" i="6"/>
  <c r="BQ7" i="6"/>
  <c r="BP7" i="6"/>
  <c r="BO7" i="6"/>
  <c r="BN7" i="6"/>
  <c r="BM7" i="6"/>
  <c r="BK7" i="6"/>
  <c r="DM7" i="6" s="1"/>
  <c r="BJ7" i="6"/>
  <c r="DL7" i="6" s="1"/>
  <c r="BI7" i="6"/>
  <c r="DK7" i="6" s="1"/>
  <c r="BH7" i="6"/>
  <c r="DJ7" i="6" s="1"/>
  <c r="BG7" i="6"/>
  <c r="DI7" i="6" s="1"/>
  <c r="BF7" i="6"/>
  <c r="DH7" i="6" s="1"/>
  <c r="BE7" i="6"/>
  <c r="DG7" i="6" s="1"/>
  <c r="BD7" i="6"/>
  <c r="DF7" i="6" s="1"/>
  <c r="BB7" i="6"/>
  <c r="BA7" i="6"/>
  <c r="AZ7" i="6"/>
  <c r="AY7" i="6"/>
  <c r="AX7" i="6"/>
  <c r="AW7" i="6"/>
  <c r="AV7" i="6"/>
  <c r="AU7" i="6"/>
  <c r="AR7" i="6"/>
  <c r="AQ7" i="6"/>
  <c r="L7" i="6"/>
  <c r="K7" i="6"/>
  <c r="J7" i="6"/>
  <c r="I7" i="6"/>
  <c r="H7" i="6"/>
  <c r="G7" i="6"/>
  <c r="F7" i="6"/>
  <c r="E7" i="6"/>
  <c r="D7" i="6"/>
  <c r="C7" i="6"/>
  <c r="CL6" i="6"/>
  <c r="DD6" i="6" s="1"/>
  <c r="CK6" i="6"/>
  <c r="DC6" i="6" s="1"/>
  <c r="CJ6" i="6"/>
  <c r="DB6" i="6" s="1"/>
  <c r="CI6" i="6"/>
  <c r="DA6" i="6" s="1"/>
  <c r="CH6" i="6"/>
  <c r="CZ6" i="6" s="1"/>
  <c r="CG6" i="6"/>
  <c r="CY6" i="6" s="1"/>
  <c r="CF6" i="6"/>
  <c r="CX6" i="6" s="1"/>
  <c r="CE6" i="6"/>
  <c r="CW6" i="6" s="1"/>
  <c r="CC6" i="6"/>
  <c r="CB6" i="6"/>
  <c r="CA6" i="6"/>
  <c r="BZ6" i="6"/>
  <c r="BY6" i="6"/>
  <c r="BX6" i="6"/>
  <c r="BW6" i="6"/>
  <c r="BV6" i="6"/>
  <c r="BT6" i="6"/>
  <c r="BS6" i="6"/>
  <c r="BR6" i="6"/>
  <c r="BQ6" i="6"/>
  <c r="BP6" i="6"/>
  <c r="BO6" i="6"/>
  <c r="BN6" i="6"/>
  <c r="BM6" i="6"/>
  <c r="BK6" i="6"/>
  <c r="DM6" i="6" s="1"/>
  <c r="BJ6" i="6"/>
  <c r="DL6" i="6" s="1"/>
  <c r="BI6" i="6"/>
  <c r="DK6" i="6" s="1"/>
  <c r="BH6" i="6"/>
  <c r="DJ6" i="6" s="1"/>
  <c r="BG6" i="6"/>
  <c r="DI6" i="6" s="1"/>
  <c r="BF6" i="6"/>
  <c r="DH6" i="6" s="1"/>
  <c r="BE6" i="6"/>
  <c r="CO6" i="6" s="1"/>
  <c r="BD6" i="6"/>
  <c r="DF6" i="6" s="1"/>
  <c r="BB6" i="6"/>
  <c r="BA6" i="6"/>
  <c r="AZ6" i="6"/>
  <c r="AY6" i="6"/>
  <c r="AX6" i="6"/>
  <c r="AW6" i="6"/>
  <c r="AV6" i="6"/>
  <c r="AU6" i="6"/>
  <c r="AR6" i="6"/>
  <c r="AQ6" i="6"/>
  <c r="L6" i="6"/>
  <c r="K6" i="6"/>
  <c r="J6" i="6"/>
  <c r="I6" i="6"/>
  <c r="H6" i="6"/>
  <c r="G6" i="6"/>
  <c r="F6" i="6"/>
  <c r="E6" i="6"/>
  <c r="D6" i="6"/>
  <c r="C6" i="6"/>
  <c r="CL5" i="6"/>
  <c r="DD5" i="6" s="1"/>
  <c r="CK5" i="6"/>
  <c r="DC5" i="6" s="1"/>
  <c r="CJ5" i="6"/>
  <c r="DB5" i="6" s="1"/>
  <c r="CI5" i="6"/>
  <c r="DA5" i="6" s="1"/>
  <c r="CH5" i="6"/>
  <c r="CZ5" i="6" s="1"/>
  <c r="CG5" i="6"/>
  <c r="CY5" i="6" s="1"/>
  <c r="CF5" i="6"/>
  <c r="CX5" i="6" s="1"/>
  <c r="CE5" i="6"/>
  <c r="CW5" i="6" s="1"/>
  <c r="CC5" i="6"/>
  <c r="CB5" i="6"/>
  <c r="CA5" i="6"/>
  <c r="BZ5" i="6"/>
  <c r="BY5" i="6"/>
  <c r="BX5" i="6"/>
  <c r="BW5" i="6"/>
  <c r="BV5" i="6"/>
  <c r="BT5" i="6"/>
  <c r="BS5" i="6"/>
  <c r="BR5" i="6"/>
  <c r="BQ5" i="6"/>
  <c r="BP5" i="6"/>
  <c r="BO5" i="6"/>
  <c r="BN5" i="6"/>
  <c r="BM5" i="6"/>
  <c r="BK5" i="6"/>
  <c r="DM5" i="6" s="1"/>
  <c r="BJ5" i="6"/>
  <c r="DL5" i="6" s="1"/>
  <c r="BI5" i="6"/>
  <c r="DK5" i="6" s="1"/>
  <c r="BH5" i="6"/>
  <c r="DJ5" i="6" s="1"/>
  <c r="BG5" i="6"/>
  <c r="DI5" i="6" s="1"/>
  <c r="BF5" i="6"/>
  <c r="DH5" i="6" s="1"/>
  <c r="BE5" i="6"/>
  <c r="DG5" i="6" s="1"/>
  <c r="BD5" i="6"/>
  <c r="DF5" i="6" s="1"/>
  <c r="BB5" i="6"/>
  <c r="BA5" i="6"/>
  <c r="AZ5" i="6"/>
  <c r="AY5" i="6"/>
  <c r="AX5" i="6"/>
  <c r="AW5" i="6"/>
  <c r="AV5" i="6"/>
  <c r="AU5" i="6"/>
  <c r="AR5" i="6"/>
  <c r="AQ5" i="6"/>
  <c r="L5" i="6"/>
  <c r="K5" i="6"/>
  <c r="J5" i="6"/>
  <c r="I5" i="6"/>
  <c r="H5" i="6"/>
  <c r="G5" i="6"/>
  <c r="F5" i="6"/>
  <c r="E5" i="6"/>
  <c r="D5" i="6"/>
  <c r="C5" i="6"/>
  <c r="CL4" i="6"/>
  <c r="DD4" i="6" s="1"/>
  <c r="CK4" i="6"/>
  <c r="DC4" i="6" s="1"/>
  <c r="CJ4" i="6"/>
  <c r="DB4" i="6" s="1"/>
  <c r="CI4" i="6"/>
  <c r="DA4" i="6" s="1"/>
  <c r="CH4" i="6"/>
  <c r="CZ4" i="6" s="1"/>
  <c r="CG4" i="6"/>
  <c r="CY4" i="6" s="1"/>
  <c r="CF4" i="6"/>
  <c r="CX4" i="6" s="1"/>
  <c r="CE4" i="6"/>
  <c r="CW4" i="6" s="1"/>
  <c r="CC4" i="6"/>
  <c r="CB4" i="6"/>
  <c r="CA4" i="6"/>
  <c r="BZ4" i="6"/>
  <c r="BY4" i="6"/>
  <c r="BX4" i="6"/>
  <c r="BW4" i="6"/>
  <c r="BV4" i="6"/>
  <c r="BT4" i="6"/>
  <c r="BS4" i="6"/>
  <c r="BR4" i="6"/>
  <c r="BQ4" i="6"/>
  <c r="BP4" i="6"/>
  <c r="BO4" i="6"/>
  <c r="BN4" i="6"/>
  <c r="BM4" i="6"/>
  <c r="BK4" i="6"/>
  <c r="DM4" i="6" s="1"/>
  <c r="BJ4" i="6"/>
  <c r="DL4" i="6" s="1"/>
  <c r="BI4" i="6"/>
  <c r="DK4" i="6" s="1"/>
  <c r="BH4" i="6"/>
  <c r="DJ4" i="6" s="1"/>
  <c r="BG4" i="6"/>
  <c r="DI4" i="6" s="1"/>
  <c r="BF4" i="6"/>
  <c r="DH4" i="6" s="1"/>
  <c r="BE4" i="6"/>
  <c r="DG4" i="6" s="1"/>
  <c r="BD4" i="6"/>
  <c r="DF4" i="6" s="1"/>
  <c r="BB4" i="6"/>
  <c r="BA4" i="6"/>
  <c r="AZ4" i="6"/>
  <c r="AY4" i="6"/>
  <c r="AX4" i="6"/>
  <c r="AW4" i="6"/>
  <c r="AV4" i="6"/>
  <c r="AU4" i="6"/>
  <c r="AR4" i="6"/>
  <c r="AQ4" i="6"/>
  <c r="L4" i="6"/>
  <c r="K4" i="6"/>
  <c r="J4" i="6"/>
  <c r="I4" i="6"/>
  <c r="H4" i="6"/>
  <c r="G4" i="6"/>
  <c r="F4" i="6"/>
  <c r="E4" i="6"/>
  <c r="D4" i="6"/>
  <c r="C4" i="6"/>
  <c r="CL3" i="6"/>
  <c r="CL67" i="6" s="1"/>
  <c r="CK3" i="6"/>
  <c r="CK67" i="6" s="1"/>
  <c r="CJ3" i="6"/>
  <c r="CI3" i="6"/>
  <c r="CI67" i="6" s="1"/>
  <c r="CH3" i="6"/>
  <c r="CH67" i="6" s="1"/>
  <c r="CG3" i="6"/>
  <c r="CG67" i="6" s="1"/>
  <c r="CF3" i="6"/>
  <c r="CF67" i="6" s="1"/>
  <c r="CE3" i="6"/>
  <c r="CE67" i="6" s="1"/>
  <c r="CC3" i="6"/>
  <c r="CB3" i="6"/>
  <c r="CA3" i="6"/>
  <c r="BZ3" i="6"/>
  <c r="BY3" i="6"/>
  <c r="BX3" i="6"/>
  <c r="BW3" i="6"/>
  <c r="BV3" i="6"/>
  <c r="BT3" i="6"/>
  <c r="BT67" i="6" s="1"/>
  <c r="BS3" i="6"/>
  <c r="BS67" i="6" s="1"/>
  <c r="BR3" i="6"/>
  <c r="BR67" i="6" s="1"/>
  <c r="BQ3" i="6"/>
  <c r="BQ67" i="6" s="1"/>
  <c r="BP3" i="6"/>
  <c r="BP67" i="6" s="1"/>
  <c r="BO3" i="6"/>
  <c r="BO67" i="6" s="1"/>
  <c r="BN3" i="6"/>
  <c r="BN67" i="6" s="1"/>
  <c r="BM3" i="6"/>
  <c r="BM67" i="6" s="1"/>
  <c r="BK3" i="6"/>
  <c r="BJ3" i="6"/>
  <c r="DL3" i="6" s="1"/>
  <c r="BI3" i="6"/>
  <c r="BH3" i="6"/>
  <c r="BG3" i="6"/>
  <c r="BF3" i="6"/>
  <c r="BE3" i="6"/>
  <c r="DG3" i="6" s="1"/>
  <c r="BD3" i="6"/>
  <c r="BB3" i="6"/>
  <c r="BB67" i="6" s="1"/>
  <c r="BB68" i="6" s="1"/>
  <c r="BA3" i="6"/>
  <c r="BA67" i="6" s="1"/>
  <c r="BA68" i="6" s="1"/>
  <c r="AZ3" i="6"/>
  <c r="AZ67" i="6" s="1"/>
  <c r="AZ68" i="6" s="1"/>
  <c r="AY3" i="6"/>
  <c r="AY67" i="6" s="1"/>
  <c r="AY68" i="6" s="1"/>
  <c r="AX3" i="6"/>
  <c r="AX67" i="6" s="1"/>
  <c r="AX68" i="6" s="1"/>
  <c r="AW3" i="6"/>
  <c r="AW67" i="6" s="1"/>
  <c r="AW68" i="6" s="1"/>
  <c r="AV3" i="6"/>
  <c r="AV67" i="6" s="1"/>
  <c r="AV68" i="6" s="1"/>
  <c r="AU3" i="6"/>
  <c r="AU67" i="6" s="1"/>
  <c r="AU68" i="6" s="1"/>
  <c r="AR3" i="6"/>
  <c r="AQ3" i="6"/>
  <c r="L3" i="6"/>
  <c r="K3" i="6"/>
  <c r="J3" i="6"/>
  <c r="I3" i="6"/>
  <c r="H3" i="6"/>
  <c r="G3" i="6"/>
  <c r="F3" i="6"/>
  <c r="E3" i="6"/>
  <c r="D3" i="6"/>
  <c r="C3" i="6"/>
  <c r="BI68" i="6" l="1"/>
  <c r="BI67" i="6"/>
  <c r="CJ67" i="6"/>
  <c r="CO3" i="6"/>
  <c r="CS3" i="6"/>
  <c r="CX3" i="6"/>
  <c r="DB3" i="6"/>
  <c r="DK3" i="6"/>
  <c r="CS6" i="6"/>
  <c r="DG6" i="6"/>
  <c r="DG68" i="6" s="1"/>
  <c r="CO10" i="6"/>
  <c r="CO12" i="6"/>
  <c r="CS12" i="6"/>
  <c r="CO13" i="6"/>
  <c r="CS13" i="6"/>
  <c r="CO16" i="6"/>
  <c r="CS16" i="6"/>
  <c r="CO17" i="6"/>
  <c r="CS17" i="6"/>
  <c r="CO18" i="6"/>
  <c r="CS18" i="6"/>
  <c r="CO19" i="6"/>
  <c r="CS19" i="6"/>
  <c r="CO20" i="6"/>
  <c r="CO22" i="6"/>
  <c r="CN24" i="6"/>
  <c r="CN26" i="6"/>
  <c r="CN28" i="6"/>
  <c r="DF28" i="6"/>
  <c r="CO5" i="6"/>
  <c r="CS5" i="6"/>
  <c r="CO9" i="6"/>
  <c r="CS9" i="6"/>
  <c r="CS10" i="6"/>
  <c r="CO14" i="6"/>
  <c r="CS14" i="6"/>
  <c r="BF68" i="6"/>
  <c r="BF67" i="6"/>
  <c r="CB68" i="6"/>
  <c r="CB67" i="6"/>
  <c r="CP3" i="6"/>
  <c r="CT3" i="6"/>
  <c r="CY3" i="6"/>
  <c r="DC3" i="6"/>
  <c r="DH3" i="6"/>
  <c r="CP4" i="6"/>
  <c r="CT4" i="6"/>
  <c r="CP12" i="6"/>
  <c r="DL12" i="6"/>
  <c r="DL68" i="6" s="1"/>
  <c r="CP13" i="6"/>
  <c r="CT13" i="6"/>
  <c r="CP14" i="6"/>
  <c r="CT14" i="6"/>
  <c r="CP15" i="6"/>
  <c r="CT15" i="6"/>
  <c r="CP16" i="6"/>
  <c r="CT16" i="6"/>
  <c r="CP17" i="6"/>
  <c r="CT17" i="6"/>
  <c r="CP18" i="6"/>
  <c r="CT18" i="6"/>
  <c r="CP19" i="6"/>
  <c r="CT19" i="6"/>
  <c r="CP20" i="6"/>
  <c r="CN21" i="6"/>
  <c r="CP22" i="6"/>
  <c r="CR24" i="6"/>
  <c r="CR26" i="6"/>
  <c r="BE68" i="6"/>
  <c r="BE67" i="6"/>
  <c r="CA68" i="6"/>
  <c r="CA67" i="6"/>
  <c r="CO7" i="6"/>
  <c r="CS7" i="6"/>
  <c r="CO8" i="6"/>
  <c r="CS8" i="6"/>
  <c r="CS15" i="6"/>
  <c r="DG15" i="6"/>
  <c r="BJ68" i="6"/>
  <c r="BJ67" i="6"/>
  <c r="CP6" i="6"/>
  <c r="CT6" i="6"/>
  <c r="CP8" i="6"/>
  <c r="CT8" i="6"/>
  <c r="CP9" i="6"/>
  <c r="CT9" i="6"/>
  <c r="BG68" i="6"/>
  <c r="BG67" i="6"/>
  <c r="BK68" i="6"/>
  <c r="BK67" i="6"/>
  <c r="BY68" i="6"/>
  <c r="BY67" i="6"/>
  <c r="CC68" i="6"/>
  <c r="CC67" i="6"/>
  <c r="CQ3" i="6"/>
  <c r="CU3" i="6"/>
  <c r="CZ3" i="6"/>
  <c r="DD3" i="6"/>
  <c r="DI3" i="6"/>
  <c r="DM3" i="6"/>
  <c r="CQ4" i="6"/>
  <c r="CU4" i="6"/>
  <c r="CQ5" i="6"/>
  <c r="CU5" i="6"/>
  <c r="CQ6" i="6"/>
  <c r="CU6" i="6"/>
  <c r="CQ7" i="6"/>
  <c r="CU7" i="6"/>
  <c r="CQ8" i="6"/>
  <c r="CU8" i="6"/>
  <c r="CQ9" i="6"/>
  <c r="CU9" i="6"/>
  <c r="CQ10" i="6"/>
  <c r="CU10" i="6"/>
  <c r="CQ11" i="6"/>
  <c r="CU11" i="6"/>
  <c r="CQ12" i="6"/>
  <c r="CU12" i="6"/>
  <c r="CQ13" i="6"/>
  <c r="CU13" i="6"/>
  <c r="CQ14" i="6"/>
  <c r="CU14" i="6"/>
  <c r="CQ15" i="6"/>
  <c r="CU15" i="6"/>
  <c r="CQ16" i="6"/>
  <c r="CU16" i="6"/>
  <c r="CQ17" i="6"/>
  <c r="CU17" i="6"/>
  <c r="CQ18" i="6"/>
  <c r="CU18" i="6"/>
  <c r="CQ19" i="6"/>
  <c r="CU19" i="6"/>
  <c r="CO21" i="6"/>
  <c r="DK23" i="6"/>
  <c r="CS23" i="6"/>
  <c r="CX23" i="6"/>
  <c r="DB23" i="6"/>
  <c r="CO23" i="6"/>
  <c r="CN25" i="6"/>
  <c r="CN27" i="6"/>
  <c r="DF29" i="6"/>
  <c r="CN29" i="6"/>
  <c r="DJ29" i="6"/>
  <c r="CR29" i="6"/>
  <c r="CW29" i="6"/>
  <c r="DA29" i="6"/>
  <c r="BW68" i="6"/>
  <c r="BW67" i="6"/>
  <c r="CO4" i="6"/>
  <c r="CS4" i="6"/>
  <c r="CO11" i="6"/>
  <c r="CS11" i="6"/>
  <c r="BX68" i="6"/>
  <c r="BX67" i="6"/>
  <c r="CP5" i="6"/>
  <c r="CT5" i="6"/>
  <c r="CP7" i="6"/>
  <c r="CT7" i="6"/>
  <c r="CP10" i="6"/>
  <c r="CT10" i="6"/>
  <c r="CP11" i="6"/>
  <c r="CT11" i="6"/>
  <c r="BD68" i="6"/>
  <c r="BD67" i="6"/>
  <c r="BH68" i="6"/>
  <c r="BH67" i="6"/>
  <c r="BV68" i="6"/>
  <c r="BV67" i="6"/>
  <c r="BZ68" i="6"/>
  <c r="BZ67" i="6"/>
  <c r="CN3" i="6"/>
  <c r="CR3" i="6"/>
  <c r="CW3" i="6"/>
  <c r="CW67" i="6" s="1"/>
  <c r="DA3" i="6"/>
  <c r="DA67" i="6" s="1"/>
  <c r="DF3" i="6"/>
  <c r="DJ3" i="6"/>
  <c r="CN4" i="6"/>
  <c r="CR4" i="6"/>
  <c r="CN5" i="6"/>
  <c r="CR5" i="6"/>
  <c r="CN6" i="6"/>
  <c r="CR6" i="6"/>
  <c r="CN7" i="6"/>
  <c r="CR7" i="6"/>
  <c r="CN8" i="6"/>
  <c r="CR8" i="6"/>
  <c r="CN9" i="6"/>
  <c r="CR9" i="6"/>
  <c r="CN10" i="6"/>
  <c r="CR10" i="6"/>
  <c r="CN11" i="6"/>
  <c r="CR11" i="6"/>
  <c r="CN12" i="6"/>
  <c r="CR12" i="6"/>
  <c r="CN13" i="6"/>
  <c r="CR13" i="6"/>
  <c r="CN14" i="6"/>
  <c r="CR14" i="6"/>
  <c r="CN15" i="6"/>
  <c r="CR15" i="6"/>
  <c r="CN16" i="6"/>
  <c r="CR16" i="6"/>
  <c r="CN17" i="6"/>
  <c r="CR17" i="6"/>
  <c r="CN18" i="6"/>
  <c r="CR18" i="6"/>
  <c r="CN19" i="6"/>
  <c r="CR19" i="6"/>
  <c r="CN20" i="6"/>
  <c r="CS20" i="6"/>
  <c r="CP21" i="6"/>
  <c r="CN22" i="6"/>
  <c r="CS22" i="6"/>
  <c r="DH23" i="6"/>
  <c r="CP23" i="6"/>
  <c r="DL23" i="6"/>
  <c r="CT23" i="6"/>
  <c r="CY23" i="6"/>
  <c r="DC23" i="6"/>
  <c r="CR23" i="6"/>
  <c r="CR25" i="6"/>
  <c r="CR27" i="6"/>
  <c r="CO24" i="6"/>
  <c r="CS24" i="6"/>
  <c r="CO25" i="6"/>
  <c r="CS25" i="6"/>
  <c r="CO26" i="6"/>
  <c r="CS26" i="6"/>
  <c r="CO27" i="6"/>
  <c r="CS27" i="6"/>
  <c r="CO28" i="6"/>
  <c r="CS28" i="6"/>
  <c r="CO29" i="6"/>
  <c r="CS29" i="6"/>
  <c r="CO30" i="6"/>
  <c r="CS30" i="6"/>
  <c r="CO31" i="6"/>
  <c r="CS31" i="6"/>
  <c r="CO32" i="6"/>
  <c r="CS32" i="6"/>
  <c r="CO33" i="6"/>
  <c r="CS33" i="6"/>
  <c r="CO34" i="6"/>
  <c r="CS34" i="6"/>
  <c r="CO35" i="6"/>
  <c r="CS35" i="6"/>
  <c r="CO36" i="6"/>
  <c r="CS36" i="6"/>
  <c r="DI37" i="6"/>
  <c r="CQ37" i="6"/>
  <c r="DM37" i="6"/>
  <c r="CU37" i="6"/>
  <c r="CZ37" i="6"/>
  <c r="DD37" i="6"/>
  <c r="CP24" i="6"/>
  <c r="CT24" i="6"/>
  <c r="CP25" i="6"/>
  <c r="CT25" i="6"/>
  <c r="CP26" i="6"/>
  <c r="CT26" i="6"/>
  <c r="CP27" i="6"/>
  <c r="CT27" i="6"/>
  <c r="CP28" i="6"/>
  <c r="CT28" i="6"/>
  <c r="CP29" i="6"/>
  <c r="CT29" i="6"/>
  <c r="CP30" i="6"/>
  <c r="CT30" i="6"/>
  <c r="CP31" i="6"/>
  <c r="CT31" i="6"/>
  <c r="CP32" i="6"/>
  <c r="CT32" i="6"/>
  <c r="CP33" i="6"/>
  <c r="CT33" i="6"/>
  <c r="CP34" i="6"/>
  <c r="CT34" i="6"/>
  <c r="CP35" i="6"/>
  <c r="CT35" i="6"/>
  <c r="CP36" i="6"/>
  <c r="CT36" i="6"/>
  <c r="DI36" i="6"/>
  <c r="CO37" i="6"/>
  <c r="CQ20" i="6"/>
  <c r="CU20" i="6"/>
  <c r="CQ21" i="6"/>
  <c r="CU21" i="6"/>
  <c r="CQ22" i="6"/>
  <c r="CU22" i="6"/>
  <c r="CQ23" i="6"/>
  <c r="CU23" i="6"/>
  <c r="CQ24" i="6"/>
  <c r="CU24" i="6"/>
  <c r="CQ25" i="6"/>
  <c r="CU25" i="6"/>
  <c r="CQ26" i="6"/>
  <c r="CU26" i="6"/>
  <c r="CQ27" i="6"/>
  <c r="CU27" i="6"/>
  <c r="CQ28" i="6"/>
  <c r="CU28" i="6"/>
  <c r="CQ29" i="6"/>
  <c r="CU29" i="6"/>
  <c r="CQ30" i="6"/>
  <c r="CU30" i="6"/>
  <c r="CQ31" i="6"/>
  <c r="CU31" i="6"/>
  <c r="CQ32" i="6"/>
  <c r="CU32" i="6"/>
  <c r="CQ33" i="6"/>
  <c r="CU33" i="6"/>
  <c r="CQ34" i="6"/>
  <c r="CU34" i="6"/>
  <c r="CQ35" i="6"/>
  <c r="CU35" i="6"/>
  <c r="DJ36" i="6"/>
  <c r="CS37" i="6"/>
  <c r="CN30" i="6"/>
  <c r="CR30" i="6"/>
  <c r="CN31" i="6"/>
  <c r="CR31" i="6"/>
  <c r="CN32" i="6"/>
  <c r="CR32" i="6"/>
  <c r="CN33" i="6"/>
  <c r="CR33" i="6"/>
  <c r="CN34" i="6"/>
  <c r="CR34" i="6"/>
  <c r="CN35" i="6"/>
  <c r="CR35" i="6"/>
  <c r="CN36" i="6"/>
  <c r="CN37" i="6"/>
  <c r="CR37" i="6"/>
  <c r="CN38" i="6"/>
  <c r="CR38" i="6"/>
  <c r="CN39" i="6"/>
  <c r="CR39" i="6"/>
  <c r="CN40" i="6"/>
  <c r="CR40" i="6"/>
  <c r="CN41" i="6"/>
  <c r="CR41" i="6"/>
  <c r="CN42" i="6"/>
  <c r="CR42" i="6"/>
  <c r="CN43" i="6"/>
  <c r="CR43" i="6"/>
  <c r="CN44" i="6"/>
  <c r="CR44" i="6"/>
  <c r="CN45" i="6"/>
  <c r="CS45" i="6"/>
  <c r="CR46" i="6"/>
  <c r="CR47" i="6"/>
  <c r="CR48" i="6"/>
  <c r="CR49" i="6"/>
  <c r="CR50" i="6"/>
  <c r="CR51" i="6"/>
  <c r="CR52" i="6"/>
  <c r="CR53" i="6"/>
  <c r="CR54" i="6"/>
  <c r="CX55" i="6"/>
  <c r="CO56" i="6"/>
  <c r="CO38" i="6"/>
  <c r="CS38" i="6"/>
  <c r="CO39" i="6"/>
  <c r="CS39" i="6"/>
  <c r="CO40" i="6"/>
  <c r="CS40" i="6"/>
  <c r="CO41" i="6"/>
  <c r="CS41" i="6"/>
  <c r="CO42" i="6"/>
  <c r="CS42" i="6"/>
  <c r="CO43" i="6"/>
  <c r="CS43" i="6"/>
  <c r="CO44" i="6"/>
  <c r="CS44" i="6"/>
  <c r="CO45" i="6"/>
  <c r="CU45" i="6"/>
  <c r="CS46" i="6"/>
  <c r="CS47" i="6"/>
  <c r="CS48" i="6"/>
  <c r="CS49" i="6"/>
  <c r="CS50" i="6"/>
  <c r="CS51" i="6"/>
  <c r="CS52" i="6"/>
  <c r="DB52" i="6"/>
  <c r="CS56" i="6"/>
  <c r="CP37" i="6"/>
  <c r="CT37" i="6"/>
  <c r="CP38" i="6"/>
  <c r="CT38" i="6"/>
  <c r="CP39" i="6"/>
  <c r="CT39" i="6"/>
  <c r="CP40" i="6"/>
  <c r="CT40" i="6"/>
  <c r="CP41" i="6"/>
  <c r="CT41" i="6"/>
  <c r="CP42" i="6"/>
  <c r="CT42" i="6"/>
  <c r="CP43" i="6"/>
  <c r="CT43" i="6"/>
  <c r="CP44" i="6"/>
  <c r="CT44" i="6"/>
  <c r="DH45" i="6"/>
  <c r="CP45" i="6"/>
  <c r="DL45" i="6"/>
  <c r="CT45" i="6"/>
  <c r="CY45" i="6"/>
  <c r="DC45" i="6"/>
  <c r="CQ45" i="6"/>
  <c r="CN46" i="6"/>
  <c r="CN47" i="6"/>
  <c r="CN48" i="6"/>
  <c r="CN49" i="6"/>
  <c r="CN50" i="6"/>
  <c r="CN51" i="6"/>
  <c r="CN52" i="6"/>
  <c r="CN53" i="6"/>
  <c r="CN54" i="6"/>
  <c r="CO55" i="6"/>
  <c r="CQ38" i="6"/>
  <c r="CU38" i="6"/>
  <c r="CQ39" i="6"/>
  <c r="CU39" i="6"/>
  <c r="CQ40" i="6"/>
  <c r="CU40" i="6"/>
  <c r="CQ41" i="6"/>
  <c r="CU41" i="6"/>
  <c r="CQ42" i="6"/>
  <c r="CU42" i="6"/>
  <c r="CQ43" i="6"/>
  <c r="CU43" i="6"/>
  <c r="CQ44" i="6"/>
  <c r="CU44" i="6"/>
  <c r="CO46" i="6"/>
  <c r="CO47" i="6"/>
  <c r="CO48" i="6"/>
  <c r="CO49" i="6"/>
  <c r="CO50" i="6"/>
  <c r="CO51" i="6"/>
  <c r="CO52" i="6"/>
  <c r="CO53" i="6"/>
  <c r="CO54" i="6"/>
  <c r="CS55" i="6"/>
  <c r="CS59" i="6"/>
  <c r="DB59" i="6"/>
  <c r="CS60" i="6"/>
  <c r="DB60" i="6"/>
  <c r="CP46" i="6"/>
  <c r="CT46" i="6"/>
  <c r="CP47" i="6"/>
  <c r="CT47" i="6"/>
  <c r="CP48" i="6"/>
  <c r="CT48" i="6"/>
  <c r="CP49" i="6"/>
  <c r="CT49" i="6"/>
  <c r="CP50" i="6"/>
  <c r="CT50" i="6"/>
  <c r="CP51" i="6"/>
  <c r="CT51" i="6"/>
  <c r="CP52" i="6"/>
  <c r="CT52" i="6"/>
  <c r="CP53" i="6"/>
  <c r="CT53" i="6"/>
  <c r="CP54" i="6"/>
  <c r="CT54" i="6"/>
  <c r="CP55" i="6"/>
  <c r="CT55" i="6"/>
  <c r="CP56" i="6"/>
  <c r="CT56" i="6"/>
  <c r="CT57" i="6"/>
  <c r="CT58" i="6"/>
  <c r="CT59" i="6"/>
  <c r="CT60" i="6"/>
  <c r="CQ46" i="6"/>
  <c r="CU46" i="6"/>
  <c r="CQ47" i="6"/>
  <c r="CU47" i="6"/>
  <c r="CQ48" i="6"/>
  <c r="CU48" i="6"/>
  <c r="CQ49" i="6"/>
  <c r="CU49" i="6"/>
  <c r="CQ50" i="6"/>
  <c r="CU50" i="6"/>
  <c r="CQ51" i="6"/>
  <c r="CU51" i="6"/>
  <c r="CQ52" i="6"/>
  <c r="CU52" i="6"/>
  <c r="CQ53" i="6"/>
  <c r="CU53" i="6"/>
  <c r="CQ54" i="6"/>
  <c r="CU54" i="6"/>
  <c r="CQ55" i="6"/>
  <c r="CU55" i="6"/>
  <c r="CQ56" i="6"/>
  <c r="CU56" i="6"/>
  <c r="CO57" i="6"/>
  <c r="CO58" i="6"/>
  <c r="CO59" i="6"/>
  <c r="CO60" i="6"/>
  <c r="CP61" i="6"/>
  <c r="CN55" i="6"/>
  <c r="CR55" i="6"/>
  <c r="CN56" i="6"/>
  <c r="CR56" i="6"/>
  <c r="CP57" i="6"/>
  <c r="CP58" i="6"/>
  <c r="CP59" i="6"/>
  <c r="CP60" i="6"/>
  <c r="CT61" i="6"/>
  <c r="CN57" i="6"/>
  <c r="CR57" i="6"/>
  <c r="CN58" i="6"/>
  <c r="CR58" i="6"/>
  <c r="CN59" i="6"/>
  <c r="CR59" i="6"/>
  <c r="CN60" i="6"/>
  <c r="CR60" i="6"/>
  <c r="CN61" i="6"/>
  <c r="CR61" i="6"/>
  <c r="CN62" i="6"/>
  <c r="CR62" i="6"/>
  <c r="CN63" i="6"/>
  <c r="CR63" i="6"/>
  <c r="CN64" i="6"/>
  <c r="CR64" i="6"/>
  <c r="CN65" i="6"/>
  <c r="CR65" i="6"/>
  <c r="CN66" i="6"/>
  <c r="CR66" i="6"/>
  <c r="CO61" i="6"/>
  <c r="CS61" i="6"/>
  <c r="CO62" i="6"/>
  <c r="CS62" i="6"/>
  <c r="CO63" i="6"/>
  <c r="CS63" i="6"/>
  <c r="CO64" i="6"/>
  <c r="CS64" i="6"/>
  <c r="CO65" i="6"/>
  <c r="CS65" i="6"/>
  <c r="CO66" i="6"/>
  <c r="CS66" i="6"/>
  <c r="CP62" i="6"/>
  <c r="CT62" i="6"/>
  <c r="CP63" i="6"/>
  <c r="CT63" i="6"/>
  <c r="CP64" i="6"/>
  <c r="CT64" i="6"/>
  <c r="CP65" i="6"/>
  <c r="CT65" i="6"/>
  <c r="CP66" i="6"/>
  <c r="CT66" i="6"/>
  <c r="CQ57" i="6"/>
  <c r="CU57" i="6"/>
  <c r="CQ58" i="6"/>
  <c r="CU58" i="6"/>
  <c r="CQ59" i="6"/>
  <c r="CU59" i="6"/>
  <c r="CQ60" i="6"/>
  <c r="CU60" i="6"/>
  <c r="CQ61" i="6"/>
  <c r="CU61" i="6"/>
  <c r="CQ62" i="6"/>
  <c r="CU62" i="6"/>
  <c r="CQ63" i="6"/>
  <c r="CU63" i="6"/>
  <c r="CQ64" i="6"/>
  <c r="CU64" i="6"/>
  <c r="CQ65" i="6"/>
  <c r="CU65" i="6"/>
  <c r="CQ66" i="6"/>
  <c r="CU66" i="6"/>
  <c r="DJ68" i="6" l="1"/>
  <c r="DJ67" i="6"/>
  <c r="CR67" i="6"/>
  <c r="DM68" i="6"/>
  <c r="DM67" i="6"/>
  <c r="CU67" i="6"/>
  <c r="DC67" i="6"/>
  <c r="DK68" i="6"/>
  <c r="DK67" i="6"/>
  <c r="CO67" i="6"/>
  <c r="DG67" i="6"/>
  <c r="DF68" i="6"/>
  <c r="DF67" i="6"/>
  <c r="CN67" i="6"/>
  <c r="DI68" i="6"/>
  <c r="DI67" i="6"/>
  <c r="CQ67" i="6"/>
  <c r="CY67" i="6"/>
  <c r="DB67" i="6"/>
  <c r="DD67" i="6"/>
  <c r="CT67" i="6"/>
  <c r="CX67" i="6"/>
  <c r="DL67" i="6"/>
  <c r="CZ67" i="6"/>
  <c r="DH68" i="6"/>
  <c r="DH67" i="6"/>
  <c r="CP67" i="6"/>
  <c r="CS67" i="6"/>
</calcChain>
</file>

<file path=xl/sharedStrings.xml><?xml version="1.0" encoding="utf-8"?>
<sst xmlns="http://schemas.openxmlformats.org/spreadsheetml/2006/main" count="2939" uniqueCount="560">
  <si>
    <t>With-valid-conclusion syllogisms</t>
  </si>
  <si>
    <r>
      <t>Component Matrix</t>
    </r>
    <r>
      <rPr>
        <b/>
        <vertAlign val="superscript"/>
        <sz val="9"/>
        <color indexed="8"/>
        <rFont val="Arial Bold"/>
      </rPr>
      <t>a</t>
    </r>
  </si>
  <si>
    <r>
      <t>Rotated Component Matrix</t>
    </r>
    <r>
      <rPr>
        <b/>
        <vertAlign val="superscript"/>
        <sz val="9"/>
        <color indexed="8"/>
        <rFont val="Arial Bold"/>
      </rPr>
      <t>a</t>
    </r>
  </si>
  <si>
    <t/>
  </si>
  <si>
    <t>Component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</si>
  <si>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</si>
  <si>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</si>
  <si>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</si>
  <si>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</si>
  <si>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</si>
  <si>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</si>
  <si>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</si>
  <si>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</si>
  <si>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</si>
  <si>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</si>
  <si>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EI2</t>
  </si>
  <si>
    <t>IE3</t>
  </si>
  <si>
    <t>IE1</t>
  </si>
  <si>
    <t>OA4</t>
  </si>
  <si>
    <t>AO4</t>
  </si>
  <si>
    <t>EI3</t>
  </si>
  <si>
    <t>IA4</t>
  </si>
  <si>
    <t>AE4</t>
  </si>
  <si>
    <t>AE1</t>
  </si>
  <si>
    <t>IA1</t>
  </si>
  <si>
    <t>AE3</t>
  </si>
  <si>
    <t>IE4</t>
  </si>
  <si>
    <t>EA2</t>
  </si>
  <si>
    <t>EA3</t>
  </si>
  <si>
    <t>AI2</t>
  </si>
  <si>
    <t>AI4</t>
  </si>
  <si>
    <t>AA1</t>
  </si>
  <si>
    <t>AE2</t>
  </si>
  <si>
    <t>EI1</t>
  </si>
  <si>
    <t>EI4</t>
  </si>
  <si>
    <t>EA4</t>
  </si>
  <si>
    <t>AA4</t>
  </si>
  <si>
    <t>AA2</t>
  </si>
  <si>
    <t>AO3</t>
  </si>
  <si>
    <t>EA1</t>
  </si>
  <si>
    <t>IE2</t>
  </si>
  <si>
    <t>OA3</t>
  </si>
  <si>
    <t>Extraction Method: Principal Component Analysis.</t>
  </si>
  <si>
    <t>Extraction Method: Principal Component Analysis. 
 Rotation Method: Varimax with Kaiser Normalization.</t>
  </si>
  <si>
    <t>a. 10 components extracted.</t>
  </si>
  <si>
    <t>a. Rotation converged in 20 iterations.</t>
  </si>
  <si>
    <t>varimax</t>
  </si>
  <si>
    <t>NVC syllogisms:</t>
  </si>
  <si>
    <t>OI4</t>
  </si>
  <si>
    <t>OI1</t>
  </si>
  <si>
    <t>II4</t>
  </si>
  <si>
    <t>OI3</t>
  </si>
  <si>
    <t>II3</t>
  </si>
  <si>
    <t>OI2</t>
  </si>
  <si>
    <t>EE4</t>
  </si>
  <si>
    <t>OO4</t>
  </si>
  <si>
    <t>OO1</t>
  </si>
  <si>
    <t>OO2</t>
  </si>
  <si>
    <t>OO3</t>
  </si>
  <si>
    <t>IO2</t>
  </si>
  <si>
    <t>EE1</t>
  </si>
  <si>
    <t>IO1</t>
  </si>
  <si>
    <t>IO3</t>
  </si>
  <si>
    <t>II1</t>
  </si>
  <si>
    <t>EO3</t>
  </si>
  <si>
    <t>AI3</t>
  </si>
  <si>
    <t>OE2</t>
  </si>
  <si>
    <t>IO4</t>
  </si>
  <si>
    <t>EO2</t>
  </si>
  <si>
    <t>EO1</t>
  </si>
  <si>
    <t>EO4</t>
  </si>
  <si>
    <t>EE2</t>
  </si>
  <si>
    <t>II2</t>
  </si>
  <si>
    <t>EE3</t>
  </si>
  <si>
    <t>AA3</t>
  </si>
  <si>
    <t>OE4</t>
  </si>
  <si>
    <t>OE1</t>
  </si>
  <si>
    <t>OE3</t>
  </si>
  <si>
    <t>IA3</t>
  </si>
  <si>
    <t>AO1</t>
  </si>
  <si>
    <t>OA2</t>
  </si>
  <si>
    <t>AI1</t>
  </si>
  <si>
    <t>IA2</t>
  </si>
  <si>
    <t>AO2</t>
  </si>
  <si>
    <t>OA1</t>
  </si>
  <si>
    <t>a. 6 components extracted.</t>
  </si>
  <si>
    <t>syllogism</t>
  </si>
  <si>
    <t>Acc</t>
  </si>
  <si>
    <t>AvgTFil</t>
  </si>
  <si>
    <t>AvgT</t>
  </si>
  <si>
    <t>noModel_MMT</t>
  </si>
  <si>
    <t>QCL_1</t>
  </si>
  <si>
    <t>QCL_2</t>
  </si>
  <si>
    <t>QCL_4</t>
  </si>
  <si>
    <t>QCL_5</t>
  </si>
  <si>
    <t>QCL_6</t>
  </si>
  <si>
    <t>QCL_3</t>
  </si>
  <si>
    <t>valid</t>
  </si>
  <si>
    <t>using 139 subjects</t>
  </si>
  <si>
    <t>var noModel = 2.5 for NVC syllogisms</t>
  </si>
  <si>
    <t>K-Means, 3 clusters</t>
  </si>
  <si>
    <t>K-Means, 2 clusters</t>
  </si>
  <si>
    <t>split with validConcl or not, K-Means, 3 clusters</t>
  </si>
  <si>
    <t>split with validConcl or not, K-Means, 3 clusters, time only</t>
  </si>
  <si>
    <t>split with validConcl or not, K-Means, 3 clusters, Acc only</t>
  </si>
  <si>
    <t>K-Means, 3 clusters; 204 data</t>
  </si>
  <si>
    <t>0=NVC; 1 =withVC</t>
  </si>
  <si>
    <t>Test Statistics</t>
  </si>
  <si>
    <t>ACC-NVC</t>
  </si>
  <si>
    <t>ACC-has-valid-Concl</t>
  </si>
  <si>
    <t>Entropy</t>
  </si>
  <si>
    <t>N</t>
  </si>
  <si>
    <r>
      <t>Kendall's W</t>
    </r>
    <r>
      <rPr>
        <vertAlign val="superscript"/>
        <sz val="9"/>
        <color indexed="8"/>
        <rFont val="Arial"/>
        <family val="2"/>
      </rPr>
      <t>b</t>
    </r>
  </si>
  <si>
    <t>Chi-Square</t>
  </si>
  <si>
    <t>df</t>
  </si>
  <si>
    <t>Asymp. Sig.</t>
  </si>
  <si>
    <t>b. Kendall's Coefficient of Concordance</t>
  </si>
  <si>
    <t>Correlations</t>
  </si>
  <si>
    <t>BBnJL95_1adol</t>
  </si>
  <si>
    <t>BBnJL95_1adults</t>
  </si>
  <si>
    <t>JLnB84_3</t>
  </si>
  <si>
    <t>JLnS78_2a</t>
  </si>
  <si>
    <t>JLnS78_2b</t>
  </si>
  <si>
    <t>RNnG01</t>
  </si>
  <si>
    <t>Spearman's rho</t>
  </si>
  <si>
    <t>Acc204</t>
  </si>
  <si>
    <t>Correlation Coefficient</t>
  </si>
  <si>
    <r>
      <t>.768</t>
    </r>
    <r>
      <rPr>
        <vertAlign val="superscript"/>
        <sz val="9"/>
        <color indexed="8"/>
        <rFont val="Arial"/>
        <family val="2"/>
      </rPr>
      <t>**</t>
    </r>
  </si>
  <si>
    <r>
      <t>.847</t>
    </r>
    <r>
      <rPr>
        <vertAlign val="superscript"/>
        <sz val="9"/>
        <color indexed="8"/>
        <rFont val="Arial"/>
        <family val="2"/>
      </rPr>
      <t>**</t>
    </r>
  </si>
  <si>
    <r>
      <t>.782</t>
    </r>
    <r>
      <rPr>
        <vertAlign val="superscript"/>
        <sz val="9"/>
        <color indexed="8"/>
        <rFont val="Arial"/>
        <family val="2"/>
      </rPr>
      <t>**</t>
    </r>
  </si>
  <si>
    <r>
      <t>.729</t>
    </r>
    <r>
      <rPr>
        <vertAlign val="superscript"/>
        <sz val="9"/>
        <color indexed="8"/>
        <rFont val="Arial"/>
        <family val="2"/>
      </rPr>
      <t>**</t>
    </r>
  </si>
  <si>
    <r>
      <t>.708</t>
    </r>
    <r>
      <rPr>
        <vertAlign val="superscript"/>
        <sz val="9"/>
        <color indexed="8"/>
        <rFont val="Arial"/>
        <family val="2"/>
      </rPr>
      <t>**</t>
    </r>
  </si>
  <si>
    <r>
      <t>.829</t>
    </r>
    <r>
      <rPr>
        <vertAlign val="superscript"/>
        <sz val="9"/>
        <color indexed="8"/>
        <rFont val="Arial"/>
        <family val="2"/>
      </rPr>
      <t>**</t>
    </r>
  </si>
  <si>
    <t>Sig. (2-tailed)</t>
  </si>
  <si>
    <t>Acc139</t>
  </si>
  <si>
    <r>
      <t>.753</t>
    </r>
    <r>
      <rPr>
        <vertAlign val="superscript"/>
        <sz val="9"/>
        <color indexed="8"/>
        <rFont val="Arial"/>
        <family val="2"/>
      </rPr>
      <t>**</t>
    </r>
  </si>
  <si>
    <r>
      <t>.876</t>
    </r>
    <r>
      <rPr>
        <vertAlign val="superscript"/>
        <sz val="9"/>
        <color indexed="8"/>
        <rFont val="Arial"/>
        <family val="2"/>
      </rPr>
      <t>**</t>
    </r>
  </si>
  <si>
    <r>
      <t>.818</t>
    </r>
    <r>
      <rPr>
        <vertAlign val="superscript"/>
        <sz val="9"/>
        <color indexed="8"/>
        <rFont val="Arial"/>
        <family val="2"/>
      </rPr>
      <t>**</t>
    </r>
  </si>
  <si>
    <r>
      <t>.771</t>
    </r>
    <r>
      <rPr>
        <vertAlign val="superscript"/>
        <sz val="9"/>
        <color indexed="8"/>
        <rFont val="Arial"/>
        <family val="2"/>
      </rPr>
      <t>**</t>
    </r>
  </si>
  <si>
    <r>
      <t>.743</t>
    </r>
    <r>
      <rPr>
        <vertAlign val="superscript"/>
        <sz val="9"/>
        <color indexed="8"/>
        <rFont val="Arial"/>
        <family val="2"/>
      </rPr>
      <t>**</t>
    </r>
  </si>
  <si>
    <r>
      <t>.846</t>
    </r>
    <r>
      <rPr>
        <vertAlign val="superscript"/>
        <sz val="9"/>
        <color indexed="8"/>
        <rFont val="Arial"/>
        <family val="2"/>
      </rPr>
      <t>**</t>
    </r>
  </si>
  <si>
    <t>**. Correlation is significant at the 0.01 level (2-tailed).</t>
  </si>
  <si>
    <t>E_BBnJL95_1adol</t>
  </si>
  <si>
    <t>E_BBnJL95_1adults</t>
  </si>
  <si>
    <t>E_JLnB84_3</t>
  </si>
  <si>
    <t>E_JLnS78_2a</t>
  </si>
  <si>
    <t>E_JLnS78_2b</t>
  </si>
  <si>
    <t>E_RNnG01</t>
  </si>
  <si>
    <t>entropy139</t>
  </si>
  <si>
    <r>
      <t>.600</t>
    </r>
    <r>
      <rPr>
        <vertAlign val="superscript"/>
        <sz val="9"/>
        <color indexed="8"/>
        <rFont val="Arial"/>
        <family val="2"/>
      </rPr>
      <t>**</t>
    </r>
  </si>
  <si>
    <r>
      <t>.416</t>
    </r>
    <r>
      <rPr>
        <vertAlign val="superscript"/>
        <sz val="9"/>
        <color indexed="8"/>
        <rFont val="Arial"/>
        <family val="2"/>
      </rPr>
      <t>**</t>
    </r>
  </si>
  <si>
    <r>
      <t>.544</t>
    </r>
    <r>
      <rPr>
        <vertAlign val="superscript"/>
        <sz val="9"/>
        <color indexed="8"/>
        <rFont val="Arial"/>
        <family val="2"/>
      </rPr>
      <t>**</t>
    </r>
  </si>
  <si>
    <r>
      <t>.374</t>
    </r>
    <r>
      <rPr>
        <vertAlign val="superscript"/>
        <sz val="9"/>
        <color indexed="8"/>
        <rFont val="Arial"/>
        <family val="2"/>
      </rPr>
      <t>**</t>
    </r>
  </si>
  <si>
    <r>
      <t>.599</t>
    </r>
    <r>
      <rPr>
        <vertAlign val="superscript"/>
        <sz val="9"/>
        <color indexed="8"/>
        <rFont val="Arial"/>
        <family val="2"/>
      </rPr>
      <t>**</t>
    </r>
  </si>
  <si>
    <r>
      <t>.526</t>
    </r>
    <r>
      <rPr>
        <vertAlign val="superscript"/>
        <sz val="9"/>
        <color indexed="8"/>
        <rFont val="Arial"/>
        <family val="2"/>
      </rPr>
      <t>**</t>
    </r>
  </si>
  <si>
    <t>Entropy204</t>
  </si>
  <si>
    <r>
      <t>.546</t>
    </r>
    <r>
      <rPr>
        <vertAlign val="superscript"/>
        <sz val="9"/>
        <color indexed="8"/>
        <rFont val="Arial"/>
        <family val="2"/>
      </rPr>
      <t>**</t>
    </r>
  </si>
  <si>
    <r>
      <t>.301</t>
    </r>
    <r>
      <rPr>
        <vertAlign val="superscript"/>
        <sz val="9"/>
        <color indexed="8"/>
        <rFont val="Arial"/>
        <family val="2"/>
      </rPr>
      <t>*</t>
    </r>
  </si>
  <si>
    <r>
      <t>.561</t>
    </r>
    <r>
      <rPr>
        <vertAlign val="superscript"/>
        <sz val="9"/>
        <color indexed="8"/>
        <rFont val="Arial"/>
        <family val="2"/>
      </rPr>
      <t>**</t>
    </r>
  </si>
  <si>
    <r>
      <t>.472</t>
    </r>
    <r>
      <rPr>
        <vertAlign val="superscript"/>
        <sz val="9"/>
        <color indexed="8"/>
        <rFont val="Arial"/>
        <family val="2"/>
      </rPr>
      <t>**</t>
    </r>
  </si>
  <si>
    <r>
      <t>.621</t>
    </r>
    <r>
      <rPr>
        <vertAlign val="superscript"/>
        <sz val="9"/>
        <color indexed="8"/>
        <rFont val="Arial"/>
        <family val="2"/>
      </rPr>
      <t>**</t>
    </r>
  </si>
  <si>
    <r>
      <t>.634</t>
    </r>
    <r>
      <rPr>
        <vertAlign val="superscript"/>
        <sz val="9"/>
        <color indexed="8"/>
        <rFont val="Arial"/>
        <family val="2"/>
      </rPr>
      <t>**</t>
    </r>
  </si>
  <si>
    <t>*. Correlation is significant at the 0.05 level (2-tailed).</t>
  </si>
  <si>
    <t>Percentage pooled conclusions (clean)</t>
  </si>
  <si>
    <t>Percentage pooled conclusions</t>
  </si>
  <si>
    <t>Liable pooled conclusions</t>
  </si>
  <si>
    <t>Valid</t>
  </si>
  <si>
    <t>Predictions</t>
  </si>
  <si>
    <t>Detection</t>
  </si>
  <si>
    <t>Hits</t>
  </si>
  <si>
    <t>Misses</t>
  </si>
  <si>
    <t>Correct rejections</t>
  </si>
  <si>
    <t>False alarms</t>
  </si>
  <si>
    <t>A Prime</t>
  </si>
  <si>
    <t>A</t>
  </si>
  <si>
    <t>% correct</t>
  </si>
  <si>
    <t>KJ-L number</t>
  </si>
  <si>
    <t>Syllogism</t>
  </si>
  <si>
    <t>Premises</t>
  </si>
  <si>
    <t>Aac</t>
  </si>
  <si>
    <t>Eac</t>
  </si>
  <si>
    <t>Iac</t>
  </si>
  <si>
    <t>Oac</t>
  </si>
  <si>
    <t>Aca</t>
  </si>
  <si>
    <t>Eca</t>
  </si>
  <si>
    <t>Ica</t>
  </si>
  <si>
    <t>Oca</t>
  </si>
  <si>
    <t>NVC</t>
  </si>
  <si>
    <t>syllogism?</t>
  </si>
  <si>
    <t>Atmosphere</t>
  </si>
  <si>
    <t>Matching</t>
  </si>
  <si>
    <t>Conversion</t>
  </si>
  <si>
    <t>PHM</t>
  </si>
  <si>
    <t>FOPC+Grice</t>
  </si>
  <si>
    <t>Verbal Models</t>
  </si>
  <si>
    <t>Mental Models</t>
  </si>
  <si>
    <t>Heuristics</t>
  </si>
  <si>
    <t>Models</t>
  </si>
  <si>
    <t>mReasoner</t>
  </si>
  <si>
    <t>Atmosphere eval</t>
  </si>
  <si>
    <t>Matching eval</t>
  </si>
  <si>
    <t>Conversion eval</t>
  </si>
  <si>
    <t>PHM eval</t>
  </si>
  <si>
    <t>FOPC eval</t>
  </si>
  <si>
    <t>VM eval</t>
  </si>
  <si>
    <t>MM eval</t>
  </si>
  <si>
    <t>mReasoner eval</t>
  </si>
  <si>
    <t>Y</t>
  </si>
  <si>
    <t>Aac, Aca</t>
  </si>
  <si>
    <t>Aac, Aca, Iac, Ica</t>
  </si>
  <si>
    <t>Aac, Iac*, Ica*</t>
  </si>
  <si>
    <t>Aac, Aca, Ica²</t>
  </si>
  <si>
    <t>Aca, Iac*, Ica*</t>
  </si>
  <si>
    <t>Aca, Aac, Iac²</t>
  </si>
  <si>
    <t>Aac, Aca, Iac, NVC</t>
  </si>
  <si>
    <t>NVC, Iac, Aca</t>
  </si>
  <si>
    <t>Aac, Aca, Iac, Ica, NVC³</t>
  </si>
  <si>
    <t>Aac, NVC</t>
  </si>
  <si>
    <t>Iac*, Ica*</t>
  </si>
  <si>
    <t>NVC, Aca</t>
  </si>
  <si>
    <t>Aac, Aca, Iac², Ica³</t>
  </si>
  <si>
    <t>Aac, Iac, NVC</t>
  </si>
  <si>
    <t>Eac, Eca</t>
  </si>
  <si>
    <t>Eac, Oac</t>
  </si>
  <si>
    <r>
      <t>Eac, Eca, Iac*, Ica*,</t>
    </r>
    <r>
      <rPr>
        <i/>
        <sz val="12"/>
        <color indexed="8"/>
        <rFont val="Times New Roman"/>
        <family val="1"/>
      </rPr>
      <t xml:space="preserve"> Oac*, Oca*</t>
    </r>
  </si>
  <si>
    <t>Eca, Oca</t>
  </si>
  <si>
    <r>
      <t xml:space="preserve">Oac*, </t>
    </r>
    <r>
      <rPr>
        <i/>
        <sz val="12"/>
        <color indexed="8"/>
        <rFont val="Times New Roman"/>
        <family val="1"/>
      </rPr>
      <t>Iac*, Ica*</t>
    </r>
  </si>
  <si>
    <t>NVC, Eca</t>
  </si>
  <si>
    <t>Eac, Eca, Oca, Oac³, NVC</t>
  </si>
  <si>
    <t>Eca, Eac, Oac, NVC</t>
  </si>
  <si>
    <t>NVC, Eac, Eca</t>
  </si>
  <si>
    <t>Eca, Eac</t>
  </si>
  <si>
    <r>
      <t>Oac*,</t>
    </r>
    <r>
      <rPr>
        <i/>
        <sz val="12"/>
        <color indexed="8"/>
        <rFont val="Times New Roman"/>
        <family val="1"/>
      </rPr>
      <t xml:space="preserve"> Iac*, Ica*</t>
    </r>
  </si>
  <si>
    <t>NVC, Eac</t>
  </si>
  <si>
    <t>Eac, Eca, Oac³, Oca, NVC</t>
  </si>
  <si>
    <t>Eac, Eca, Oac, NVC</t>
  </si>
  <si>
    <t>Iac, Ica</t>
  </si>
  <si>
    <t>Iac, Ica, Oac, Oca</t>
  </si>
  <si>
    <t>Iac, Oac</t>
  </si>
  <si>
    <t>Iac, Ica, NVC²</t>
  </si>
  <si>
    <t>Iac, NVC</t>
  </si>
  <si>
    <t>Ica, Oca</t>
  </si>
  <si>
    <r>
      <t xml:space="preserve">Iac, Ica, </t>
    </r>
    <r>
      <rPr>
        <i/>
        <sz val="12"/>
        <color indexed="8"/>
        <rFont val="Times New Roman"/>
        <family val="1"/>
      </rPr>
      <t>Oac*, Oca*</t>
    </r>
  </si>
  <si>
    <t>Ica, Iac</t>
  </si>
  <si>
    <t>NVC, Iac, Ica</t>
  </si>
  <si>
    <t>Ica, Iac, NVC</t>
  </si>
  <si>
    <r>
      <t>Iac, Ica,</t>
    </r>
    <r>
      <rPr>
        <i/>
        <sz val="12"/>
        <color indexed="8"/>
        <rFont val="Times New Roman"/>
        <family val="1"/>
      </rPr>
      <t xml:space="preserve"> Oac*, Oca*</t>
    </r>
  </si>
  <si>
    <t>NVC, Ica</t>
  </si>
  <si>
    <t>Oac, Oca</t>
  </si>
  <si>
    <t>Oac, Iac</t>
  </si>
  <si>
    <t>Oac, Oca, NVC²</t>
  </si>
  <si>
    <t>Oac, NVC</t>
  </si>
  <si>
    <t>Oca, Ica</t>
  </si>
  <si>
    <t>NVC, Oca</t>
  </si>
  <si>
    <t>Oca, Oac, NVC²</t>
  </si>
  <si>
    <t>Oca, NVC</t>
  </si>
  <si>
    <r>
      <t xml:space="preserve">Oca, Ica*, </t>
    </r>
    <r>
      <rPr>
        <i/>
        <sz val="12"/>
        <color indexed="8"/>
        <rFont val="Times New Roman"/>
        <family val="1"/>
      </rPr>
      <t>Iac*</t>
    </r>
  </si>
  <si>
    <t>Oac, Oca², NVC</t>
  </si>
  <si>
    <t>NVC, Oac</t>
  </si>
  <si>
    <t>Oac², Oca, NVC</t>
  </si>
  <si>
    <r>
      <t xml:space="preserve">Oca*, </t>
    </r>
    <r>
      <rPr>
        <i/>
        <sz val="12"/>
        <color indexed="8"/>
        <rFont val="Times New Roman"/>
        <family val="1"/>
      </rPr>
      <t>Iac*, Ica*</t>
    </r>
  </si>
  <si>
    <t>Eac, Eca, Oac, Oca³, NVC</t>
  </si>
  <si>
    <t>Eac, NVC</t>
  </si>
  <si>
    <t>Eac, Eca, Oac*, Oca*</t>
  </si>
  <si>
    <t>Eac, Eca, Oca, NVC</t>
  </si>
  <si>
    <t>Eac, Eca, Oac, Oca</t>
  </si>
  <si>
    <t>Eac, Eca, NVC²</t>
  </si>
  <si>
    <t>Eca, Eac, NVC²</t>
  </si>
  <si>
    <t>Eca, Eac, NVC</t>
  </si>
  <si>
    <r>
      <t>Oca, Ica*,</t>
    </r>
    <r>
      <rPr>
        <i/>
        <sz val="12"/>
        <color indexed="8"/>
        <rFont val="Times New Roman"/>
        <family val="1"/>
      </rPr>
      <t xml:space="preserve"> Iac*</t>
    </r>
  </si>
  <si>
    <t>Eca, Eac, Oca³, Oac, NVC</t>
  </si>
  <si>
    <t>Eca, Eac, Oca, NVC</t>
  </si>
  <si>
    <t>Eac, Eca, Oac, Oca, NVC³</t>
  </si>
  <si>
    <t>Eca, Eac, Oca, Oac, NVC³</t>
  </si>
  <si>
    <t>Iac, Ica, NVC</t>
  </si>
  <si>
    <r>
      <t xml:space="preserve">Oac, Iac*, </t>
    </r>
    <r>
      <rPr>
        <i/>
        <sz val="12"/>
        <color indexed="8"/>
        <rFont val="Times New Roman"/>
        <family val="1"/>
      </rPr>
      <t>Ica*</t>
    </r>
  </si>
  <si>
    <t>Eac, Oac, NVC</t>
  </si>
  <si>
    <t>NVC, Oac, Ica</t>
  </si>
  <si>
    <t>Eca, Eac, Oca, Oac³, NVC</t>
  </si>
  <si>
    <t>NVC, Oac, Iac, Ica</t>
  </si>
  <si>
    <t>Ica, Iac, NVC²</t>
  </si>
  <si>
    <t>Oca, Ica*, Iac*</t>
  </si>
  <si>
    <t>Oac, Oca, Iac, Ica</t>
  </si>
  <si>
    <t>using 16%</t>
  </si>
  <si>
    <t>K&amp;J-L 2012</t>
  </si>
  <si>
    <t>A' formula</t>
  </si>
  <si>
    <t>A formula</t>
  </si>
  <si>
    <t>=IF(BB3=CC3, 0.5,</t>
  </si>
  <si>
    <t>=IF(AND(CC3&lt;=.5, .5&lt;=BB3),       (3/4)+((BB3-CC3)/4)-CC3*(1-BB3),</t>
  </si>
  <si>
    <t>results 139</t>
  </si>
  <si>
    <t>sigma curve</t>
  </si>
  <si>
    <t>plateau curve</t>
  </si>
  <si>
    <t>with-valid</t>
  </si>
  <si>
    <t>%correct</t>
  </si>
  <si>
    <t>%correctKJ-L2012</t>
  </si>
  <si>
    <t>TimeCorrect</t>
  </si>
  <si>
    <t>no_model</t>
  </si>
  <si>
    <t>cluster_Acc</t>
  </si>
  <si>
    <t>1,4</t>
  </si>
  <si>
    <t>1,3,8</t>
  </si>
  <si>
    <t>3,5</t>
  </si>
  <si>
    <t>4,5</t>
  </si>
  <si>
    <t>1,3</t>
  </si>
  <si>
    <t>EFA</t>
  </si>
  <si>
    <t>Agglomeration Schedule</t>
  </si>
  <si>
    <t>Stage</t>
  </si>
  <si>
    <t>Cluster Combined</t>
  </si>
  <si>
    <t>Coefficients</t>
  </si>
  <si>
    <t>Stage Cluster First Appears</t>
  </si>
  <si>
    <t>Next Stage</t>
  </si>
  <si>
    <t>Cluster 1</t>
  </si>
  <si>
    <t>Cluster 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</si>
  <si>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</si>
  <si>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</si>
  <si>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</si>
  <si>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</si>
  <si>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</si>
  <si>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</si>
  <si>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</si>
  <si>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</si>
  <si>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</si>
  <si>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</si>
  <si>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</si>
  <si>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</si>
  <si>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</si>
  <si>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</si>
  <si>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</si>
  <si>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</si>
  <si>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</si>
  <si>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</si>
  <si>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</si>
  <si>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</si>
  <si>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</si>
  <si>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</si>
  <si>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</si>
  <si>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</si>
  <si>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</si>
  <si>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</si>
  <si>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</si>
  <si>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</si>
  <si>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</si>
  <si>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</si>
  <si>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</si>
  <si>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</si>
  <si>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</si>
  <si>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</si>
  <si>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</si>
  <si>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</si>
  <si>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</si>
  <si>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</si>
  <si>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</si>
  <si>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</si>
  <si>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</si>
  <si>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</si>
  <si>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</si>
  <si>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</si>
  <si>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</si>
  <si>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</si>
  <si>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</si>
  <si>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</si>
  <si>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</si>
  <si>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</si>
  <si>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</si>
  <si>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</si>
  <si>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</si>
  <si>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</si>
  <si>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</si>
  <si>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</si>
  <si>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</si>
  <si>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</si>
  <si>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</si>
  <si>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</si>
  <si>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</si>
  <si>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</si>
  <si>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</si>
  <si>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</si>
  <si>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</si>
  <si>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</si>
  <si>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</si>
  <si>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</si>
  <si>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</si>
  <si>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</si>
  <si>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</si>
  <si>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</si>
  <si>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</si>
  <si>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</si>
  <si>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</si>
  <si>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</si>
  <si>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</si>
  <si>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</si>
  <si>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</si>
  <si>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</si>
  <si>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</si>
  <si>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</si>
  <si>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</si>
  <si>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</si>
  <si>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</si>
  <si>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</si>
  <si>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</si>
  <si>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</si>
  <si>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</si>
  <si>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</si>
  <si>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</si>
  <si>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</si>
  <si>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</si>
  <si>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</si>
  <si>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</si>
  <si>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</si>
  <si>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</si>
  <si>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</si>
  <si>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</si>
  <si>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</si>
  <si>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</si>
  <si>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</si>
  <si>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</si>
  <si>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</si>
  <si>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</si>
  <si>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</si>
  <si>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</si>
  <si>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</si>
  <si>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</si>
  <si>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</si>
  <si>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</si>
  <si>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</si>
  <si>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</si>
  <si>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</si>
  <si>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</si>
  <si>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</si>
  <si>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</si>
  <si>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</si>
  <si>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</si>
  <si>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</si>
  <si>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</si>
  <si>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</si>
  <si>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</si>
  <si>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</si>
  <si>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</si>
  <si>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</si>
  <si>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</si>
  <si>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</si>
  <si>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</si>
  <si>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</si>
  <si>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</si>
  <si>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</si>
  <si>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</si>
  <si>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</si>
  <si>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</si>
  <si>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</si>
  <si>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</si>
  <si>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</si>
  <si>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</si>
  <si>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</si>
  <si>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</si>
  <si>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</si>
  <si>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</si>
  <si>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</si>
  <si>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</si>
  <si>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</si>
  <si>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</si>
  <si>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</si>
  <si>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</si>
  <si>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</si>
  <si>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</si>
  <si>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</si>
  <si>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</si>
  <si>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</si>
  <si>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</si>
  <si>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</si>
  <si>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</si>
  <si>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</si>
  <si>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</si>
  <si>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</si>
  <si>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</si>
  <si>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</si>
  <si>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</si>
  <si>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</si>
  <si>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</si>
  <si>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</si>
  <si>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</si>
  <si>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</si>
  <si>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</si>
  <si>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</si>
  <si>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</si>
  <si>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</si>
  <si>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</si>
  <si>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</si>
  <si>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</si>
  <si>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</si>
  <si>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</si>
  <si>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</si>
  <si>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</si>
  <si>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</si>
  <si>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</si>
  <si>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</si>
  <si>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</si>
  <si>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</si>
  <si>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</si>
  <si>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</si>
  <si>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</si>
  <si>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</si>
  <si>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</si>
  <si>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</si>
  <si>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</si>
  <si>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</si>
  <si>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</si>
  <si>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ICC</t>
  </si>
  <si>
    <t>p</t>
  </si>
  <si>
    <t>?</t>
  </si>
  <si>
    <t>only 2 groups for our data</t>
  </si>
  <si>
    <t>using %Valid/NVC and TimeCorrect</t>
  </si>
  <si>
    <t>64 syllo</t>
  </si>
  <si>
    <t>valid syllo</t>
  </si>
  <si>
    <t>Cluster</t>
  </si>
  <si>
    <t>subj</t>
  </si>
  <si>
    <t>cluster1 N</t>
  </si>
  <si>
    <t>cluster2 N</t>
  </si>
  <si>
    <t>num</t>
  </si>
  <si>
    <t>Aac,Iac,Ica</t>
  </si>
  <si>
    <t>Aca,Iac,Ica</t>
  </si>
  <si>
    <t>Iac,Ica</t>
  </si>
  <si>
    <t>Eac,Eca,Oac,Oca</t>
  </si>
  <si>
    <t>ValidConcl</t>
  </si>
  <si>
    <t>fig1</t>
  </si>
  <si>
    <t>fig2</t>
  </si>
  <si>
    <t>fig3</t>
  </si>
  <si>
    <t>fig4</t>
  </si>
  <si>
    <t>a-b</t>
  </si>
  <si>
    <t>b-c</t>
  </si>
  <si>
    <t>b-a</t>
  </si>
  <si>
    <t>c-b</t>
  </si>
  <si>
    <t>Aac139</t>
  </si>
  <si>
    <t>Aca139</t>
  </si>
  <si>
    <t>Eac139</t>
  </si>
  <si>
    <t>Eca139</t>
  </si>
  <si>
    <t>Iac139</t>
  </si>
  <si>
    <t>Ica139</t>
  </si>
  <si>
    <t>Oac139</t>
  </si>
  <si>
    <t>Oca139</t>
  </si>
  <si>
    <t>NVC139</t>
  </si>
  <si>
    <t>AacT139</t>
  </si>
  <si>
    <t>AcaT139</t>
  </si>
  <si>
    <t>EacT139</t>
  </si>
  <si>
    <t>EcaT139</t>
  </si>
  <si>
    <t>IacT139</t>
  </si>
  <si>
    <t>IcaT139</t>
  </si>
  <si>
    <t>OacT139</t>
  </si>
  <si>
    <t>OcaT139</t>
  </si>
  <si>
    <t>NVCT139</t>
  </si>
  <si>
    <t>AacT</t>
  </si>
  <si>
    <t>AcaT</t>
  </si>
  <si>
    <t>EacT</t>
  </si>
  <si>
    <t>EcaT</t>
  </si>
  <si>
    <t>IacT</t>
  </si>
  <si>
    <t>IcaT</t>
  </si>
  <si>
    <t>OacT</t>
  </si>
  <si>
    <t>OcaT</t>
  </si>
  <si>
    <t>NVCT</t>
  </si>
  <si>
    <t>%CorrectValid</t>
  </si>
  <si>
    <t>%CorrectNVC</t>
  </si>
  <si>
    <t>KJ-LOrder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</si>
</sst>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#.000"/>
    <numFmt numFmtId="165" formatCode="###0"/>
    <numFmt numFmtId="166" formatCode="0.000"/>
    <numFmt numFmtId="167" formatCode="###0.00"/>
    <numFmt numFmtId="168" formatCode="0.0"/>
    <numFmt numFmtId="169" formatCode="###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9"/>
      <color indexed="8"/>
      <name val="Arial"/>
      <family val="2"/>
    </font>
    <font>
      <b/>
      <sz val="10"/>
      <name val="Arial"/>
      <family val="2"/>
    </font>
    <font>
      <vertAlign val="superscript"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indexed="8"/>
      <name val="Times New Roman"/>
      <family val="1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" fillId="0" borderId="0"/>
    <xf numFmtId="0" fontId="10" fillId="0" borderId="0"/>
    <xf numFmtId="0" fontId="2" fillId="0" borderId="0"/>
    <xf numFmtId="0" fontId="20" fillId="0" borderId="0"/>
  </cellStyleXfs>
  <cellXfs count="289">
    <xf numFmtId="0" fontId="0" fillId="0" borderId="0" xfId="0"/>
    <xf numFmtId="0" fontId="0" fillId="2" borderId="0" xfId="0" applyFill="1"/>
    <xf numFmtId="0" fontId="2" fillId="0" borderId="0" xfId="3"/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7" xfId="3" applyFont="1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1" xfId="2" applyFont="1" applyBorder="1" applyAlignment="1">
      <alignment horizontal="left" vertical="top" wrapText="1"/>
    </xf>
    <xf numFmtId="164" fontId="5" fillId="0" borderId="9" xfId="2" applyNumberFormat="1" applyFont="1" applyBorder="1" applyAlignment="1">
      <alignment horizontal="right" vertical="center"/>
    </xf>
    <xf numFmtId="0" fontId="5" fillId="0" borderId="10" xfId="2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top" wrapText="1"/>
    </xf>
    <xf numFmtId="164" fontId="5" fillId="0" borderId="9" xfId="3" applyNumberFormat="1" applyFont="1" applyBorder="1" applyAlignment="1">
      <alignment horizontal="right" vertical="center"/>
    </xf>
    <xf numFmtId="0" fontId="5" fillId="0" borderId="10" xfId="3" applyFont="1" applyBorder="1" applyAlignment="1">
      <alignment horizontal="left" vertical="center" wrapText="1"/>
    </xf>
    <xf numFmtId="0" fontId="5" fillId="0" borderId="11" xfId="3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top" wrapText="1"/>
    </xf>
    <xf numFmtId="164" fontId="5" fillId="0" borderId="13" xfId="2" applyNumberFormat="1" applyFont="1" applyBorder="1" applyAlignment="1">
      <alignment horizontal="right" vertical="center"/>
    </xf>
    <xf numFmtId="0" fontId="5" fillId="0" borderId="14" xfId="2" applyFont="1" applyBorder="1" applyAlignment="1">
      <alignment horizontal="left" vertical="center" wrapText="1"/>
    </xf>
    <xf numFmtId="0" fontId="5" fillId="0" borderId="12" xfId="3" applyFont="1" applyBorder="1" applyAlignment="1">
      <alignment horizontal="left" vertical="top" wrapText="1"/>
    </xf>
    <xf numFmtId="164" fontId="5" fillId="0" borderId="13" xfId="3" applyNumberFormat="1" applyFont="1" applyBorder="1" applyAlignment="1">
      <alignment horizontal="right" vertical="center"/>
    </xf>
    <xf numFmtId="0" fontId="5" fillId="0" borderId="14" xfId="3" applyFont="1" applyBorder="1" applyAlignment="1">
      <alignment horizontal="left" vertical="center" wrapText="1"/>
    </xf>
    <xf numFmtId="0" fontId="5" fillId="0" borderId="15" xfId="3" applyFont="1" applyBorder="1" applyAlignment="1">
      <alignment horizontal="left" vertical="center" wrapText="1"/>
    </xf>
    <xf numFmtId="164" fontId="5" fillId="0" borderId="14" xfId="2" applyNumberFormat="1" applyFont="1" applyBorder="1" applyAlignment="1">
      <alignment horizontal="right" vertical="center"/>
    </xf>
    <xf numFmtId="0" fontId="5" fillId="0" borderId="13" xfId="3" applyFont="1" applyBorder="1" applyAlignment="1">
      <alignment horizontal="left" vertical="center" wrapText="1"/>
    </xf>
    <xf numFmtId="164" fontId="5" fillId="0" borderId="14" xfId="3" applyNumberFormat="1" applyFont="1" applyBorder="1" applyAlignment="1">
      <alignment horizontal="right" vertical="center"/>
    </xf>
    <xf numFmtId="0" fontId="5" fillId="0" borderId="13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left" vertical="top" wrapText="1"/>
    </xf>
    <xf numFmtId="0" fontId="5" fillId="0" borderId="17" xfId="2" applyFont="1" applyBorder="1" applyAlignment="1">
      <alignment horizontal="left" vertical="center" wrapText="1"/>
    </xf>
    <xf numFmtId="0" fontId="5" fillId="0" borderId="5" xfId="3" applyFont="1" applyBorder="1" applyAlignment="1">
      <alignment horizontal="left" vertical="top" wrapText="1"/>
    </xf>
    <xf numFmtId="0" fontId="5" fillId="0" borderId="16" xfId="3" applyFont="1" applyBorder="1" applyAlignment="1">
      <alignment horizontal="left" vertical="center" wrapText="1"/>
    </xf>
    <xf numFmtId="0" fontId="5" fillId="0" borderId="17" xfId="3" applyFont="1" applyBorder="1" applyAlignment="1">
      <alignment horizontal="left" vertical="center" wrapText="1"/>
    </xf>
    <xf numFmtId="164" fontId="5" fillId="0" borderId="18" xfId="3" applyNumberFormat="1" applyFont="1" applyBorder="1" applyAlignment="1">
      <alignment horizontal="right" vertical="center"/>
    </xf>
    <xf numFmtId="0" fontId="5" fillId="0" borderId="0" xfId="3" applyFont="1" applyFill="1" applyBorder="1" applyAlignment="1">
      <alignment horizontal="left" vertical="top" wrapText="1"/>
    </xf>
    <xf numFmtId="0" fontId="0" fillId="3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2" borderId="0" xfId="0" applyFill="1" applyBorder="1"/>
    <xf numFmtId="0" fontId="0" fillId="2" borderId="23" xfId="0" applyFill="1" applyBorder="1"/>
    <xf numFmtId="0" fontId="0" fillId="2" borderId="22" xfId="0" applyFill="1" applyBorder="1"/>
    <xf numFmtId="0" fontId="0" fillId="0" borderId="24" xfId="0" applyBorder="1"/>
    <xf numFmtId="0" fontId="0" fillId="0" borderId="25" xfId="0" applyBorder="1"/>
    <xf numFmtId="0" fontId="0" fillId="2" borderId="25" xfId="0" applyFill="1" applyBorder="1"/>
    <xf numFmtId="0" fontId="0" fillId="0" borderId="26" xfId="0" applyBorder="1"/>
    <xf numFmtId="0" fontId="3" fillId="0" borderId="22" xfId="4" applyFont="1" applyBorder="1" applyAlignment="1">
      <alignment horizontal="center" vertical="center" wrapText="1"/>
    </xf>
    <xf numFmtId="0" fontId="3" fillId="0" borderId="22" xfId="4" applyFont="1" applyBorder="1" applyAlignment="1">
      <alignment vertical="center" wrapText="1"/>
    </xf>
    <xf numFmtId="0" fontId="3" fillId="0" borderId="27" xfId="4" applyFont="1" applyBorder="1" applyAlignment="1">
      <alignment vertical="center" wrapText="1"/>
    </xf>
    <xf numFmtId="0" fontId="3" fillId="0" borderId="29" xfId="4" applyFont="1" applyBorder="1" applyAlignment="1">
      <alignment vertical="center" wrapText="1"/>
    </xf>
    <xf numFmtId="0" fontId="6" fillId="0" borderId="29" xfId="4" applyFont="1" applyBorder="1"/>
    <xf numFmtId="0" fontId="5" fillId="0" borderId="19" xfId="4" applyFont="1" applyBorder="1" applyAlignment="1">
      <alignment horizontal="left" vertical="top" wrapText="1"/>
    </xf>
    <xf numFmtId="165" fontId="5" fillId="0" borderId="19" xfId="4" applyNumberFormat="1" applyFont="1" applyBorder="1" applyAlignment="1">
      <alignment horizontal="right"/>
    </xf>
    <xf numFmtId="0" fontId="5" fillId="0" borderId="30" xfId="4" applyFont="1" applyBorder="1" applyAlignment="1">
      <alignment horizontal="right" wrapText="1"/>
    </xf>
    <xf numFmtId="165" fontId="5" fillId="0" borderId="20" xfId="4" applyNumberFormat="1" applyFont="1" applyBorder="1" applyAlignment="1">
      <alignment horizontal="right"/>
    </xf>
    <xf numFmtId="0" fontId="5" fillId="0" borderId="20" xfId="4" applyFont="1" applyBorder="1" applyAlignment="1">
      <alignment horizontal="right" wrapText="1"/>
    </xf>
    <xf numFmtId="165" fontId="5" fillId="0" borderId="31" xfId="4" applyNumberFormat="1" applyFont="1" applyBorder="1" applyAlignment="1">
      <alignment horizontal="right"/>
    </xf>
    <xf numFmtId="165" fontId="5" fillId="0" borderId="21" xfId="4" applyNumberFormat="1" applyFont="1" applyBorder="1" applyAlignment="1">
      <alignment horizontal="right"/>
    </xf>
    <xf numFmtId="0" fontId="5" fillId="0" borderId="22" xfId="4" applyFont="1" applyBorder="1" applyAlignment="1">
      <alignment horizontal="left" vertical="top" wrapText="1"/>
    </xf>
    <xf numFmtId="166" fontId="5" fillId="0" borderId="22" xfId="4" applyNumberFormat="1" applyFont="1" applyBorder="1" applyAlignment="1">
      <alignment horizontal="right"/>
    </xf>
    <xf numFmtId="166" fontId="5" fillId="0" borderId="32" xfId="4" applyNumberFormat="1" applyFont="1" applyBorder="1" applyAlignment="1">
      <alignment horizontal="right" wrapText="1"/>
    </xf>
    <xf numFmtId="166" fontId="5" fillId="0" borderId="0" xfId="4" applyNumberFormat="1" applyFont="1" applyBorder="1" applyAlignment="1">
      <alignment horizontal="right"/>
    </xf>
    <xf numFmtId="166" fontId="5" fillId="0" borderId="0" xfId="4" applyNumberFormat="1" applyFont="1" applyBorder="1" applyAlignment="1">
      <alignment horizontal="right" wrapText="1"/>
    </xf>
    <xf numFmtId="166" fontId="5" fillId="0" borderId="33" xfId="4" applyNumberFormat="1" applyFont="1" applyBorder="1" applyAlignment="1">
      <alignment horizontal="right"/>
    </xf>
    <xf numFmtId="166" fontId="2" fillId="0" borderId="23" xfId="4" applyNumberFormat="1" applyBorder="1" applyAlignment="1">
      <alignment horizontal="right"/>
    </xf>
    <xf numFmtId="167" fontId="5" fillId="0" borderId="22" xfId="4" applyNumberFormat="1" applyFont="1" applyBorder="1" applyAlignment="1">
      <alignment horizontal="right"/>
    </xf>
    <xf numFmtId="167" fontId="5" fillId="0" borderId="32" xfId="4" applyNumberFormat="1" applyFont="1" applyBorder="1" applyAlignment="1">
      <alignment horizontal="right" wrapText="1"/>
    </xf>
    <xf numFmtId="167" fontId="5" fillId="0" borderId="0" xfId="4" applyNumberFormat="1" applyFont="1" applyBorder="1" applyAlignment="1">
      <alignment horizontal="right"/>
    </xf>
    <xf numFmtId="167" fontId="5" fillId="0" borderId="0" xfId="4" applyNumberFormat="1" applyFont="1" applyBorder="1" applyAlignment="1">
      <alignment horizontal="right" wrapText="1"/>
    </xf>
    <xf numFmtId="167" fontId="5" fillId="0" borderId="33" xfId="4" applyNumberFormat="1" applyFont="1" applyBorder="1" applyAlignment="1">
      <alignment horizontal="right"/>
    </xf>
    <xf numFmtId="167" fontId="2" fillId="0" borderId="23" xfId="4" applyNumberFormat="1" applyBorder="1" applyAlignment="1">
      <alignment horizontal="right"/>
    </xf>
    <xf numFmtId="165" fontId="5" fillId="0" borderId="22" xfId="4" applyNumberFormat="1" applyFont="1" applyBorder="1" applyAlignment="1">
      <alignment horizontal="right"/>
    </xf>
    <xf numFmtId="0" fontId="5" fillId="0" borderId="32" xfId="4" applyFont="1" applyBorder="1" applyAlignment="1">
      <alignment horizontal="right" wrapText="1"/>
    </xf>
    <xf numFmtId="165" fontId="5" fillId="0" borderId="0" xfId="4" applyNumberFormat="1" applyFont="1" applyBorder="1" applyAlignment="1">
      <alignment horizontal="right"/>
    </xf>
    <xf numFmtId="0" fontId="5" fillId="0" borderId="0" xfId="4" applyFont="1" applyBorder="1" applyAlignment="1">
      <alignment horizontal="right" wrapText="1"/>
    </xf>
    <xf numFmtId="165" fontId="5" fillId="0" borderId="33" xfId="4" applyNumberFormat="1" applyFont="1" applyBorder="1" applyAlignment="1">
      <alignment horizontal="right"/>
    </xf>
    <xf numFmtId="0" fontId="2" fillId="0" borderId="23" xfId="4" applyBorder="1" applyAlignment="1">
      <alignment horizontal="right"/>
    </xf>
    <xf numFmtId="0" fontId="5" fillId="0" borderId="24" xfId="4" applyFont="1" applyBorder="1" applyAlignment="1">
      <alignment horizontal="left" vertical="top" wrapText="1"/>
    </xf>
    <xf numFmtId="164" fontId="5" fillId="0" borderId="24" xfId="4" applyNumberFormat="1" applyFont="1" applyBorder="1" applyAlignment="1">
      <alignment horizontal="right"/>
    </xf>
    <xf numFmtId="164" fontId="5" fillId="0" borderId="34" xfId="4" applyNumberFormat="1" applyFont="1" applyBorder="1" applyAlignment="1">
      <alignment horizontal="right"/>
    </xf>
    <xf numFmtId="164" fontId="5" fillId="0" borderId="25" xfId="4" applyNumberFormat="1" applyFont="1" applyBorder="1" applyAlignment="1">
      <alignment horizontal="right"/>
    </xf>
    <xf numFmtId="164" fontId="5" fillId="0" borderId="35" xfId="4" applyNumberFormat="1" applyFont="1" applyBorder="1" applyAlignment="1">
      <alignment horizontal="right"/>
    </xf>
    <xf numFmtId="164" fontId="5" fillId="0" borderId="26" xfId="4" applyNumberFormat="1" applyFont="1" applyBorder="1" applyAlignment="1">
      <alignment horizontal="right"/>
    </xf>
    <xf numFmtId="0" fontId="5" fillId="0" borderId="0" xfId="4" applyFont="1" applyBorder="1" applyAlignment="1">
      <alignment vertical="top"/>
    </xf>
    <xf numFmtId="0" fontId="8" fillId="0" borderId="0" xfId="5"/>
    <xf numFmtId="0" fontId="9" fillId="0" borderId="39" xfId="5" applyFont="1" applyBorder="1" applyAlignment="1">
      <alignment horizontal="center" wrapText="1"/>
    </xf>
    <xf numFmtId="0" fontId="9" fillId="0" borderId="40" xfId="5" applyFont="1" applyBorder="1" applyAlignment="1">
      <alignment horizontal="center" wrapText="1"/>
    </xf>
    <xf numFmtId="0" fontId="9" fillId="0" borderId="43" xfId="5" applyFont="1" applyBorder="1" applyAlignment="1">
      <alignment horizontal="left" vertical="top" wrapText="1"/>
    </xf>
    <xf numFmtId="0" fontId="9" fillId="0" borderId="13" xfId="5" applyFont="1" applyBorder="1" applyAlignment="1">
      <alignment horizontal="right" vertical="center"/>
    </xf>
    <xf numFmtId="0" fontId="9" fillId="0" borderId="14" xfId="5" applyFont="1" applyBorder="1" applyAlignment="1">
      <alignment horizontal="right" vertical="center"/>
    </xf>
    <xf numFmtId="164" fontId="9" fillId="0" borderId="13" xfId="5" applyNumberFormat="1" applyFont="1" applyBorder="1" applyAlignment="1">
      <alignment horizontal="right" vertical="center"/>
    </xf>
    <xf numFmtId="164" fontId="9" fillId="0" borderId="14" xfId="5" applyNumberFormat="1" applyFont="1" applyBorder="1" applyAlignment="1">
      <alignment horizontal="right" vertical="center"/>
    </xf>
    <xf numFmtId="0" fontId="9" fillId="0" borderId="44" xfId="5" applyFont="1" applyBorder="1" applyAlignment="1">
      <alignment horizontal="left" vertical="top" wrapText="1"/>
    </xf>
    <xf numFmtId="165" fontId="9" fillId="0" borderId="45" xfId="5" applyNumberFormat="1" applyFont="1" applyBorder="1" applyAlignment="1">
      <alignment horizontal="right" vertical="center"/>
    </xf>
    <xf numFmtId="165" fontId="9" fillId="0" borderId="46" xfId="5" applyNumberFormat="1" applyFont="1" applyBorder="1" applyAlignment="1">
      <alignment horizontal="right" vertical="center"/>
    </xf>
    <xf numFmtId="0" fontId="9" fillId="0" borderId="49" xfId="5" applyFont="1" applyBorder="1" applyAlignment="1">
      <alignment horizontal="left" vertical="top" wrapText="1"/>
    </xf>
    <xf numFmtId="165" fontId="9" fillId="0" borderId="16" xfId="5" applyNumberFormat="1" applyFont="1" applyBorder="1" applyAlignment="1">
      <alignment horizontal="right" vertical="center"/>
    </xf>
    <xf numFmtId="165" fontId="9" fillId="0" borderId="17" xfId="5" applyNumberFormat="1" applyFont="1" applyBorder="1" applyAlignment="1">
      <alignment horizontal="right" vertical="center"/>
    </xf>
    <xf numFmtId="0" fontId="11" fillId="4" borderId="0" xfId="6" applyFont="1" applyFill="1" applyBorder="1"/>
    <xf numFmtId="0" fontId="12" fillId="0" borderId="0" xfId="6" applyFont="1"/>
    <xf numFmtId="0" fontId="11" fillId="4" borderId="50" xfId="6" applyFont="1" applyFill="1" applyBorder="1" applyAlignment="1">
      <alignment horizontal="center"/>
    </xf>
    <xf numFmtId="0" fontId="13" fillId="4" borderId="50" xfId="6" applyFont="1" applyFill="1" applyBorder="1" applyAlignment="1">
      <alignment horizontal="center"/>
    </xf>
    <xf numFmtId="0" fontId="10" fillId="0" borderId="0" xfId="6"/>
    <xf numFmtId="0" fontId="14" fillId="0" borderId="0" xfId="6" applyFont="1" applyAlignment="1">
      <alignment horizontal="center"/>
    </xf>
    <xf numFmtId="0" fontId="12" fillId="0" borderId="0" xfId="6" applyFont="1" applyBorder="1" applyAlignment="1">
      <alignment horizontal="center"/>
    </xf>
    <xf numFmtId="0" fontId="14" fillId="0" borderId="50" xfId="6" applyFont="1" applyBorder="1" applyAlignment="1">
      <alignment horizontal="center"/>
    </xf>
    <xf numFmtId="0" fontId="12" fillId="0" borderId="50" xfId="6" applyFont="1" applyBorder="1" applyAlignment="1">
      <alignment horizontal="center"/>
    </xf>
    <xf numFmtId="0" fontId="12" fillId="0" borderId="0" xfId="6" applyFont="1" applyAlignment="1">
      <alignment horizontal="center"/>
    </xf>
    <xf numFmtId="0" fontId="11" fillId="4" borderId="50" xfId="6" applyFont="1" applyFill="1" applyBorder="1"/>
    <xf numFmtId="0" fontId="15" fillId="0" borderId="51" xfId="6" applyFont="1" applyBorder="1" applyAlignment="1">
      <alignment horizontal="center"/>
    </xf>
    <xf numFmtId="0" fontId="14" fillId="0" borderId="51" xfId="6" applyFont="1" applyBorder="1" applyAlignment="1">
      <alignment horizontal="center"/>
    </xf>
    <xf numFmtId="0" fontId="14" fillId="0" borderId="51" xfId="6" applyFont="1" applyFill="1" applyBorder="1" applyAlignment="1">
      <alignment horizontal="center"/>
    </xf>
    <xf numFmtId="0" fontId="12" fillId="0" borderId="52" xfId="6" applyFont="1" applyBorder="1" applyAlignment="1">
      <alignment horizontal="left"/>
    </xf>
    <xf numFmtId="0" fontId="12" fillId="0" borderId="0" xfId="6" applyFont="1" applyBorder="1" applyAlignment="1">
      <alignment horizontal="left"/>
    </xf>
    <xf numFmtId="0" fontId="16" fillId="0" borderId="0" xfId="6" applyFont="1" applyAlignment="1">
      <alignment horizontal="center"/>
    </xf>
    <xf numFmtId="9" fontId="12" fillId="0" borderId="0" xfId="6" applyNumberFormat="1" applyFont="1" applyAlignment="1">
      <alignment horizontal="center"/>
    </xf>
    <xf numFmtId="9" fontId="10" fillId="0" borderId="0" xfId="6" applyNumberFormat="1"/>
    <xf numFmtId="2" fontId="12" fillId="0" borderId="0" xfId="6" applyNumberFormat="1" applyFont="1"/>
    <xf numFmtId="9" fontId="12" fillId="0" borderId="0" xfId="6" applyNumberFormat="1" applyFont="1"/>
    <xf numFmtId="0" fontId="12" fillId="0" borderId="53" xfId="6" applyFont="1" applyBorder="1" applyAlignment="1">
      <alignment horizontal="left"/>
    </xf>
    <xf numFmtId="0" fontId="12" fillId="0" borderId="54" xfId="6" applyFont="1" applyBorder="1" applyAlignment="1">
      <alignment horizontal="left"/>
    </xf>
    <xf numFmtId="0" fontId="14" fillId="0" borderId="55" xfId="6" applyFont="1" applyBorder="1" applyAlignment="1">
      <alignment horizontal="left"/>
    </xf>
    <xf numFmtId="0" fontId="12" fillId="0" borderId="55" xfId="6" applyFont="1" applyBorder="1"/>
    <xf numFmtId="0" fontId="10" fillId="0" borderId="55" xfId="6" applyBorder="1"/>
    <xf numFmtId="0" fontId="12" fillId="0" borderId="55" xfId="6" applyFont="1" applyBorder="1" applyAlignment="1">
      <alignment horizontal="center"/>
    </xf>
    <xf numFmtId="0" fontId="14" fillId="2" borderId="55" xfId="6" applyFont="1" applyFill="1" applyBorder="1" applyAlignment="1">
      <alignment horizontal="center"/>
    </xf>
    <xf numFmtId="0" fontId="14" fillId="0" borderId="55" xfId="6" applyFont="1" applyBorder="1"/>
    <xf numFmtId="9" fontId="14" fillId="2" borderId="55" xfId="6" applyNumberFormat="1" applyFont="1" applyFill="1" applyBorder="1" applyAlignment="1">
      <alignment horizontal="center"/>
    </xf>
    <xf numFmtId="9" fontId="14" fillId="0" borderId="55" xfId="6" applyNumberFormat="1" applyFont="1" applyBorder="1"/>
    <xf numFmtId="9" fontId="14" fillId="0" borderId="55" xfId="6" applyNumberFormat="1" applyFont="1" applyBorder="1" applyAlignment="1">
      <alignment horizontal="center"/>
    </xf>
    <xf numFmtId="2" fontId="12" fillId="2" borderId="55" xfId="6" applyNumberFormat="1" applyFont="1" applyFill="1" applyBorder="1"/>
    <xf numFmtId="2" fontId="12" fillId="0" borderId="55" xfId="6" applyNumberFormat="1" applyFont="1" applyBorder="1"/>
    <xf numFmtId="9" fontId="12" fillId="2" borderId="55" xfId="1" applyFont="1" applyFill="1" applyBorder="1"/>
    <xf numFmtId="9" fontId="12" fillId="2" borderId="55" xfId="6" applyNumberFormat="1" applyFont="1" applyFill="1" applyBorder="1"/>
    <xf numFmtId="0" fontId="12" fillId="2" borderId="0" xfId="6" applyFont="1" applyFill="1" applyAlignment="1">
      <alignment horizontal="left"/>
    </xf>
    <xf numFmtId="9" fontId="14" fillId="2" borderId="0" xfId="6" applyNumberFormat="1" applyFont="1" applyFill="1" applyAlignment="1">
      <alignment horizontal="center"/>
    </xf>
    <xf numFmtId="0" fontId="14" fillId="0" borderId="0" xfId="6" applyFont="1"/>
    <xf numFmtId="10" fontId="12" fillId="2" borderId="0" xfId="6" applyNumberFormat="1" applyFont="1" applyFill="1"/>
    <xf numFmtId="0" fontId="10" fillId="0" borderId="0" xfId="6" applyAlignment="1">
      <alignment horizontal="center"/>
    </xf>
    <xf numFmtId="9" fontId="12" fillId="0" borderId="0" xfId="1" applyFont="1"/>
    <xf numFmtId="9" fontId="10" fillId="0" borderId="0" xfId="1" applyFont="1"/>
    <xf numFmtId="9" fontId="12" fillId="0" borderId="0" xfId="1" applyFont="1" applyAlignment="1">
      <alignment horizontal="center"/>
    </xf>
    <xf numFmtId="9" fontId="18" fillId="5" borderId="0" xfId="1" applyFont="1" applyFill="1" applyAlignment="1">
      <alignment horizontal="center"/>
    </xf>
    <xf numFmtId="9" fontId="13" fillId="5" borderId="0" xfId="1" applyFont="1" applyFill="1" applyAlignment="1">
      <alignment horizontal="center"/>
    </xf>
    <xf numFmtId="9" fontId="13" fillId="5" borderId="0" xfId="1" applyFont="1" applyFill="1"/>
    <xf numFmtId="9" fontId="10" fillId="5" borderId="0" xfId="1" applyFont="1" applyFill="1" applyAlignment="1">
      <alignment horizontal="center"/>
    </xf>
    <xf numFmtId="9" fontId="12" fillId="5" borderId="0" xfId="1" applyFont="1" applyFill="1" applyAlignment="1">
      <alignment horizontal="center"/>
    </xf>
    <xf numFmtId="9" fontId="12" fillId="5" borderId="0" xfId="1" applyFont="1" applyFill="1"/>
    <xf numFmtId="9" fontId="12" fillId="0" borderId="0" xfId="1" applyFont="1" applyFill="1"/>
    <xf numFmtId="9" fontId="13" fillId="5" borderId="0" xfId="1" quotePrefix="1" applyFont="1" applyFill="1"/>
    <xf numFmtId="9" fontId="10" fillId="0" borderId="0" xfId="1" applyFont="1" applyAlignment="1">
      <alignment horizontal="center"/>
    </xf>
    <xf numFmtId="0" fontId="12" fillId="0" borderId="0" xfId="6" quotePrefix="1" applyFont="1"/>
    <xf numFmtId="0" fontId="10" fillId="6" borderId="0" xfId="6" applyFill="1" applyAlignment="1">
      <alignment horizontal="center"/>
    </xf>
    <xf numFmtId="0" fontId="12" fillId="6" borderId="0" xfId="6" applyFont="1" applyFill="1" applyAlignment="1">
      <alignment horizontal="center"/>
    </xf>
    <xf numFmtId="0" fontId="12" fillId="6" borderId="0" xfId="6" applyFont="1" applyFill="1"/>
    <xf numFmtId="9" fontId="10" fillId="6" borderId="0" xfId="1" applyFont="1" applyFill="1" applyAlignment="1">
      <alignment horizontal="center"/>
    </xf>
    <xf numFmtId="9" fontId="12" fillId="6" borderId="0" xfId="1" applyFont="1" applyFill="1" applyAlignment="1">
      <alignment horizontal="center"/>
    </xf>
    <xf numFmtId="9" fontId="12" fillId="6" borderId="0" xfId="1" applyFont="1" applyFill="1"/>
    <xf numFmtId="9" fontId="10" fillId="6" borderId="0" xfId="1" applyFont="1" applyFill="1"/>
    <xf numFmtId="0" fontId="12" fillId="6" borderId="0" xfId="1" applyNumberFormat="1" applyFont="1" applyFill="1"/>
    <xf numFmtId="0" fontId="10" fillId="6" borderId="0" xfId="6" applyFill="1"/>
    <xf numFmtId="0" fontId="12" fillId="0" borderId="0" xfId="6" applyFont="1" applyFill="1"/>
    <xf numFmtId="0" fontId="10" fillId="0" borderId="0" xfId="6" applyFill="1"/>
    <xf numFmtId="0" fontId="12" fillId="0" borderId="0" xfId="6" applyFont="1" applyFill="1" applyAlignment="1">
      <alignment horizontal="center"/>
    </xf>
    <xf numFmtId="0" fontId="10" fillId="0" borderId="0" xfId="6" applyFill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9" fontId="0" fillId="0" borderId="0" xfId="1" applyFont="1"/>
    <xf numFmtId="1" fontId="0" fillId="0" borderId="0" xfId="0" applyNumberFormat="1"/>
    <xf numFmtId="164" fontId="5" fillId="0" borderId="16" xfId="2" applyNumberFormat="1" applyFont="1" applyBorder="1" applyAlignment="1">
      <alignment horizontal="right" vertical="center"/>
    </xf>
    <xf numFmtId="164" fontId="5" fillId="0" borderId="16" xfId="3" applyNumberFormat="1" applyFont="1" applyBorder="1" applyAlignment="1">
      <alignment horizontal="right" vertical="center"/>
    </xf>
    <xf numFmtId="164" fontId="5" fillId="0" borderId="15" xfId="3" applyNumberFormat="1" applyFont="1" applyBorder="1" applyAlignment="1">
      <alignment horizontal="right" vertical="center"/>
    </xf>
    <xf numFmtId="0" fontId="5" fillId="0" borderId="18" xfId="3" applyFont="1" applyBorder="1" applyAlignment="1">
      <alignment horizontal="left" vertical="center" wrapText="1"/>
    </xf>
    <xf numFmtId="0" fontId="2" fillId="0" borderId="0" xfId="7"/>
    <xf numFmtId="0" fontId="5" fillId="0" borderId="6" xfId="7" applyFont="1" applyBorder="1" applyAlignment="1">
      <alignment horizontal="center" wrapText="1"/>
    </xf>
    <xf numFmtId="0" fontId="5" fillId="0" borderId="7" xfId="7" applyFont="1" applyBorder="1" applyAlignment="1">
      <alignment horizontal="center" wrapText="1"/>
    </xf>
    <xf numFmtId="0" fontId="5" fillId="0" borderId="1" xfId="7" applyFont="1" applyBorder="1" applyAlignment="1">
      <alignment horizontal="left" vertical="top"/>
    </xf>
    <xf numFmtId="165" fontId="5" fillId="0" borderId="9" xfId="7" applyNumberFormat="1" applyFont="1" applyBorder="1" applyAlignment="1">
      <alignment horizontal="right" vertical="center"/>
    </xf>
    <xf numFmtId="165" fontId="5" fillId="0" borderId="10" xfId="7" applyNumberFormat="1" applyFont="1" applyBorder="1" applyAlignment="1">
      <alignment horizontal="right" vertical="center"/>
    </xf>
    <xf numFmtId="164" fontId="5" fillId="0" borderId="10" xfId="7" applyNumberFormat="1" applyFont="1" applyBorder="1" applyAlignment="1">
      <alignment horizontal="right" vertical="center"/>
    </xf>
    <xf numFmtId="165" fontId="5" fillId="0" borderId="11" xfId="7" applyNumberFormat="1" applyFont="1" applyBorder="1" applyAlignment="1">
      <alignment horizontal="right" vertical="center"/>
    </xf>
    <xf numFmtId="0" fontId="5" fillId="0" borderId="12" xfId="7" applyFont="1" applyBorder="1" applyAlignment="1">
      <alignment horizontal="left" vertical="top"/>
    </xf>
    <xf numFmtId="165" fontId="5" fillId="0" borderId="13" xfId="7" applyNumberFormat="1" applyFont="1" applyBorder="1" applyAlignment="1">
      <alignment horizontal="right" vertical="center"/>
    </xf>
    <xf numFmtId="165" fontId="5" fillId="0" borderId="14" xfId="7" applyNumberFormat="1" applyFont="1" applyBorder="1" applyAlignment="1">
      <alignment horizontal="right" vertical="center"/>
    </xf>
    <xf numFmtId="164" fontId="5" fillId="0" borderId="14" xfId="7" applyNumberFormat="1" applyFont="1" applyBorder="1" applyAlignment="1">
      <alignment horizontal="right" vertical="center"/>
    </xf>
    <xf numFmtId="165" fontId="5" fillId="0" borderId="15" xfId="7" applyNumberFormat="1" applyFont="1" applyBorder="1" applyAlignment="1">
      <alignment horizontal="right" vertical="center"/>
    </xf>
    <xf numFmtId="169" fontId="5" fillId="0" borderId="14" xfId="7" applyNumberFormat="1" applyFont="1" applyBorder="1" applyAlignment="1">
      <alignment horizontal="right" vertical="center"/>
    </xf>
    <xf numFmtId="0" fontId="5" fillId="0" borderId="5" xfId="7" applyFont="1" applyBorder="1" applyAlignment="1">
      <alignment horizontal="left" vertical="top"/>
    </xf>
    <xf numFmtId="165" fontId="5" fillId="0" borderId="16" xfId="7" applyNumberFormat="1" applyFont="1" applyBorder="1" applyAlignment="1">
      <alignment horizontal="right" vertical="center"/>
    </xf>
    <xf numFmtId="165" fontId="5" fillId="0" borderId="17" xfId="7" applyNumberFormat="1" applyFont="1" applyBorder="1" applyAlignment="1">
      <alignment horizontal="right" vertical="center"/>
    </xf>
    <xf numFmtId="169" fontId="5" fillId="0" borderId="17" xfId="7" applyNumberFormat="1" applyFont="1" applyBorder="1" applyAlignment="1">
      <alignment horizontal="right" vertical="center"/>
    </xf>
    <xf numFmtId="165" fontId="5" fillId="0" borderId="18" xfId="7" applyNumberFormat="1" applyFont="1" applyBorder="1" applyAlignment="1">
      <alignment horizontal="right" vertical="center"/>
    </xf>
    <xf numFmtId="168" fontId="2" fillId="0" borderId="0" xfId="7" applyNumberFormat="1"/>
    <xf numFmtId="168" fontId="2" fillId="2" borderId="0" xfId="7" applyNumberFormat="1" applyFill="1"/>
    <xf numFmtId="2" fontId="0" fillId="0" borderId="0" xfId="0" applyNumberFormat="1"/>
    <xf numFmtId="2" fontId="0" fillId="2" borderId="0" xfId="0" applyNumberFormat="1" applyFill="1"/>
    <xf numFmtId="169" fontId="5" fillId="0" borderId="10" xfId="7" applyNumberFormat="1" applyFont="1" applyBorder="1" applyAlignment="1">
      <alignment horizontal="right" vertical="center"/>
    </xf>
    <xf numFmtId="0" fontId="5" fillId="2" borderId="12" xfId="7" applyFont="1" applyFill="1" applyBorder="1" applyAlignment="1">
      <alignment horizontal="left" vertical="top"/>
    </xf>
    <xf numFmtId="165" fontId="5" fillId="2" borderId="13" xfId="7" applyNumberFormat="1" applyFont="1" applyFill="1" applyBorder="1" applyAlignment="1">
      <alignment horizontal="right" vertical="center"/>
    </xf>
    <xf numFmtId="165" fontId="5" fillId="2" borderId="14" xfId="7" applyNumberFormat="1" applyFont="1" applyFill="1" applyBorder="1" applyAlignment="1">
      <alignment horizontal="right" vertical="center"/>
    </xf>
    <xf numFmtId="169" fontId="5" fillId="2" borderId="14" xfId="7" applyNumberFormat="1" applyFont="1" applyFill="1" applyBorder="1" applyAlignment="1">
      <alignment horizontal="right" vertical="center"/>
    </xf>
    <xf numFmtId="165" fontId="5" fillId="2" borderId="15" xfId="7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0" fillId="0" borderId="57" xfId="0" applyFill="1" applyBorder="1"/>
    <xf numFmtId="0" fontId="0" fillId="0" borderId="0" xfId="0" applyFill="1" applyBorder="1"/>
    <xf numFmtId="0" fontId="0" fillId="0" borderId="0" xfId="0" applyFill="1"/>
    <xf numFmtId="9" fontId="0" fillId="0" borderId="0" xfId="1" applyFont="1" applyFill="1"/>
    <xf numFmtId="1" fontId="0" fillId="0" borderId="0" xfId="0" applyNumberFormat="1" applyFill="1"/>
    <xf numFmtId="0" fontId="0" fillId="0" borderId="58" xfId="0" applyFill="1" applyBorder="1"/>
    <xf numFmtId="9" fontId="19" fillId="0" borderId="0" xfId="1" applyFont="1"/>
    <xf numFmtId="1" fontId="19" fillId="0" borderId="0" xfId="1" applyNumberFormat="1" applyFont="1"/>
    <xf numFmtId="1" fontId="0" fillId="0" borderId="0" xfId="1" applyNumberFormat="1" applyFont="1"/>
    <xf numFmtId="1" fontId="0" fillId="0" borderId="0" xfId="1" applyNumberFormat="1" applyFont="1" applyFill="1"/>
    <xf numFmtId="0" fontId="20" fillId="0" borderId="0" xfId="8"/>
    <xf numFmtId="0" fontId="21" fillId="0" borderId="6" xfId="8" applyFont="1" applyBorder="1" applyAlignment="1">
      <alignment horizontal="center" wrapText="1"/>
    </xf>
    <xf numFmtId="0" fontId="21" fillId="0" borderId="7" xfId="8" applyFont="1" applyBorder="1" applyAlignment="1">
      <alignment horizontal="center" wrapText="1"/>
    </xf>
    <xf numFmtId="0" fontId="21" fillId="0" borderId="1" xfId="8" applyFont="1" applyBorder="1" applyAlignment="1">
      <alignment horizontal="left" vertical="top"/>
    </xf>
    <xf numFmtId="165" fontId="21" fillId="0" borderId="9" xfId="8" applyNumberFormat="1" applyFont="1" applyBorder="1" applyAlignment="1">
      <alignment horizontal="right" vertical="center"/>
    </xf>
    <xf numFmtId="165" fontId="21" fillId="0" borderId="10" xfId="8" applyNumberFormat="1" applyFont="1" applyBorder="1" applyAlignment="1">
      <alignment horizontal="right" vertical="center"/>
    </xf>
    <xf numFmtId="164" fontId="21" fillId="0" borderId="10" xfId="8" applyNumberFormat="1" applyFont="1" applyBorder="1" applyAlignment="1">
      <alignment horizontal="right" vertical="center"/>
    </xf>
    <xf numFmtId="165" fontId="21" fillId="0" borderId="11" xfId="8" applyNumberFormat="1" applyFont="1" applyBorder="1" applyAlignment="1">
      <alignment horizontal="right" vertical="center"/>
    </xf>
    <xf numFmtId="0" fontId="21" fillId="0" borderId="12" xfId="8" applyFont="1" applyBorder="1" applyAlignment="1">
      <alignment horizontal="left" vertical="top"/>
    </xf>
    <xf numFmtId="165" fontId="21" fillId="0" borderId="13" xfId="8" applyNumberFormat="1" applyFont="1" applyBorder="1" applyAlignment="1">
      <alignment horizontal="right" vertical="center"/>
    </xf>
    <xf numFmtId="165" fontId="21" fillId="0" borderId="14" xfId="8" applyNumberFormat="1" applyFont="1" applyBorder="1" applyAlignment="1">
      <alignment horizontal="right" vertical="center"/>
    </xf>
    <xf numFmtId="164" fontId="21" fillId="0" borderId="14" xfId="8" applyNumberFormat="1" applyFont="1" applyBorder="1" applyAlignment="1">
      <alignment horizontal="right" vertical="center"/>
    </xf>
    <xf numFmtId="165" fontId="21" fillId="0" borderId="15" xfId="8" applyNumberFormat="1" applyFont="1" applyBorder="1" applyAlignment="1">
      <alignment horizontal="right" vertical="center"/>
    </xf>
    <xf numFmtId="169" fontId="21" fillId="0" borderId="14" xfId="8" applyNumberFormat="1" applyFont="1" applyBorder="1" applyAlignment="1">
      <alignment horizontal="right" vertical="center"/>
    </xf>
    <xf numFmtId="0" fontId="21" fillId="0" borderId="5" xfId="8" applyFont="1" applyBorder="1" applyAlignment="1">
      <alignment horizontal="left" vertical="top"/>
    </xf>
    <xf numFmtId="165" fontId="21" fillId="0" borderId="16" xfId="8" applyNumberFormat="1" applyFont="1" applyBorder="1" applyAlignment="1">
      <alignment horizontal="right" vertical="center"/>
    </xf>
    <xf numFmtId="165" fontId="21" fillId="0" borderId="17" xfId="8" applyNumberFormat="1" applyFont="1" applyBorder="1" applyAlignment="1">
      <alignment horizontal="right" vertical="center"/>
    </xf>
    <xf numFmtId="169" fontId="21" fillId="0" borderId="17" xfId="8" applyNumberFormat="1" applyFont="1" applyBorder="1" applyAlignment="1">
      <alignment horizontal="right" vertical="center"/>
    </xf>
    <xf numFmtId="165" fontId="21" fillId="0" borderId="18" xfId="8" applyNumberFormat="1" applyFont="1" applyBorder="1" applyAlignment="1">
      <alignment horizontal="right" vertical="center"/>
    </xf>
    <xf numFmtId="9" fontId="10" fillId="0" borderId="0" xfId="1" applyFont="1" applyAlignment="1">
      <alignment horizontal="center" wrapText="1"/>
    </xf>
    <xf numFmtId="0" fontId="10" fillId="0" borderId="0" xfId="6" applyAlignment="1">
      <alignment horizontal="center" wrapText="1"/>
    </xf>
    <xf numFmtId="0" fontId="5" fillId="0" borderId="0" xfId="3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wrapText="1"/>
    </xf>
    <xf numFmtId="0" fontId="5" fillId="0" borderId="5" xfId="3" applyFont="1" applyBorder="1" applyAlignment="1">
      <alignment horizontal="left" wrapText="1"/>
    </xf>
    <xf numFmtId="0" fontId="5" fillId="0" borderId="2" xfId="3" applyFont="1" applyBorder="1" applyAlignment="1">
      <alignment horizontal="center" wrapText="1"/>
    </xf>
    <xf numFmtId="0" fontId="5" fillId="0" borderId="3" xfId="3" applyFont="1" applyBorder="1" applyAlignment="1">
      <alignment horizontal="center" wrapText="1"/>
    </xf>
    <xf numFmtId="0" fontId="5" fillId="0" borderId="4" xfId="3" applyFont="1" applyBorder="1" applyAlignment="1">
      <alignment horizontal="center" wrapText="1"/>
    </xf>
    <xf numFmtId="0" fontId="3" fillId="0" borderId="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0" borderId="5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59" xfId="7" applyFont="1" applyBorder="1" applyAlignment="1">
      <alignment horizontal="center" wrapText="1"/>
    </xf>
    <xf numFmtId="0" fontId="5" fillId="0" borderId="60" xfId="7" applyFont="1" applyBorder="1" applyAlignment="1">
      <alignment horizontal="center" wrapText="1"/>
    </xf>
    <xf numFmtId="0" fontId="5" fillId="0" borderId="11" xfId="7" applyFont="1" applyBorder="1" applyAlignment="1">
      <alignment horizontal="center" wrapText="1"/>
    </xf>
    <xf numFmtId="0" fontId="5" fillId="0" borderId="18" xfId="7" applyFont="1" applyBorder="1" applyAlignment="1">
      <alignment horizontal="center" wrapText="1"/>
    </xf>
    <xf numFmtId="0" fontId="3" fillId="0" borderId="0" xfId="7" applyFont="1" applyBorder="1" applyAlignment="1">
      <alignment horizontal="center" vertical="center" wrapText="1"/>
    </xf>
    <xf numFmtId="0" fontId="5" fillId="0" borderId="1" xfId="7" applyFont="1" applyBorder="1" applyAlignment="1">
      <alignment horizontal="left" wrapText="1"/>
    </xf>
    <xf numFmtId="0" fontId="5" fillId="0" borderId="5" xfId="7" applyFont="1" applyBorder="1" applyAlignment="1">
      <alignment horizontal="left" wrapText="1"/>
    </xf>
    <xf numFmtId="0" fontId="5" fillId="0" borderId="2" xfId="7" applyFont="1" applyBorder="1" applyAlignment="1">
      <alignment horizontal="center" wrapText="1"/>
    </xf>
    <xf numFmtId="0" fontId="5" fillId="0" borderId="3" xfId="7" applyFont="1" applyBorder="1" applyAlignment="1">
      <alignment horizontal="center" wrapText="1"/>
    </xf>
    <xf numFmtId="0" fontId="5" fillId="0" borderId="7" xfId="7" applyFont="1" applyBorder="1" applyAlignment="1">
      <alignment horizontal="center" wrapText="1"/>
    </xf>
    <xf numFmtId="0" fontId="5" fillId="0" borderId="4" xfId="7" applyFont="1" applyBorder="1" applyAlignment="1">
      <alignment horizontal="center" wrapText="1"/>
    </xf>
    <xf numFmtId="0" fontId="5" fillId="0" borderId="8" xfId="7" applyFont="1" applyBorder="1" applyAlignment="1">
      <alignment horizontal="center" wrapText="1"/>
    </xf>
    <xf numFmtId="0" fontId="3" fillId="0" borderId="48" xfId="7" applyFont="1" applyBorder="1" applyAlignment="1">
      <alignment horizontal="center" vertical="center" wrapText="1"/>
    </xf>
    <xf numFmtId="0" fontId="5" fillId="0" borderId="61" xfId="7" applyFont="1" applyBorder="1" applyAlignment="1">
      <alignment horizontal="center" wrapText="1"/>
    </xf>
    <xf numFmtId="0" fontId="5" fillId="0" borderId="10" xfId="7" applyFont="1" applyBorder="1" applyAlignment="1">
      <alignment horizontal="center" wrapText="1"/>
    </xf>
    <xf numFmtId="0" fontId="5" fillId="0" borderId="17" xfId="7" applyFont="1" applyBorder="1" applyAlignment="1">
      <alignment horizontal="center" wrapText="1"/>
    </xf>
    <xf numFmtId="0" fontId="21" fillId="0" borderId="3" xfId="8" applyFont="1" applyBorder="1" applyAlignment="1">
      <alignment horizontal="center" wrapText="1"/>
    </xf>
    <xf numFmtId="0" fontId="21" fillId="0" borderId="4" xfId="8" applyFont="1" applyBorder="1" applyAlignment="1">
      <alignment horizontal="center" wrapText="1"/>
    </xf>
    <xf numFmtId="0" fontId="21" fillId="0" borderId="8" xfId="8" applyFont="1" applyBorder="1" applyAlignment="1">
      <alignment horizontal="center" wrapText="1"/>
    </xf>
    <xf numFmtId="0" fontId="3" fillId="0" borderId="0" xfId="8" applyFont="1" applyBorder="1" applyAlignment="1">
      <alignment horizontal="center" vertical="center" wrapText="1"/>
    </xf>
    <xf numFmtId="0" fontId="21" fillId="0" borderId="1" xfId="8" applyFont="1" applyBorder="1" applyAlignment="1">
      <alignment horizontal="left" wrapText="1"/>
    </xf>
    <xf numFmtId="0" fontId="21" fillId="0" borderId="5" xfId="8" applyFont="1" applyBorder="1" applyAlignment="1">
      <alignment horizontal="left" wrapText="1"/>
    </xf>
    <xf numFmtId="0" fontId="21" fillId="0" borderId="2" xfId="8" applyFont="1" applyBorder="1" applyAlignment="1">
      <alignment horizontal="center" wrapText="1"/>
    </xf>
    <xf numFmtId="0" fontId="21" fillId="0" borderId="7" xfId="8" applyFont="1" applyBorder="1" applyAlignment="1">
      <alignment horizontal="center" wrapText="1"/>
    </xf>
    <xf numFmtId="0" fontId="9" fillId="0" borderId="41" xfId="5" applyFont="1" applyBorder="1" applyAlignment="1">
      <alignment horizontal="left" vertical="top" wrapText="1"/>
    </xf>
    <xf numFmtId="0" fontId="9" fillId="0" borderId="47" xfId="5" applyFont="1" applyBorder="1" applyAlignment="1">
      <alignment horizontal="left" vertical="top" wrapText="1"/>
    </xf>
    <xf numFmtId="0" fontId="9" fillId="0" borderId="42" xfId="5" applyFont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  <xf numFmtId="0" fontId="9" fillId="0" borderId="48" xfId="5" applyFont="1" applyBorder="1" applyAlignment="1">
      <alignment horizontal="left" vertical="top" wrapText="1"/>
    </xf>
    <xf numFmtId="0" fontId="9" fillId="0" borderId="36" xfId="5" applyFont="1" applyBorder="1" applyAlignment="1">
      <alignment horizontal="left" wrapText="1"/>
    </xf>
    <xf numFmtId="0" fontId="9" fillId="0" borderId="37" xfId="5" applyFont="1" applyBorder="1" applyAlignment="1">
      <alignment horizontal="left" wrapText="1"/>
    </xf>
    <xf numFmtId="0" fontId="9" fillId="0" borderId="38" xfId="5" applyFont="1" applyBorder="1" applyAlignment="1">
      <alignment horizontal="left" wrapText="1"/>
    </xf>
    <xf numFmtId="0" fontId="3" fillId="0" borderId="19" xfId="4" applyFont="1" applyBorder="1" applyAlignment="1">
      <alignment horizontal="center" vertical="center" wrapText="1"/>
    </xf>
    <xf numFmtId="0" fontId="3" fillId="0" borderId="20" xfId="4" applyFont="1" applyBorder="1" applyAlignment="1">
      <alignment horizontal="center" vertical="center" wrapText="1"/>
    </xf>
    <xf numFmtId="0" fontId="3" fillId="0" borderId="27" xfId="4" applyFont="1" applyBorder="1" applyAlignment="1">
      <alignment horizontal="center" vertical="center" wrapText="1"/>
    </xf>
    <xf numFmtId="0" fontId="3" fillId="0" borderId="28" xfId="4" applyFont="1" applyBorder="1" applyAlignment="1">
      <alignment horizontal="center" vertical="center" wrapText="1"/>
    </xf>
    <xf numFmtId="0" fontId="3" fillId="0" borderId="29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</cellXfs>
  <cellStyles count="9">
    <cellStyle name="Normal" xfId="0" builtinId="0"/>
    <cellStyle name="Normal 2" xfId="6"/>
    <cellStyle name="Normal_ClusterSs" xfId="7"/>
    <cellStyle name="Normal_ClusterSs139" xfId="8"/>
    <cellStyle name="Normal_FA" xfId="3"/>
    <cellStyle name="Normal_KendallW" xfId="4"/>
    <cellStyle name="Normal_KendallW_1" xfId="5"/>
    <cellStyle name="Normal_Sheet2" xfId="2"/>
    <cellStyle name="Percent" xfId="1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750447860684"/>
          <c:y val="9.675862068965517E-2"/>
          <c:w val="0.87836093404991045"/>
          <c:h val="0.85521096931849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ClusterSs!$K$5:$K$207</c:f>
              <c:numCache>
                <c:formatCode>####.000</c:formatCode>
                <c:ptCount val="203"/>
                <c:pt idx="0">
                  <c:v>0.20054770598681221</c:v>
                </c:pt>
                <c:pt idx="1">
                  <c:v>0.41514216273954263</c:v>
                </c:pt>
                <c:pt idx="2" formatCode="###0.000">
                  <c:v>1.3719912107564847</c:v>
                </c:pt>
                <c:pt idx="3" formatCode="###0.000">
                  <c:v>2.892400469847404</c:v>
                </c:pt>
                <c:pt idx="4" formatCode="###0.000">
                  <c:v>4.892400469847404</c:v>
                </c:pt>
                <c:pt idx="5" formatCode="###0.000">
                  <c:v>7.5277009106352342</c:v>
                </c:pt>
                <c:pt idx="6" formatCode="###0.000">
                  <c:v>10.553162211171431</c:v>
                </c:pt>
                <c:pt idx="7" formatCode="###0.000">
                  <c:v>14.171425628621666</c:v>
                </c:pt>
                <c:pt idx="8" formatCode="###0.000">
                  <c:v>26.048593469949637</c:v>
                </c:pt>
                <c:pt idx="9" formatCode="###0.000">
                  <c:v>51.641177170332412</c:v>
                </c:pt>
                <c:pt idx="10" formatCode="###0.000">
                  <c:v>79.093193181302951</c:v>
                </c:pt>
                <c:pt idx="11" formatCode="###0.000">
                  <c:v>109.3080394781523</c:v>
                </c:pt>
                <c:pt idx="12" formatCode="###0.000">
                  <c:v>140.07756199572171</c:v>
                </c:pt>
                <c:pt idx="13" formatCode="###0.000">
                  <c:v>185.1239289265886</c:v>
                </c:pt>
                <c:pt idx="14" formatCode="###0.000">
                  <c:v>237.79328586573928</c:v>
                </c:pt>
                <c:pt idx="15" formatCode="###0.000">
                  <c:v>294.25035925796612</c:v>
                </c:pt>
                <c:pt idx="16" formatCode="###0.000">
                  <c:v>354.95177238280314</c:v>
                </c:pt>
                <c:pt idx="17" formatCode="###0.000">
                  <c:v>423.37597015050841</c:v>
                </c:pt>
                <c:pt idx="18" formatCode="###0.000">
                  <c:v>505.03925881681795</c:v>
                </c:pt>
                <c:pt idx="19" formatCode="###0.000">
                  <c:v>624.2370724044971</c:v>
                </c:pt>
                <c:pt idx="20" formatCode="###0.000">
                  <c:v>799.71693523027329</c:v>
                </c:pt>
                <c:pt idx="21" formatCode="###0.000">
                  <c:v>982.22755486392794</c:v>
                </c:pt>
                <c:pt idx="22" formatCode="###0.000">
                  <c:v>1172.0861971098443</c:v>
                </c:pt>
                <c:pt idx="23" formatCode="###0.000">
                  <c:v>1362.0697590248233</c:v>
                </c:pt>
                <c:pt idx="24" formatCode="###0.000">
                  <c:v>1564.4200958755168</c:v>
                </c:pt>
                <c:pt idx="25" formatCode="###0.000">
                  <c:v>1817.4125573839547</c:v>
                </c:pt>
                <c:pt idx="26" formatCode="###0.000">
                  <c:v>2096.9406932052798</c:v>
                </c:pt>
                <c:pt idx="27" formatCode="###0.000">
                  <c:v>2385.9180201268064</c:v>
                </c:pt>
                <c:pt idx="28" formatCode="###0.000">
                  <c:v>2683.0784358446581</c:v>
                </c:pt>
                <c:pt idx="29" formatCode="###0.000">
                  <c:v>2983.3710970058764</c:v>
                </c:pt>
                <c:pt idx="30" formatCode="###0.000">
                  <c:v>3289.8687993429262</c:v>
                </c:pt>
                <c:pt idx="31" formatCode="###0.000">
                  <c:v>3604.5664547826518</c:v>
                </c:pt>
                <c:pt idx="32" formatCode="###0.000">
                  <c:v>3956.3242607863835</c:v>
                </c:pt>
                <c:pt idx="33" formatCode="###0.000">
                  <c:v>4329.6306740844811</c:v>
                </c:pt>
                <c:pt idx="34" formatCode="###0.000">
                  <c:v>4765.4528695709641</c:v>
                </c:pt>
                <c:pt idx="35" formatCode="###0.000">
                  <c:v>5215.5779125318431</c:v>
                </c:pt>
                <c:pt idx="36" formatCode="###0.000">
                  <c:v>5718.8218978713467</c:v>
                </c:pt>
                <c:pt idx="37" formatCode="###0.000">
                  <c:v>6227.996143716402</c:v>
                </c:pt>
                <c:pt idx="38" formatCode="###0.000">
                  <c:v>6737.2684795035739</c:v>
                </c:pt>
                <c:pt idx="39" formatCode="###0.000">
                  <c:v>7284.5855187963898</c:v>
                </c:pt>
                <c:pt idx="40" formatCode="###0.000">
                  <c:v>7861.3725567082492</c:v>
                </c:pt>
                <c:pt idx="41" formatCode="###0.000">
                  <c:v>8441.1083276543031</c:v>
                </c:pt>
                <c:pt idx="42" formatCode="###0.000">
                  <c:v>9025.1127318138679</c:v>
                </c:pt>
                <c:pt idx="43" formatCode="###0.000">
                  <c:v>9766.2387829150193</c:v>
                </c:pt>
                <c:pt idx="44" formatCode="###0.000">
                  <c:v>10510.829939657377</c:v>
                </c:pt>
                <c:pt idx="45" formatCode="###0.000">
                  <c:v>11267.994728925867</c:v>
                </c:pt>
                <c:pt idx="46" formatCode="###0.000">
                  <c:v>12058.313760573505</c:v>
                </c:pt>
                <c:pt idx="47" formatCode="###0.000">
                  <c:v>12940.33308169643</c:v>
                </c:pt>
                <c:pt idx="48" formatCode="###0.000">
                  <c:v>13874.675798977356</c:v>
                </c:pt>
                <c:pt idx="49" formatCode="###0.000">
                  <c:v>14814.356704885198</c:v>
                </c:pt>
                <c:pt idx="50" formatCode="###0.000">
                  <c:v>15788.814300292192</c:v>
                </c:pt>
                <c:pt idx="51" formatCode="###0.000">
                  <c:v>16801.413623839962</c:v>
                </c:pt>
                <c:pt idx="52" formatCode="###0.000">
                  <c:v>17832.456979457278</c:v>
                </c:pt>
                <c:pt idx="53" formatCode="###0.000">
                  <c:v>18867.928640309518</c:v>
                </c:pt>
                <c:pt idx="54" formatCode="###0.000">
                  <c:v>19919.115844491465</c:v>
                </c:pt>
                <c:pt idx="55" formatCode="###0.000">
                  <c:v>21062.134473717615</c:v>
                </c:pt>
                <c:pt idx="56" formatCode="###0.000">
                  <c:v>22242.970296471292</c:v>
                </c:pt>
                <c:pt idx="57" formatCode="###0.000">
                  <c:v>23513.69435003804</c:v>
                </c:pt>
                <c:pt idx="58" formatCode="###0.000">
                  <c:v>24836.606691167701</c:v>
                </c:pt>
                <c:pt idx="59" formatCode="###0.000">
                  <c:v>26162.806019750537</c:v>
                </c:pt>
                <c:pt idx="60" formatCode="###0.000">
                  <c:v>27808.33315951531</c:v>
                </c:pt>
                <c:pt idx="61" formatCode="###0.000">
                  <c:v>29487.440582354859</c:v>
                </c:pt>
                <c:pt idx="62" formatCode="###0.000">
                  <c:v>31210.212859859872</c:v>
                </c:pt>
                <c:pt idx="63" formatCode="###0.000">
                  <c:v>32999.150571454426</c:v>
                </c:pt>
                <c:pt idx="64" formatCode="###0.000">
                  <c:v>34829.796563984186</c:v>
                </c:pt>
                <c:pt idx="65" formatCode="###0.000">
                  <c:v>36709.65229851169</c:v>
                </c:pt>
                <c:pt idx="66" formatCode="###0.000">
                  <c:v>38628.828377942082</c:v>
                </c:pt>
                <c:pt idx="67" formatCode="###0.000">
                  <c:v>40556.355874527791</c:v>
                </c:pt>
                <c:pt idx="68" formatCode="###0.000">
                  <c:v>42612.203966611276</c:v>
                </c:pt>
                <c:pt idx="69" formatCode="###0.000">
                  <c:v>44731.150513250395</c:v>
                </c:pt>
                <c:pt idx="70" formatCode="###0.000">
                  <c:v>47054.464631451825</c:v>
                </c:pt>
                <c:pt idx="71" formatCode="###0.000">
                  <c:v>50255.933176350176</c:v>
                </c:pt>
                <c:pt idx="72" formatCode="###0.000">
                  <c:v>53501.857910189028</c:v>
                </c:pt>
                <c:pt idx="73" formatCode="###0.000">
                  <c:v>56911.717270282046</c:v>
                </c:pt>
                <c:pt idx="74" formatCode="###0.000">
                  <c:v>60451.260990401926</c:v>
                </c:pt>
                <c:pt idx="75" formatCode="###0.000">
                  <c:v>64113.730710858945</c:v>
                </c:pt>
                <c:pt idx="76" formatCode="###0.000">
                  <c:v>67811.806260307756</c:v>
                </c:pt>
                <c:pt idx="77" formatCode="###0.000">
                  <c:v>71637.904047206743</c:v>
                </c:pt>
                <c:pt idx="78" formatCode="###0.000">
                  <c:v>75484.540905890492</c:v>
                </c:pt>
                <c:pt idx="79" formatCode="###0.000">
                  <c:v>79354.28401507785</c:v>
                </c:pt>
                <c:pt idx="80" formatCode="###0.000">
                  <c:v>83256.026149270765</c:v>
                </c:pt>
                <c:pt idx="81" formatCode="###0.000">
                  <c:v>87172.500367817076</c:v>
                </c:pt>
                <c:pt idx="82" formatCode="###0.000">
                  <c:v>91427.521468797233</c:v>
                </c:pt>
                <c:pt idx="83" formatCode="###0.000">
                  <c:v>96165.496079598568</c:v>
                </c:pt>
                <c:pt idx="84" formatCode="###0.000">
                  <c:v>101109.64314271692</c:v>
                </c:pt>
                <c:pt idx="85" formatCode="###0.000">
                  <c:v>106202.25540846301</c:v>
                </c:pt>
                <c:pt idx="86" formatCode="###0.000">
                  <c:v>111926.0169841473</c:v>
                </c:pt>
                <c:pt idx="87" formatCode="###0.000">
                  <c:v>117674.67655275055</c:v>
                </c:pt>
                <c:pt idx="88" formatCode="###0.000">
                  <c:v>123892.56983747994</c:v>
                </c:pt>
                <c:pt idx="89" formatCode="###0.000">
                  <c:v>130240.96910198452</c:v>
                </c:pt>
                <c:pt idx="90" formatCode="###0.000">
                  <c:v>137296.87476107589</c:v>
                </c:pt>
                <c:pt idx="91" formatCode="###0.000">
                  <c:v>144421.18777956025</c:v>
                </c:pt>
                <c:pt idx="92" formatCode="###0.000">
                  <c:v>152100.24606062824</c:v>
                </c:pt>
                <c:pt idx="93" formatCode="###0.000">
                  <c:v>160248.02238762303</c:v>
                </c:pt>
                <c:pt idx="94" formatCode="###0.000">
                  <c:v>168534.8714595222</c:v>
                </c:pt>
                <c:pt idx="95" formatCode="###0.000">
                  <c:v>176824.9209191729</c:v>
                </c:pt>
                <c:pt idx="96" formatCode="###0.000">
                  <c:v>186773.00039657275</c:v>
                </c:pt>
                <c:pt idx="97" formatCode="###0.000">
                  <c:v>197378.69099878776</c:v>
                </c:pt>
                <c:pt idx="98" formatCode="###0.000">
                  <c:v>208468.83442641638</c:v>
                </c:pt>
                <c:pt idx="99" formatCode="###0.000">
                  <c:v>219574.57091903151</c:v>
                </c:pt>
                <c:pt idx="100" formatCode="###0.000">
                  <c:v>230883.95889312876</c:v>
                </c:pt>
                <c:pt idx="101" formatCode="###0.000">
                  <c:v>242385.65591385329</c:v>
                </c:pt>
                <c:pt idx="102" formatCode="###0.000">
                  <c:v>254691.13297349983</c:v>
                </c:pt>
                <c:pt idx="103" formatCode="###0.000">
                  <c:v>267852.04830305208</c:v>
                </c:pt>
                <c:pt idx="104" formatCode="###0.000">
                  <c:v>283028.92209999653</c:v>
                </c:pt>
                <c:pt idx="105" formatCode="###0.000">
                  <c:v>298300.52978613367</c:v>
                </c:pt>
                <c:pt idx="106" formatCode="###0.000">
                  <c:v>314103.39977987856</c:v>
                </c:pt>
                <c:pt idx="107" formatCode="###0.000">
                  <c:v>330075.33459697961</c:v>
                </c:pt>
                <c:pt idx="108" formatCode="###0.000">
                  <c:v>346306.42143529095</c:v>
                </c:pt>
                <c:pt idx="109" formatCode="###0.000">
                  <c:v>363341.3773646857</c:v>
                </c:pt>
                <c:pt idx="110" formatCode="###0.000">
                  <c:v>380583.06361494598</c:v>
                </c:pt>
                <c:pt idx="111" formatCode="###0.000">
                  <c:v>399210.3612574701</c:v>
                </c:pt>
                <c:pt idx="112" formatCode="###0.000">
                  <c:v>418399.34453098144</c:v>
                </c:pt>
                <c:pt idx="113" formatCode="###0.000">
                  <c:v>438662.02247625071</c:v>
                </c:pt>
                <c:pt idx="114" formatCode="###0.000">
                  <c:v>459646.01459155889</c:v>
                </c:pt>
                <c:pt idx="115" formatCode="###0.000">
                  <c:v>483624.2944922662</c:v>
                </c:pt>
                <c:pt idx="116" formatCode="###0.000">
                  <c:v>511023.35834267753</c:v>
                </c:pt>
                <c:pt idx="117" formatCode="###0.000">
                  <c:v>538913.93299374601</c:v>
                </c:pt>
                <c:pt idx="118" formatCode="###0.000">
                  <c:v>569064.54364284652</c:v>
                </c:pt>
                <c:pt idx="119" formatCode="###0.000">
                  <c:v>599240.41787288873</c:v>
                </c:pt>
                <c:pt idx="120" formatCode="###0.000">
                  <c:v>629588.05890218425</c:v>
                </c:pt>
                <c:pt idx="121" formatCode="###0.000">
                  <c:v>661216.94019328151</c:v>
                </c:pt>
                <c:pt idx="122" formatCode="###0.000">
                  <c:v>693976.53155591805</c:v>
                </c:pt>
                <c:pt idx="123" formatCode="###0.000">
                  <c:v>729688.41151535767</c:v>
                </c:pt>
                <c:pt idx="124" formatCode="###0.000">
                  <c:v>766485.82391822606</c:v>
                </c:pt>
                <c:pt idx="125" formatCode="###0.000">
                  <c:v>804970.15710756101</c:v>
                </c:pt>
                <c:pt idx="126" formatCode="###0.000">
                  <c:v>847762.65727405541</c:v>
                </c:pt>
                <c:pt idx="127" formatCode="###0.000">
                  <c:v>891730.97808409063</c:v>
                </c:pt>
                <c:pt idx="128" formatCode="###0.000">
                  <c:v>940080.28075347212</c:v>
                </c:pt>
                <c:pt idx="129" formatCode="###0.000">
                  <c:v>989429.6533587405</c:v>
                </c:pt>
                <c:pt idx="130" formatCode="###0.000">
                  <c:v>1041698.9090037229</c:v>
                </c:pt>
                <c:pt idx="131" formatCode="###0.000">
                  <c:v>1094879.8735611341</c:v>
                </c:pt>
                <c:pt idx="132" formatCode="###0.000">
                  <c:v>1155338.877935509</c:v>
                </c:pt>
                <c:pt idx="133" formatCode="###0.000">
                  <c:v>1224740.3636102392</c:v>
                </c:pt>
                <c:pt idx="134" formatCode="###0.000">
                  <c:v>1303948.9207189886</c:v>
                </c:pt>
                <c:pt idx="135" formatCode="###0.000">
                  <c:v>1384401.0372015669</c:v>
                </c:pt>
                <c:pt idx="136" formatCode="###0.000">
                  <c:v>1467448.140352186</c:v>
                </c:pt>
                <c:pt idx="137" formatCode="###0.000">
                  <c:v>1557315.3981639734</c:v>
                </c:pt>
                <c:pt idx="138" formatCode="###0.000">
                  <c:v>1650564.7028927621</c:v>
                </c:pt>
                <c:pt idx="139" formatCode="###0.000">
                  <c:v>1744256.4446721692</c:v>
                </c:pt>
                <c:pt idx="140" formatCode="###0.000">
                  <c:v>1845267.9058355941</c:v>
                </c:pt>
                <c:pt idx="141" formatCode="###0.000">
                  <c:v>1951658.4229108666</c:v>
                </c:pt>
                <c:pt idx="142" formatCode="###0.000">
                  <c:v>2082248.129275864</c:v>
                </c:pt>
                <c:pt idx="143" formatCode="###0.000">
                  <c:v>2215754.8534099567</c:v>
                </c:pt>
                <c:pt idx="144" formatCode="###0.000">
                  <c:v>2364075.8988492182</c:v>
                </c:pt>
                <c:pt idx="145" formatCode="###0.000">
                  <c:v>2521453.7424356211</c:v>
                </c:pt>
                <c:pt idx="146" formatCode="###0.000">
                  <c:v>2684168.1902018744</c:v>
                </c:pt>
                <c:pt idx="147" formatCode="###0.000">
                  <c:v>2853290.0613435567</c:v>
                </c:pt>
                <c:pt idx="148" formatCode="###0.000">
                  <c:v>3023951.1300844839</c:v>
                </c:pt>
                <c:pt idx="149" formatCode="###0.000">
                  <c:v>3199748.7521272325</c:v>
                </c:pt>
                <c:pt idx="150" formatCode="###0.000">
                  <c:v>3389163.1305732392</c:v>
                </c:pt>
                <c:pt idx="151" formatCode="###0.000">
                  <c:v>3614628.7853032099</c:v>
                </c:pt>
                <c:pt idx="152" formatCode="###0.000">
                  <c:v>3847816.1586401435</c:v>
                </c:pt>
                <c:pt idx="153" formatCode="###0.000">
                  <c:v>4087503.6348886052</c:v>
                </c:pt>
                <c:pt idx="154" formatCode="###0.000">
                  <c:v>4356341.6459642518</c:v>
                </c:pt>
                <c:pt idx="155" formatCode="###0.000">
                  <c:v>4632241.316342867</c:v>
                </c:pt>
                <c:pt idx="156" formatCode="###0.000">
                  <c:v>4909872.9337843163</c:v>
                </c:pt>
                <c:pt idx="157" formatCode="###0.000">
                  <c:v>5351161.2605941612</c:v>
                </c:pt>
                <c:pt idx="158" formatCode="###0.000">
                  <c:v>5889840.3691799715</c:v>
                </c:pt>
                <c:pt idx="159" formatCode="###0.000">
                  <c:v>6456026.8957171133</c:v>
                </c:pt>
                <c:pt idx="160" formatCode="###0.000">
                  <c:v>7098332.0530815218</c:v>
                </c:pt>
                <c:pt idx="161" formatCode="###0.000">
                  <c:v>7753133.2963668415</c:v>
                </c:pt>
                <c:pt idx="162" formatCode="###0.000">
                  <c:v>8470447.5915738661</c:v>
                </c:pt>
                <c:pt idx="163" formatCode="###0.000">
                  <c:v>9231605.4234602097</c:v>
                </c:pt>
                <c:pt idx="164" formatCode="###0.000">
                  <c:v>10071050.126310294</c:v>
                </c:pt>
                <c:pt idx="165" formatCode="###0.000">
                  <c:v>10913420.100449819</c:v>
                </c:pt>
                <c:pt idx="166" formatCode="###0.000">
                  <c:v>12158769.574262979</c:v>
                </c:pt>
                <c:pt idx="167" formatCode="###0.000">
                  <c:v>13583502.317599928</c:v>
                </c:pt>
                <c:pt idx="168" formatCode="###0.000">
                  <c:v>15048254.003661143</c:v>
                </c:pt>
                <c:pt idx="169" formatCode="###0.000">
                  <c:v>16647064.11255501</c:v>
                </c:pt>
                <c:pt idx="170" formatCode="###0.000">
                  <c:v>18303287.134722866</c:v>
                </c:pt>
                <c:pt idx="171" formatCode="###0.000">
                  <c:v>20264043.914567545</c:v>
                </c:pt>
                <c:pt idx="172" formatCode="###0.000">
                  <c:v>22280856.467482705</c:v>
                </c:pt>
                <c:pt idx="173" formatCode="###0.000">
                  <c:v>24306226.494425487</c:v>
                </c:pt>
                <c:pt idx="174" formatCode="###0.000">
                  <c:v>26712726.94291915</c:v>
                </c:pt>
                <c:pt idx="175" formatCode="###0.000">
                  <c:v>29241795.202299044</c:v>
                </c:pt>
                <c:pt idx="176" formatCode="###0.000">
                  <c:v>32127332.171713203</c:v>
                </c:pt>
                <c:pt idx="177" formatCode="###0.000">
                  <c:v>35309677.548231013</c:v>
                </c:pt>
                <c:pt idx="178" formatCode="###0.000">
                  <c:v>38710452.99606242</c:v>
                </c:pt>
                <c:pt idx="179" formatCode="###0.000">
                  <c:v>42252254.00992544</c:v>
                </c:pt>
                <c:pt idx="180" formatCode="###0.000">
                  <c:v>45798359.946614616</c:v>
                </c:pt>
                <c:pt idx="181" formatCode="###0.000">
                  <c:v>51119763.618990608</c:v>
                </c:pt>
                <c:pt idx="182" formatCode="###0.000">
                  <c:v>60130124.876782171</c:v>
                </c:pt>
                <c:pt idx="183" formatCode="###0.000">
                  <c:v>69986541.343526676</c:v>
                </c:pt>
                <c:pt idx="184" formatCode="###0.000">
                  <c:v>80528835.803210795</c:v>
                </c:pt>
                <c:pt idx="185" formatCode="###0.000">
                  <c:v>93737588.89378947</c:v>
                </c:pt>
                <c:pt idx="186" formatCode="###0.000">
                  <c:v>111186232.76065844</c:v>
                </c:pt>
                <c:pt idx="187" formatCode="###0.000">
                  <c:v>129617870.02655567</c:v>
                </c:pt>
                <c:pt idx="188" formatCode="###0.000">
                  <c:v>148739975.846863</c:v>
                </c:pt>
                <c:pt idx="189" formatCode="###0.000">
                  <c:v>171008389.31417471</c:v>
                </c:pt>
                <c:pt idx="190" formatCode="###0.000">
                  <c:v>199818417.47615331</c:v>
                </c:pt>
                <c:pt idx="191" formatCode="###0.000">
                  <c:v>230414496.2042774</c:v>
                </c:pt>
                <c:pt idx="192" formatCode="###0.000">
                  <c:v>289801847.68577874</c:v>
                </c:pt>
                <c:pt idx="193" formatCode="###0.000">
                  <c:v>350808226.88340682</c:v>
                </c:pt>
                <c:pt idx="194" formatCode="###0.000">
                  <c:v>420363424.36437625</c:v>
                </c:pt>
                <c:pt idx="195" formatCode="###0.000">
                  <c:v>569565399.38027537</c:v>
                </c:pt>
                <c:pt idx="196" formatCode="###0.000">
                  <c:v>732781054.09748805</c:v>
                </c:pt>
                <c:pt idx="197" formatCode="###0.000">
                  <c:v>1147000369.206125</c:v>
                </c:pt>
                <c:pt idx="198" formatCode="###0.000">
                  <c:v>1729456803.6534197</c:v>
                </c:pt>
                <c:pt idx="199" formatCode="###0.000">
                  <c:v>3603814167.0019464</c:v>
                </c:pt>
                <c:pt idx="200" formatCode="###0.000">
                  <c:v>5625301210.4696226</c:v>
                </c:pt>
                <c:pt idx="201" formatCode="###0.000">
                  <c:v>13383705355.989357</c:v>
                </c:pt>
                <c:pt idx="202" formatCode="###0.000">
                  <c:v>24911067351.768723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34-4B81-8E6B-51E53166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7680"/>
        <c:axId val="175369600"/>
      </c:lineChart>
      <c:catAx>
        <c:axId val="1753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69600"/>
        <c:crosses val="autoZero"/>
        <c:auto val="1"/>
        <c:lblAlgn val="ctr"/>
        <c:lblOffset val="100"/>
        <c:noMultiLvlLbl val="0"/>
      </c:catAx>
      <c:valAx>
        <c:axId val="1753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ClusterSs139!$D$4:$D$141</c:f>
              <c:numCache>
                <c:formatCode>####.000</c:formatCode>
                <c:ptCount val="138"/>
                <c:pt idx="0">
                  <c:v>1.1566881596217706E-2</c:v>
                </c:pt>
                <c:pt idx="1">
                  <c:v>3.2829912474255728E-2</c:v>
                </c:pt>
                <c:pt idx="2">
                  <c:v>5.8963205047575656E-2</c:v>
                </c:pt>
                <c:pt idx="3">
                  <c:v>8.7157954036376467E-2</c:v>
                </c:pt>
                <c:pt idx="4">
                  <c:v>0.11559982120438822</c:v>
                </c:pt>
                <c:pt idx="5">
                  <c:v>0.14541188020482915</c:v>
                </c:pt>
                <c:pt idx="6">
                  <c:v>0.17895297289403944</c:v>
                </c:pt>
                <c:pt idx="7">
                  <c:v>0.21250393652248289</c:v>
                </c:pt>
                <c:pt idx="8">
                  <c:v>0.24704126035422455</c:v>
                </c:pt>
                <c:pt idx="9">
                  <c:v>0.28273631963129725</c:v>
                </c:pt>
                <c:pt idx="10">
                  <c:v>0.32032847536208647</c:v>
                </c:pt>
                <c:pt idx="11">
                  <c:v>0.36040924924633788</c:v>
                </c:pt>
                <c:pt idx="12">
                  <c:v>0.4014945833105884</c:v>
                </c:pt>
                <c:pt idx="13">
                  <c:v>0.44327775858928187</c:v>
                </c:pt>
                <c:pt idx="14">
                  <c:v>0.48868054321024446</c:v>
                </c:pt>
                <c:pt idx="15">
                  <c:v>0.53454172598259175</c:v>
                </c:pt>
                <c:pt idx="16">
                  <c:v>0.58502509531981117</c:v>
                </c:pt>
                <c:pt idx="17">
                  <c:v>0.6393147753290267</c:v>
                </c:pt>
                <c:pt idx="18">
                  <c:v>0.69437576623200326</c:v>
                </c:pt>
                <c:pt idx="19">
                  <c:v>0.74952848452057286</c:v>
                </c:pt>
                <c:pt idx="20">
                  <c:v>0.80812941681564743</c:v>
                </c:pt>
                <c:pt idx="21">
                  <c:v>0.86726304928952302</c:v>
                </c:pt>
                <c:pt idx="22">
                  <c:v>0.92708622888281167</c:v>
                </c:pt>
                <c:pt idx="23">
                  <c:v>0.98704508723468565</c:v>
                </c:pt>
                <c:pt idx="24" formatCode="###0.000">
                  <c:v>1.0479457569108266</c:v>
                </c:pt>
                <c:pt idx="25" formatCode="###0.000">
                  <c:v>1.1125681430924088</c:v>
                </c:pt>
                <c:pt idx="26" formatCode="###0.000">
                  <c:v>1.1774245266019951</c:v>
                </c:pt>
                <c:pt idx="27" formatCode="###0.000">
                  <c:v>1.2436006901212546</c:v>
                </c:pt>
                <c:pt idx="28" formatCode="###0.000">
                  <c:v>1.3148283009625543</c:v>
                </c:pt>
                <c:pt idx="29" formatCode="###0.000">
                  <c:v>1.3865560856724182</c:v>
                </c:pt>
                <c:pt idx="30" formatCode="###0.000">
                  <c:v>1.4596070356693154</c:v>
                </c:pt>
                <c:pt idx="31" formatCode="###0.000">
                  <c:v>1.5328677110441185</c:v>
                </c:pt>
                <c:pt idx="32" formatCode="###0.000">
                  <c:v>1.6139524425797493</c:v>
                </c:pt>
                <c:pt idx="33" formatCode="###0.000">
                  <c:v>1.6981826466103005</c:v>
                </c:pt>
                <c:pt idx="34" formatCode="###0.000">
                  <c:v>1.7834056847055164</c:v>
                </c:pt>
                <c:pt idx="35" formatCode="###0.000">
                  <c:v>1.8700231465932287</c:v>
                </c:pt>
                <c:pt idx="36" formatCode="###0.000">
                  <c:v>1.9631624187492558</c:v>
                </c:pt>
                <c:pt idx="37" formatCode="###0.000">
                  <c:v>2.0567874323520607</c:v>
                </c:pt>
                <c:pt idx="38" formatCode="###0.000">
                  <c:v>2.152031342273192</c:v>
                </c:pt>
                <c:pt idx="39" formatCode="###0.000">
                  <c:v>2.2485387955293588</c:v>
                </c:pt>
                <c:pt idx="40" formatCode="###0.000">
                  <c:v>2.3450487818155845</c:v>
                </c:pt>
                <c:pt idx="41" formatCode="###0.000">
                  <c:v>2.4452425405886089</c:v>
                </c:pt>
                <c:pt idx="42" formatCode="###0.000">
                  <c:v>2.5518960912636128</c:v>
                </c:pt>
                <c:pt idx="43" formatCode="###0.000">
                  <c:v>2.6585775322302059</c:v>
                </c:pt>
                <c:pt idx="44" formatCode="###0.000">
                  <c:v>2.7664890686398813</c:v>
                </c:pt>
                <c:pt idx="45" formatCode="###0.000">
                  <c:v>2.8777587095616002</c:v>
                </c:pt>
                <c:pt idx="46" formatCode="###0.000">
                  <c:v>2.9890365417530438</c:v>
                </c:pt>
                <c:pt idx="47" formatCode="###0.000">
                  <c:v>3.1042934515555336</c:v>
                </c:pt>
                <c:pt idx="48" formatCode="###0.000">
                  <c:v>3.2216880666081482</c:v>
                </c:pt>
                <c:pt idx="49" formatCode="###0.000">
                  <c:v>3.343024952245798</c:v>
                </c:pt>
                <c:pt idx="50" formatCode="###0.000">
                  <c:v>3.4673654818753983</c:v>
                </c:pt>
                <c:pt idx="51" formatCode="###0.000">
                  <c:v>3.5927057825214912</c:v>
                </c:pt>
                <c:pt idx="52" formatCode="###0.000">
                  <c:v>3.7189458937602509</c:v>
                </c:pt>
                <c:pt idx="53" formatCode="###0.000">
                  <c:v>3.8453946257264784</c:v>
                </c:pt>
                <c:pt idx="54" formatCode="###0.000">
                  <c:v>3.9745957685259139</c:v>
                </c:pt>
                <c:pt idx="55" formatCode="###0.000">
                  <c:v>4.1051900163090949</c:v>
                </c:pt>
                <c:pt idx="56" formatCode="###0.000">
                  <c:v>4.2395808002475164</c:v>
                </c:pt>
                <c:pt idx="57" formatCode="###0.000">
                  <c:v>4.3828434113802865</c:v>
                </c:pt>
                <c:pt idx="58" formatCode="###0.000">
                  <c:v>4.5268118563111734</c:v>
                </c:pt>
                <c:pt idx="59" formatCode="###0.000">
                  <c:v>4.6734695630051677</c:v>
                </c:pt>
                <c:pt idx="60" formatCode="###0.000">
                  <c:v>4.8236631119011379</c:v>
                </c:pt>
                <c:pt idx="61" formatCode="###0.000">
                  <c:v>4.9761087978414693</c:v>
                </c:pt>
                <c:pt idx="62" formatCode="###0.000">
                  <c:v>5.1337209716637338</c:v>
                </c:pt>
                <c:pt idx="63" formatCode="###0.000">
                  <c:v>5.2914906512685036</c:v>
                </c:pt>
                <c:pt idx="64" formatCode="###0.000">
                  <c:v>5.44957016822661</c:v>
                </c:pt>
                <c:pt idx="65" formatCode="###0.000">
                  <c:v>5.6153668227702607</c:v>
                </c:pt>
                <c:pt idx="66" formatCode="###0.000">
                  <c:v>5.7813576507311053</c:v>
                </c:pt>
                <c:pt idx="67" formatCode="###0.000">
                  <c:v>5.9585276460265142</c:v>
                </c:pt>
                <c:pt idx="68" formatCode="###0.000">
                  <c:v>6.1373318159993282</c:v>
                </c:pt>
                <c:pt idx="69" formatCode="###0.000">
                  <c:v>6.3177314821706769</c:v>
                </c:pt>
                <c:pt idx="70" formatCode="###0.000">
                  <c:v>6.4984211256510784</c:v>
                </c:pt>
                <c:pt idx="71" formatCode="###0.000">
                  <c:v>6.684615641452476</c:v>
                </c:pt>
                <c:pt idx="72" formatCode="###0.000">
                  <c:v>6.8772469740020785</c:v>
                </c:pt>
                <c:pt idx="73" formatCode="###0.000">
                  <c:v>7.0720261280454189</c:v>
                </c:pt>
                <c:pt idx="74" formatCode="###0.000">
                  <c:v>7.2731836097508165</c:v>
                </c:pt>
                <c:pt idx="75" formatCode="###0.000">
                  <c:v>7.4782477097425772</c:v>
                </c:pt>
                <c:pt idx="76" formatCode="###0.000">
                  <c:v>7.6842917045902066</c:v>
                </c:pt>
                <c:pt idx="77" formatCode="###0.000">
                  <c:v>7.8985693014444784</c:v>
                </c:pt>
                <c:pt idx="78" formatCode="###0.000">
                  <c:v>8.1128664919422846</c:v>
                </c:pt>
                <c:pt idx="79" formatCode="###0.000">
                  <c:v>8.3439723718763759</c:v>
                </c:pt>
                <c:pt idx="80" formatCode="###0.000">
                  <c:v>8.585675709840821</c:v>
                </c:pt>
                <c:pt idx="81" formatCode="###0.000">
                  <c:v>8.8309822042501747</c:v>
                </c:pt>
                <c:pt idx="82" formatCode="###0.000">
                  <c:v>9.0786399365470078</c:v>
                </c:pt>
                <c:pt idx="83" formatCode="###0.000">
                  <c:v>9.3274113719613929</c:v>
                </c:pt>
                <c:pt idx="84" formatCode="###0.000">
                  <c:v>9.5784636135136942</c:v>
                </c:pt>
                <c:pt idx="85" formatCode="###0.000">
                  <c:v>9.8375825574809248</c:v>
                </c:pt>
                <c:pt idx="86" formatCode="###0.000">
                  <c:v>10.098015669877212</c:v>
                </c:pt>
                <c:pt idx="87" formatCode="###0.000">
                  <c:v>10.358470580518096</c:v>
                </c:pt>
                <c:pt idx="88" formatCode="###0.000">
                  <c:v>10.626378711431464</c:v>
                </c:pt>
                <c:pt idx="89" formatCode="###0.000">
                  <c:v>10.895499159484345</c:v>
                </c:pt>
                <c:pt idx="90" formatCode="###0.000">
                  <c:v>11.178772622395968</c:v>
                </c:pt>
                <c:pt idx="91" formatCode="###0.000">
                  <c:v>11.464512966170735</c:v>
                </c:pt>
                <c:pt idx="92" formatCode="###0.000">
                  <c:v>11.754762799039463</c:v>
                </c:pt>
                <c:pt idx="93" formatCode="###0.000">
                  <c:v>12.057262818653824</c:v>
                </c:pt>
                <c:pt idx="94" formatCode="###0.000">
                  <c:v>12.365978237193557</c:v>
                </c:pt>
                <c:pt idx="95" formatCode="###0.000">
                  <c:v>12.677887392485619</c:v>
                </c:pt>
                <c:pt idx="96" formatCode="###0.000">
                  <c:v>13.004274342003992</c:v>
                </c:pt>
                <c:pt idx="97" formatCode="###0.000">
                  <c:v>13.332937062110366</c:v>
                </c:pt>
                <c:pt idx="98" formatCode="###0.000">
                  <c:v>13.671041065629465</c:v>
                </c:pt>
                <c:pt idx="99" formatCode="###0.000">
                  <c:v>14.017353340888528</c:v>
                </c:pt>
                <c:pt idx="100" formatCode="###0.000">
                  <c:v>14.382368509143078</c:v>
                </c:pt>
                <c:pt idx="101" formatCode="###0.000">
                  <c:v>14.769291169406408</c:v>
                </c:pt>
                <c:pt idx="102" formatCode="###0.000">
                  <c:v>15.177935834096166</c:v>
                </c:pt>
                <c:pt idx="103" formatCode="###0.000">
                  <c:v>15.597081888432225</c:v>
                </c:pt>
                <c:pt idx="104" formatCode="###0.000">
                  <c:v>16.022950203575903</c:v>
                </c:pt>
                <c:pt idx="105" formatCode="###0.000">
                  <c:v>16.45321295870751</c:v>
                </c:pt>
                <c:pt idx="106" formatCode="###0.000">
                  <c:v>16.895944277203004</c:v>
                </c:pt>
                <c:pt idx="107" formatCode="###0.000">
                  <c:v>17.364983911268389</c:v>
                </c:pt>
                <c:pt idx="108" formatCode="###0.000">
                  <c:v>17.837636340323325</c:v>
                </c:pt>
                <c:pt idx="109" formatCode="###0.000">
                  <c:v>18.312215451912792</c:v>
                </c:pt>
                <c:pt idx="110" formatCode="###0.000">
                  <c:v>18.824292205175801</c:v>
                </c:pt>
                <c:pt idx="111" formatCode="###0.000">
                  <c:v>19.347431249636273</c:v>
                </c:pt>
                <c:pt idx="112" formatCode="###0.000">
                  <c:v>19.879793596323903</c:v>
                </c:pt>
                <c:pt idx="113" formatCode="###0.000">
                  <c:v>20.416762327976073</c:v>
                </c:pt>
                <c:pt idx="114" formatCode="###0.000">
                  <c:v>20.986752781941657</c:v>
                </c:pt>
                <c:pt idx="115" formatCode="###0.000">
                  <c:v>21.574702582707779</c:v>
                </c:pt>
                <c:pt idx="116" formatCode="###0.000">
                  <c:v>22.188136294806682</c:v>
                </c:pt>
                <c:pt idx="117" formatCode="###0.000">
                  <c:v>22.904690275888125</c:v>
                </c:pt>
                <c:pt idx="118" formatCode="###0.000">
                  <c:v>23.630634119266709</c:v>
                </c:pt>
                <c:pt idx="119" formatCode="###0.000">
                  <c:v>24.453104229583339</c:v>
                </c:pt>
                <c:pt idx="120" formatCode="###0.000">
                  <c:v>25.286147510837743</c:v>
                </c:pt>
                <c:pt idx="121" formatCode="###0.000">
                  <c:v>26.475998910540223</c:v>
                </c:pt>
                <c:pt idx="122" formatCode="###0.000">
                  <c:v>27.823442103450773</c:v>
                </c:pt>
                <c:pt idx="123" formatCode="###0.000">
                  <c:v>29.225515858948786</c:v>
                </c:pt>
                <c:pt idx="124" formatCode="###0.000">
                  <c:v>30.782355712463627</c:v>
                </c:pt>
                <c:pt idx="125" formatCode="###0.000">
                  <c:v>32.381229139473859</c:v>
                </c:pt>
                <c:pt idx="126" formatCode="###0.000">
                  <c:v>34.032593200233748</c:v>
                </c:pt>
                <c:pt idx="127" formatCode="###0.000">
                  <c:v>35.778360816117868</c:v>
                </c:pt>
                <c:pt idx="128" formatCode="###0.000">
                  <c:v>37.782479198892901</c:v>
                </c:pt>
                <c:pt idx="129" formatCode="###0.000">
                  <c:v>40.057381938130227</c:v>
                </c:pt>
                <c:pt idx="130" formatCode="###0.000">
                  <c:v>42.78087466578453</c:v>
                </c:pt>
                <c:pt idx="131" formatCode="###0.000">
                  <c:v>46.082780276905872</c:v>
                </c:pt>
                <c:pt idx="132" formatCode="###0.000">
                  <c:v>49.490464494372844</c:v>
                </c:pt>
                <c:pt idx="133" formatCode="###0.000">
                  <c:v>52.97781195696767</c:v>
                </c:pt>
                <c:pt idx="134" formatCode="###0.000">
                  <c:v>56.707538717325477</c:v>
                </c:pt>
                <c:pt idx="135" formatCode="###0.000">
                  <c:v>62.378961158606423</c:v>
                </c:pt>
                <c:pt idx="136" formatCode="###0.000">
                  <c:v>74.223144971712543</c:v>
                </c:pt>
                <c:pt idx="137" formatCode="###0.000">
                  <c:v>110.72707279402135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FF-486F-8F09-75FF5550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26720"/>
        <c:axId val="160528256"/>
      </c:lineChart>
      <c:catAx>
        <c:axId val="1605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8256"/>
        <c:crosses val="autoZero"/>
        <c:auto val="1"/>
        <c:lblAlgn val="ctr"/>
        <c:lblOffset val="100"/>
        <c:noMultiLvlLbl val="0"/>
      </c:catAx>
      <c:valAx>
        <c:axId val="1605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485775</xdr:colOff>
      <xdr:row>26</xdr:row>
      <xdr:rowOff>133350</xdr:rowOff>
    </xdr:from>
    <xdr:to>
      <xdr:col>20</xdr:col>
      <xdr:colOff>5715</xdr:colOff>
      <xdr:row>69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5086350"/>
          <a:ext cx="2567940" cy="8229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22</xdr:col>
      <xdr:colOff>457200</xdr:colOff>
      <xdr:row>24</xdr:row>
      <xdr:rowOff>100330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333500"/>
          <a:ext cx="5943600" cy="333883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26</xdr:row>
      <xdr:rowOff>28575</xdr:rowOff>
    </xdr:from>
    <xdr:to>
      <xdr:col>5</xdr:col>
      <xdr:colOff>140970</xdr:colOff>
      <xdr:row>69</xdr:row>
      <xdr:rowOff>66675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" y="4981575"/>
          <a:ext cx="1750695" cy="82296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7</xdr:row>
      <xdr:rowOff>0</xdr:rowOff>
    </xdr:from>
    <xdr:to>
      <xdr:col>11</xdr:col>
      <xdr:colOff>123825</xdr:colOff>
      <xdr:row>24</xdr:row>
      <xdr:rowOff>100330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1333500"/>
          <a:ext cx="5943600" cy="3338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16</xdr:col>
      <xdr:colOff>447675</xdr:colOff>
      <xdr:row>22</xdr:row>
      <xdr:rowOff>13335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0"/>
          <a:ext cx="5943600" cy="4204335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0</xdr:row>
      <xdr:rowOff>0</xdr:rowOff>
    </xdr:from>
    <xdr:to>
      <xdr:col>27</xdr:col>
      <xdr:colOff>9525</xdr:colOff>
      <xdr:row>22</xdr:row>
      <xdr:rowOff>13335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125" y="0"/>
          <a:ext cx="5943600" cy="420433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24</xdr:row>
      <xdr:rowOff>180975</xdr:rowOff>
    </xdr:from>
    <xdr:to>
      <xdr:col>16</xdr:col>
      <xdr:colOff>419100</xdr:colOff>
      <xdr:row>48</xdr:row>
      <xdr:rowOff>132080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4752975"/>
          <a:ext cx="5943600" cy="4523105"/>
        </a:xfrm>
        <a:prstGeom prst="rect">
          <a:avLst/>
        </a:prstGeom>
      </xdr:spPr>
    </xdr:pic>
    <xdr:clientData/>
  </xdr:twoCellAnchor>
  <xdr:twoCellAnchor editAs="oneCell">
    <xdr:from>
      <xdr:col>17</xdr:col>
      <xdr:colOff>504825</xdr:colOff>
      <xdr:row>24</xdr:row>
      <xdr:rowOff>76200</xdr:rowOff>
    </xdr:from>
    <xdr:to>
      <xdr:col>27</xdr:col>
      <xdr:colOff>352425</xdr:colOff>
      <xdr:row>48</xdr:row>
      <xdr:rowOff>27305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68025" y="4648200"/>
          <a:ext cx="5943600" cy="4523105"/>
        </a:xfrm>
        <a:prstGeom prst="rect">
          <a:avLst/>
        </a:prstGeom>
      </xdr:spPr>
    </xdr:pic>
    <xdr:clientData/>
  </xdr:twoCellAnchor>
  <xdr:twoCellAnchor editAs="oneCell">
    <xdr:from>
      <xdr:col>6</xdr:col>
      <xdr:colOff>547688</xdr:colOff>
      <xdr:row>52</xdr:row>
      <xdr:rowOff>47625</xdr:rowOff>
    </xdr:from>
    <xdr:to>
      <xdr:col>16</xdr:col>
      <xdr:colOff>385763</xdr:colOff>
      <xdr:row>75</xdr:row>
      <xdr:rowOff>189230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2438" y="9953625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71438</xdr:rowOff>
    </xdr:from>
    <xdr:to>
      <xdr:col>27</xdr:col>
      <xdr:colOff>457200</xdr:colOff>
      <xdr:row>76</xdr:row>
      <xdr:rowOff>22543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0" y="9977438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6</xdr:col>
      <xdr:colOff>547687</xdr:colOff>
      <xdr:row>79</xdr:row>
      <xdr:rowOff>23812</xdr:rowOff>
    </xdr:from>
    <xdr:to>
      <xdr:col>16</xdr:col>
      <xdr:colOff>385762</xdr:colOff>
      <xdr:row>102</xdr:row>
      <xdr:rowOff>165417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2437" y="15073312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214313</xdr:colOff>
      <xdr:row>78</xdr:row>
      <xdr:rowOff>166688</xdr:rowOff>
    </xdr:from>
    <xdr:to>
      <xdr:col>28</xdr:col>
      <xdr:colOff>52388</xdr:colOff>
      <xdr:row>102</xdr:row>
      <xdr:rowOff>117793</xdr:rowOff>
    </xdr:to>
    <xdr:pic>
      <xdr:nvPicPr>
        <xdr:cNvPr id="9" name="Picture 8"/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58563" y="15025688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104</xdr:row>
      <xdr:rowOff>119062</xdr:rowOff>
    </xdr:from>
    <xdr:to>
      <xdr:col>16</xdr:col>
      <xdr:colOff>481012</xdr:colOff>
      <xdr:row>128</xdr:row>
      <xdr:rowOff>70167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7687" y="19931062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104</xdr:row>
      <xdr:rowOff>119062</xdr:rowOff>
    </xdr:from>
    <xdr:to>
      <xdr:col>28</xdr:col>
      <xdr:colOff>123825</xdr:colOff>
      <xdr:row>128</xdr:row>
      <xdr:rowOff>70167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00" y="19931062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130</xdr:row>
      <xdr:rowOff>47625</xdr:rowOff>
    </xdr:from>
    <xdr:to>
      <xdr:col>16</xdr:col>
      <xdr:colOff>409575</xdr:colOff>
      <xdr:row>153</xdr:row>
      <xdr:rowOff>189230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86250" y="24812625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309562</xdr:colOff>
      <xdr:row>130</xdr:row>
      <xdr:rowOff>47625</xdr:rowOff>
    </xdr:from>
    <xdr:to>
      <xdr:col>28</xdr:col>
      <xdr:colOff>147637</xdr:colOff>
      <xdr:row>153</xdr:row>
      <xdr:rowOff>189230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53812" y="24812625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6</xdr:col>
      <xdr:colOff>547687</xdr:colOff>
      <xdr:row>156</xdr:row>
      <xdr:rowOff>23813</xdr:rowOff>
    </xdr:from>
    <xdr:to>
      <xdr:col>16</xdr:col>
      <xdr:colOff>385762</xdr:colOff>
      <xdr:row>179</xdr:row>
      <xdr:rowOff>165418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62437" y="29741813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156</xdr:row>
      <xdr:rowOff>47625</xdr:rowOff>
    </xdr:from>
    <xdr:to>
      <xdr:col>28</xdr:col>
      <xdr:colOff>28575</xdr:colOff>
      <xdr:row>179</xdr:row>
      <xdr:rowOff>189230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34750" y="29765625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6</xdr:col>
      <xdr:colOff>452437</xdr:colOff>
      <xdr:row>181</xdr:row>
      <xdr:rowOff>95249</xdr:rowOff>
    </xdr:from>
    <xdr:to>
      <xdr:col>16</xdr:col>
      <xdr:colOff>290512</xdr:colOff>
      <xdr:row>205</xdr:row>
      <xdr:rowOff>46354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67187" y="34575749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18</xdr:col>
      <xdr:colOff>166688</xdr:colOff>
      <xdr:row>181</xdr:row>
      <xdr:rowOff>119063</xdr:rowOff>
    </xdr:from>
    <xdr:to>
      <xdr:col>28</xdr:col>
      <xdr:colOff>4763</xdr:colOff>
      <xdr:row>205</xdr:row>
      <xdr:rowOff>70168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0938" y="34599563"/>
          <a:ext cx="6029325" cy="4523105"/>
        </a:xfrm>
        <a:prstGeom prst="rect">
          <a:avLst/>
        </a:prstGeom>
      </xdr:spPr>
    </xdr:pic>
    <xdr:clientData/>
  </xdr:twoCellAnchor>
  <xdr:twoCellAnchor editAs="oneCell">
    <xdr:from>
      <xdr:col>27</xdr:col>
      <xdr:colOff>455084</xdr:colOff>
      <xdr:row>1</xdr:row>
      <xdr:rowOff>0</xdr:rowOff>
    </xdr:from>
    <xdr:to>
      <xdr:col>38</xdr:col>
      <xdr:colOff>464609</xdr:colOff>
      <xdr:row>43</xdr:row>
      <xdr:rowOff>95250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8584" y="190500"/>
          <a:ext cx="6761692" cy="809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217714</xdr:colOff>
      <xdr:row>46</xdr:row>
      <xdr:rowOff>40822</xdr:rowOff>
    </xdr:from>
    <xdr:to>
      <xdr:col>39</xdr:col>
      <xdr:colOff>205467</xdr:colOff>
      <xdr:row>91</xdr:row>
      <xdr:rowOff>21772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2714" y="8803822"/>
          <a:ext cx="6723289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38</xdr:row>
      <xdr:rowOff>152400</xdr:rowOff>
    </xdr:from>
    <xdr:to>
      <xdr:col>23</xdr:col>
      <xdr:colOff>457200</xdr:colOff>
      <xdr:row>85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7410450"/>
          <a:ext cx="6229350" cy="8953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7</xdr:row>
      <xdr:rowOff>0</xdr:rowOff>
    </xdr:from>
    <xdr:to>
      <xdr:col>23</xdr:col>
      <xdr:colOff>428625</xdr:colOff>
      <xdr:row>41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1343025"/>
          <a:ext cx="6229350" cy="6543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211</xdr:row>
      <xdr:rowOff>85725</xdr:rowOff>
    </xdr:from>
    <xdr:to>
      <xdr:col>22</xdr:col>
      <xdr:colOff>57150</xdr:colOff>
      <xdr:row>240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152400</xdr:rowOff>
    </xdr:from>
    <xdr:to>
      <xdr:col>16</xdr:col>
      <xdr:colOff>219075</xdr:colOff>
      <xdr:row>43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295900"/>
          <a:ext cx="8696325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428626</xdr:colOff>
      <xdr:row>0</xdr:row>
      <xdr:rowOff>0</xdr:rowOff>
    </xdr:from>
    <xdr:to>
      <xdr:col>24</xdr:col>
      <xdr:colOff>123826</xdr:colOff>
      <xdr:row>25</xdr:row>
      <xdr:rowOff>13530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6" y="0"/>
          <a:ext cx="13716000" cy="4776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8"/>
  <sheetViews>
    <sheetView workbookViewId="0">
      <pane ySplit="2" topLeftCell="A39" activePane="bottomLeft" state="frozen"/>
      <selection pane="bottomLeft" activeCell="AH76" sqref="AH75:AH76"/>
    </sheetView>
  </sheetViews>
  <sheetFormatPr defaultColWidth="12.42578125" defaultRowHeight="15.75"/>
  <cols>
    <col min="1" max="1" width="10.85546875" style="100" bestFit="1" customWidth="1"/>
    <col min="2" max="3" width="12.42578125" style="100"/>
    <col min="4" max="12" width="3.5703125" style="100" hidden="1" customWidth="1"/>
    <col min="13" max="13" width="4.7109375" style="100" hidden="1" customWidth="1"/>
    <col min="14" max="14" width="3.85546875" style="100" hidden="1" customWidth="1"/>
    <col min="15" max="22" width="3.42578125" style="100" hidden="1" customWidth="1"/>
    <col min="23" max="23" width="3.85546875" style="103" hidden="1" customWidth="1"/>
    <col min="24" max="32" width="4.140625" style="108" customWidth="1"/>
    <col min="33" max="33" width="4" style="100" customWidth="1"/>
    <col min="34" max="34" width="18.85546875" style="100" bestFit="1" customWidth="1"/>
    <col min="35" max="35" width="5.85546875" style="100" customWidth="1"/>
    <col min="36" max="36" width="19.42578125" style="100" customWidth="1"/>
    <col min="37" max="37" width="17.7109375" style="100" customWidth="1"/>
    <col min="38" max="38" width="12.5703125" style="100" customWidth="1"/>
    <col min="39" max="39" width="19" style="108" customWidth="1"/>
    <col min="40" max="40" width="21.28515625" style="108" customWidth="1"/>
    <col min="41" max="41" width="21.7109375" style="100" customWidth="1"/>
    <col min="42" max="44" width="25" style="108" customWidth="1"/>
    <col min="45" max="45" width="22.28515625" style="108" bestFit="1" customWidth="1"/>
    <col min="46" max="46" width="7.28515625" style="103" customWidth="1"/>
    <col min="47" max="47" width="17.5703125" style="139" customWidth="1"/>
    <col min="48" max="48" width="15.28515625" style="108" customWidth="1"/>
    <col min="49" max="49" width="17.140625" style="108" customWidth="1"/>
    <col min="50" max="50" width="12.42578125" style="108" customWidth="1"/>
    <col min="51" max="51" width="12.140625" style="100" customWidth="1"/>
    <col min="52" max="52" width="12.5703125" style="100" customWidth="1"/>
    <col min="53" max="53" width="12.42578125" style="100" customWidth="1"/>
    <col min="54" max="54" width="16.140625" style="100" customWidth="1"/>
    <col min="55" max="55" width="6.7109375" style="100" customWidth="1"/>
    <col min="56" max="56" width="17.5703125" style="139" customWidth="1"/>
    <col min="57" max="57" width="15.28515625" style="108" bestFit="1" customWidth="1"/>
    <col min="58" max="58" width="17.140625" style="108" bestFit="1" customWidth="1"/>
    <col min="59" max="59" width="12.42578125" style="108"/>
    <col min="60" max="60" width="12.140625" style="100" bestFit="1" customWidth="1"/>
    <col min="61" max="61" width="13" style="100" customWidth="1"/>
    <col min="62" max="63" width="12.42578125" style="100"/>
    <col min="64" max="64" width="12.42578125" style="103"/>
    <col min="65" max="65" width="17.5703125" style="139" customWidth="1"/>
    <col min="66" max="66" width="15.28515625" style="108" bestFit="1" customWidth="1"/>
    <col min="67" max="67" width="17.140625" style="108" bestFit="1" customWidth="1"/>
    <col min="68" max="68" width="12.42578125" style="108"/>
    <col min="69" max="69" width="12.140625" style="100" bestFit="1" customWidth="1"/>
    <col min="70" max="70" width="13" style="100" customWidth="1"/>
    <col min="71" max="71" width="12.42578125" style="100"/>
    <col min="72" max="72" width="20" style="100" bestFit="1" customWidth="1"/>
    <col min="73" max="73" width="12.42578125" style="100"/>
    <col min="74" max="74" width="17.5703125" style="139" customWidth="1"/>
    <col min="75" max="75" width="15.28515625" style="108" bestFit="1" customWidth="1"/>
    <col min="76" max="76" width="17.140625" style="108" bestFit="1" customWidth="1"/>
    <col min="77" max="77" width="12.42578125" style="108"/>
    <col min="78" max="78" width="12.140625" style="100" bestFit="1" customWidth="1"/>
    <col min="79" max="79" width="13" style="100" customWidth="1"/>
    <col min="80" max="82" width="12.42578125" style="100"/>
    <col min="83" max="83" width="17.5703125" style="139" customWidth="1"/>
    <col min="84" max="84" width="15.28515625" style="108" bestFit="1" customWidth="1"/>
    <col min="85" max="85" width="17.140625" style="108" bestFit="1" customWidth="1"/>
    <col min="86" max="86" width="12.42578125" style="108"/>
    <col min="87" max="87" width="12.140625" style="100" bestFit="1" customWidth="1"/>
    <col min="88" max="88" width="13" style="100" customWidth="1"/>
    <col min="89" max="91" width="12.42578125" style="100"/>
    <col min="92" max="92" width="17.7109375" style="100" bestFit="1" customWidth="1"/>
    <col min="93" max="93" width="15.28515625" style="100" bestFit="1" customWidth="1"/>
    <col min="94" max="94" width="17.140625" style="100" bestFit="1" customWidth="1"/>
    <col min="95" max="95" width="11.28515625" style="100" bestFit="1" customWidth="1"/>
    <col min="96" max="96" width="12.140625" style="100" bestFit="1" customWidth="1"/>
    <col min="97" max="97" width="9.7109375" style="100" bestFit="1" customWidth="1"/>
    <col min="98" max="98" width="10.28515625" style="100" bestFit="1" customWidth="1"/>
    <col min="99" max="99" width="16.140625" style="100" bestFit="1" customWidth="1"/>
    <col min="100" max="100" width="12.42578125" style="100"/>
    <col min="101" max="101" width="17.7109375" style="100" bestFit="1" customWidth="1"/>
    <col min="102" max="102" width="15.28515625" style="100" bestFit="1" customWidth="1"/>
    <col min="103" max="103" width="17.140625" style="100" bestFit="1" customWidth="1"/>
    <col min="104" max="104" width="11.28515625" style="100" bestFit="1" customWidth="1"/>
    <col min="105" max="105" width="12.140625" style="100" bestFit="1" customWidth="1"/>
    <col min="106" max="106" width="9.7109375" style="100" bestFit="1" customWidth="1"/>
    <col min="107" max="107" width="10.28515625" style="100" bestFit="1" customWidth="1"/>
    <col min="108" max="108" width="16.140625" style="100" bestFit="1" customWidth="1"/>
    <col min="109" max="109" width="12.42578125" style="100"/>
    <col min="110" max="110" width="17.7109375" style="100" bestFit="1" customWidth="1"/>
    <col min="111" max="111" width="15.28515625" style="100" bestFit="1" customWidth="1"/>
    <col min="112" max="112" width="17.140625" style="100" bestFit="1" customWidth="1"/>
    <col min="113" max="116" width="12.42578125" style="100"/>
    <col min="117" max="117" width="16.140625" style="100" bestFit="1" customWidth="1"/>
    <col min="118" max="16384" width="12.42578125" style="100"/>
  </cols>
  <sheetData>
    <row r="1" spans="1:117">
      <c r="A1" s="99"/>
      <c r="H1" s="101" t="s">
        <v>163</v>
      </c>
      <c r="N1" s="102"/>
      <c r="O1" s="102"/>
      <c r="P1" s="102"/>
      <c r="Q1" s="102"/>
      <c r="R1" s="101" t="s">
        <v>164</v>
      </c>
      <c r="S1" s="102"/>
      <c r="T1" s="102"/>
      <c r="U1" s="102"/>
      <c r="V1" s="102"/>
      <c r="X1" s="102"/>
      <c r="Y1" s="102"/>
      <c r="Z1" s="102"/>
      <c r="AA1" s="102"/>
      <c r="AB1" s="101" t="s">
        <v>165</v>
      </c>
      <c r="AC1" s="102"/>
      <c r="AD1" s="102"/>
      <c r="AE1" s="102"/>
      <c r="AF1" s="102"/>
      <c r="AH1" s="104" t="s">
        <v>166</v>
      </c>
      <c r="AK1" s="105"/>
      <c r="AL1" s="105"/>
      <c r="AM1" s="106"/>
      <c r="AN1" s="104" t="s">
        <v>167</v>
      </c>
      <c r="AP1" s="107"/>
      <c r="AQ1" s="107"/>
      <c r="AR1" s="107"/>
      <c r="AS1" s="107"/>
      <c r="AU1" s="108"/>
      <c r="AW1" s="104" t="s">
        <v>168</v>
      </c>
      <c r="BD1" s="108"/>
      <c r="BF1" s="104" t="s">
        <v>169</v>
      </c>
      <c r="BM1" s="108"/>
      <c r="BO1" s="104" t="s">
        <v>170</v>
      </c>
      <c r="BV1" s="108"/>
      <c r="BX1" s="104" t="s">
        <v>171</v>
      </c>
      <c r="CE1" s="108"/>
      <c r="CG1" s="104" t="s">
        <v>172</v>
      </c>
      <c r="CQ1" s="104" t="s">
        <v>173</v>
      </c>
      <c r="CZ1" s="104" t="s">
        <v>174</v>
      </c>
      <c r="DI1" s="104" t="s">
        <v>175</v>
      </c>
    </row>
    <row r="2" spans="1:117">
      <c r="A2" s="109" t="s">
        <v>176</v>
      </c>
      <c r="B2" s="109" t="s">
        <v>177</v>
      </c>
      <c r="C2" s="109" t="s">
        <v>178</v>
      </c>
      <c r="D2" s="101" t="s">
        <v>179</v>
      </c>
      <c r="E2" s="101" t="s">
        <v>180</v>
      </c>
      <c r="F2" s="101" t="s">
        <v>181</v>
      </c>
      <c r="G2" s="101" t="s">
        <v>182</v>
      </c>
      <c r="H2" s="101" t="s">
        <v>183</v>
      </c>
      <c r="I2" s="101" t="s">
        <v>184</v>
      </c>
      <c r="J2" s="101" t="s">
        <v>185</v>
      </c>
      <c r="K2" s="101" t="s">
        <v>186</v>
      </c>
      <c r="L2" s="101" t="s">
        <v>187</v>
      </c>
      <c r="M2" s="109"/>
      <c r="N2" s="101" t="s">
        <v>179</v>
      </c>
      <c r="O2" s="101" t="s">
        <v>180</v>
      </c>
      <c r="P2" s="101" t="s">
        <v>181</v>
      </c>
      <c r="Q2" s="101" t="s">
        <v>182</v>
      </c>
      <c r="R2" s="101" t="s">
        <v>183</v>
      </c>
      <c r="S2" s="101" t="s">
        <v>184</v>
      </c>
      <c r="T2" s="101" t="s">
        <v>185</v>
      </c>
      <c r="U2" s="101" t="s">
        <v>186</v>
      </c>
      <c r="V2" s="101" t="s">
        <v>187</v>
      </c>
      <c r="X2" s="101" t="s">
        <v>179</v>
      </c>
      <c r="Y2" s="101" t="s">
        <v>180</v>
      </c>
      <c r="Z2" s="101" t="s">
        <v>181</v>
      </c>
      <c r="AA2" s="101" t="s">
        <v>182</v>
      </c>
      <c r="AB2" s="101" t="s">
        <v>183</v>
      </c>
      <c r="AC2" s="101" t="s">
        <v>184</v>
      </c>
      <c r="AD2" s="101" t="s">
        <v>185</v>
      </c>
      <c r="AE2" s="101" t="s">
        <v>186</v>
      </c>
      <c r="AF2" s="101" t="s">
        <v>187</v>
      </c>
      <c r="AH2" s="106" t="s">
        <v>188</v>
      </c>
      <c r="AJ2" s="110" t="s">
        <v>189</v>
      </c>
      <c r="AK2" s="111" t="s">
        <v>190</v>
      </c>
      <c r="AL2" s="111" t="s">
        <v>191</v>
      </c>
      <c r="AM2" s="106" t="s">
        <v>192</v>
      </c>
      <c r="AN2" s="111" t="s">
        <v>193</v>
      </c>
      <c r="AO2" s="112" t="s">
        <v>194</v>
      </c>
      <c r="AP2" s="106" t="s">
        <v>195</v>
      </c>
      <c r="AQ2" s="106" t="s">
        <v>196</v>
      </c>
      <c r="AR2" s="106" t="s">
        <v>197</v>
      </c>
      <c r="AS2" s="106" t="s">
        <v>198</v>
      </c>
      <c r="AU2" s="110" t="s">
        <v>199</v>
      </c>
      <c r="AV2" s="112" t="s">
        <v>200</v>
      </c>
      <c r="AW2" s="112" t="s">
        <v>201</v>
      </c>
      <c r="AX2" s="112" t="s">
        <v>202</v>
      </c>
      <c r="AY2" s="111" t="s">
        <v>203</v>
      </c>
      <c r="AZ2" s="112" t="s">
        <v>204</v>
      </c>
      <c r="BA2" s="112" t="s">
        <v>205</v>
      </c>
      <c r="BB2" s="112" t="s">
        <v>198</v>
      </c>
      <c r="BD2" s="110" t="s">
        <v>199</v>
      </c>
      <c r="BE2" s="112" t="s">
        <v>200</v>
      </c>
      <c r="BF2" s="112" t="s">
        <v>201</v>
      </c>
      <c r="BG2" s="112" t="s">
        <v>202</v>
      </c>
      <c r="BH2" s="111" t="s">
        <v>203</v>
      </c>
      <c r="BI2" s="112" t="s">
        <v>204</v>
      </c>
      <c r="BJ2" s="112" t="s">
        <v>205</v>
      </c>
      <c r="BK2" s="112" t="s">
        <v>206</v>
      </c>
      <c r="BM2" s="110" t="s">
        <v>199</v>
      </c>
      <c r="BN2" s="112" t="s">
        <v>200</v>
      </c>
      <c r="BO2" s="112" t="s">
        <v>201</v>
      </c>
      <c r="BP2" s="112" t="s">
        <v>202</v>
      </c>
      <c r="BQ2" s="111" t="s">
        <v>203</v>
      </c>
      <c r="BR2" s="112" t="s">
        <v>204</v>
      </c>
      <c r="BS2" s="112" t="s">
        <v>205</v>
      </c>
      <c r="BT2" s="112" t="s">
        <v>206</v>
      </c>
      <c r="BU2" s="112"/>
      <c r="BV2" s="110" t="s">
        <v>199</v>
      </c>
      <c r="BW2" s="112" t="s">
        <v>200</v>
      </c>
      <c r="BX2" s="112" t="s">
        <v>201</v>
      </c>
      <c r="BY2" s="112" t="s">
        <v>202</v>
      </c>
      <c r="BZ2" s="111" t="s">
        <v>203</v>
      </c>
      <c r="CA2" s="112" t="s">
        <v>204</v>
      </c>
      <c r="CB2" s="112" t="s">
        <v>205</v>
      </c>
      <c r="CC2" s="112" t="s">
        <v>206</v>
      </c>
      <c r="CD2" s="112"/>
      <c r="CE2" s="110" t="s">
        <v>199</v>
      </c>
      <c r="CF2" s="112" t="s">
        <v>200</v>
      </c>
      <c r="CG2" s="112" t="s">
        <v>201</v>
      </c>
      <c r="CH2" s="112" t="s">
        <v>202</v>
      </c>
      <c r="CI2" s="111" t="s">
        <v>203</v>
      </c>
      <c r="CJ2" s="112" t="s">
        <v>204</v>
      </c>
      <c r="CK2" s="112" t="s">
        <v>205</v>
      </c>
      <c r="CL2" s="112" t="s">
        <v>206</v>
      </c>
      <c r="CN2" s="110" t="s">
        <v>199</v>
      </c>
      <c r="CO2" s="112" t="s">
        <v>200</v>
      </c>
      <c r="CP2" s="112" t="s">
        <v>201</v>
      </c>
      <c r="CQ2" s="112" t="s">
        <v>202</v>
      </c>
      <c r="CR2" s="111" t="s">
        <v>203</v>
      </c>
      <c r="CS2" s="112" t="s">
        <v>204</v>
      </c>
      <c r="CT2" s="112" t="s">
        <v>205</v>
      </c>
      <c r="CU2" s="112" t="s">
        <v>206</v>
      </c>
      <c r="CW2" s="110" t="s">
        <v>199</v>
      </c>
      <c r="CX2" s="112" t="s">
        <v>200</v>
      </c>
      <c r="CY2" s="112" t="s">
        <v>201</v>
      </c>
      <c r="CZ2" s="112" t="s">
        <v>202</v>
      </c>
      <c r="DA2" s="111" t="s">
        <v>203</v>
      </c>
      <c r="DB2" s="112" t="s">
        <v>204</v>
      </c>
      <c r="DC2" s="112" t="s">
        <v>205</v>
      </c>
      <c r="DD2" s="112" t="s">
        <v>206</v>
      </c>
      <c r="DF2" s="110" t="s">
        <v>199</v>
      </c>
      <c r="DG2" s="112" t="s">
        <v>200</v>
      </c>
      <c r="DH2" s="112" t="s">
        <v>201</v>
      </c>
      <c r="DI2" s="112" t="s">
        <v>202</v>
      </c>
      <c r="DJ2" s="111" t="s">
        <v>203</v>
      </c>
      <c r="DK2" s="112" t="s">
        <v>204</v>
      </c>
      <c r="DL2" s="112" t="s">
        <v>205</v>
      </c>
      <c r="DM2" s="112" t="s">
        <v>206</v>
      </c>
    </row>
    <row r="3" spans="1:117">
      <c r="A3" s="113">
        <v>1</v>
      </c>
      <c r="B3" s="113" t="s">
        <v>31</v>
      </c>
      <c r="C3" s="113" t="str">
        <f t="shared" ref="C3:C66" si="0">CONCATENATE(MID(B3,1,1), IF(MID(B3,3,1)="1", "ab", IF(MID(B3,3,1)="2", "ba", IF(MID(B3,3,1)="3", "ab", "ba"))), ", ", MID(B3,2,1), IF(MID(B3,3,1)="1", "bc", IF(MID(B3,3,1)="2", "cb", IF(MID(B3,3,1)="3", "cb", "bc"))))</f>
        <v>Aab, Abc</v>
      </c>
      <c r="D3" s="114">
        <f t="shared" ref="D3:L31" si="1">IF(N3&gt;0, ROUND(N3,0), "")</f>
        <v>81</v>
      </c>
      <c r="E3" s="114">
        <f t="shared" si="1"/>
        <v>2</v>
      </c>
      <c r="F3" s="114">
        <f t="shared" si="1"/>
        <v>6</v>
      </c>
      <c r="G3" s="114" t="str">
        <f t="shared" si="1"/>
        <v/>
      </c>
      <c r="H3" s="114">
        <f t="shared" si="1"/>
        <v>1</v>
      </c>
      <c r="I3" s="114" t="str">
        <f t="shared" si="1"/>
        <v/>
      </c>
      <c r="J3" s="114">
        <f t="shared" si="1"/>
        <v>1</v>
      </c>
      <c r="K3" s="114" t="str">
        <f t="shared" si="1"/>
        <v/>
      </c>
      <c r="L3" s="114">
        <f t="shared" si="1"/>
        <v>1</v>
      </c>
      <c r="M3" s="114"/>
      <c r="N3" s="114">
        <v>81.410256410256409</v>
      </c>
      <c r="O3" s="114">
        <v>1.9230769230769231</v>
      </c>
      <c r="P3" s="114">
        <v>6.4102564102564097</v>
      </c>
      <c r="Q3" s="114">
        <v>0</v>
      </c>
      <c r="R3" s="114">
        <v>1.2820512820512819</v>
      </c>
      <c r="S3" s="114">
        <v>0</v>
      </c>
      <c r="T3" s="114">
        <v>0.64102564102564097</v>
      </c>
      <c r="U3" s="114">
        <v>0</v>
      </c>
      <c r="V3" s="114">
        <v>1.2820512820512819</v>
      </c>
      <c r="X3" s="108">
        <v>1</v>
      </c>
      <c r="Y3" s="108">
        <v>0</v>
      </c>
      <c r="Z3" s="108">
        <v>0</v>
      </c>
      <c r="AA3" s="108">
        <v>0</v>
      </c>
      <c r="AB3" s="108">
        <v>0</v>
      </c>
      <c r="AC3" s="108">
        <v>0</v>
      </c>
      <c r="AD3" s="108">
        <v>0</v>
      </c>
      <c r="AE3" s="108">
        <v>0</v>
      </c>
      <c r="AF3" s="108">
        <v>0</v>
      </c>
      <c r="AH3" s="108" t="s">
        <v>207</v>
      </c>
      <c r="AJ3" s="115" t="s">
        <v>208</v>
      </c>
      <c r="AK3" s="108" t="s">
        <v>208</v>
      </c>
      <c r="AL3" s="108" t="s">
        <v>208</v>
      </c>
      <c r="AM3" s="108" t="s">
        <v>209</v>
      </c>
      <c r="AN3" s="108" t="s">
        <v>210</v>
      </c>
      <c r="AO3" s="108" t="s">
        <v>179</v>
      </c>
      <c r="AP3" s="108" t="s">
        <v>211</v>
      </c>
      <c r="AQ3" s="108" t="str">
        <f t="shared" ref="AQ3:AQ66" si="2">CONCATENATE(AJ3, ";", AK3, ";", AL3, ";", AM3)</f>
        <v>Aac, Aca;Aac, Aca;Aac, Aca;Aac, Aca, Iac, Ica</v>
      </c>
      <c r="AR3" s="108" t="str">
        <f t="shared" ref="AR3:AR66" si="3">CONCATENATE(AO3, ";", AP3)</f>
        <v>Aac;Aac, Aca, Ica²</v>
      </c>
      <c r="AS3" s="108" t="s">
        <v>179</v>
      </c>
      <c r="AU3" s="108">
        <f xml:space="preserve"> IF( AND(X3=1, ISERR(FIND($X$2, AJ3))), -1,
     IF( AND(X3=0, NOT(ISERR(FIND($X$2, AJ3)))), -1, 1)) +
 IF( AND(Y3=1, ISERR(FIND($Y$2, AJ3))), -1,
      IF( AND(Y3=0, NOT(ISERR(FIND($Y$2, AJ3)))), -1, 1)) +
  IF( AND(Z3=1, ISERR(FIND($Z$2, AJ3))), -1,
       IF( AND(Z3=0, NOT(ISERR(FIND($Z$2, AJ3)))), -1, 1)) +
   IF( AND(AA3=1, ISERR(FIND($AA$2, AJ3))), -1,
        IF( AND(AA3=0, NOT(ISERR(FIND($AA$2, AJ3)))), -1, 1)) +
    IF( AND(AB3=1, ISERR(FIND($AB$2, AJ3))), -1,
         IF( AND(AB3=0, NOT(ISERR(FIND($AB$2, AJ3)))), -1, 1)) +
     IF( AND(AC3=1, ISERR(FIND($AC$2, AJ3))), -1,
          IF( AND(AC3=0, NOT(ISERR(FIND($AC$2, AJ3)))), -1, 1)) +
      IF( AND(AD3=1, ISERR(FIND($AD$2, AJ3))), -1,
           IF( AND(AD3=0, NOT(ISERR(FIND($AD$2, AJ3)))), -1, 1)) +
       IF( AND(AE3=1, ISERR(FIND($AE$2, AJ3))), -1,
            IF( AND(AE3=0, NOT(ISERR(FIND($AE$2, AJ3)))), -1, 1)) +
        IF( AND(AF3=1, ISERR(FIND($AF$2, AJ3))), -1,
             IF( AND(AF3=0, NOT(ISERR(FIND($AF$2, AJ3)))), -1, 1))</f>
        <v>7</v>
      </c>
      <c r="AV3" s="108">
        <f t="shared" ref="AV3:AV66" si="4" xml:space="preserve"> IF( AND(X3=1, ISERR(FIND($X$2, AK3))), -1,
     IF( AND(X3=0, NOT(ISERR(FIND($X$2, AK3)))), -1, 1)) +
 IF( AND(Y3=1, ISERR(FIND($Y$2, AK3))), -1,
      IF( AND(Y3=0, NOT(ISERR(FIND($Y$2, AK3)))), -1, 1)) +
  IF( AND(Z3=1, ISERR(FIND($Z$2, AK3))), -1,
       IF( AND(Z3=0, NOT(ISERR(FIND($Z$2, AK3)))), -1, 1)) +
   IF( AND(AA3=1, ISERR(FIND($AA$2, AK3))), -1,
        IF( AND(AA3=0, NOT(ISERR(FIND($AA$2, AK3)))), -1, 1)) +
    IF( AND(AB3=1, ISERR(FIND($AB$2, AK3))), -1,
         IF( AND(AB3=0, NOT(ISERR(FIND($AB$2, AK3)))), -1, 1)) +
     IF( AND(AC3=1, ISERR(FIND($AC$2, AK3))), -1,
          IF( AND(AC3=0, NOT(ISERR(FIND($AC$2, AK3)))), -1, 1)) +
      IF( AND(AD3=1, ISERR(FIND($AD$2, AK3))), -1,
           IF( AND(AD3=0, NOT(ISERR(FIND($AD$2, AK3)))), -1, 1)) +
       IF( AND(AE3=1, ISERR(FIND($AE$2, AK3))), -1,
            IF( AND(AE3=0, NOT(ISERR(FIND($AE$2, AK3)))), -1, 1)) +
        IF( AND(AF3=1, ISERR(FIND($AF$2, AK3))), -1,
             IF( AND(AF3=0, NOT(ISERR(FIND($AF$2, AK3)))), -1, 1))</f>
        <v>7</v>
      </c>
      <c r="AW3" s="108">
        <f t="shared" ref="AW3:AW66" si="5" xml:space="preserve"> IF( AND(X3=1, ISERR(FIND($X$2, AL3))), -1,
     IF( AND(X3=0, NOT(ISERR(FIND($X$2, AL3)))), -1, 1)) +
 IF( AND(Y3=1, ISERR(FIND($Y$2, AL3))), -1,
      IF( AND(Y3=0, NOT(ISERR(FIND($Y$2, AL3)))), -1, 1)) +
  IF( AND(Z3=1, ISERR(FIND($Z$2, AL3))), -1,
       IF( AND(Z3=0, NOT(ISERR(FIND($Z$2, AL3)))), -1, 1)) +
   IF( AND(AA3=1, ISERR(FIND($AA$2, AL3))), -1,
        IF( AND(AA3=0, NOT(ISERR(FIND($AA$2, AL3)))), -1, 1)) +
    IF( AND(AB3=1, ISERR(FIND($AB$2, AL3))), -1,
         IF( AND(AB3=0, NOT(ISERR(FIND($AB$2, AL3)))), -1, 1)) +
     IF( AND(AC3=1, ISERR(FIND($AC$2, AL3))), -1,
          IF( AND(AC3=0, NOT(ISERR(FIND($AC$2, AL3)))), -1, 1)) +
      IF( AND(AD3=1, ISERR(FIND($AD$2, AL3))), -1,
           IF( AND(AD3=0, NOT(ISERR(FIND($AD$2, AL3)))), -1, 1)) +
       IF( AND(AE3=1, ISERR(FIND($AE$2, AL3))), -1,
            IF( AND(AE3=0, NOT(ISERR(FIND($AE$2, AL3)))), -1, 1)) +
        IF( AND(AF3=1, ISERR(FIND($AF$2, AL3))), -1,
             IF( AND(AF3=0, NOT(ISERR(FIND($AF$2, AL3)))), -1, 1))</f>
        <v>7</v>
      </c>
      <c r="AX3" s="108">
        <f t="shared" ref="AX3:AX66" si="6" xml:space="preserve"> IF( AND(X3=1, ISERR(FIND($X$2, AM3))), -1,
     IF( AND(X3=0, NOT(ISERR(FIND($X$2, AM3)))), -1, 1)) +
 IF( AND(Y3=1, ISERR(FIND($Y$2, AM3))), -1,
      IF( AND(Y3=0, NOT(ISERR(FIND($Y$2, AM3)))), -1, 1)) +
  IF( AND(Z3=1, ISERR(FIND($Z$2, AM3))), -1,
       IF( AND(Z3=0, NOT(ISERR(FIND($Z$2, AM3)))), -1, 1)) +
   IF( AND(AA3=1, ISERR(FIND($AA$2, AM3))), -1,
        IF( AND(AA3=0, NOT(ISERR(FIND($AA$2, AM3)))), -1, 1)) +
    IF( AND(AB3=1, ISERR(FIND($AB$2, AM3))), -1,
         IF( AND(AB3=0, NOT(ISERR(FIND($AB$2, AM3)))), -1, 1)) +
     IF( AND(AC3=1, ISERR(FIND($AC$2, AM3))), -1,
          IF( AND(AC3=0, NOT(ISERR(FIND($AC$2, AM3)))), -1, 1)) +
      IF( AND(AD3=1, ISERR(FIND($AD$2, AM3))), -1,
           IF( AND(AD3=0, NOT(ISERR(FIND($AD$2, AM3)))), -1, 1)) +
       IF( AND(AE3=1, ISERR(FIND($AE$2, AM3))), -1,
            IF( AND(AE3=0, NOT(ISERR(FIND($AE$2, AM3)))), -1, 1)) +
        IF( AND(AF3=1, ISERR(FIND($AF$2, AM3))), -1,
             IF( AND(AF3=0, NOT(ISERR(FIND($AF$2, AM3)))), -1, 1))</f>
        <v>3</v>
      </c>
      <c r="AY3" s="108">
        <f t="shared" ref="AY3:AY66" si="7" xml:space="preserve"> IF( AND(X3=1, ISERR(FIND($X$2, AN3))), -1,
     IF( AND(X3=0, NOT(ISERR(FIND($X$2, AN3)))), -1, 1)) +
 IF( AND(Y3=1, ISERR(FIND($Y$2, AN3))), -1,
      IF( AND(Y3=0, NOT(ISERR(FIND($Y$2, AN3)))), -1, 1)) +
  IF( AND(Z3=1, ISERR(FIND($Z$2, AN3))), -1,
       IF( AND(Z3=0, NOT(ISERR(FIND($Z$2, AN3)))), -1, 1)) +
   IF( AND(AA3=1, ISERR(FIND($AA$2, AN3))), -1,
        IF( AND(AA3=0, NOT(ISERR(FIND($AA$2, AN3)))), -1, 1)) +
    IF( AND(AB3=1, ISERR(FIND($AB$2, AN3))), -1,
         IF( AND(AB3=0, NOT(ISERR(FIND($AB$2, AN3)))), -1, 1)) +
     IF( AND(AC3=1, ISERR(FIND($AC$2, AN3))), -1,
          IF( AND(AC3=0, NOT(ISERR(FIND($AC$2, AN3)))), -1, 1)) +
      IF( AND(AD3=1, ISERR(FIND($AD$2, AN3))), -1,
           IF( AND(AD3=0, NOT(ISERR(FIND($AD$2, AN3)))), -1, 1)) +
       IF( AND(AE3=1, ISERR(FIND($AE$2, AN3))), -1,
            IF( AND(AE3=0, NOT(ISERR(FIND($AE$2, AN3)))), -1, 1)) +
        IF( AND(AF3=1, ISERR(FIND($AF$2, AN3))), -1,
             IF( AND(AF3=0, NOT(ISERR(FIND($AF$2, AN3)))), -1, 1))</f>
        <v>5</v>
      </c>
      <c r="AZ3" s="108">
        <f t="shared" ref="AZ3:AZ66" si="8" xml:space="preserve"> IF( AND(X3=1, ISERR(FIND($X$2, AO3))), -1,
     IF( AND(X3=0, NOT(ISERR(FIND($X$2, AO3)))), -1, 1)) +
 IF( AND(Y3=1, ISERR(FIND($Y$2, AO3))), -1,
      IF( AND(Y3=0, NOT(ISERR(FIND($Y$2, AO3)))), -1, 1)) +
  IF( AND(Z3=1, ISERR(FIND($Z$2, AO3))), -1,
       IF( AND(Z3=0, NOT(ISERR(FIND($Z$2, AO3)))), -1, 1)) +
   IF( AND(AA3=1, ISERR(FIND($AA$2, AO3))), -1,
        IF( AND(AA3=0, NOT(ISERR(FIND($AA$2, AO3)))), -1, 1)) +
    IF( AND(AB3=1, ISERR(FIND($AB$2, AO3))), -1,
         IF( AND(AB3=0, NOT(ISERR(FIND($AB$2, AO3)))), -1, 1)) +
     IF( AND(AC3=1, ISERR(FIND($AC$2, AO3))), -1,
          IF( AND(AC3=0, NOT(ISERR(FIND($AC$2, AO3)))), -1, 1)) +
      IF( AND(AD3=1, ISERR(FIND($AD$2, AO3))), -1,
           IF( AND(AD3=0, NOT(ISERR(FIND($AD$2, AO3)))), -1, 1)) +
       IF( AND(AE3=1, ISERR(FIND($AE$2, AO3))), -1,
            IF( AND(AE3=0, NOT(ISERR(FIND($AE$2, AO3)))), -1, 1)) +
        IF( AND(AF3=1, ISERR(FIND($AF$2, AO3))), -1,
             IF( AND(AF3=0, NOT(ISERR(FIND($AF$2, AO3)))), -1, 1))</f>
        <v>9</v>
      </c>
      <c r="BA3" s="100">
        <f t="shared" ref="BA3:BA66" si="9" xml:space="preserve"> IF( AND($X3=1, ISERR(FIND($X$2, AP3))), -1,
     IF( AND($X3=0, NOT(ISERR(FIND($X$2, AP3)))), -1, 1)) +
 IF( AND($Y3=1, ISERR(FIND($Y$2, AP3))), -1,
      IF( AND($Y3=0, NOT(ISERR(FIND($Y$2, AP3)))), -1, 1)) +
  IF( AND($Z3=1, ISERR(FIND($Z$2, AP3))), -1,
       IF( AND($Z3=0, NOT(ISERR(FIND($Z$2, AP3)))), -1, 1)) +
   IF( AND($AA3=1, ISERR(FIND($AA$2, AP3))), -1,
        IF( AND($AA3=0, NOT(ISERR(FIND($AA$2, AP3)))), -1, 1)) +
    IF( AND($AB3=1, ISERR(FIND($AB$2, AP3))), -1,
         IF( AND($AB3=0, NOT(ISERR(FIND($AB$2, AP3)))), -1, 1)) +
     IF( AND($AC3=1, ISERR(FIND($AC$2, AP3))), -1,
          IF( AND($AC3=0, NOT(ISERR(FIND($AC$2, AP3)))), -1, 1)) +
      IF( AND($AD3=1, ISERR(FIND($AD$2, AP3))), -1,
           IF( AND($AD3=0, NOT(ISERR(FIND($AD$2, AP3)))), -1, 1)) +
       IF( AND($AE3=1, ISERR(FIND($AE$2, AP3))), -1,
            IF( AND($AE3=0, NOT(ISERR(FIND($AE$2, AP3)))), -1, 1)) +
        IF( AND($AF3=1, ISERR(FIND($AF$2, AP3))), -1,
             IF( AND($AF3=0, NOT(ISERR(FIND($AF$2, AP3)))), -1, 1))</f>
        <v>5</v>
      </c>
      <c r="BB3" s="100">
        <f t="shared" ref="BB3:BB66" si="10" xml:space="preserve"> IF( AND($X3=1, ISERR(FIND($X$2, AS3))), -1,
     IF( AND($X3=0, NOT(ISERR(FIND($X$2, AS3)))), -1, 1)) +
 IF( AND($Y3=1, ISERR(FIND($Y$2, AS3))), -1,
      IF( AND($Y3=0, NOT(ISERR(FIND($Y$2, AS3)))), -1, 1)) +
  IF( AND($Z3=1, ISERR(FIND($Z$2, AS3))), -1,
       IF( AND($Z3=0, NOT(ISERR(FIND($Z$2, AS3)))), -1, 1)) +
   IF( AND($AA3=1, ISERR(FIND($AA$2, AS3))), -1,
        IF( AND($AA3=0, NOT(ISERR(FIND($AA$2, AS3)))), -1, 1)) +
    IF( AND($AB3=1, ISERR(FIND($AB$2, AS3))), -1,
         IF( AND($AB3=0, NOT(ISERR(FIND($AB$2, AS3)))), -1, 1)) +
     IF( AND($AC3=1, ISERR(FIND($AC$2, AS3))), -1,
          IF( AND($AC3=0, NOT(ISERR(FIND($AC$2, AS3)))), -1, 1)) +
      IF( AND($AD3=1, ISERR(FIND($AD$2, AS3))), -1,
           IF( AND($AD3=0, NOT(ISERR(FIND($AD$2, AS3)))), -1, 1)) +
       IF( AND($AE3=1, ISERR(FIND($AE$2, AS3))), -1,
            IF( AND($AE3=0, NOT(ISERR(FIND($AE$2, AS3)))), -1, 1)) +
        IF( AND($AF3=1, ISERR(FIND($AF$2, AS3))), -1,
             IF( AND($AF3=0, NOT(ISERR(FIND($AF$2, AS3)))), -1, 1))</f>
        <v>9</v>
      </c>
      <c r="BD3" s="116">
        <f t="shared" ref="BD3:BD66" si="11" xml:space="preserve"> (IF($X3=1, IF(ISERR(FIND($X$2, AJ3)), 0, 1), 0) +
  IF($Y3=1, IF(ISERR(FIND($Y$2, AJ3)), 0, 1), 0) +
  IF($Z3=1, IF(ISERR(FIND($Z$2, AJ3)), 0, 1), 0) +
  IF($AA3=1, IF(ISERR(FIND($AA$2, AJ3)), 0, 1), 0) +
  IF($AB3=1, IF(ISERR(FIND($AB$2, AJ3)), 0, 1), 0) +
  IF($AC3=1, IF(ISERR(FIND($AC$2, AJ3)), 0, 1), 0) +
  IF($AD3=1, IF(ISERR(FIND($AD$2, AJ3)), 0, 1), 0) +
  IF($AE3=1, IF(ISERR(FIND($AE$2, AJ3)), 0, 1), 0) +
  IF($AF3=1, IF(ISERR(FIND($AF$2, AJ3)), 0, 1), 0))/SUM($X3:$AF3)</f>
        <v>1</v>
      </c>
      <c r="BE3" s="116">
        <f t="shared" ref="BE3:BJ34" si="12" xml:space="preserve"> (IF($X3=1, IF(ISERR(FIND($X$2, AK3)), 0, 1), 0) +
  IF($Y3=1, IF(ISERR(FIND($Y$2, AK3)), 0, 1), 0) +
  IF($Z3=1, IF(ISERR(FIND($Z$2, AK3)), 0, 1), 0) +
  IF($AA3=1, IF(ISERR(FIND($AA$2, AK3)), 0, 1), 0) +
  IF($AB3=1, IF(ISERR(FIND($AB$2, AK3)), 0, 1), 0) +
  IF($AC3=1, IF(ISERR(FIND($AC$2, AK3)), 0, 1), 0) +
  IF($AD3=1, IF(ISERR(FIND($AD$2, AK3)), 0, 1), 0) +
  IF($AE3=1, IF(ISERR(FIND($AE$2, AK3)), 0, 1), 0) +
  IF($AF3=1, IF(ISERR(FIND($AF$2, AK3)), 0, 1), 0))/SUM($X3:$AF3)</f>
        <v>1</v>
      </c>
      <c r="BF3" s="116">
        <f t="shared" si="12"/>
        <v>1</v>
      </c>
      <c r="BG3" s="116">
        <f t="shared" si="12"/>
        <v>1</v>
      </c>
      <c r="BH3" s="116">
        <f t="shared" si="12"/>
        <v>1</v>
      </c>
      <c r="BI3" s="116">
        <f t="shared" si="12"/>
        <v>1</v>
      </c>
      <c r="BJ3" s="116">
        <f t="shared" si="12"/>
        <v>1</v>
      </c>
      <c r="BK3" s="116">
        <f t="shared" ref="BK3:BK66" si="13" xml:space="preserve"> (IF($X3=1, IF(ISERR(FIND($X$2, AS3)), 0, 1), 0) +
  IF($Y3=1, IF(ISERR(FIND($Y$2, AS3)), 0, 1), 0) +
  IF($Z3=1, IF(ISERR(FIND($Z$2, AS3)), 0, 1), 0) +
  IF($AA3=1, IF(ISERR(FIND($AA$2, AS3)), 0, 1), 0) +
  IF($AB3=1, IF(ISERR(FIND($AB$2, AS3)), 0, 1), 0) +
  IF($AC3=1, IF(ISERR(FIND($AC$2, AS3)), 0, 1), 0) +
  IF($AD3=1, IF(ISERR(FIND($AD$2, AS3)), 0, 1), 0) +
  IF($AE3=1, IF(ISERR(FIND($AE$2, AS3)), 0, 1), 0) +
  IF($AF3=1, IF(ISERR(FIND($AF$2, AS3)), 0, 1), 0))/SUM($X3:$AF3)</f>
        <v>1</v>
      </c>
      <c r="BL3" s="117"/>
      <c r="BM3" s="116">
        <f t="shared" ref="BM3:BM66" si="14" xml:space="preserve"> (IF($X3=1, IF(ISERR(FIND($X$2, AJ3)), 1, 0), 0) +
  IF($Y3=1, IF(ISERR(FIND($Y$2, AJ3)), 1, 0), 0) +
  IF($Z3=1, IF(ISERR(FIND($Z$2, AJ3)), 1, 0), 0) +
  IF($AA3=1, IF(ISERR(FIND($AA$2, AJ3)), 1, 0), 0) +
  IF($AB3=1, IF(ISERR(FIND($AB$2, AJ3)), 1, 0), 0) +
  IF($AC3=1, IF(ISERR(FIND($AC$2, AJ3)), 1, 0), 0) +
  IF($AD3=1, IF(ISERR(FIND($AD$2, AJ3)), 1, 0), 0) +
  IF($AE3=1, IF(ISERR(FIND($AE$2, AJ3)), 1, 0), 0) +
  IF($AF3=1, IF(ISERR(FIND($AF$2, AJ3)), 1, 0), 0))/(9-SUM($X3:$AF3))</f>
        <v>0</v>
      </c>
      <c r="BN3" s="116">
        <f t="shared" ref="BN3:BS34" si="15" xml:space="preserve"> (IF($X3=1, IF(ISERR(FIND($X$2, AK3)), 1, 0), 0) +
  IF($Y3=1, IF(ISERR(FIND($Y$2, AK3)), 1, 0), 0) +
  IF($Z3=1, IF(ISERR(FIND($Z$2, AK3)), 1, 0), 0) +
  IF($AA3=1, IF(ISERR(FIND($AA$2, AK3)), 1, 0), 0) +
  IF($AB3=1, IF(ISERR(FIND($AB$2, AK3)), 1, 0), 0) +
  IF($AC3=1, IF(ISERR(FIND($AC$2, AK3)), 1, 0), 0) +
  IF($AD3=1, IF(ISERR(FIND($AD$2, AK3)), 1, 0), 0) +
  IF($AE3=1, IF(ISERR(FIND($AE$2, AK3)), 1, 0), 0) +
  IF($AF3=1, IF(ISERR(FIND($AF$2, AK3)), 1, 0), 0))/(9-SUM($X3:$AF3))</f>
        <v>0</v>
      </c>
      <c r="BO3" s="116">
        <f t="shared" si="15"/>
        <v>0</v>
      </c>
      <c r="BP3" s="116">
        <f t="shared" si="15"/>
        <v>0</v>
      </c>
      <c r="BQ3" s="116">
        <f t="shared" si="15"/>
        <v>0</v>
      </c>
      <c r="BR3" s="116">
        <f t="shared" si="15"/>
        <v>0</v>
      </c>
      <c r="BS3" s="116">
        <f t="shared" si="15"/>
        <v>0</v>
      </c>
      <c r="BT3" s="116">
        <f t="shared" ref="BT3:BT66" si="16" xml:space="preserve"> (IF($X3=1, IF(ISERR(FIND($X$2, AS3)), 1, 0), 0) +
  IF($Y3=1, IF(ISERR(FIND($Y$2, AS3)), 1, 0), 0) +
  IF($Z3=1, IF(ISERR(FIND($Z$2, AS3)), 1, 0), 0) +
  IF($AA3=1, IF(ISERR(FIND($AA$2, AS3)), 1, 0), 0) +
  IF($AB3=1, IF(ISERR(FIND($AB$2, AS3)), 1, 0), 0) +
  IF($AC3=1, IF(ISERR(FIND($AC$2, AS3)), 1, 0), 0) +
  IF($AD3=1, IF(ISERR(FIND($AD$2, AS3)), 1, 0), 0) +
  IF($AE3=1, IF(ISERR(FIND($AE$2, AS3)), 1, 0), 0) +
  IF($AF3=1, IF(ISERR(FIND($AF$2, AS3)), 1, 0), 0))/(9-SUM($X3:$AF3))</f>
        <v>0</v>
      </c>
      <c r="BU3" s="116"/>
      <c r="BV3" s="116">
        <f t="shared" ref="BV3:CB34" si="17" xml:space="preserve"> (IF($X3=0, IF(ISERR(FIND($X$2, AJ3)), 1, 0), 0) +
  IF($Y3=0, IF(ISERR(FIND($Y$2, AJ3)), 1, 0), 0) +
  IF($Z3=0, IF(ISERR(FIND($Z$2, AJ3)), 1, 0), 0) +
  IF($AA3=0, IF(ISERR(FIND($AA$2, AJ3)), 1, 0), 0) +
  IF($AB3=0, IF(ISERR(FIND($AB$2, AJ3)), 1, 0), 0) +
  IF($AC3=0, IF(ISERR(FIND($AC$2, AJ3)), 1, 0), 0) +
  IF($AD3=0, IF(ISERR(FIND($AD$2, AJ3)), 1, 0), 0) +
  IF($AE3=0, IF(ISERR(FIND($AE$2, AJ3)), 1, 0), 0) +
  IF($AF3=0, IF(ISERR(FIND($AF$2, AJ3)), 1, 0), 0))/(9-SUM($X3:$AF3))</f>
        <v>0.875</v>
      </c>
      <c r="BW3" s="116">
        <f t="shared" si="17"/>
        <v>0.875</v>
      </c>
      <c r="BX3" s="116">
        <f t="shared" si="17"/>
        <v>0.875</v>
      </c>
      <c r="BY3" s="116">
        <f t="shared" si="17"/>
        <v>0.625</v>
      </c>
      <c r="BZ3" s="116">
        <f t="shared" si="17"/>
        <v>0.75</v>
      </c>
      <c r="CA3" s="116">
        <f t="shared" si="17"/>
        <v>1</v>
      </c>
      <c r="CB3" s="116">
        <f t="shared" si="17"/>
        <v>0.75</v>
      </c>
      <c r="CC3" s="116">
        <f t="shared" ref="CC3:CC66" si="18" xml:space="preserve"> (IF($X3=0, IF(ISERR(FIND($X$2, AS3)), 1, 0), 0) +
  IF($Y3=0, IF(ISERR(FIND($Y$2, AS3)), 1, 0), 0) +
  IF($Z3=0, IF(ISERR(FIND($Z$2, AS3)), 1, 0), 0) +
  IF($AA3=0, IF(ISERR(FIND($AA$2, AS3)), 1, 0), 0) +
  IF($AB3=0, IF(ISERR(FIND($AB$2, AS3)), 1, 0), 0) +
  IF($AC3=0, IF(ISERR(FIND($AC$2, AS3)), 1, 0), 0) +
  IF($AD3=0, IF(ISERR(FIND($AD$2, AS3)), 1, 0), 0) +
  IF($AE3=0, IF(ISERR(FIND($AE$2, AS3)), 1, 0), 0) +
  IF($AF3=0, IF(ISERR(FIND($AF$2, AS3)), 1, 0), 0))/(9-SUM($X3:$AF3))</f>
        <v>1</v>
      </c>
      <c r="CD3" s="116"/>
      <c r="CE3" s="116">
        <f t="shared" ref="CE3:CK34" si="19">( IF($X3=0, IF(ISERR(FIND($X$2, AJ3)), 0, 1), 0) +
  IF($Y3=0, IF(ISERR(FIND($Y$2, AJ3)), 0, 1), 0) +
  IF($Z3=0, IF(ISERR(FIND($Z$2, AJ3)), 0, 1), 0) +
  IF($AA3=0, IF(ISERR(FIND($AA$2, AJ3)), 0, 1), 0) +
  IF($AB3=0, IF(ISERR(FIND($AB$2, AJ3)), 0, 1), 0) +
  IF($AC3=0, IF(ISERR(FIND($AC$2, AJ3)), 0, 1), 0) +
  IF($AD3=0, IF(ISERR(FIND($AD$2, AJ3)), 0, 1), 0) +
  IF($AE3=0, IF(ISERR(FIND($AE$2, AJ3)), 0, 1), 0) +
  IF($AF3=0, IF(ISERR(FIND($AF$2, AJ3)), 0, 1), 0))/(9-SUM($X3:$AF3))</f>
        <v>0.125</v>
      </c>
      <c r="CF3" s="116">
        <f t="shared" si="19"/>
        <v>0.125</v>
      </c>
      <c r="CG3" s="116">
        <f t="shared" si="19"/>
        <v>0.125</v>
      </c>
      <c r="CH3" s="116">
        <f t="shared" si="19"/>
        <v>0.375</v>
      </c>
      <c r="CI3" s="116">
        <f t="shared" si="19"/>
        <v>0.25</v>
      </c>
      <c r="CJ3" s="116">
        <f t="shared" si="19"/>
        <v>0</v>
      </c>
      <c r="CK3" s="116">
        <f t="shared" si="19"/>
        <v>0.25</v>
      </c>
      <c r="CL3" s="116">
        <f t="shared" ref="CL3:CL66" si="20">( IF($X3=0, IF(ISERR(FIND($X$2, AS3)), 0, 1), 0) +
  IF($Y3=0, IF(ISERR(FIND($Y$2, AS3)), 0, 1), 0) +
  IF($Z3=0, IF(ISERR(FIND($Z$2, AS3)), 0, 1), 0) +
  IF($AA3=0, IF(ISERR(FIND($AA$2, AS3)), 0, 1), 0) +
  IF($AB3=0, IF(ISERR(FIND($AB$2, AS3)), 0, 1), 0) +
  IF($AC3=0, IF(ISERR(FIND($AC$2, AS3)), 0, 1), 0) +
  IF($AD3=0, IF(ISERR(FIND($AD$2, AS3)), 0, 1), 0) +
  IF($AE3=0, IF(ISERR(FIND($AE$2, AS3)), 0, 1), 0) +
  IF($AF3=0, IF(ISERR(FIND($AF$2, AS3)), 0, 1), 0))/(9-SUM($X3:$AF3))</f>
        <v>0</v>
      </c>
      <c r="CN3" s="118">
        <f t="shared" ref="CN3:CU34" si="21">IF(BD3=CE3, 0.5, IF(BD3&gt;CE3, 0.5+(((BD3 - CE3)*(1+BD3-CE3)) / ((4*BD3)*(1-CE3))), IF(BD3&lt;CE3, 0.5+(((CE3 - BD3)*(1+CE3-BD3)) / ((4*CE3)*(1-BD3))))))</f>
        <v>0.96875</v>
      </c>
      <c r="CO3" s="118">
        <f t="shared" si="21"/>
        <v>0.96875</v>
      </c>
      <c r="CP3" s="118">
        <f t="shared" si="21"/>
        <v>0.96875</v>
      </c>
      <c r="CQ3" s="118">
        <f t="shared" si="21"/>
        <v>0.90625</v>
      </c>
      <c r="CR3" s="118">
        <f t="shared" si="21"/>
        <v>0.9375</v>
      </c>
      <c r="CS3" s="118">
        <f t="shared" si="21"/>
        <v>1</v>
      </c>
      <c r="CT3" s="118">
        <f t="shared" si="21"/>
        <v>0.9375</v>
      </c>
      <c r="CU3" s="118">
        <f t="shared" si="21"/>
        <v>1</v>
      </c>
      <c r="CV3" s="118"/>
      <c r="CW3" s="118">
        <f t="shared" ref="CW3:DD34" si="22">IF(AND(CE3&lt;=0.5, 0.5&lt;=BD3),       (3/4)+((BD3-CE3)/4)-CE3*(1-BD3),
    IF(AND(CE3&lt;=BD3, BD3&lt;0.5),    (3/4)+((BD3-CE3)/4)-CE3/(4*BD3),
       IF(AND(0.5&lt;CE3, CE3&lt;=BD3), (3/4)+((BD3-CE3)/4)-(1-BD3)/(4*(1-CE3)))))</f>
        <v>0.96875</v>
      </c>
      <c r="CX3" s="118">
        <f t="shared" si="22"/>
        <v>0.96875</v>
      </c>
      <c r="CY3" s="118">
        <f t="shared" si="22"/>
        <v>0.96875</v>
      </c>
      <c r="CZ3" s="118">
        <f t="shared" si="22"/>
        <v>0.90625</v>
      </c>
      <c r="DA3" s="118">
        <f t="shared" si="22"/>
        <v>0.9375</v>
      </c>
      <c r="DB3" s="118">
        <f t="shared" si="22"/>
        <v>1</v>
      </c>
      <c r="DC3" s="118">
        <f t="shared" si="22"/>
        <v>0.9375</v>
      </c>
      <c r="DD3" s="118">
        <f t="shared" si="22"/>
        <v>1</v>
      </c>
      <c r="DF3" s="119">
        <f>((BD3*9)+(BV3*9))/18</f>
        <v>0.9375</v>
      </c>
      <c r="DG3" s="119">
        <f t="shared" ref="DG3:DM34" si="23">((BE3*9)+(BW3*9))/18</f>
        <v>0.9375</v>
      </c>
      <c r="DH3" s="119">
        <f t="shared" si="23"/>
        <v>0.9375</v>
      </c>
      <c r="DI3" s="119">
        <f t="shared" si="23"/>
        <v>0.8125</v>
      </c>
      <c r="DJ3" s="119">
        <f t="shared" si="23"/>
        <v>0.875</v>
      </c>
      <c r="DK3" s="119">
        <f t="shared" si="23"/>
        <v>1</v>
      </c>
      <c r="DL3" s="119">
        <f t="shared" si="23"/>
        <v>0.875</v>
      </c>
      <c r="DM3" s="119">
        <f t="shared" si="23"/>
        <v>1</v>
      </c>
    </row>
    <row r="4" spans="1:117">
      <c r="A4" s="120">
        <v>2</v>
      </c>
      <c r="B4" s="120" t="s">
        <v>37</v>
      </c>
      <c r="C4" s="113" t="str">
        <f t="shared" si="0"/>
        <v>Aba, Acb</v>
      </c>
      <c r="D4" s="114">
        <f t="shared" si="1"/>
        <v>35</v>
      </c>
      <c r="E4" s="114">
        <f t="shared" si="1"/>
        <v>1</v>
      </c>
      <c r="F4" s="114">
        <f t="shared" si="1"/>
        <v>3</v>
      </c>
      <c r="G4" s="114" t="str">
        <f t="shared" si="1"/>
        <v/>
      </c>
      <c r="H4" s="114">
        <f t="shared" si="1"/>
        <v>48</v>
      </c>
      <c r="I4" s="114">
        <f t="shared" si="1"/>
        <v>1</v>
      </c>
      <c r="J4" s="114">
        <f t="shared" si="1"/>
        <v>4</v>
      </c>
      <c r="K4" s="114" t="str">
        <f t="shared" si="1"/>
        <v/>
      </c>
      <c r="L4" s="114">
        <f t="shared" si="1"/>
        <v>1</v>
      </c>
      <c r="M4" s="114"/>
      <c r="N4" s="114">
        <v>34.615384615384613</v>
      </c>
      <c r="O4" s="114">
        <v>0.64102564102564097</v>
      </c>
      <c r="P4" s="114">
        <v>2.5641025641025639</v>
      </c>
      <c r="Q4" s="114">
        <v>0</v>
      </c>
      <c r="R4" s="114">
        <v>48.07692307692308</v>
      </c>
      <c r="S4" s="114">
        <v>0.64102564102564097</v>
      </c>
      <c r="T4" s="114">
        <v>3.8461538461538463</v>
      </c>
      <c r="U4" s="114">
        <v>0</v>
      </c>
      <c r="V4" s="114">
        <v>1.2820512820512819</v>
      </c>
      <c r="X4" s="108">
        <v>1</v>
      </c>
      <c r="Y4" s="108">
        <v>0</v>
      </c>
      <c r="Z4" s="108">
        <v>0</v>
      </c>
      <c r="AA4" s="108">
        <v>0</v>
      </c>
      <c r="AB4" s="108">
        <v>1</v>
      </c>
      <c r="AC4" s="108">
        <v>0</v>
      </c>
      <c r="AD4" s="108">
        <v>0</v>
      </c>
      <c r="AE4" s="108">
        <v>0</v>
      </c>
      <c r="AF4" s="108">
        <v>0</v>
      </c>
      <c r="AH4" s="108" t="s">
        <v>207</v>
      </c>
      <c r="AJ4" s="115" t="s">
        <v>208</v>
      </c>
      <c r="AK4" s="108" t="s">
        <v>208</v>
      </c>
      <c r="AL4" s="108" t="s">
        <v>208</v>
      </c>
      <c r="AM4" s="108" t="s">
        <v>209</v>
      </c>
      <c r="AN4" s="108" t="s">
        <v>212</v>
      </c>
      <c r="AO4" s="108" t="s">
        <v>183</v>
      </c>
      <c r="AP4" s="108" t="s">
        <v>213</v>
      </c>
      <c r="AQ4" s="108" t="str">
        <f t="shared" si="2"/>
        <v>Aac, Aca;Aac, Aca;Aac, Aca;Aac, Aca, Iac, Ica</v>
      </c>
      <c r="AR4" s="108" t="str">
        <f t="shared" si="3"/>
        <v>Aca;Aca, Aac, Iac²</v>
      </c>
      <c r="AS4" s="108" t="s">
        <v>214</v>
      </c>
      <c r="AU4" s="108">
        <f t="shared" ref="AU4:AU66" si="24" xml:space="preserve"> IF( AND(X4=1, ISERR(FIND($X$2, AJ4))), -1,
     IF( AND(X4=0, NOT(ISERR(FIND($X$2, AJ4)))), -1, 1)) +
 IF( AND(Y4=1, ISERR(FIND($Y$2, AJ4))), -1,
      IF( AND(Y4=0, NOT(ISERR(FIND($Y$2, AJ4)))), -1, 1)) +
  IF( AND(Z4=1, ISERR(FIND($Z$2, AJ4))), -1,
       IF( AND(Z4=0, NOT(ISERR(FIND($Z$2, AJ4)))), -1, 1)) +
   IF( AND(AA4=1, ISERR(FIND($AA$2, AJ4))), -1,
        IF( AND(AA4=0, NOT(ISERR(FIND($AA$2, AJ4)))), -1, 1)) +
    IF( AND(AB4=1, ISERR(FIND($AB$2, AJ4))), -1,
         IF( AND(AB4=0, NOT(ISERR(FIND($AB$2, AJ4)))), -1, 1)) +
     IF( AND(AC4=1, ISERR(FIND($AC$2, AJ4))), -1,
          IF( AND(AC4=0, NOT(ISERR(FIND($AC$2, AJ4)))), -1, 1)) +
      IF( AND(AD4=1, ISERR(FIND($AD$2, AJ4))), -1,
           IF( AND(AD4=0, NOT(ISERR(FIND($AD$2, AJ4)))), -1, 1)) +
       IF( AND(AE4=1, ISERR(FIND($AE$2, AJ4))), -1,
            IF( AND(AE4=0, NOT(ISERR(FIND($AE$2, AJ4)))), -1, 1)) +
        IF( AND(AF4=1, ISERR(FIND($AF$2, AJ4))), -1,
             IF( AND(AF4=0, NOT(ISERR(FIND($AF$2, AJ4)))), -1, 1))</f>
        <v>9</v>
      </c>
      <c r="AV4" s="108">
        <f t="shared" si="4"/>
        <v>9</v>
      </c>
      <c r="AW4" s="108">
        <f t="shared" si="5"/>
        <v>9</v>
      </c>
      <c r="AX4" s="108">
        <f t="shared" si="6"/>
        <v>5</v>
      </c>
      <c r="AY4" s="108">
        <f t="shared" si="7"/>
        <v>3</v>
      </c>
      <c r="AZ4" s="108">
        <f t="shared" si="8"/>
        <v>7</v>
      </c>
      <c r="BA4" s="100">
        <f t="shared" si="9"/>
        <v>7</v>
      </c>
      <c r="BB4" s="100">
        <f t="shared" si="10"/>
        <v>5</v>
      </c>
      <c r="BD4" s="116">
        <f t="shared" si="11"/>
        <v>1</v>
      </c>
      <c r="BE4" s="116">
        <f t="shared" si="12"/>
        <v>1</v>
      </c>
      <c r="BF4" s="116">
        <f t="shared" si="12"/>
        <v>1</v>
      </c>
      <c r="BG4" s="116">
        <f t="shared" si="12"/>
        <v>1</v>
      </c>
      <c r="BH4" s="116">
        <f t="shared" si="12"/>
        <v>0.5</v>
      </c>
      <c r="BI4" s="116">
        <f t="shared" si="12"/>
        <v>0.5</v>
      </c>
      <c r="BJ4" s="116">
        <f t="shared" si="12"/>
        <v>1</v>
      </c>
      <c r="BK4" s="116">
        <f t="shared" si="13"/>
        <v>1</v>
      </c>
      <c r="BL4" s="117"/>
      <c r="BM4" s="116">
        <f t="shared" si="14"/>
        <v>0</v>
      </c>
      <c r="BN4" s="116">
        <f t="shared" si="15"/>
        <v>0</v>
      </c>
      <c r="BO4" s="116">
        <f t="shared" si="15"/>
        <v>0</v>
      </c>
      <c r="BP4" s="116">
        <f t="shared" si="15"/>
        <v>0</v>
      </c>
      <c r="BQ4" s="116">
        <f t="shared" si="15"/>
        <v>0.14285714285714285</v>
      </c>
      <c r="BR4" s="116">
        <f t="shared" si="15"/>
        <v>0.14285714285714285</v>
      </c>
      <c r="BS4" s="116">
        <f t="shared" si="15"/>
        <v>0</v>
      </c>
      <c r="BT4" s="116">
        <f t="shared" si="16"/>
        <v>0</v>
      </c>
      <c r="BU4" s="116"/>
      <c r="BV4" s="116">
        <f t="shared" si="17"/>
        <v>1</v>
      </c>
      <c r="BW4" s="116">
        <f t="shared" si="17"/>
        <v>1</v>
      </c>
      <c r="BX4" s="116">
        <f t="shared" si="17"/>
        <v>1</v>
      </c>
      <c r="BY4" s="116">
        <f t="shared" si="17"/>
        <v>0.7142857142857143</v>
      </c>
      <c r="BZ4" s="116">
        <f t="shared" si="17"/>
        <v>0.7142857142857143</v>
      </c>
      <c r="CA4" s="116">
        <f t="shared" si="17"/>
        <v>1</v>
      </c>
      <c r="CB4" s="116">
        <f t="shared" si="17"/>
        <v>0.8571428571428571</v>
      </c>
      <c r="CC4" s="116">
        <f t="shared" si="18"/>
        <v>0.7142857142857143</v>
      </c>
      <c r="CD4" s="116"/>
      <c r="CE4" s="116">
        <f t="shared" si="19"/>
        <v>0</v>
      </c>
      <c r="CF4" s="116">
        <f t="shared" si="19"/>
        <v>0</v>
      </c>
      <c r="CG4" s="116">
        <f t="shared" si="19"/>
        <v>0</v>
      </c>
      <c r="CH4" s="116">
        <f t="shared" si="19"/>
        <v>0.2857142857142857</v>
      </c>
      <c r="CI4" s="116">
        <f t="shared" si="19"/>
        <v>0.2857142857142857</v>
      </c>
      <c r="CJ4" s="116">
        <f t="shared" si="19"/>
        <v>0</v>
      </c>
      <c r="CK4" s="116">
        <f t="shared" si="19"/>
        <v>0.14285714285714285</v>
      </c>
      <c r="CL4" s="116">
        <f t="shared" si="20"/>
        <v>0.2857142857142857</v>
      </c>
      <c r="CN4" s="118">
        <f t="shared" si="21"/>
        <v>1</v>
      </c>
      <c r="CO4" s="118">
        <f t="shared" si="21"/>
        <v>1</v>
      </c>
      <c r="CP4" s="118">
        <f t="shared" si="21"/>
        <v>1</v>
      </c>
      <c r="CQ4" s="118">
        <f t="shared" si="21"/>
        <v>0.9285714285714286</v>
      </c>
      <c r="CR4" s="118">
        <f t="shared" si="21"/>
        <v>0.68214285714285716</v>
      </c>
      <c r="CS4" s="118">
        <f t="shared" si="21"/>
        <v>0.875</v>
      </c>
      <c r="CT4" s="118">
        <f t="shared" si="21"/>
        <v>0.9642857142857143</v>
      </c>
      <c r="CU4" s="118">
        <f t="shared" si="21"/>
        <v>0.9285714285714286</v>
      </c>
      <c r="CV4" s="118"/>
      <c r="CW4" s="118">
        <f t="shared" si="22"/>
        <v>1</v>
      </c>
      <c r="CX4" s="118">
        <f t="shared" si="22"/>
        <v>1</v>
      </c>
      <c r="CY4" s="118">
        <f t="shared" si="22"/>
        <v>1</v>
      </c>
      <c r="CZ4" s="118">
        <f t="shared" si="22"/>
        <v>0.9285714285714286</v>
      </c>
      <c r="DA4" s="118">
        <f t="shared" si="22"/>
        <v>0.66071428571428581</v>
      </c>
      <c r="DB4" s="118">
        <f t="shared" si="22"/>
        <v>0.875</v>
      </c>
      <c r="DC4" s="118">
        <f t="shared" si="22"/>
        <v>0.9642857142857143</v>
      </c>
      <c r="DD4" s="118">
        <f t="shared" si="22"/>
        <v>0.9285714285714286</v>
      </c>
      <c r="DF4" s="119">
        <f t="shared" ref="DF4:DM35" si="25">((BD4*9)+(BV4*9))/18</f>
        <v>1</v>
      </c>
      <c r="DG4" s="119">
        <f t="shared" si="23"/>
        <v>1</v>
      </c>
      <c r="DH4" s="119">
        <f t="shared" si="23"/>
        <v>1</v>
      </c>
      <c r="DI4" s="119">
        <f t="shared" si="23"/>
        <v>0.85714285714285721</v>
      </c>
      <c r="DJ4" s="119">
        <f t="shared" si="23"/>
        <v>0.60714285714285721</v>
      </c>
      <c r="DK4" s="119">
        <f t="shared" si="23"/>
        <v>0.75</v>
      </c>
      <c r="DL4" s="119">
        <f t="shared" si="23"/>
        <v>0.9285714285714286</v>
      </c>
      <c r="DM4" s="119">
        <f t="shared" si="23"/>
        <v>0.85714285714285721</v>
      </c>
    </row>
    <row r="5" spans="1:117">
      <c r="A5" s="120">
        <v>3</v>
      </c>
      <c r="B5" s="120" t="s">
        <v>74</v>
      </c>
      <c r="C5" s="113" t="str">
        <f t="shared" si="0"/>
        <v>Aab, Acb</v>
      </c>
      <c r="D5" s="114">
        <f t="shared" si="1"/>
        <v>47</v>
      </c>
      <c r="E5" s="114">
        <f t="shared" si="1"/>
        <v>1</v>
      </c>
      <c r="F5" s="114">
        <f t="shared" si="1"/>
        <v>6</v>
      </c>
      <c r="G5" s="114" t="str">
        <f t="shared" si="1"/>
        <v/>
      </c>
      <c r="H5" s="114">
        <f t="shared" si="1"/>
        <v>7</v>
      </c>
      <c r="I5" s="114" t="str">
        <f t="shared" si="1"/>
        <v/>
      </c>
      <c r="J5" s="114">
        <f t="shared" si="1"/>
        <v>1</v>
      </c>
      <c r="K5" s="114" t="str">
        <f t="shared" si="1"/>
        <v/>
      </c>
      <c r="L5" s="114">
        <f t="shared" si="1"/>
        <v>31</v>
      </c>
      <c r="M5" s="114"/>
      <c r="N5" s="114">
        <v>47.435897435897431</v>
      </c>
      <c r="O5" s="114">
        <v>0.64102564102564097</v>
      </c>
      <c r="P5" s="114">
        <v>6.4102564102564097</v>
      </c>
      <c r="Q5" s="114">
        <v>0</v>
      </c>
      <c r="R5" s="114">
        <v>7.0512820512820511</v>
      </c>
      <c r="S5" s="114">
        <v>0</v>
      </c>
      <c r="T5" s="114">
        <v>1.2820512820512819</v>
      </c>
      <c r="U5" s="114">
        <v>0</v>
      </c>
      <c r="V5" s="114">
        <v>30.76923076923077</v>
      </c>
      <c r="X5" s="108">
        <v>1</v>
      </c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0</v>
      </c>
      <c r="AE5" s="108">
        <v>0</v>
      </c>
      <c r="AF5" s="108">
        <v>1</v>
      </c>
      <c r="AH5" s="108" t="s">
        <v>111</v>
      </c>
      <c r="AJ5" s="115" t="s">
        <v>208</v>
      </c>
      <c r="AK5" s="108" t="s">
        <v>208</v>
      </c>
      <c r="AL5" s="108" t="s">
        <v>208</v>
      </c>
      <c r="AM5" s="108" t="s">
        <v>209</v>
      </c>
      <c r="AN5" s="108" t="s">
        <v>187</v>
      </c>
      <c r="AO5" s="108" t="s">
        <v>215</v>
      </c>
      <c r="AP5" s="108" t="s">
        <v>216</v>
      </c>
      <c r="AQ5" s="108" t="str">
        <f t="shared" si="2"/>
        <v>Aac, Aca;Aac, Aca;Aac, Aca;Aac, Aca, Iac, Ica</v>
      </c>
      <c r="AR5" s="108" t="str">
        <f t="shared" si="3"/>
        <v>NVC, Iac, Aca;Aac, Aca, Iac, Ica, NVC³</v>
      </c>
      <c r="AS5" s="108" t="s">
        <v>217</v>
      </c>
      <c r="AU5" s="108">
        <f t="shared" si="24"/>
        <v>5</v>
      </c>
      <c r="AV5" s="108">
        <f t="shared" si="4"/>
        <v>5</v>
      </c>
      <c r="AW5" s="108">
        <f t="shared" si="5"/>
        <v>5</v>
      </c>
      <c r="AX5" s="108">
        <f t="shared" si="6"/>
        <v>1</v>
      </c>
      <c r="AY5" s="108">
        <f t="shared" si="7"/>
        <v>7</v>
      </c>
      <c r="AZ5" s="108">
        <f t="shared" si="8"/>
        <v>3</v>
      </c>
      <c r="BA5" s="100">
        <f t="shared" si="9"/>
        <v>3</v>
      </c>
      <c r="BB5" s="100">
        <f t="shared" si="10"/>
        <v>9</v>
      </c>
      <c r="BD5" s="116">
        <f t="shared" si="11"/>
        <v>0.5</v>
      </c>
      <c r="BE5" s="116">
        <f t="shared" si="12"/>
        <v>0.5</v>
      </c>
      <c r="BF5" s="116">
        <f t="shared" si="12"/>
        <v>0.5</v>
      </c>
      <c r="BG5" s="116">
        <f t="shared" si="12"/>
        <v>0.5</v>
      </c>
      <c r="BH5" s="116">
        <f t="shared" si="12"/>
        <v>0.5</v>
      </c>
      <c r="BI5" s="116">
        <f t="shared" si="12"/>
        <v>0.5</v>
      </c>
      <c r="BJ5" s="116">
        <f t="shared" si="12"/>
        <v>1</v>
      </c>
      <c r="BK5" s="116">
        <f t="shared" si="13"/>
        <v>1</v>
      </c>
      <c r="BL5" s="117"/>
      <c r="BM5" s="116">
        <f t="shared" si="14"/>
        <v>0.14285714285714285</v>
      </c>
      <c r="BN5" s="116">
        <f t="shared" si="15"/>
        <v>0.14285714285714285</v>
      </c>
      <c r="BO5" s="116">
        <f t="shared" si="15"/>
        <v>0.14285714285714285</v>
      </c>
      <c r="BP5" s="116">
        <f t="shared" si="15"/>
        <v>0.14285714285714285</v>
      </c>
      <c r="BQ5" s="116">
        <f t="shared" si="15"/>
        <v>0.14285714285714285</v>
      </c>
      <c r="BR5" s="116">
        <f t="shared" si="15"/>
        <v>0.14285714285714285</v>
      </c>
      <c r="BS5" s="116">
        <f t="shared" si="15"/>
        <v>0</v>
      </c>
      <c r="BT5" s="116">
        <f t="shared" si="16"/>
        <v>0</v>
      </c>
      <c r="BU5" s="116"/>
      <c r="BV5" s="116">
        <f t="shared" si="17"/>
        <v>0.8571428571428571</v>
      </c>
      <c r="BW5" s="116">
        <f t="shared" si="17"/>
        <v>0.8571428571428571</v>
      </c>
      <c r="BX5" s="116">
        <f t="shared" si="17"/>
        <v>0.8571428571428571</v>
      </c>
      <c r="BY5" s="116">
        <f t="shared" si="17"/>
        <v>0.5714285714285714</v>
      </c>
      <c r="BZ5" s="116">
        <f t="shared" si="17"/>
        <v>1</v>
      </c>
      <c r="CA5" s="116">
        <f t="shared" si="17"/>
        <v>0.7142857142857143</v>
      </c>
      <c r="CB5" s="116">
        <f t="shared" si="17"/>
        <v>0.5714285714285714</v>
      </c>
      <c r="CC5" s="116">
        <f t="shared" si="18"/>
        <v>1</v>
      </c>
      <c r="CD5" s="116"/>
      <c r="CE5" s="116">
        <f t="shared" si="19"/>
        <v>0.14285714285714285</v>
      </c>
      <c r="CF5" s="116">
        <f t="shared" si="19"/>
        <v>0.14285714285714285</v>
      </c>
      <c r="CG5" s="116">
        <f t="shared" si="19"/>
        <v>0.14285714285714285</v>
      </c>
      <c r="CH5" s="116">
        <f t="shared" si="19"/>
        <v>0.42857142857142855</v>
      </c>
      <c r="CI5" s="116">
        <f t="shared" si="19"/>
        <v>0</v>
      </c>
      <c r="CJ5" s="116">
        <f t="shared" si="19"/>
        <v>0.2857142857142857</v>
      </c>
      <c r="CK5" s="116">
        <f t="shared" si="19"/>
        <v>0.42857142857142855</v>
      </c>
      <c r="CL5" s="116">
        <f t="shared" si="20"/>
        <v>0</v>
      </c>
      <c r="CN5" s="118">
        <f t="shared" si="21"/>
        <v>0.78273809523809523</v>
      </c>
      <c r="CO5" s="118">
        <f t="shared" si="21"/>
        <v>0.78273809523809523</v>
      </c>
      <c r="CP5" s="118">
        <f t="shared" si="21"/>
        <v>0.78273809523809523</v>
      </c>
      <c r="CQ5" s="118">
        <f t="shared" si="21"/>
        <v>0.5669642857142857</v>
      </c>
      <c r="CR5" s="118">
        <f t="shared" si="21"/>
        <v>0.875</v>
      </c>
      <c r="CS5" s="118">
        <f t="shared" si="21"/>
        <v>0.68214285714285716</v>
      </c>
      <c r="CT5" s="118">
        <f t="shared" si="21"/>
        <v>0.89285714285714279</v>
      </c>
      <c r="CU5" s="118">
        <f t="shared" si="21"/>
        <v>1</v>
      </c>
      <c r="CV5" s="118"/>
      <c r="CW5" s="118">
        <f t="shared" si="22"/>
        <v>0.7678571428571429</v>
      </c>
      <c r="CX5" s="118">
        <f t="shared" si="22"/>
        <v>0.7678571428571429</v>
      </c>
      <c r="CY5" s="118">
        <f t="shared" si="22"/>
        <v>0.7678571428571429</v>
      </c>
      <c r="CZ5" s="118">
        <f t="shared" si="22"/>
        <v>0.5535714285714286</v>
      </c>
      <c r="DA5" s="118">
        <f t="shared" si="22"/>
        <v>0.875</v>
      </c>
      <c r="DB5" s="118">
        <f t="shared" si="22"/>
        <v>0.66071428571428581</v>
      </c>
      <c r="DC5" s="118">
        <f t="shared" si="22"/>
        <v>0.89285714285714279</v>
      </c>
      <c r="DD5" s="118">
        <f t="shared" si="22"/>
        <v>1</v>
      </c>
      <c r="DF5" s="119">
        <f t="shared" si="25"/>
        <v>0.67857142857142849</v>
      </c>
      <c r="DG5" s="119">
        <f t="shared" si="23"/>
        <v>0.67857142857142849</v>
      </c>
      <c r="DH5" s="119">
        <f t="shared" si="23"/>
        <v>0.67857142857142849</v>
      </c>
      <c r="DI5" s="119">
        <f t="shared" si="23"/>
        <v>0.5357142857142857</v>
      </c>
      <c r="DJ5" s="119">
        <f t="shared" si="23"/>
        <v>0.75</v>
      </c>
      <c r="DK5" s="119">
        <f t="shared" si="23"/>
        <v>0.60714285714285721</v>
      </c>
      <c r="DL5" s="119">
        <f t="shared" si="23"/>
        <v>0.7857142857142857</v>
      </c>
      <c r="DM5" s="119">
        <f t="shared" si="23"/>
        <v>1</v>
      </c>
    </row>
    <row r="6" spans="1:117">
      <c r="A6" s="120">
        <v>4</v>
      </c>
      <c r="B6" s="120" t="s">
        <v>36</v>
      </c>
      <c r="C6" s="113" t="str">
        <f t="shared" si="0"/>
        <v>Aba, Abc</v>
      </c>
      <c r="D6" s="114">
        <f t="shared" si="1"/>
        <v>49</v>
      </c>
      <c r="E6" s="114">
        <f t="shared" si="1"/>
        <v>1</v>
      </c>
      <c r="F6" s="114">
        <f t="shared" si="1"/>
        <v>12</v>
      </c>
      <c r="G6" s="114" t="str">
        <f t="shared" si="1"/>
        <v/>
      </c>
      <c r="H6" s="114">
        <f t="shared" si="1"/>
        <v>10</v>
      </c>
      <c r="I6" s="114" t="str">
        <f t="shared" si="1"/>
        <v/>
      </c>
      <c r="J6" s="114">
        <f t="shared" si="1"/>
        <v>4</v>
      </c>
      <c r="K6" s="114" t="str">
        <f t="shared" si="1"/>
        <v/>
      </c>
      <c r="L6" s="114">
        <f t="shared" si="1"/>
        <v>22</v>
      </c>
      <c r="M6" s="114"/>
      <c r="N6" s="114">
        <v>49.358974358974365</v>
      </c>
      <c r="O6" s="114">
        <v>1.2820512820512819</v>
      </c>
      <c r="P6" s="114">
        <v>12.179487179487179</v>
      </c>
      <c r="Q6" s="114">
        <v>0</v>
      </c>
      <c r="R6" s="114">
        <v>9.6153846153846168</v>
      </c>
      <c r="S6" s="114">
        <v>0</v>
      </c>
      <c r="T6" s="114">
        <v>3.8461538461538463</v>
      </c>
      <c r="U6" s="114">
        <v>0</v>
      </c>
      <c r="V6" s="114">
        <v>22.435897435897438</v>
      </c>
      <c r="X6" s="108">
        <v>1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H6" s="108" t="s">
        <v>207</v>
      </c>
      <c r="AJ6" s="115" t="s">
        <v>208</v>
      </c>
      <c r="AK6" s="108" t="s">
        <v>208</v>
      </c>
      <c r="AL6" s="108" t="s">
        <v>208</v>
      </c>
      <c r="AM6" s="108" t="s">
        <v>209</v>
      </c>
      <c r="AN6" s="108" t="s">
        <v>218</v>
      </c>
      <c r="AO6" s="108" t="s">
        <v>219</v>
      </c>
      <c r="AP6" s="108" t="s">
        <v>220</v>
      </c>
      <c r="AQ6" s="108" t="str">
        <f t="shared" si="2"/>
        <v>Aac, Aca;Aac, Aca;Aac, Aca;Aac, Aca, Iac, Ica</v>
      </c>
      <c r="AR6" s="108" t="str">
        <f t="shared" si="3"/>
        <v>NVC, Aca;Aac, Aca, Iac², Ica³</v>
      </c>
      <c r="AS6" s="108" t="s">
        <v>221</v>
      </c>
      <c r="AU6" s="108">
        <f t="shared" si="24"/>
        <v>7</v>
      </c>
      <c r="AV6" s="108">
        <f t="shared" si="4"/>
        <v>7</v>
      </c>
      <c r="AW6" s="108">
        <f t="shared" si="5"/>
        <v>7</v>
      </c>
      <c r="AX6" s="108">
        <f t="shared" si="6"/>
        <v>3</v>
      </c>
      <c r="AY6" s="108">
        <f t="shared" si="7"/>
        <v>3</v>
      </c>
      <c r="AZ6" s="108">
        <f t="shared" si="8"/>
        <v>3</v>
      </c>
      <c r="BA6" s="100">
        <f t="shared" si="9"/>
        <v>3</v>
      </c>
      <c r="BB6" s="100">
        <f t="shared" si="10"/>
        <v>5</v>
      </c>
      <c r="BD6" s="116">
        <f t="shared" si="11"/>
        <v>1</v>
      </c>
      <c r="BE6" s="116">
        <f t="shared" si="12"/>
        <v>1</v>
      </c>
      <c r="BF6" s="116">
        <f t="shared" si="12"/>
        <v>1</v>
      </c>
      <c r="BG6" s="116">
        <f t="shared" si="12"/>
        <v>1</v>
      </c>
      <c r="BH6" s="116">
        <f t="shared" si="12"/>
        <v>0</v>
      </c>
      <c r="BI6" s="116">
        <f t="shared" si="12"/>
        <v>0</v>
      </c>
      <c r="BJ6" s="116">
        <f t="shared" si="12"/>
        <v>1</v>
      </c>
      <c r="BK6" s="116">
        <f t="shared" si="13"/>
        <v>1</v>
      </c>
      <c r="BL6" s="117"/>
      <c r="BM6" s="116">
        <f t="shared" si="14"/>
        <v>0</v>
      </c>
      <c r="BN6" s="116">
        <f t="shared" si="15"/>
        <v>0</v>
      </c>
      <c r="BO6" s="116">
        <f t="shared" si="15"/>
        <v>0</v>
      </c>
      <c r="BP6" s="116">
        <f t="shared" si="15"/>
        <v>0</v>
      </c>
      <c r="BQ6" s="116">
        <f t="shared" si="15"/>
        <v>0.125</v>
      </c>
      <c r="BR6" s="116">
        <f t="shared" si="15"/>
        <v>0.125</v>
      </c>
      <c r="BS6" s="116">
        <f t="shared" si="15"/>
        <v>0</v>
      </c>
      <c r="BT6" s="116">
        <f t="shared" si="16"/>
        <v>0</v>
      </c>
      <c r="BU6" s="116"/>
      <c r="BV6" s="116">
        <f t="shared" si="17"/>
        <v>0.875</v>
      </c>
      <c r="BW6" s="116">
        <f t="shared" si="17"/>
        <v>0.875</v>
      </c>
      <c r="BX6" s="116">
        <f t="shared" si="17"/>
        <v>0.875</v>
      </c>
      <c r="BY6" s="116">
        <f t="shared" si="17"/>
        <v>0.625</v>
      </c>
      <c r="BZ6" s="116">
        <f t="shared" si="17"/>
        <v>0.75</v>
      </c>
      <c r="CA6" s="116">
        <f t="shared" si="17"/>
        <v>0.75</v>
      </c>
      <c r="CB6" s="116">
        <f t="shared" si="17"/>
        <v>0.625</v>
      </c>
      <c r="CC6" s="116">
        <f t="shared" si="18"/>
        <v>0.75</v>
      </c>
      <c r="CD6" s="116"/>
      <c r="CE6" s="116">
        <f t="shared" si="19"/>
        <v>0.125</v>
      </c>
      <c r="CF6" s="116">
        <f t="shared" si="19"/>
        <v>0.125</v>
      </c>
      <c r="CG6" s="116">
        <f t="shared" si="19"/>
        <v>0.125</v>
      </c>
      <c r="CH6" s="116">
        <f t="shared" si="19"/>
        <v>0.375</v>
      </c>
      <c r="CI6" s="116">
        <f t="shared" si="19"/>
        <v>0.25</v>
      </c>
      <c r="CJ6" s="116">
        <f t="shared" si="19"/>
        <v>0.25</v>
      </c>
      <c r="CK6" s="116">
        <f t="shared" si="19"/>
        <v>0.375</v>
      </c>
      <c r="CL6" s="116">
        <f t="shared" si="20"/>
        <v>0.25</v>
      </c>
      <c r="CN6" s="118">
        <f t="shared" si="21"/>
        <v>0.96875</v>
      </c>
      <c r="CO6" s="118">
        <f t="shared" si="21"/>
        <v>0.96875</v>
      </c>
      <c r="CP6" s="118">
        <f t="shared" si="21"/>
        <v>0.96875</v>
      </c>
      <c r="CQ6" s="118">
        <f t="shared" si="21"/>
        <v>0.90625</v>
      </c>
      <c r="CR6" s="118">
        <f t="shared" si="21"/>
        <v>0.8125</v>
      </c>
      <c r="CS6" s="118">
        <f t="shared" si="21"/>
        <v>0.8125</v>
      </c>
      <c r="CT6" s="118">
        <f t="shared" si="21"/>
        <v>0.90625</v>
      </c>
      <c r="CU6" s="118">
        <f t="shared" si="21"/>
        <v>0.9375</v>
      </c>
      <c r="CV6" s="118"/>
      <c r="CW6" s="118">
        <f t="shared" si="22"/>
        <v>0.96875</v>
      </c>
      <c r="CX6" s="118">
        <f t="shared" si="22"/>
        <v>0.96875</v>
      </c>
      <c r="CY6" s="118">
        <f t="shared" si="22"/>
        <v>0.96875</v>
      </c>
      <c r="CZ6" s="118">
        <f t="shared" si="22"/>
        <v>0.90625</v>
      </c>
      <c r="DA6" s="118" t="b">
        <f t="shared" si="22"/>
        <v>0</v>
      </c>
      <c r="DB6" s="118" t="b">
        <f t="shared" si="22"/>
        <v>0</v>
      </c>
      <c r="DC6" s="118">
        <f t="shared" si="22"/>
        <v>0.90625</v>
      </c>
      <c r="DD6" s="118">
        <f t="shared" si="22"/>
        <v>0.9375</v>
      </c>
      <c r="DF6" s="119">
        <f t="shared" si="25"/>
        <v>0.9375</v>
      </c>
      <c r="DG6" s="119">
        <f t="shared" si="23"/>
        <v>0.9375</v>
      </c>
      <c r="DH6" s="119">
        <f t="shared" si="23"/>
        <v>0.9375</v>
      </c>
      <c r="DI6" s="119">
        <f t="shared" si="23"/>
        <v>0.8125</v>
      </c>
      <c r="DJ6" s="119">
        <f t="shared" si="23"/>
        <v>0.375</v>
      </c>
      <c r="DK6" s="119">
        <f t="shared" si="23"/>
        <v>0.375</v>
      </c>
      <c r="DL6" s="119">
        <f t="shared" si="23"/>
        <v>0.8125</v>
      </c>
      <c r="DM6" s="119">
        <f t="shared" si="23"/>
        <v>0.875</v>
      </c>
    </row>
    <row r="7" spans="1:117">
      <c r="A7" s="120">
        <v>9</v>
      </c>
      <c r="B7" s="120" t="s">
        <v>23</v>
      </c>
      <c r="C7" s="113" t="str">
        <f t="shared" si="0"/>
        <v>Aab, Ebc</v>
      </c>
      <c r="D7" s="114" t="str">
        <f t="shared" si="1"/>
        <v/>
      </c>
      <c r="E7" s="114">
        <f t="shared" si="1"/>
        <v>78</v>
      </c>
      <c r="F7" s="114">
        <f t="shared" si="1"/>
        <v>1</v>
      </c>
      <c r="G7" s="114">
        <f t="shared" si="1"/>
        <v>1</v>
      </c>
      <c r="H7" s="114" t="str">
        <f t="shared" si="1"/>
        <v/>
      </c>
      <c r="I7" s="114">
        <f t="shared" si="1"/>
        <v>8</v>
      </c>
      <c r="J7" s="114" t="str">
        <f t="shared" si="1"/>
        <v/>
      </c>
      <c r="K7" s="114" t="str">
        <f t="shared" si="1"/>
        <v/>
      </c>
      <c r="L7" s="114">
        <f t="shared" si="1"/>
        <v>1</v>
      </c>
      <c r="M7" s="114"/>
      <c r="N7" s="114">
        <v>0</v>
      </c>
      <c r="O7" s="114">
        <v>78.205128205128204</v>
      </c>
      <c r="P7" s="114">
        <v>0.64102564102564097</v>
      </c>
      <c r="Q7" s="114">
        <v>0.64102564102564097</v>
      </c>
      <c r="R7" s="114">
        <v>0</v>
      </c>
      <c r="S7" s="114">
        <v>8.3333333333333321</v>
      </c>
      <c r="T7" s="114">
        <v>0</v>
      </c>
      <c r="U7" s="114">
        <v>0</v>
      </c>
      <c r="V7" s="114">
        <v>0.64102564102564097</v>
      </c>
      <c r="X7" s="108">
        <v>0</v>
      </c>
      <c r="Y7" s="108">
        <v>1</v>
      </c>
      <c r="Z7" s="108">
        <v>0</v>
      </c>
      <c r="AA7" s="108">
        <v>0</v>
      </c>
      <c r="AB7" s="108">
        <v>0</v>
      </c>
      <c r="AC7" s="108">
        <v>1</v>
      </c>
      <c r="AD7" s="108">
        <v>0</v>
      </c>
      <c r="AE7" s="108">
        <v>0</v>
      </c>
      <c r="AF7" s="108">
        <v>0</v>
      </c>
      <c r="AH7" s="108" t="s">
        <v>207</v>
      </c>
      <c r="AJ7" s="115" t="s">
        <v>222</v>
      </c>
      <c r="AK7" s="108" t="s">
        <v>222</v>
      </c>
      <c r="AL7" s="108" t="s">
        <v>222</v>
      </c>
      <c r="AM7" s="108" t="s">
        <v>223</v>
      </c>
      <c r="AN7" s="108" t="s">
        <v>224</v>
      </c>
      <c r="AO7" s="108" t="s">
        <v>180</v>
      </c>
      <c r="AP7" s="108" t="s">
        <v>222</v>
      </c>
      <c r="AQ7" s="108" t="str">
        <f t="shared" si="2"/>
        <v>Eac, Eca;Eac, Eca;Eac, Eca;Eac, Oac</v>
      </c>
      <c r="AR7" s="108" t="str">
        <f t="shared" si="3"/>
        <v>Eac;Eac, Eca</v>
      </c>
      <c r="AS7" s="108" t="s">
        <v>180</v>
      </c>
      <c r="AU7" s="108">
        <f t="shared" si="24"/>
        <v>9</v>
      </c>
      <c r="AV7" s="108">
        <f t="shared" si="4"/>
        <v>9</v>
      </c>
      <c r="AW7" s="108">
        <f t="shared" si="5"/>
        <v>9</v>
      </c>
      <c r="AX7" s="108">
        <f t="shared" si="6"/>
        <v>5</v>
      </c>
      <c r="AY7" s="108">
        <f t="shared" si="7"/>
        <v>1</v>
      </c>
      <c r="AZ7" s="108">
        <f t="shared" si="8"/>
        <v>7</v>
      </c>
      <c r="BA7" s="100">
        <f t="shared" si="9"/>
        <v>9</v>
      </c>
      <c r="BB7" s="100">
        <f t="shared" si="10"/>
        <v>7</v>
      </c>
      <c r="BD7" s="116">
        <f t="shared" si="11"/>
        <v>1</v>
      </c>
      <c r="BE7" s="116">
        <f t="shared" si="12"/>
        <v>1</v>
      </c>
      <c r="BF7" s="116">
        <f t="shared" si="12"/>
        <v>1</v>
      </c>
      <c r="BG7" s="116">
        <f t="shared" si="12"/>
        <v>0.5</v>
      </c>
      <c r="BH7" s="116">
        <f t="shared" si="12"/>
        <v>1</v>
      </c>
      <c r="BI7" s="116">
        <f t="shared" si="12"/>
        <v>0.5</v>
      </c>
      <c r="BJ7" s="116">
        <f t="shared" si="12"/>
        <v>1</v>
      </c>
      <c r="BK7" s="116">
        <f t="shared" si="13"/>
        <v>0.5</v>
      </c>
      <c r="BL7" s="117"/>
      <c r="BM7" s="116">
        <f t="shared" si="14"/>
        <v>0</v>
      </c>
      <c r="BN7" s="116">
        <f t="shared" si="15"/>
        <v>0</v>
      </c>
      <c r="BO7" s="116">
        <f t="shared" si="15"/>
        <v>0</v>
      </c>
      <c r="BP7" s="116">
        <f t="shared" si="15"/>
        <v>0.14285714285714285</v>
      </c>
      <c r="BQ7" s="116">
        <f t="shared" si="15"/>
        <v>0</v>
      </c>
      <c r="BR7" s="116">
        <f t="shared" si="15"/>
        <v>0.14285714285714285</v>
      </c>
      <c r="BS7" s="116">
        <f t="shared" si="15"/>
        <v>0</v>
      </c>
      <c r="BT7" s="116">
        <f t="shared" si="16"/>
        <v>0.14285714285714285</v>
      </c>
      <c r="BU7" s="116"/>
      <c r="BV7" s="116">
        <f t="shared" si="17"/>
        <v>1</v>
      </c>
      <c r="BW7" s="116">
        <f t="shared" si="17"/>
        <v>1</v>
      </c>
      <c r="BX7" s="116">
        <f t="shared" si="17"/>
        <v>1</v>
      </c>
      <c r="BY7" s="116">
        <f t="shared" si="17"/>
        <v>0.8571428571428571</v>
      </c>
      <c r="BZ7" s="116">
        <f t="shared" si="17"/>
        <v>0.42857142857142855</v>
      </c>
      <c r="CA7" s="116">
        <f t="shared" si="17"/>
        <v>1</v>
      </c>
      <c r="CB7" s="116">
        <f t="shared" si="17"/>
        <v>1</v>
      </c>
      <c r="CC7" s="116">
        <f t="shared" si="18"/>
        <v>1</v>
      </c>
      <c r="CD7" s="116"/>
      <c r="CE7" s="116">
        <f t="shared" si="19"/>
        <v>0</v>
      </c>
      <c r="CF7" s="116">
        <f t="shared" si="19"/>
        <v>0</v>
      </c>
      <c r="CG7" s="116">
        <f t="shared" si="19"/>
        <v>0</v>
      </c>
      <c r="CH7" s="116">
        <f t="shared" si="19"/>
        <v>0.14285714285714285</v>
      </c>
      <c r="CI7" s="116">
        <f t="shared" si="19"/>
        <v>0.5714285714285714</v>
      </c>
      <c r="CJ7" s="116">
        <f t="shared" si="19"/>
        <v>0</v>
      </c>
      <c r="CK7" s="116">
        <f t="shared" si="19"/>
        <v>0</v>
      </c>
      <c r="CL7" s="116">
        <f t="shared" si="20"/>
        <v>0</v>
      </c>
      <c r="CN7" s="118">
        <f t="shared" si="21"/>
        <v>1</v>
      </c>
      <c r="CO7" s="118">
        <f t="shared" si="21"/>
        <v>1</v>
      </c>
      <c r="CP7" s="118">
        <f t="shared" si="21"/>
        <v>1</v>
      </c>
      <c r="CQ7" s="118">
        <f t="shared" si="21"/>
        <v>0.78273809523809523</v>
      </c>
      <c r="CR7" s="118">
        <f t="shared" si="21"/>
        <v>0.85714285714285721</v>
      </c>
      <c r="CS7" s="118">
        <f t="shared" si="21"/>
        <v>0.875</v>
      </c>
      <c r="CT7" s="118">
        <f t="shared" si="21"/>
        <v>1</v>
      </c>
      <c r="CU7" s="118">
        <f t="shared" si="21"/>
        <v>0.875</v>
      </c>
      <c r="CV7" s="118"/>
      <c r="CW7" s="118">
        <f t="shared" si="22"/>
        <v>1</v>
      </c>
      <c r="CX7" s="118">
        <f t="shared" si="22"/>
        <v>1</v>
      </c>
      <c r="CY7" s="118">
        <f t="shared" si="22"/>
        <v>1</v>
      </c>
      <c r="CZ7" s="118">
        <f t="shared" si="22"/>
        <v>0.7678571428571429</v>
      </c>
      <c r="DA7" s="118">
        <f t="shared" si="22"/>
        <v>0.85714285714285721</v>
      </c>
      <c r="DB7" s="118">
        <f t="shared" si="22"/>
        <v>0.875</v>
      </c>
      <c r="DC7" s="118">
        <f t="shared" si="22"/>
        <v>1</v>
      </c>
      <c r="DD7" s="118">
        <f t="shared" si="22"/>
        <v>0.875</v>
      </c>
      <c r="DF7" s="119">
        <f t="shared" si="25"/>
        <v>1</v>
      </c>
      <c r="DG7" s="119">
        <f t="shared" si="23"/>
        <v>1</v>
      </c>
      <c r="DH7" s="119">
        <f t="shared" si="23"/>
        <v>1</v>
      </c>
      <c r="DI7" s="119">
        <f t="shared" si="23"/>
        <v>0.67857142857142849</v>
      </c>
      <c r="DJ7" s="119">
        <f t="shared" si="23"/>
        <v>0.7142857142857143</v>
      </c>
      <c r="DK7" s="119">
        <f t="shared" si="23"/>
        <v>0.75</v>
      </c>
      <c r="DL7" s="119">
        <f t="shared" si="23"/>
        <v>1</v>
      </c>
      <c r="DM7" s="119">
        <f t="shared" si="23"/>
        <v>0.75</v>
      </c>
    </row>
    <row r="8" spans="1:117">
      <c r="A8" s="120">
        <v>10</v>
      </c>
      <c r="B8" s="120" t="s">
        <v>32</v>
      </c>
      <c r="C8" s="113" t="str">
        <f t="shared" si="0"/>
        <v>Aba, Ecb</v>
      </c>
      <c r="D8" s="114" t="str">
        <f t="shared" si="1"/>
        <v/>
      </c>
      <c r="E8" s="114">
        <f t="shared" si="1"/>
        <v>26</v>
      </c>
      <c r="F8" s="114">
        <f t="shared" si="1"/>
        <v>1</v>
      </c>
      <c r="G8" s="114">
        <f t="shared" si="1"/>
        <v>1</v>
      </c>
      <c r="H8" s="114" t="str">
        <f t="shared" si="1"/>
        <v/>
      </c>
      <c r="I8" s="114">
        <f t="shared" si="1"/>
        <v>53</v>
      </c>
      <c r="J8" s="114" t="str">
        <f t="shared" si="1"/>
        <v/>
      </c>
      <c r="K8" s="114">
        <f t="shared" si="1"/>
        <v>3</v>
      </c>
      <c r="L8" s="114">
        <f t="shared" si="1"/>
        <v>13</v>
      </c>
      <c r="M8" s="114"/>
      <c r="N8" s="114">
        <v>0</v>
      </c>
      <c r="O8" s="114">
        <v>25.641025641025639</v>
      </c>
      <c r="P8" s="114">
        <v>0.64102564102564097</v>
      </c>
      <c r="Q8" s="114">
        <v>1.2820512820512819</v>
      </c>
      <c r="R8" s="114">
        <v>0</v>
      </c>
      <c r="S8" s="114">
        <v>52.564102564102569</v>
      </c>
      <c r="T8" s="114">
        <v>0</v>
      </c>
      <c r="U8" s="114">
        <v>3.2051282051282048</v>
      </c>
      <c r="V8" s="114">
        <v>12.820512820512819</v>
      </c>
      <c r="X8" s="108">
        <v>0</v>
      </c>
      <c r="Y8" s="108">
        <v>1</v>
      </c>
      <c r="Z8" s="108">
        <v>0</v>
      </c>
      <c r="AA8" s="108">
        <v>0</v>
      </c>
      <c r="AB8" s="108">
        <v>0</v>
      </c>
      <c r="AC8" s="108">
        <v>1</v>
      </c>
      <c r="AD8" s="108">
        <v>0</v>
      </c>
      <c r="AE8" s="108">
        <v>0</v>
      </c>
      <c r="AF8" s="108">
        <v>0</v>
      </c>
      <c r="AH8" s="108" t="s">
        <v>207</v>
      </c>
      <c r="AJ8" s="115" t="s">
        <v>222</v>
      </c>
      <c r="AK8" s="108" t="s">
        <v>222</v>
      </c>
      <c r="AL8" s="108" t="s">
        <v>222</v>
      </c>
      <c r="AM8" s="108" t="s">
        <v>225</v>
      </c>
      <c r="AN8" s="108" t="s">
        <v>226</v>
      </c>
      <c r="AO8" s="108" t="s">
        <v>227</v>
      </c>
      <c r="AP8" s="108" t="s">
        <v>228</v>
      </c>
      <c r="AQ8" s="108" t="str">
        <f t="shared" si="2"/>
        <v>Eac, Eca;Eac, Eca;Eac, Eca;Eca, Oca</v>
      </c>
      <c r="AR8" s="108" t="str">
        <f t="shared" si="3"/>
        <v>NVC, Eca;Eac, Eca, Oca, Oac³, NVC</v>
      </c>
      <c r="AS8" s="108" t="s">
        <v>229</v>
      </c>
      <c r="AU8" s="108">
        <f t="shared" si="24"/>
        <v>9</v>
      </c>
      <c r="AV8" s="108">
        <f t="shared" si="4"/>
        <v>9</v>
      </c>
      <c r="AW8" s="108">
        <f t="shared" si="5"/>
        <v>9</v>
      </c>
      <c r="AX8" s="108">
        <f t="shared" si="6"/>
        <v>5</v>
      </c>
      <c r="AY8" s="108">
        <f t="shared" si="7"/>
        <v>-1</v>
      </c>
      <c r="AZ8" s="108">
        <f t="shared" si="8"/>
        <v>5</v>
      </c>
      <c r="BA8" s="100">
        <f t="shared" si="9"/>
        <v>3</v>
      </c>
      <c r="BB8" s="100">
        <f t="shared" si="10"/>
        <v>5</v>
      </c>
      <c r="BD8" s="116">
        <f t="shared" si="11"/>
        <v>1</v>
      </c>
      <c r="BE8" s="116">
        <f t="shared" si="12"/>
        <v>1</v>
      </c>
      <c r="BF8" s="116">
        <f t="shared" si="12"/>
        <v>1</v>
      </c>
      <c r="BG8" s="116">
        <f t="shared" si="12"/>
        <v>0.5</v>
      </c>
      <c r="BH8" s="116">
        <f t="shared" si="12"/>
        <v>0</v>
      </c>
      <c r="BI8" s="116">
        <f t="shared" si="12"/>
        <v>0.5</v>
      </c>
      <c r="BJ8" s="116">
        <f t="shared" si="12"/>
        <v>1</v>
      </c>
      <c r="BK8" s="116">
        <f t="shared" si="13"/>
        <v>1</v>
      </c>
      <c r="BL8" s="117"/>
      <c r="BM8" s="116">
        <f t="shared" si="14"/>
        <v>0</v>
      </c>
      <c r="BN8" s="116">
        <f t="shared" si="15"/>
        <v>0</v>
      </c>
      <c r="BO8" s="116">
        <f t="shared" si="15"/>
        <v>0</v>
      </c>
      <c r="BP8" s="116">
        <f t="shared" si="15"/>
        <v>0.14285714285714285</v>
      </c>
      <c r="BQ8" s="116">
        <f t="shared" si="15"/>
        <v>0.2857142857142857</v>
      </c>
      <c r="BR8" s="116">
        <f t="shared" si="15"/>
        <v>0.14285714285714285</v>
      </c>
      <c r="BS8" s="116">
        <f t="shared" si="15"/>
        <v>0</v>
      </c>
      <c r="BT8" s="116">
        <f t="shared" si="16"/>
        <v>0</v>
      </c>
      <c r="BU8" s="116"/>
      <c r="BV8" s="116">
        <f t="shared" si="17"/>
        <v>1</v>
      </c>
      <c r="BW8" s="116">
        <f t="shared" si="17"/>
        <v>1</v>
      </c>
      <c r="BX8" s="116">
        <f t="shared" si="17"/>
        <v>1</v>
      </c>
      <c r="BY8" s="116">
        <f t="shared" si="17"/>
        <v>0.8571428571428571</v>
      </c>
      <c r="BZ8" s="116">
        <f t="shared" si="17"/>
        <v>0.5714285714285714</v>
      </c>
      <c r="CA8" s="116">
        <f t="shared" si="17"/>
        <v>0.8571428571428571</v>
      </c>
      <c r="CB8" s="116">
        <f t="shared" si="17"/>
        <v>0.5714285714285714</v>
      </c>
      <c r="CC8" s="116">
        <f t="shared" si="18"/>
        <v>0.7142857142857143</v>
      </c>
      <c r="CD8" s="116"/>
      <c r="CE8" s="116">
        <f t="shared" si="19"/>
        <v>0</v>
      </c>
      <c r="CF8" s="116">
        <f t="shared" si="19"/>
        <v>0</v>
      </c>
      <c r="CG8" s="116">
        <f t="shared" si="19"/>
        <v>0</v>
      </c>
      <c r="CH8" s="116">
        <f t="shared" si="19"/>
        <v>0.14285714285714285</v>
      </c>
      <c r="CI8" s="116">
        <f t="shared" si="19"/>
        <v>0.42857142857142855</v>
      </c>
      <c r="CJ8" s="116">
        <f t="shared" si="19"/>
        <v>0.14285714285714285</v>
      </c>
      <c r="CK8" s="116">
        <f t="shared" si="19"/>
        <v>0.42857142857142855</v>
      </c>
      <c r="CL8" s="116">
        <f t="shared" si="20"/>
        <v>0.2857142857142857</v>
      </c>
      <c r="CN8" s="118">
        <f t="shared" si="21"/>
        <v>1</v>
      </c>
      <c r="CO8" s="118">
        <f t="shared" si="21"/>
        <v>1</v>
      </c>
      <c r="CP8" s="118">
        <f t="shared" si="21"/>
        <v>1</v>
      </c>
      <c r="CQ8" s="118">
        <f t="shared" si="21"/>
        <v>0.78273809523809523</v>
      </c>
      <c r="CR8" s="118">
        <f t="shared" si="21"/>
        <v>0.85714285714285721</v>
      </c>
      <c r="CS8" s="118">
        <f t="shared" si="21"/>
        <v>0.78273809523809523</v>
      </c>
      <c r="CT8" s="118">
        <f t="shared" si="21"/>
        <v>0.89285714285714279</v>
      </c>
      <c r="CU8" s="118">
        <f t="shared" si="21"/>
        <v>0.9285714285714286</v>
      </c>
      <c r="CV8" s="118"/>
      <c r="CW8" s="118">
        <f t="shared" si="22"/>
        <v>1</v>
      </c>
      <c r="CX8" s="118">
        <f t="shared" si="22"/>
        <v>1</v>
      </c>
      <c r="CY8" s="118">
        <f t="shared" si="22"/>
        <v>1</v>
      </c>
      <c r="CZ8" s="118">
        <f t="shared" si="22"/>
        <v>0.7678571428571429</v>
      </c>
      <c r="DA8" s="118" t="b">
        <f t="shared" si="22"/>
        <v>0</v>
      </c>
      <c r="DB8" s="118">
        <f t="shared" si="22"/>
        <v>0.7678571428571429</v>
      </c>
      <c r="DC8" s="118">
        <f t="shared" si="22"/>
        <v>0.89285714285714279</v>
      </c>
      <c r="DD8" s="118">
        <f t="shared" si="22"/>
        <v>0.9285714285714286</v>
      </c>
      <c r="DF8" s="119">
        <f t="shared" si="25"/>
        <v>1</v>
      </c>
      <c r="DG8" s="119">
        <f t="shared" si="23"/>
        <v>1</v>
      </c>
      <c r="DH8" s="119">
        <f t="shared" si="23"/>
        <v>1</v>
      </c>
      <c r="DI8" s="119">
        <f t="shared" si="23"/>
        <v>0.67857142857142849</v>
      </c>
      <c r="DJ8" s="119">
        <f t="shared" si="23"/>
        <v>0.2857142857142857</v>
      </c>
      <c r="DK8" s="119">
        <f t="shared" si="23"/>
        <v>0.67857142857142849</v>
      </c>
      <c r="DL8" s="119">
        <f t="shared" si="23"/>
        <v>0.7857142857142857</v>
      </c>
      <c r="DM8" s="119">
        <f t="shared" si="23"/>
        <v>0.85714285714285721</v>
      </c>
    </row>
    <row r="9" spans="1:117">
      <c r="A9" s="120">
        <v>11</v>
      </c>
      <c r="B9" s="120" t="s">
        <v>25</v>
      </c>
      <c r="C9" s="113" t="str">
        <f t="shared" si="0"/>
        <v>Aab, Ecb</v>
      </c>
      <c r="D9" s="114">
        <f t="shared" si="1"/>
        <v>1</v>
      </c>
      <c r="E9" s="114">
        <f t="shared" si="1"/>
        <v>33</v>
      </c>
      <c r="F9" s="114">
        <f t="shared" si="1"/>
        <v>1</v>
      </c>
      <c r="G9" s="114" t="str">
        <f t="shared" si="1"/>
        <v/>
      </c>
      <c r="H9" s="114" t="str">
        <f t="shared" si="1"/>
        <v/>
      </c>
      <c r="I9" s="114">
        <f t="shared" si="1"/>
        <v>47</v>
      </c>
      <c r="J9" s="114" t="str">
        <f t="shared" si="1"/>
        <v/>
      </c>
      <c r="K9" s="114" t="str">
        <f t="shared" si="1"/>
        <v/>
      </c>
      <c r="L9" s="114">
        <f t="shared" si="1"/>
        <v>10</v>
      </c>
      <c r="M9" s="114"/>
      <c r="N9" s="114">
        <v>0.64102564102564097</v>
      </c>
      <c r="O9" s="114">
        <v>33.333333333333329</v>
      </c>
      <c r="P9" s="114">
        <v>1.2820512820512819</v>
      </c>
      <c r="Q9" s="114">
        <v>0</v>
      </c>
      <c r="R9" s="114">
        <v>0</v>
      </c>
      <c r="S9" s="114">
        <v>47.435897435897431</v>
      </c>
      <c r="T9" s="114">
        <v>0</v>
      </c>
      <c r="U9" s="114">
        <v>0</v>
      </c>
      <c r="V9" s="114">
        <v>10.256410256410255</v>
      </c>
      <c r="X9" s="108">
        <v>0</v>
      </c>
      <c r="Y9" s="108">
        <v>1</v>
      </c>
      <c r="Z9" s="108">
        <v>0</v>
      </c>
      <c r="AA9" s="108">
        <v>0</v>
      </c>
      <c r="AB9" s="108">
        <v>0</v>
      </c>
      <c r="AC9" s="108">
        <v>1</v>
      </c>
      <c r="AD9" s="108">
        <v>0</v>
      </c>
      <c r="AE9" s="108">
        <v>0</v>
      </c>
      <c r="AF9" s="108">
        <v>0</v>
      </c>
      <c r="AH9" s="108" t="s">
        <v>207</v>
      </c>
      <c r="AJ9" s="115" t="s">
        <v>222</v>
      </c>
      <c r="AK9" s="108" t="s">
        <v>222</v>
      </c>
      <c r="AL9" s="108" t="s">
        <v>222</v>
      </c>
      <c r="AM9" s="108" t="s">
        <v>225</v>
      </c>
      <c r="AN9" s="108" t="s">
        <v>222</v>
      </c>
      <c r="AO9" s="108" t="s">
        <v>230</v>
      </c>
      <c r="AP9" s="108" t="s">
        <v>222</v>
      </c>
      <c r="AQ9" s="108" t="str">
        <f t="shared" si="2"/>
        <v>Eac, Eca;Eac, Eca;Eac, Eca;Eca, Oca</v>
      </c>
      <c r="AR9" s="108" t="str">
        <f t="shared" si="3"/>
        <v>NVC, Eac, Eca;Eac, Eca</v>
      </c>
      <c r="AS9" s="108" t="s">
        <v>231</v>
      </c>
      <c r="AU9" s="108">
        <f t="shared" si="24"/>
        <v>9</v>
      </c>
      <c r="AV9" s="108">
        <f t="shared" si="4"/>
        <v>9</v>
      </c>
      <c r="AW9" s="108">
        <f t="shared" si="5"/>
        <v>9</v>
      </c>
      <c r="AX9" s="108">
        <f t="shared" si="6"/>
        <v>5</v>
      </c>
      <c r="AY9" s="108">
        <f t="shared" si="7"/>
        <v>9</v>
      </c>
      <c r="AZ9" s="108">
        <f t="shared" si="8"/>
        <v>7</v>
      </c>
      <c r="BA9" s="100">
        <f t="shared" si="9"/>
        <v>9</v>
      </c>
      <c r="BB9" s="100">
        <f t="shared" si="10"/>
        <v>9</v>
      </c>
      <c r="BD9" s="116">
        <f t="shared" si="11"/>
        <v>1</v>
      </c>
      <c r="BE9" s="116">
        <f t="shared" si="12"/>
        <v>1</v>
      </c>
      <c r="BF9" s="116">
        <f t="shared" si="12"/>
        <v>1</v>
      </c>
      <c r="BG9" s="116">
        <f t="shared" si="12"/>
        <v>0.5</v>
      </c>
      <c r="BH9" s="116">
        <f t="shared" si="12"/>
        <v>1</v>
      </c>
      <c r="BI9" s="116">
        <f t="shared" si="12"/>
        <v>1</v>
      </c>
      <c r="BJ9" s="116">
        <f t="shared" si="12"/>
        <v>1</v>
      </c>
      <c r="BK9" s="116">
        <f t="shared" si="13"/>
        <v>1</v>
      </c>
      <c r="BL9" s="117"/>
      <c r="BM9" s="116">
        <f t="shared" si="14"/>
        <v>0</v>
      </c>
      <c r="BN9" s="116">
        <f t="shared" si="15"/>
        <v>0</v>
      </c>
      <c r="BO9" s="116">
        <f t="shared" si="15"/>
        <v>0</v>
      </c>
      <c r="BP9" s="116">
        <f t="shared" si="15"/>
        <v>0.14285714285714285</v>
      </c>
      <c r="BQ9" s="116">
        <f t="shared" si="15"/>
        <v>0</v>
      </c>
      <c r="BR9" s="116">
        <f t="shared" si="15"/>
        <v>0</v>
      </c>
      <c r="BS9" s="116">
        <f t="shared" si="15"/>
        <v>0</v>
      </c>
      <c r="BT9" s="116">
        <f t="shared" si="16"/>
        <v>0</v>
      </c>
      <c r="BU9" s="116"/>
      <c r="BV9" s="116">
        <f t="shared" si="17"/>
        <v>1</v>
      </c>
      <c r="BW9" s="116">
        <f t="shared" si="17"/>
        <v>1</v>
      </c>
      <c r="BX9" s="116">
        <f t="shared" si="17"/>
        <v>1</v>
      </c>
      <c r="BY9" s="116">
        <f t="shared" si="17"/>
        <v>0.8571428571428571</v>
      </c>
      <c r="BZ9" s="116">
        <f t="shared" si="17"/>
        <v>1</v>
      </c>
      <c r="CA9" s="116">
        <f t="shared" si="17"/>
        <v>0.8571428571428571</v>
      </c>
      <c r="CB9" s="116">
        <f t="shared" si="17"/>
        <v>1</v>
      </c>
      <c r="CC9" s="116">
        <f t="shared" si="18"/>
        <v>1</v>
      </c>
      <c r="CD9" s="116"/>
      <c r="CE9" s="116">
        <f t="shared" si="19"/>
        <v>0</v>
      </c>
      <c r="CF9" s="116">
        <f t="shared" si="19"/>
        <v>0</v>
      </c>
      <c r="CG9" s="116">
        <f t="shared" si="19"/>
        <v>0</v>
      </c>
      <c r="CH9" s="116">
        <f t="shared" si="19"/>
        <v>0.14285714285714285</v>
      </c>
      <c r="CI9" s="116">
        <f t="shared" si="19"/>
        <v>0</v>
      </c>
      <c r="CJ9" s="116">
        <f t="shared" si="19"/>
        <v>0.14285714285714285</v>
      </c>
      <c r="CK9" s="116">
        <f t="shared" si="19"/>
        <v>0</v>
      </c>
      <c r="CL9" s="116">
        <f t="shared" si="20"/>
        <v>0</v>
      </c>
      <c r="CN9" s="118">
        <f t="shared" si="21"/>
        <v>1</v>
      </c>
      <c r="CO9" s="118">
        <f t="shared" si="21"/>
        <v>1</v>
      </c>
      <c r="CP9" s="118">
        <f t="shared" si="21"/>
        <v>1</v>
      </c>
      <c r="CQ9" s="118">
        <f t="shared" si="21"/>
        <v>0.78273809523809523</v>
      </c>
      <c r="CR9" s="118">
        <f t="shared" si="21"/>
        <v>1</v>
      </c>
      <c r="CS9" s="118">
        <f t="shared" si="21"/>
        <v>0.9642857142857143</v>
      </c>
      <c r="CT9" s="118">
        <f t="shared" si="21"/>
        <v>1</v>
      </c>
      <c r="CU9" s="118">
        <f t="shared" si="21"/>
        <v>1</v>
      </c>
      <c r="CV9" s="118"/>
      <c r="CW9" s="118">
        <f t="shared" si="22"/>
        <v>1</v>
      </c>
      <c r="CX9" s="118">
        <f t="shared" si="22"/>
        <v>1</v>
      </c>
      <c r="CY9" s="118">
        <f t="shared" si="22"/>
        <v>1</v>
      </c>
      <c r="CZ9" s="118">
        <f t="shared" si="22"/>
        <v>0.7678571428571429</v>
      </c>
      <c r="DA9" s="118">
        <f t="shared" si="22"/>
        <v>1</v>
      </c>
      <c r="DB9" s="118">
        <f t="shared" si="22"/>
        <v>0.9642857142857143</v>
      </c>
      <c r="DC9" s="118">
        <f t="shared" si="22"/>
        <v>1</v>
      </c>
      <c r="DD9" s="118">
        <f t="shared" si="22"/>
        <v>1</v>
      </c>
      <c r="DF9" s="119">
        <f t="shared" si="25"/>
        <v>1</v>
      </c>
      <c r="DG9" s="119">
        <f t="shared" si="23"/>
        <v>1</v>
      </c>
      <c r="DH9" s="119">
        <f t="shared" si="23"/>
        <v>1</v>
      </c>
      <c r="DI9" s="119">
        <f t="shared" si="23"/>
        <v>0.67857142857142849</v>
      </c>
      <c r="DJ9" s="119">
        <f t="shared" si="23"/>
        <v>1</v>
      </c>
      <c r="DK9" s="119">
        <f t="shared" si="23"/>
        <v>0.9285714285714286</v>
      </c>
      <c r="DL9" s="119">
        <f t="shared" si="23"/>
        <v>1</v>
      </c>
      <c r="DM9" s="119">
        <f t="shared" si="23"/>
        <v>1</v>
      </c>
    </row>
    <row r="10" spans="1:117">
      <c r="A10" s="120">
        <v>12</v>
      </c>
      <c r="B10" s="120" t="s">
        <v>22</v>
      </c>
      <c r="C10" s="113" t="str">
        <f t="shared" si="0"/>
        <v>Aba, Ebc</v>
      </c>
      <c r="D10" s="114">
        <f t="shared" si="1"/>
        <v>3</v>
      </c>
      <c r="E10" s="114">
        <f t="shared" si="1"/>
        <v>51</v>
      </c>
      <c r="F10" s="114" t="str">
        <f t="shared" si="1"/>
        <v/>
      </c>
      <c r="G10" s="114">
        <f t="shared" si="1"/>
        <v>8</v>
      </c>
      <c r="H10" s="114" t="str">
        <f t="shared" si="1"/>
        <v/>
      </c>
      <c r="I10" s="114">
        <f t="shared" si="1"/>
        <v>13</v>
      </c>
      <c r="J10" s="114" t="str">
        <f t="shared" si="1"/>
        <v/>
      </c>
      <c r="K10" s="114">
        <f t="shared" si="1"/>
        <v>3</v>
      </c>
      <c r="L10" s="114">
        <f t="shared" si="1"/>
        <v>19</v>
      </c>
      <c r="M10" s="114"/>
      <c r="N10" s="114">
        <v>2.5641025641025639</v>
      </c>
      <c r="O10" s="114">
        <v>50.641025641025635</v>
      </c>
      <c r="P10" s="114">
        <v>0</v>
      </c>
      <c r="Q10" s="114">
        <v>7.6923076923076925</v>
      </c>
      <c r="R10" s="114">
        <v>0</v>
      </c>
      <c r="S10" s="114">
        <v>12.820512820512819</v>
      </c>
      <c r="T10" s="114">
        <v>0</v>
      </c>
      <c r="U10" s="114">
        <v>2.5641025641025639</v>
      </c>
      <c r="V10" s="114">
        <v>19.230769230769234</v>
      </c>
      <c r="X10" s="108">
        <v>0</v>
      </c>
      <c r="Y10" s="108">
        <v>1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1</v>
      </c>
      <c r="AH10" s="108" t="s">
        <v>207</v>
      </c>
      <c r="AJ10" s="115" t="s">
        <v>222</v>
      </c>
      <c r="AK10" s="108" t="s">
        <v>222</v>
      </c>
      <c r="AL10" s="108" t="s">
        <v>222</v>
      </c>
      <c r="AM10" s="108" t="s">
        <v>223</v>
      </c>
      <c r="AN10" s="108" t="s">
        <v>232</v>
      </c>
      <c r="AO10" s="108" t="s">
        <v>233</v>
      </c>
      <c r="AP10" s="108" t="s">
        <v>234</v>
      </c>
      <c r="AQ10" s="108" t="str">
        <f t="shared" si="2"/>
        <v>Eac, Eca;Eac, Eca;Eac, Eca;Eac, Oac</v>
      </c>
      <c r="AR10" s="108" t="str">
        <f t="shared" si="3"/>
        <v>NVC, Eac;Eac, Eca, Oac³, Oca, NVC</v>
      </c>
      <c r="AS10" s="108" t="s">
        <v>235</v>
      </c>
      <c r="AU10" s="108">
        <f t="shared" si="24"/>
        <v>5</v>
      </c>
      <c r="AV10" s="108">
        <f t="shared" si="4"/>
        <v>5</v>
      </c>
      <c r="AW10" s="108">
        <f t="shared" si="5"/>
        <v>5</v>
      </c>
      <c r="AX10" s="108">
        <f t="shared" si="6"/>
        <v>5</v>
      </c>
      <c r="AY10" s="108">
        <f t="shared" si="7"/>
        <v>-1</v>
      </c>
      <c r="AZ10" s="108">
        <f t="shared" si="8"/>
        <v>9</v>
      </c>
      <c r="BA10" s="100">
        <f t="shared" si="9"/>
        <v>3</v>
      </c>
      <c r="BB10" s="100">
        <f t="shared" si="10"/>
        <v>5</v>
      </c>
      <c r="BD10" s="116">
        <f t="shared" si="11"/>
        <v>0.5</v>
      </c>
      <c r="BE10" s="116">
        <f t="shared" si="12"/>
        <v>0.5</v>
      </c>
      <c r="BF10" s="116">
        <f t="shared" si="12"/>
        <v>0.5</v>
      </c>
      <c r="BG10" s="116">
        <f t="shared" si="12"/>
        <v>0.5</v>
      </c>
      <c r="BH10" s="116">
        <f t="shared" si="12"/>
        <v>0</v>
      </c>
      <c r="BI10" s="116">
        <f t="shared" si="12"/>
        <v>1</v>
      </c>
      <c r="BJ10" s="116">
        <f t="shared" si="12"/>
        <v>1</v>
      </c>
      <c r="BK10" s="116">
        <f t="shared" si="13"/>
        <v>1</v>
      </c>
      <c r="BL10" s="117"/>
      <c r="BM10" s="116">
        <f t="shared" si="14"/>
        <v>0.14285714285714285</v>
      </c>
      <c r="BN10" s="116">
        <f t="shared" si="15"/>
        <v>0.14285714285714285</v>
      </c>
      <c r="BO10" s="116">
        <f t="shared" si="15"/>
        <v>0.14285714285714285</v>
      </c>
      <c r="BP10" s="116">
        <f t="shared" si="15"/>
        <v>0.14285714285714285</v>
      </c>
      <c r="BQ10" s="116">
        <f t="shared" si="15"/>
        <v>0.2857142857142857</v>
      </c>
      <c r="BR10" s="116">
        <f t="shared" si="15"/>
        <v>0</v>
      </c>
      <c r="BS10" s="116">
        <f t="shared" si="15"/>
        <v>0</v>
      </c>
      <c r="BT10" s="116">
        <f t="shared" si="16"/>
        <v>0</v>
      </c>
      <c r="BU10" s="116"/>
      <c r="BV10" s="116">
        <f t="shared" si="17"/>
        <v>0.8571428571428571</v>
      </c>
      <c r="BW10" s="116">
        <f t="shared" si="17"/>
        <v>0.8571428571428571</v>
      </c>
      <c r="BX10" s="116">
        <f t="shared" si="17"/>
        <v>0.8571428571428571</v>
      </c>
      <c r="BY10" s="116">
        <f t="shared" si="17"/>
        <v>0.8571428571428571</v>
      </c>
      <c r="BZ10" s="116">
        <f t="shared" si="17"/>
        <v>0.5714285714285714</v>
      </c>
      <c r="CA10" s="116">
        <f t="shared" si="17"/>
        <v>1</v>
      </c>
      <c r="CB10" s="116">
        <f t="shared" si="17"/>
        <v>0.5714285714285714</v>
      </c>
      <c r="CC10" s="116">
        <f t="shared" si="18"/>
        <v>0.7142857142857143</v>
      </c>
      <c r="CD10" s="116"/>
      <c r="CE10" s="116">
        <f t="shared" si="19"/>
        <v>0.14285714285714285</v>
      </c>
      <c r="CF10" s="116">
        <f t="shared" si="19"/>
        <v>0.14285714285714285</v>
      </c>
      <c r="CG10" s="116">
        <f t="shared" si="19"/>
        <v>0.14285714285714285</v>
      </c>
      <c r="CH10" s="116">
        <f t="shared" si="19"/>
        <v>0.14285714285714285</v>
      </c>
      <c r="CI10" s="116">
        <f t="shared" si="19"/>
        <v>0.42857142857142855</v>
      </c>
      <c r="CJ10" s="116">
        <f t="shared" si="19"/>
        <v>0</v>
      </c>
      <c r="CK10" s="116">
        <f t="shared" si="19"/>
        <v>0.42857142857142855</v>
      </c>
      <c r="CL10" s="116">
        <f t="shared" si="20"/>
        <v>0.2857142857142857</v>
      </c>
      <c r="CN10" s="118">
        <f t="shared" si="21"/>
        <v>0.78273809523809523</v>
      </c>
      <c r="CO10" s="118">
        <f t="shared" si="21"/>
        <v>0.78273809523809523</v>
      </c>
      <c r="CP10" s="118">
        <f t="shared" si="21"/>
        <v>0.78273809523809523</v>
      </c>
      <c r="CQ10" s="118">
        <f t="shared" si="21"/>
        <v>0.78273809523809523</v>
      </c>
      <c r="CR10" s="118">
        <f t="shared" si="21"/>
        <v>0.85714285714285721</v>
      </c>
      <c r="CS10" s="118">
        <f t="shared" si="21"/>
        <v>1</v>
      </c>
      <c r="CT10" s="118">
        <f t="shared" si="21"/>
        <v>0.89285714285714279</v>
      </c>
      <c r="CU10" s="118">
        <f t="shared" si="21"/>
        <v>0.9285714285714286</v>
      </c>
      <c r="CV10" s="118"/>
      <c r="CW10" s="118">
        <f t="shared" si="22"/>
        <v>0.7678571428571429</v>
      </c>
      <c r="CX10" s="118">
        <f t="shared" si="22"/>
        <v>0.7678571428571429</v>
      </c>
      <c r="CY10" s="118">
        <f t="shared" si="22"/>
        <v>0.7678571428571429</v>
      </c>
      <c r="CZ10" s="118">
        <f t="shared" si="22"/>
        <v>0.7678571428571429</v>
      </c>
      <c r="DA10" s="118" t="b">
        <f t="shared" si="22"/>
        <v>0</v>
      </c>
      <c r="DB10" s="118">
        <f t="shared" si="22"/>
        <v>1</v>
      </c>
      <c r="DC10" s="118">
        <f t="shared" si="22"/>
        <v>0.89285714285714279</v>
      </c>
      <c r="DD10" s="118">
        <f t="shared" si="22"/>
        <v>0.9285714285714286</v>
      </c>
      <c r="DF10" s="119">
        <f t="shared" si="25"/>
        <v>0.67857142857142849</v>
      </c>
      <c r="DG10" s="119">
        <f t="shared" si="23"/>
        <v>0.67857142857142849</v>
      </c>
      <c r="DH10" s="119">
        <f t="shared" si="23"/>
        <v>0.67857142857142849</v>
      </c>
      <c r="DI10" s="119">
        <f t="shared" si="23"/>
        <v>0.67857142857142849</v>
      </c>
      <c r="DJ10" s="119">
        <f t="shared" si="23"/>
        <v>0.2857142857142857</v>
      </c>
      <c r="DK10" s="119">
        <f t="shared" si="23"/>
        <v>1</v>
      </c>
      <c r="DL10" s="119">
        <f t="shared" si="23"/>
        <v>0.7857142857142857</v>
      </c>
      <c r="DM10" s="119">
        <f t="shared" si="23"/>
        <v>0.85714285714285721</v>
      </c>
    </row>
    <row r="11" spans="1:117">
      <c r="A11" s="120">
        <v>5</v>
      </c>
      <c r="B11" s="120" t="s">
        <v>81</v>
      </c>
      <c r="C11" s="113" t="str">
        <f t="shared" si="0"/>
        <v>Aab, Ibc</v>
      </c>
      <c r="D11" s="114">
        <f t="shared" si="1"/>
        <v>2</v>
      </c>
      <c r="E11" s="114">
        <f t="shared" si="1"/>
        <v>1</v>
      </c>
      <c r="F11" s="114">
        <f t="shared" si="1"/>
        <v>70</v>
      </c>
      <c r="G11" s="114">
        <f t="shared" si="1"/>
        <v>1</v>
      </c>
      <c r="H11" s="114" t="str">
        <f t="shared" si="1"/>
        <v/>
      </c>
      <c r="I11" s="114" t="str">
        <f t="shared" si="1"/>
        <v/>
      </c>
      <c r="J11" s="114">
        <f t="shared" si="1"/>
        <v>4</v>
      </c>
      <c r="K11" s="114" t="str">
        <f t="shared" si="1"/>
        <v/>
      </c>
      <c r="L11" s="114">
        <f t="shared" si="1"/>
        <v>16</v>
      </c>
      <c r="M11" s="114"/>
      <c r="N11" s="114">
        <v>1.9230769230769231</v>
      </c>
      <c r="O11" s="114">
        <v>0.64102564102564097</v>
      </c>
      <c r="P11" s="114">
        <v>69.871794871794862</v>
      </c>
      <c r="Q11" s="114">
        <v>1.2820512820512819</v>
      </c>
      <c r="R11" s="114">
        <v>0</v>
      </c>
      <c r="S11" s="114">
        <v>0</v>
      </c>
      <c r="T11" s="114">
        <v>4.4871794871794872</v>
      </c>
      <c r="U11" s="114">
        <v>0</v>
      </c>
      <c r="V11" s="114">
        <v>16.025641025641026</v>
      </c>
      <c r="X11" s="108">
        <v>0</v>
      </c>
      <c r="Y11" s="108">
        <v>0</v>
      </c>
      <c r="Z11" s="108">
        <v>1</v>
      </c>
      <c r="AA11" s="108">
        <v>0</v>
      </c>
      <c r="AB11" s="108">
        <v>0</v>
      </c>
      <c r="AC11" s="108">
        <v>0</v>
      </c>
      <c r="AD11" s="108">
        <v>1</v>
      </c>
      <c r="AE11" s="108">
        <v>0</v>
      </c>
      <c r="AF11" s="108">
        <v>0</v>
      </c>
      <c r="AH11" s="108" t="s">
        <v>111</v>
      </c>
      <c r="AJ11" s="115" t="s">
        <v>236</v>
      </c>
      <c r="AK11" s="108" t="s">
        <v>237</v>
      </c>
      <c r="AL11" s="108" t="s">
        <v>236</v>
      </c>
      <c r="AM11" s="108" t="s">
        <v>238</v>
      </c>
      <c r="AN11" s="108" t="s">
        <v>187</v>
      </c>
      <c r="AO11" s="108" t="s">
        <v>181</v>
      </c>
      <c r="AP11" s="108" t="s">
        <v>239</v>
      </c>
      <c r="AQ11" s="108" t="str">
        <f t="shared" si="2"/>
        <v>Iac, Ica;Iac, Ica, Oac, Oca;Iac, Ica;Iac, Oac</v>
      </c>
      <c r="AR11" s="108" t="str">
        <f t="shared" si="3"/>
        <v>Iac;Iac, Ica, NVC²</v>
      </c>
      <c r="AS11" s="108" t="s">
        <v>240</v>
      </c>
      <c r="AU11" s="108">
        <f t="shared" si="24"/>
        <v>9</v>
      </c>
      <c r="AV11" s="108">
        <f t="shared" si="4"/>
        <v>5</v>
      </c>
      <c r="AW11" s="108">
        <f t="shared" si="5"/>
        <v>9</v>
      </c>
      <c r="AX11" s="108">
        <f t="shared" si="6"/>
        <v>5</v>
      </c>
      <c r="AY11" s="108">
        <f t="shared" si="7"/>
        <v>3</v>
      </c>
      <c r="AZ11" s="108">
        <f t="shared" si="8"/>
        <v>7</v>
      </c>
      <c r="BA11" s="100">
        <f t="shared" si="9"/>
        <v>7</v>
      </c>
      <c r="BB11" s="100">
        <f t="shared" si="10"/>
        <v>5</v>
      </c>
      <c r="BD11" s="116">
        <f t="shared" si="11"/>
        <v>1</v>
      </c>
      <c r="BE11" s="116">
        <f t="shared" si="12"/>
        <v>1</v>
      </c>
      <c r="BF11" s="116">
        <f t="shared" si="12"/>
        <v>1</v>
      </c>
      <c r="BG11" s="116">
        <f t="shared" si="12"/>
        <v>0.5</v>
      </c>
      <c r="BH11" s="116">
        <f t="shared" si="12"/>
        <v>0</v>
      </c>
      <c r="BI11" s="116">
        <f t="shared" si="12"/>
        <v>0.5</v>
      </c>
      <c r="BJ11" s="116">
        <f t="shared" si="12"/>
        <v>1</v>
      </c>
      <c r="BK11" s="116">
        <f t="shared" si="13"/>
        <v>0.5</v>
      </c>
      <c r="BL11" s="117"/>
      <c r="BM11" s="116">
        <f t="shared" si="14"/>
        <v>0</v>
      </c>
      <c r="BN11" s="116">
        <f t="shared" si="15"/>
        <v>0</v>
      </c>
      <c r="BO11" s="116">
        <f t="shared" si="15"/>
        <v>0</v>
      </c>
      <c r="BP11" s="116">
        <f t="shared" si="15"/>
        <v>0.14285714285714285</v>
      </c>
      <c r="BQ11" s="116">
        <f t="shared" si="15"/>
        <v>0.2857142857142857</v>
      </c>
      <c r="BR11" s="116">
        <f t="shared" si="15"/>
        <v>0.14285714285714285</v>
      </c>
      <c r="BS11" s="116">
        <f t="shared" si="15"/>
        <v>0</v>
      </c>
      <c r="BT11" s="116">
        <f t="shared" si="16"/>
        <v>0.14285714285714285</v>
      </c>
      <c r="BU11" s="116"/>
      <c r="BV11" s="116">
        <f t="shared" si="17"/>
        <v>1</v>
      </c>
      <c r="BW11" s="116">
        <f t="shared" si="17"/>
        <v>0.7142857142857143</v>
      </c>
      <c r="BX11" s="116">
        <f t="shared" si="17"/>
        <v>1</v>
      </c>
      <c r="BY11" s="116">
        <f t="shared" si="17"/>
        <v>0.8571428571428571</v>
      </c>
      <c r="BZ11" s="116">
        <f t="shared" si="17"/>
        <v>0.8571428571428571</v>
      </c>
      <c r="CA11" s="116">
        <f t="shared" si="17"/>
        <v>1</v>
      </c>
      <c r="CB11" s="116">
        <f t="shared" si="17"/>
        <v>0.8571428571428571</v>
      </c>
      <c r="CC11" s="116">
        <f t="shared" si="18"/>
        <v>0.8571428571428571</v>
      </c>
      <c r="CD11" s="116"/>
      <c r="CE11" s="116">
        <f t="shared" si="19"/>
        <v>0</v>
      </c>
      <c r="CF11" s="116">
        <f t="shared" si="19"/>
        <v>0.2857142857142857</v>
      </c>
      <c r="CG11" s="116">
        <f t="shared" si="19"/>
        <v>0</v>
      </c>
      <c r="CH11" s="116">
        <f t="shared" si="19"/>
        <v>0.14285714285714285</v>
      </c>
      <c r="CI11" s="116">
        <f t="shared" si="19"/>
        <v>0.14285714285714285</v>
      </c>
      <c r="CJ11" s="116">
        <f t="shared" si="19"/>
        <v>0</v>
      </c>
      <c r="CK11" s="116">
        <f t="shared" si="19"/>
        <v>0.14285714285714285</v>
      </c>
      <c r="CL11" s="116">
        <f t="shared" si="20"/>
        <v>0.14285714285714285</v>
      </c>
      <c r="CN11" s="118">
        <f t="shared" si="21"/>
        <v>1</v>
      </c>
      <c r="CO11" s="118">
        <f t="shared" si="21"/>
        <v>0.9285714285714286</v>
      </c>
      <c r="CP11" s="118">
        <f t="shared" si="21"/>
        <v>1</v>
      </c>
      <c r="CQ11" s="118">
        <f t="shared" si="21"/>
        <v>0.78273809523809523</v>
      </c>
      <c r="CR11" s="118">
        <f t="shared" si="21"/>
        <v>0.7857142857142857</v>
      </c>
      <c r="CS11" s="118">
        <f t="shared" si="21"/>
        <v>0.875</v>
      </c>
      <c r="CT11" s="118">
        <f t="shared" si="21"/>
        <v>0.9642857142857143</v>
      </c>
      <c r="CU11" s="118">
        <f t="shared" si="21"/>
        <v>0.78273809523809523</v>
      </c>
      <c r="CV11" s="118"/>
      <c r="CW11" s="118">
        <f t="shared" si="22"/>
        <v>1</v>
      </c>
      <c r="CX11" s="118">
        <f t="shared" si="22"/>
        <v>0.9285714285714286</v>
      </c>
      <c r="CY11" s="118">
        <f t="shared" si="22"/>
        <v>1</v>
      </c>
      <c r="CZ11" s="118">
        <f t="shared" si="22"/>
        <v>0.7678571428571429</v>
      </c>
      <c r="DA11" s="118" t="b">
        <f t="shared" si="22"/>
        <v>0</v>
      </c>
      <c r="DB11" s="118">
        <f t="shared" si="22"/>
        <v>0.875</v>
      </c>
      <c r="DC11" s="118">
        <f t="shared" si="22"/>
        <v>0.9642857142857143</v>
      </c>
      <c r="DD11" s="118">
        <f t="shared" si="22"/>
        <v>0.7678571428571429</v>
      </c>
      <c r="DF11" s="119">
        <f t="shared" si="25"/>
        <v>1</v>
      </c>
      <c r="DG11" s="119">
        <f t="shared" si="23"/>
        <v>0.85714285714285721</v>
      </c>
      <c r="DH11" s="119">
        <f t="shared" si="23"/>
        <v>1</v>
      </c>
      <c r="DI11" s="119">
        <f t="shared" si="23"/>
        <v>0.67857142857142849</v>
      </c>
      <c r="DJ11" s="119">
        <f t="shared" si="23"/>
        <v>0.42857142857142855</v>
      </c>
      <c r="DK11" s="119">
        <f t="shared" si="23"/>
        <v>0.75</v>
      </c>
      <c r="DL11" s="119">
        <f t="shared" si="23"/>
        <v>0.9285714285714286</v>
      </c>
      <c r="DM11" s="119">
        <f t="shared" si="23"/>
        <v>0.67857142857142849</v>
      </c>
    </row>
    <row r="12" spans="1:117">
      <c r="A12" s="120">
        <v>6</v>
      </c>
      <c r="B12" s="120" t="s">
        <v>29</v>
      </c>
      <c r="C12" s="113" t="str">
        <f t="shared" si="0"/>
        <v>Aba, Icb</v>
      </c>
      <c r="D12" s="114">
        <f t="shared" si="1"/>
        <v>2</v>
      </c>
      <c r="E12" s="114">
        <f t="shared" si="1"/>
        <v>1</v>
      </c>
      <c r="F12" s="114">
        <f t="shared" si="1"/>
        <v>20</v>
      </c>
      <c r="G12" s="114" t="str">
        <f t="shared" si="1"/>
        <v/>
      </c>
      <c r="H12" s="114" t="str">
        <f t="shared" si="1"/>
        <v/>
      </c>
      <c r="I12" s="114" t="str">
        <f t="shared" si="1"/>
        <v/>
      </c>
      <c r="J12" s="114">
        <f t="shared" si="1"/>
        <v>71</v>
      </c>
      <c r="K12" s="114" t="str">
        <f t="shared" si="1"/>
        <v/>
      </c>
      <c r="L12" s="114">
        <f t="shared" si="1"/>
        <v>4</v>
      </c>
      <c r="M12" s="114"/>
      <c r="N12" s="114">
        <v>1.9230769230769231</v>
      </c>
      <c r="O12" s="114">
        <v>1.2820512820512819</v>
      </c>
      <c r="P12" s="114">
        <v>19.871794871794872</v>
      </c>
      <c r="Q12" s="114">
        <v>0</v>
      </c>
      <c r="R12" s="114">
        <v>0</v>
      </c>
      <c r="S12" s="114">
        <v>0</v>
      </c>
      <c r="T12" s="114">
        <v>70.512820512820511</v>
      </c>
      <c r="U12" s="114">
        <v>0</v>
      </c>
      <c r="V12" s="114">
        <v>3.8461538461538463</v>
      </c>
      <c r="X12" s="108">
        <v>0</v>
      </c>
      <c r="Y12" s="108">
        <v>0</v>
      </c>
      <c r="Z12" s="108">
        <v>1</v>
      </c>
      <c r="AA12" s="108">
        <v>0</v>
      </c>
      <c r="AB12" s="108">
        <v>0</v>
      </c>
      <c r="AC12" s="108">
        <v>0</v>
      </c>
      <c r="AD12" s="108">
        <v>1</v>
      </c>
      <c r="AE12" s="108">
        <v>0</v>
      </c>
      <c r="AF12" s="108">
        <v>0</v>
      </c>
      <c r="AH12" s="108" t="s">
        <v>207</v>
      </c>
      <c r="AJ12" s="115" t="s">
        <v>236</v>
      </c>
      <c r="AK12" s="108" t="s">
        <v>237</v>
      </c>
      <c r="AL12" s="108" t="s">
        <v>236</v>
      </c>
      <c r="AM12" s="108" t="s">
        <v>241</v>
      </c>
      <c r="AN12" s="108" t="s">
        <v>242</v>
      </c>
      <c r="AO12" s="108" t="s">
        <v>185</v>
      </c>
      <c r="AP12" s="108" t="s">
        <v>243</v>
      </c>
      <c r="AQ12" s="108" t="str">
        <f t="shared" si="2"/>
        <v>Iac, Ica;Iac, Ica, Oac, Oca;Iac, Ica;Ica, Oca</v>
      </c>
      <c r="AR12" s="108" t="str">
        <f t="shared" si="3"/>
        <v>Ica;Ica, Iac</v>
      </c>
      <c r="AS12" s="108" t="s">
        <v>243</v>
      </c>
      <c r="AU12" s="108">
        <f t="shared" si="24"/>
        <v>9</v>
      </c>
      <c r="AV12" s="108">
        <f t="shared" si="4"/>
        <v>5</v>
      </c>
      <c r="AW12" s="108">
        <f t="shared" si="5"/>
        <v>9</v>
      </c>
      <c r="AX12" s="108">
        <f t="shared" si="6"/>
        <v>5</v>
      </c>
      <c r="AY12" s="108">
        <f t="shared" si="7"/>
        <v>5</v>
      </c>
      <c r="AZ12" s="108">
        <f t="shared" si="8"/>
        <v>7</v>
      </c>
      <c r="BA12" s="100">
        <f t="shared" si="9"/>
        <v>9</v>
      </c>
      <c r="BB12" s="100">
        <f t="shared" si="10"/>
        <v>9</v>
      </c>
      <c r="BD12" s="116">
        <f t="shared" si="11"/>
        <v>1</v>
      </c>
      <c r="BE12" s="116">
        <f t="shared" si="12"/>
        <v>1</v>
      </c>
      <c r="BF12" s="116">
        <f t="shared" si="12"/>
        <v>1</v>
      </c>
      <c r="BG12" s="116">
        <f t="shared" si="12"/>
        <v>0.5</v>
      </c>
      <c r="BH12" s="116">
        <f t="shared" si="12"/>
        <v>1</v>
      </c>
      <c r="BI12" s="116">
        <f t="shared" si="12"/>
        <v>0.5</v>
      </c>
      <c r="BJ12" s="116">
        <f t="shared" si="12"/>
        <v>1</v>
      </c>
      <c r="BK12" s="116">
        <f t="shared" si="13"/>
        <v>1</v>
      </c>
      <c r="BL12" s="117"/>
      <c r="BM12" s="116">
        <f t="shared" si="14"/>
        <v>0</v>
      </c>
      <c r="BN12" s="116">
        <f t="shared" si="15"/>
        <v>0</v>
      </c>
      <c r="BO12" s="116">
        <f t="shared" si="15"/>
        <v>0</v>
      </c>
      <c r="BP12" s="116">
        <f t="shared" si="15"/>
        <v>0.14285714285714285</v>
      </c>
      <c r="BQ12" s="116">
        <f t="shared" si="15"/>
        <v>0</v>
      </c>
      <c r="BR12" s="116">
        <f t="shared" si="15"/>
        <v>0.14285714285714285</v>
      </c>
      <c r="BS12" s="116">
        <f t="shared" si="15"/>
        <v>0</v>
      </c>
      <c r="BT12" s="116">
        <f t="shared" si="16"/>
        <v>0</v>
      </c>
      <c r="BU12" s="116"/>
      <c r="BV12" s="116">
        <f t="shared" si="17"/>
        <v>1</v>
      </c>
      <c r="BW12" s="116">
        <f t="shared" si="17"/>
        <v>0.7142857142857143</v>
      </c>
      <c r="BX12" s="116">
        <f t="shared" si="17"/>
        <v>1</v>
      </c>
      <c r="BY12" s="116">
        <f t="shared" si="17"/>
        <v>0.8571428571428571</v>
      </c>
      <c r="BZ12" s="116">
        <f t="shared" si="17"/>
        <v>0.7142857142857143</v>
      </c>
      <c r="CA12" s="116">
        <f t="shared" si="17"/>
        <v>1</v>
      </c>
      <c r="CB12" s="116">
        <f t="shared" si="17"/>
        <v>1</v>
      </c>
      <c r="CC12" s="116">
        <f t="shared" si="18"/>
        <v>1</v>
      </c>
      <c r="CD12" s="116"/>
      <c r="CE12" s="116">
        <f t="shared" si="19"/>
        <v>0</v>
      </c>
      <c r="CF12" s="116">
        <f t="shared" si="19"/>
        <v>0.2857142857142857</v>
      </c>
      <c r="CG12" s="116">
        <f t="shared" si="19"/>
        <v>0</v>
      </c>
      <c r="CH12" s="116">
        <f t="shared" si="19"/>
        <v>0.14285714285714285</v>
      </c>
      <c r="CI12" s="116">
        <f t="shared" si="19"/>
        <v>0.2857142857142857</v>
      </c>
      <c r="CJ12" s="116">
        <f t="shared" si="19"/>
        <v>0</v>
      </c>
      <c r="CK12" s="116">
        <f t="shared" si="19"/>
        <v>0</v>
      </c>
      <c r="CL12" s="116">
        <f t="shared" si="20"/>
        <v>0</v>
      </c>
      <c r="CN12" s="118">
        <f t="shared" si="21"/>
        <v>1</v>
      </c>
      <c r="CO12" s="118">
        <f t="shared" si="21"/>
        <v>0.9285714285714286</v>
      </c>
      <c r="CP12" s="118">
        <f t="shared" si="21"/>
        <v>1</v>
      </c>
      <c r="CQ12" s="118">
        <f t="shared" si="21"/>
        <v>0.78273809523809523</v>
      </c>
      <c r="CR12" s="118">
        <f t="shared" si="21"/>
        <v>0.9285714285714286</v>
      </c>
      <c r="CS12" s="118">
        <f t="shared" si="21"/>
        <v>0.875</v>
      </c>
      <c r="CT12" s="118">
        <f t="shared" si="21"/>
        <v>1</v>
      </c>
      <c r="CU12" s="118">
        <f t="shared" si="21"/>
        <v>1</v>
      </c>
      <c r="CV12" s="118"/>
      <c r="CW12" s="118">
        <f t="shared" si="22"/>
        <v>1</v>
      </c>
      <c r="CX12" s="118">
        <f t="shared" si="22"/>
        <v>0.9285714285714286</v>
      </c>
      <c r="CY12" s="118">
        <f t="shared" si="22"/>
        <v>1</v>
      </c>
      <c r="CZ12" s="118">
        <f t="shared" si="22"/>
        <v>0.7678571428571429</v>
      </c>
      <c r="DA12" s="118">
        <f t="shared" si="22"/>
        <v>0.9285714285714286</v>
      </c>
      <c r="DB12" s="118">
        <f t="shared" si="22"/>
        <v>0.875</v>
      </c>
      <c r="DC12" s="118">
        <f t="shared" si="22"/>
        <v>1</v>
      </c>
      <c r="DD12" s="118">
        <f t="shared" si="22"/>
        <v>1</v>
      </c>
      <c r="DF12" s="119">
        <f t="shared" si="25"/>
        <v>1</v>
      </c>
      <c r="DG12" s="119">
        <f t="shared" si="23"/>
        <v>0.85714285714285721</v>
      </c>
      <c r="DH12" s="119">
        <f t="shared" si="23"/>
        <v>1</v>
      </c>
      <c r="DI12" s="119">
        <f t="shared" si="23"/>
        <v>0.67857142857142849</v>
      </c>
      <c r="DJ12" s="119">
        <f t="shared" si="23"/>
        <v>0.85714285714285721</v>
      </c>
      <c r="DK12" s="119">
        <f t="shared" si="23"/>
        <v>0.75</v>
      </c>
      <c r="DL12" s="119">
        <f t="shared" si="23"/>
        <v>1</v>
      </c>
      <c r="DM12" s="119">
        <f t="shared" si="23"/>
        <v>1</v>
      </c>
    </row>
    <row r="13" spans="1:117">
      <c r="A13" s="120">
        <v>7</v>
      </c>
      <c r="B13" s="120" t="s">
        <v>65</v>
      </c>
      <c r="C13" s="113" t="str">
        <f t="shared" si="0"/>
        <v>Aab, Icb</v>
      </c>
      <c r="D13" s="114">
        <f t="shared" si="1"/>
        <v>2</v>
      </c>
      <c r="E13" s="114">
        <f t="shared" si="1"/>
        <v>1</v>
      </c>
      <c r="F13" s="114">
        <f t="shared" si="1"/>
        <v>13</v>
      </c>
      <c r="G13" s="114">
        <f t="shared" si="1"/>
        <v>1</v>
      </c>
      <c r="H13" s="114" t="str">
        <f t="shared" si="1"/>
        <v/>
      </c>
      <c r="I13" s="114" t="str">
        <f t="shared" si="1"/>
        <v/>
      </c>
      <c r="J13" s="114">
        <f t="shared" si="1"/>
        <v>43</v>
      </c>
      <c r="K13" s="114" t="str">
        <f t="shared" si="1"/>
        <v/>
      </c>
      <c r="L13" s="114">
        <f t="shared" si="1"/>
        <v>37</v>
      </c>
      <c r="M13" s="114"/>
      <c r="N13" s="114">
        <v>1.9230769230769231</v>
      </c>
      <c r="O13" s="114">
        <v>1.2820512820512819</v>
      </c>
      <c r="P13" s="114">
        <v>13.461538461538462</v>
      </c>
      <c r="Q13" s="114">
        <v>1.2820512820512819</v>
      </c>
      <c r="R13" s="114">
        <v>0</v>
      </c>
      <c r="S13" s="114">
        <v>0</v>
      </c>
      <c r="T13" s="114">
        <v>42.948717948717949</v>
      </c>
      <c r="U13" s="114">
        <v>0</v>
      </c>
      <c r="V13" s="114">
        <v>36.538461538461533</v>
      </c>
      <c r="X13" s="108">
        <v>0</v>
      </c>
      <c r="Y13" s="108">
        <v>0</v>
      </c>
      <c r="Z13" s="108">
        <v>1</v>
      </c>
      <c r="AA13" s="108">
        <v>0</v>
      </c>
      <c r="AB13" s="108">
        <v>0</v>
      </c>
      <c r="AC13" s="108">
        <v>0</v>
      </c>
      <c r="AD13" s="108">
        <v>1</v>
      </c>
      <c r="AE13" s="108">
        <v>0</v>
      </c>
      <c r="AF13" s="108">
        <v>1</v>
      </c>
      <c r="AH13" s="108" t="s">
        <v>111</v>
      </c>
      <c r="AJ13" s="115" t="s">
        <v>236</v>
      </c>
      <c r="AK13" s="108" t="s">
        <v>237</v>
      </c>
      <c r="AL13" s="108" t="s">
        <v>236</v>
      </c>
      <c r="AM13" s="108" t="s">
        <v>241</v>
      </c>
      <c r="AN13" s="108" t="s">
        <v>187</v>
      </c>
      <c r="AO13" s="108" t="s">
        <v>244</v>
      </c>
      <c r="AP13" s="108" t="s">
        <v>239</v>
      </c>
      <c r="AQ13" s="108" t="str">
        <f t="shared" si="2"/>
        <v>Iac, Ica;Iac, Ica, Oac, Oca;Iac, Ica;Ica, Oca</v>
      </c>
      <c r="AR13" s="108" t="str">
        <f t="shared" si="3"/>
        <v>NVC, Iac, Ica;Iac, Ica, NVC²</v>
      </c>
      <c r="AS13" s="108" t="s">
        <v>245</v>
      </c>
      <c r="AU13" s="108">
        <f t="shared" si="24"/>
        <v>7</v>
      </c>
      <c r="AV13" s="108">
        <f t="shared" si="4"/>
        <v>3</v>
      </c>
      <c r="AW13" s="108">
        <f t="shared" si="5"/>
        <v>7</v>
      </c>
      <c r="AX13" s="108">
        <f t="shared" si="6"/>
        <v>3</v>
      </c>
      <c r="AY13" s="108">
        <f t="shared" si="7"/>
        <v>5</v>
      </c>
      <c r="AZ13" s="108">
        <f t="shared" si="8"/>
        <v>9</v>
      </c>
      <c r="BA13" s="100">
        <f t="shared" si="9"/>
        <v>9</v>
      </c>
      <c r="BB13" s="100">
        <f t="shared" si="10"/>
        <v>9</v>
      </c>
      <c r="BD13" s="116">
        <f t="shared" si="11"/>
        <v>0.66666666666666663</v>
      </c>
      <c r="BE13" s="116">
        <f t="shared" si="12"/>
        <v>0.66666666666666663</v>
      </c>
      <c r="BF13" s="116">
        <f t="shared" si="12"/>
        <v>0.66666666666666663</v>
      </c>
      <c r="BG13" s="116">
        <f t="shared" si="12"/>
        <v>0.33333333333333331</v>
      </c>
      <c r="BH13" s="116">
        <f t="shared" si="12"/>
        <v>0.33333333333333331</v>
      </c>
      <c r="BI13" s="116">
        <f t="shared" si="12"/>
        <v>1</v>
      </c>
      <c r="BJ13" s="116">
        <f t="shared" si="12"/>
        <v>1</v>
      </c>
      <c r="BK13" s="116">
        <f t="shared" si="13"/>
        <v>1</v>
      </c>
      <c r="BL13" s="117"/>
      <c r="BM13" s="116">
        <f t="shared" si="14"/>
        <v>0.16666666666666666</v>
      </c>
      <c r="BN13" s="116">
        <f t="shared" si="15"/>
        <v>0.16666666666666666</v>
      </c>
      <c r="BO13" s="116">
        <f t="shared" si="15"/>
        <v>0.16666666666666666</v>
      </c>
      <c r="BP13" s="116">
        <f t="shared" si="15"/>
        <v>0.33333333333333331</v>
      </c>
      <c r="BQ13" s="116">
        <f t="shared" si="15"/>
        <v>0.33333333333333331</v>
      </c>
      <c r="BR13" s="116">
        <f t="shared" si="15"/>
        <v>0</v>
      </c>
      <c r="BS13" s="116">
        <f t="shared" si="15"/>
        <v>0</v>
      </c>
      <c r="BT13" s="116">
        <f t="shared" si="16"/>
        <v>0</v>
      </c>
      <c r="BU13" s="116"/>
      <c r="BV13" s="116">
        <f t="shared" si="17"/>
        <v>1</v>
      </c>
      <c r="BW13" s="116">
        <f t="shared" si="17"/>
        <v>0.66666666666666663</v>
      </c>
      <c r="BX13" s="116">
        <f t="shared" si="17"/>
        <v>1</v>
      </c>
      <c r="BY13" s="116">
        <f t="shared" si="17"/>
        <v>0.83333333333333337</v>
      </c>
      <c r="BZ13" s="116">
        <f t="shared" si="17"/>
        <v>1</v>
      </c>
      <c r="CA13" s="116">
        <f t="shared" si="17"/>
        <v>1</v>
      </c>
      <c r="CB13" s="116">
        <f t="shared" si="17"/>
        <v>1</v>
      </c>
      <c r="CC13" s="116">
        <f t="shared" si="18"/>
        <v>1</v>
      </c>
      <c r="CD13" s="116"/>
      <c r="CE13" s="116">
        <f t="shared" si="19"/>
        <v>0</v>
      </c>
      <c r="CF13" s="116">
        <f t="shared" si="19"/>
        <v>0.33333333333333331</v>
      </c>
      <c r="CG13" s="116">
        <f t="shared" si="19"/>
        <v>0</v>
      </c>
      <c r="CH13" s="116">
        <f t="shared" si="19"/>
        <v>0.16666666666666666</v>
      </c>
      <c r="CI13" s="116">
        <f t="shared" si="19"/>
        <v>0</v>
      </c>
      <c r="CJ13" s="116">
        <f t="shared" si="19"/>
        <v>0</v>
      </c>
      <c r="CK13" s="116">
        <f t="shared" si="19"/>
        <v>0</v>
      </c>
      <c r="CL13" s="116">
        <f t="shared" si="20"/>
        <v>0</v>
      </c>
      <c r="CN13" s="118">
        <f t="shared" si="21"/>
        <v>0.91666666666666663</v>
      </c>
      <c r="CO13" s="118">
        <f t="shared" si="21"/>
        <v>0.75</v>
      </c>
      <c r="CP13" s="118">
        <f t="shared" si="21"/>
        <v>0.91666666666666663</v>
      </c>
      <c r="CQ13" s="118">
        <f t="shared" si="21"/>
        <v>0.67499999999999993</v>
      </c>
      <c r="CR13" s="118">
        <f t="shared" si="21"/>
        <v>0.83333333333333326</v>
      </c>
      <c r="CS13" s="118">
        <f t="shared" si="21"/>
        <v>1</v>
      </c>
      <c r="CT13" s="118">
        <f t="shared" si="21"/>
        <v>1</v>
      </c>
      <c r="CU13" s="118">
        <f t="shared" si="21"/>
        <v>1</v>
      </c>
      <c r="CV13" s="118"/>
      <c r="CW13" s="118">
        <f t="shared" si="22"/>
        <v>0.91666666666666663</v>
      </c>
      <c r="CX13" s="118">
        <f t="shared" si="22"/>
        <v>0.72222222222222221</v>
      </c>
      <c r="CY13" s="118">
        <f t="shared" si="22"/>
        <v>0.91666666666666663</v>
      </c>
      <c r="CZ13" s="118">
        <f t="shared" si="22"/>
        <v>0.66666666666666663</v>
      </c>
      <c r="DA13" s="118">
        <f t="shared" si="22"/>
        <v>0.83333333333333337</v>
      </c>
      <c r="DB13" s="118">
        <f t="shared" si="22"/>
        <v>1</v>
      </c>
      <c r="DC13" s="118">
        <f t="shared" si="22"/>
        <v>1</v>
      </c>
      <c r="DD13" s="118">
        <f t="shared" si="22"/>
        <v>1</v>
      </c>
      <c r="DF13" s="119">
        <f t="shared" si="25"/>
        <v>0.83333333333333337</v>
      </c>
      <c r="DG13" s="119">
        <f t="shared" si="23"/>
        <v>0.66666666666666663</v>
      </c>
      <c r="DH13" s="119">
        <f t="shared" si="23"/>
        <v>0.83333333333333337</v>
      </c>
      <c r="DI13" s="119">
        <f t="shared" si="23"/>
        <v>0.58333333333333337</v>
      </c>
      <c r="DJ13" s="119">
        <f t="shared" si="23"/>
        <v>0.66666666666666663</v>
      </c>
      <c r="DK13" s="119">
        <f t="shared" si="23"/>
        <v>1</v>
      </c>
      <c r="DL13" s="119">
        <f t="shared" si="23"/>
        <v>1</v>
      </c>
      <c r="DM13" s="119">
        <f t="shared" si="23"/>
        <v>1</v>
      </c>
    </row>
    <row r="14" spans="1:117">
      <c r="A14" s="120">
        <v>8</v>
      </c>
      <c r="B14" s="120" t="s">
        <v>30</v>
      </c>
      <c r="C14" s="113" t="str">
        <f t="shared" si="0"/>
        <v>Aba, Ibc</v>
      </c>
      <c r="D14" s="114">
        <f t="shared" si="1"/>
        <v>1</v>
      </c>
      <c r="E14" s="114">
        <f t="shared" si="1"/>
        <v>1</v>
      </c>
      <c r="F14" s="114">
        <f t="shared" si="1"/>
        <v>54</v>
      </c>
      <c r="G14" s="114">
        <f t="shared" si="1"/>
        <v>2</v>
      </c>
      <c r="H14" s="114">
        <f t="shared" si="1"/>
        <v>1</v>
      </c>
      <c r="I14" s="114" t="str">
        <f t="shared" si="1"/>
        <v/>
      </c>
      <c r="J14" s="114">
        <f t="shared" si="1"/>
        <v>29</v>
      </c>
      <c r="K14" s="114" t="str">
        <f t="shared" si="1"/>
        <v/>
      </c>
      <c r="L14" s="114">
        <f t="shared" si="1"/>
        <v>6</v>
      </c>
      <c r="M14" s="114"/>
      <c r="N14" s="114">
        <v>0.64102564102564097</v>
      </c>
      <c r="O14" s="114">
        <v>0.64102564102564097</v>
      </c>
      <c r="P14" s="114">
        <v>54.487179487179482</v>
      </c>
      <c r="Q14" s="114">
        <v>1.9230769230769231</v>
      </c>
      <c r="R14" s="114">
        <v>0.64102564102564097</v>
      </c>
      <c r="S14" s="114">
        <v>0</v>
      </c>
      <c r="T14" s="114">
        <v>28.846153846153843</v>
      </c>
      <c r="U14" s="114">
        <v>0</v>
      </c>
      <c r="V14" s="114">
        <v>5.7692307692307692</v>
      </c>
      <c r="X14" s="108">
        <v>0</v>
      </c>
      <c r="Y14" s="108">
        <v>0</v>
      </c>
      <c r="Z14" s="108">
        <v>1</v>
      </c>
      <c r="AA14" s="108">
        <v>0</v>
      </c>
      <c r="AB14" s="108">
        <v>0</v>
      </c>
      <c r="AC14" s="108">
        <v>0</v>
      </c>
      <c r="AD14" s="108">
        <v>1</v>
      </c>
      <c r="AE14" s="108">
        <v>0</v>
      </c>
      <c r="AF14" s="108">
        <v>0</v>
      </c>
      <c r="AH14" s="108" t="s">
        <v>207</v>
      </c>
      <c r="AJ14" s="115" t="s">
        <v>236</v>
      </c>
      <c r="AK14" s="108" t="s">
        <v>237</v>
      </c>
      <c r="AL14" s="108" t="s">
        <v>236</v>
      </c>
      <c r="AM14" s="108" t="s">
        <v>238</v>
      </c>
      <c r="AN14" s="108" t="s">
        <v>246</v>
      </c>
      <c r="AO14" s="108" t="s">
        <v>247</v>
      </c>
      <c r="AP14" s="108" t="s">
        <v>236</v>
      </c>
      <c r="AQ14" s="108" t="str">
        <f t="shared" si="2"/>
        <v>Iac, Ica;Iac, Ica, Oac, Oca;Iac, Ica;Iac, Oac</v>
      </c>
      <c r="AR14" s="108" t="str">
        <f t="shared" si="3"/>
        <v>NVC, Ica;Iac, Ica</v>
      </c>
      <c r="AS14" s="108" t="s">
        <v>236</v>
      </c>
      <c r="AU14" s="108">
        <f t="shared" si="24"/>
        <v>9</v>
      </c>
      <c r="AV14" s="108">
        <f t="shared" si="4"/>
        <v>5</v>
      </c>
      <c r="AW14" s="108">
        <f t="shared" si="5"/>
        <v>9</v>
      </c>
      <c r="AX14" s="108">
        <f t="shared" si="6"/>
        <v>5</v>
      </c>
      <c r="AY14" s="108">
        <f t="shared" si="7"/>
        <v>5</v>
      </c>
      <c r="AZ14" s="108">
        <f t="shared" si="8"/>
        <v>5</v>
      </c>
      <c r="BA14" s="100">
        <f t="shared" si="9"/>
        <v>9</v>
      </c>
      <c r="BB14" s="100">
        <f t="shared" si="10"/>
        <v>9</v>
      </c>
      <c r="BD14" s="116">
        <f t="shared" si="11"/>
        <v>1</v>
      </c>
      <c r="BE14" s="116">
        <f t="shared" si="12"/>
        <v>1</v>
      </c>
      <c r="BF14" s="116">
        <f t="shared" si="12"/>
        <v>1</v>
      </c>
      <c r="BG14" s="116">
        <f t="shared" si="12"/>
        <v>0.5</v>
      </c>
      <c r="BH14" s="116">
        <f t="shared" si="12"/>
        <v>1</v>
      </c>
      <c r="BI14" s="116">
        <f t="shared" si="12"/>
        <v>0.5</v>
      </c>
      <c r="BJ14" s="116">
        <f t="shared" si="12"/>
        <v>1</v>
      </c>
      <c r="BK14" s="116">
        <f t="shared" si="13"/>
        <v>1</v>
      </c>
      <c r="BL14" s="117"/>
      <c r="BM14" s="116">
        <f t="shared" si="14"/>
        <v>0</v>
      </c>
      <c r="BN14" s="116">
        <f t="shared" si="15"/>
        <v>0</v>
      </c>
      <c r="BO14" s="116">
        <f t="shared" si="15"/>
        <v>0</v>
      </c>
      <c r="BP14" s="116">
        <f t="shared" si="15"/>
        <v>0.14285714285714285</v>
      </c>
      <c r="BQ14" s="116">
        <f t="shared" si="15"/>
        <v>0</v>
      </c>
      <c r="BR14" s="116">
        <f t="shared" si="15"/>
        <v>0.14285714285714285</v>
      </c>
      <c r="BS14" s="116">
        <f t="shared" si="15"/>
        <v>0</v>
      </c>
      <c r="BT14" s="116">
        <f t="shared" si="16"/>
        <v>0</v>
      </c>
      <c r="BU14" s="116"/>
      <c r="BV14" s="116">
        <f t="shared" si="17"/>
        <v>1</v>
      </c>
      <c r="BW14" s="116">
        <f t="shared" si="17"/>
        <v>0.7142857142857143</v>
      </c>
      <c r="BX14" s="116">
        <f t="shared" si="17"/>
        <v>1</v>
      </c>
      <c r="BY14" s="116">
        <f t="shared" si="17"/>
        <v>0.8571428571428571</v>
      </c>
      <c r="BZ14" s="116">
        <f t="shared" si="17"/>
        <v>0.7142857142857143</v>
      </c>
      <c r="CA14" s="116">
        <f t="shared" si="17"/>
        <v>0.8571428571428571</v>
      </c>
      <c r="CB14" s="116">
        <f t="shared" si="17"/>
        <v>1</v>
      </c>
      <c r="CC14" s="116">
        <f t="shared" si="18"/>
        <v>1</v>
      </c>
      <c r="CD14" s="116"/>
      <c r="CE14" s="116">
        <f t="shared" si="19"/>
        <v>0</v>
      </c>
      <c r="CF14" s="116">
        <f t="shared" si="19"/>
        <v>0.2857142857142857</v>
      </c>
      <c r="CG14" s="116">
        <f t="shared" si="19"/>
        <v>0</v>
      </c>
      <c r="CH14" s="116">
        <f t="shared" si="19"/>
        <v>0.14285714285714285</v>
      </c>
      <c r="CI14" s="116">
        <f t="shared" si="19"/>
        <v>0.2857142857142857</v>
      </c>
      <c r="CJ14" s="116">
        <f t="shared" si="19"/>
        <v>0.14285714285714285</v>
      </c>
      <c r="CK14" s="116">
        <f t="shared" si="19"/>
        <v>0</v>
      </c>
      <c r="CL14" s="116">
        <f t="shared" si="20"/>
        <v>0</v>
      </c>
      <c r="CN14" s="118">
        <f t="shared" si="21"/>
        <v>1</v>
      </c>
      <c r="CO14" s="118">
        <f t="shared" si="21"/>
        <v>0.9285714285714286</v>
      </c>
      <c r="CP14" s="118">
        <f t="shared" si="21"/>
        <v>1</v>
      </c>
      <c r="CQ14" s="118">
        <f t="shared" si="21"/>
        <v>0.78273809523809523</v>
      </c>
      <c r="CR14" s="118">
        <f t="shared" si="21"/>
        <v>0.9285714285714286</v>
      </c>
      <c r="CS14" s="118">
        <f t="shared" si="21"/>
        <v>0.78273809523809523</v>
      </c>
      <c r="CT14" s="118">
        <f t="shared" si="21"/>
        <v>1</v>
      </c>
      <c r="CU14" s="118">
        <f t="shared" si="21"/>
        <v>1</v>
      </c>
      <c r="CV14" s="118"/>
      <c r="CW14" s="118">
        <f t="shared" si="22"/>
        <v>1</v>
      </c>
      <c r="CX14" s="118">
        <f t="shared" si="22"/>
        <v>0.9285714285714286</v>
      </c>
      <c r="CY14" s="118">
        <f t="shared" si="22"/>
        <v>1</v>
      </c>
      <c r="CZ14" s="118">
        <f t="shared" si="22"/>
        <v>0.7678571428571429</v>
      </c>
      <c r="DA14" s="118">
        <f t="shared" si="22"/>
        <v>0.9285714285714286</v>
      </c>
      <c r="DB14" s="118">
        <f t="shared" si="22"/>
        <v>0.7678571428571429</v>
      </c>
      <c r="DC14" s="118">
        <f t="shared" si="22"/>
        <v>1</v>
      </c>
      <c r="DD14" s="118">
        <f t="shared" si="22"/>
        <v>1</v>
      </c>
      <c r="DF14" s="119">
        <f t="shared" si="25"/>
        <v>1</v>
      </c>
      <c r="DG14" s="119">
        <f t="shared" si="23"/>
        <v>0.85714285714285721</v>
      </c>
      <c r="DH14" s="119">
        <f t="shared" si="23"/>
        <v>1</v>
      </c>
      <c r="DI14" s="119">
        <f t="shared" si="23"/>
        <v>0.67857142857142849</v>
      </c>
      <c r="DJ14" s="119">
        <f t="shared" si="23"/>
        <v>0.85714285714285721</v>
      </c>
      <c r="DK14" s="119">
        <f t="shared" si="23"/>
        <v>0.67857142857142849</v>
      </c>
      <c r="DL14" s="119">
        <f t="shared" si="23"/>
        <v>1</v>
      </c>
      <c r="DM14" s="119">
        <f t="shared" si="23"/>
        <v>1</v>
      </c>
    </row>
    <row r="15" spans="1:117">
      <c r="A15" s="120">
        <v>13</v>
      </c>
      <c r="B15" s="120" t="s">
        <v>79</v>
      </c>
      <c r="C15" s="113" t="str">
        <f t="shared" si="0"/>
        <v>Aab, Obc</v>
      </c>
      <c r="D15" s="114" t="str">
        <f t="shared" si="1"/>
        <v/>
      </c>
      <c r="E15" s="114">
        <f t="shared" si="1"/>
        <v>3</v>
      </c>
      <c r="F15" s="114">
        <f t="shared" si="1"/>
        <v>10</v>
      </c>
      <c r="G15" s="114">
        <f t="shared" si="1"/>
        <v>62</v>
      </c>
      <c r="H15" s="114" t="str">
        <f t="shared" si="1"/>
        <v/>
      </c>
      <c r="I15" s="114" t="str">
        <f t="shared" si="1"/>
        <v/>
      </c>
      <c r="J15" s="114">
        <f t="shared" si="1"/>
        <v>2</v>
      </c>
      <c r="K15" s="114">
        <f t="shared" si="1"/>
        <v>6</v>
      </c>
      <c r="L15" s="114">
        <f t="shared" si="1"/>
        <v>14</v>
      </c>
      <c r="M15" s="114"/>
      <c r="N15" s="114">
        <v>0</v>
      </c>
      <c r="O15" s="114">
        <v>2.5641025641025639</v>
      </c>
      <c r="P15" s="114">
        <v>10.256410256410255</v>
      </c>
      <c r="Q15" s="114">
        <v>62.179487179487182</v>
      </c>
      <c r="R15" s="114">
        <v>0</v>
      </c>
      <c r="S15" s="114">
        <v>0</v>
      </c>
      <c r="T15" s="114">
        <v>1.9230769230769231</v>
      </c>
      <c r="U15" s="114">
        <v>5.7692307692307692</v>
      </c>
      <c r="V15" s="114">
        <v>14.102564102564102</v>
      </c>
      <c r="X15" s="108">
        <v>0</v>
      </c>
      <c r="Y15" s="108">
        <v>0</v>
      </c>
      <c r="Z15" s="108">
        <v>0</v>
      </c>
      <c r="AA15" s="108">
        <v>1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H15" s="108" t="s">
        <v>111</v>
      </c>
      <c r="AJ15" s="115" t="s">
        <v>248</v>
      </c>
      <c r="AK15" s="108" t="s">
        <v>237</v>
      </c>
      <c r="AL15" s="108" t="s">
        <v>248</v>
      </c>
      <c r="AM15" s="108" t="s">
        <v>249</v>
      </c>
      <c r="AN15" s="108" t="s">
        <v>187</v>
      </c>
      <c r="AO15" s="108" t="s">
        <v>182</v>
      </c>
      <c r="AP15" s="108" t="s">
        <v>250</v>
      </c>
      <c r="AQ15" s="108" t="str">
        <f t="shared" si="2"/>
        <v>Oac, Oca;Iac, Ica, Oac, Oca;Oac, Oca;Oac, Iac</v>
      </c>
      <c r="AR15" s="108" t="str">
        <f t="shared" si="3"/>
        <v>Oac;Oac, Oca, NVC²</v>
      </c>
      <c r="AS15" s="108" t="s">
        <v>251</v>
      </c>
      <c r="AU15" s="108">
        <f t="shared" si="24"/>
        <v>7</v>
      </c>
      <c r="AV15" s="108">
        <f t="shared" si="4"/>
        <v>3</v>
      </c>
      <c r="AW15" s="108">
        <f t="shared" si="5"/>
        <v>7</v>
      </c>
      <c r="AX15" s="108">
        <f t="shared" si="6"/>
        <v>7</v>
      </c>
      <c r="AY15" s="108">
        <f t="shared" si="7"/>
        <v>5</v>
      </c>
      <c r="AZ15" s="108">
        <f t="shared" si="8"/>
        <v>9</v>
      </c>
      <c r="BA15" s="100">
        <f t="shared" si="9"/>
        <v>5</v>
      </c>
      <c r="BB15" s="100">
        <f t="shared" si="10"/>
        <v>7</v>
      </c>
      <c r="BD15" s="116">
        <f t="shared" si="11"/>
        <v>1</v>
      </c>
      <c r="BE15" s="116">
        <f t="shared" si="12"/>
        <v>1</v>
      </c>
      <c r="BF15" s="116">
        <f t="shared" si="12"/>
        <v>1</v>
      </c>
      <c r="BG15" s="116">
        <f t="shared" si="12"/>
        <v>1</v>
      </c>
      <c r="BH15" s="116">
        <f t="shared" si="12"/>
        <v>0</v>
      </c>
      <c r="BI15" s="116">
        <f t="shared" si="12"/>
        <v>1</v>
      </c>
      <c r="BJ15" s="116">
        <f t="shared" si="12"/>
        <v>1</v>
      </c>
      <c r="BK15" s="116">
        <f t="shared" si="13"/>
        <v>1</v>
      </c>
      <c r="BL15" s="117"/>
      <c r="BM15" s="116">
        <f t="shared" si="14"/>
        <v>0</v>
      </c>
      <c r="BN15" s="116">
        <f t="shared" si="15"/>
        <v>0</v>
      </c>
      <c r="BO15" s="116">
        <f t="shared" si="15"/>
        <v>0</v>
      </c>
      <c r="BP15" s="116">
        <f t="shared" si="15"/>
        <v>0</v>
      </c>
      <c r="BQ15" s="116">
        <f t="shared" si="15"/>
        <v>0.125</v>
      </c>
      <c r="BR15" s="116">
        <f t="shared" si="15"/>
        <v>0</v>
      </c>
      <c r="BS15" s="116">
        <f t="shared" si="15"/>
        <v>0</v>
      </c>
      <c r="BT15" s="116">
        <f t="shared" si="16"/>
        <v>0</v>
      </c>
      <c r="BU15" s="116"/>
      <c r="BV15" s="116">
        <f t="shared" si="17"/>
        <v>0.875</v>
      </c>
      <c r="BW15" s="116">
        <f t="shared" si="17"/>
        <v>0.625</v>
      </c>
      <c r="BX15" s="116">
        <f t="shared" si="17"/>
        <v>0.875</v>
      </c>
      <c r="BY15" s="116">
        <f t="shared" si="17"/>
        <v>0.875</v>
      </c>
      <c r="BZ15" s="116">
        <f t="shared" si="17"/>
        <v>0.875</v>
      </c>
      <c r="CA15" s="116">
        <f t="shared" si="17"/>
        <v>1</v>
      </c>
      <c r="CB15" s="116">
        <f t="shared" si="17"/>
        <v>0.75</v>
      </c>
      <c r="CC15" s="116">
        <f t="shared" si="18"/>
        <v>0.875</v>
      </c>
      <c r="CD15" s="116"/>
      <c r="CE15" s="116">
        <f t="shared" si="19"/>
        <v>0.125</v>
      </c>
      <c r="CF15" s="116">
        <f t="shared" si="19"/>
        <v>0.375</v>
      </c>
      <c r="CG15" s="116">
        <f t="shared" si="19"/>
        <v>0.125</v>
      </c>
      <c r="CH15" s="116">
        <f t="shared" si="19"/>
        <v>0.125</v>
      </c>
      <c r="CI15" s="116">
        <f t="shared" si="19"/>
        <v>0.125</v>
      </c>
      <c r="CJ15" s="116">
        <f t="shared" si="19"/>
        <v>0</v>
      </c>
      <c r="CK15" s="116">
        <f t="shared" si="19"/>
        <v>0.25</v>
      </c>
      <c r="CL15" s="116">
        <f t="shared" si="20"/>
        <v>0.125</v>
      </c>
      <c r="CN15" s="118">
        <f t="shared" si="21"/>
        <v>0.96875</v>
      </c>
      <c r="CO15" s="118">
        <f t="shared" si="21"/>
        <v>0.90625</v>
      </c>
      <c r="CP15" s="118">
        <f t="shared" si="21"/>
        <v>0.96875</v>
      </c>
      <c r="CQ15" s="118">
        <f t="shared" si="21"/>
        <v>0.96875</v>
      </c>
      <c r="CR15" s="118">
        <f t="shared" si="21"/>
        <v>0.78125</v>
      </c>
      <c r="CS15" s="118">
        <f t="shared" si="21"/>
        <v>1</v>
      </c>
      <c r="CT15" s="118">
        <f t="shared" si="21"/>
        <v>0.9375</v>
      </c>
      <c r="CU15" s="118">
        <f t="shared" si="21"/>
        <v>0.96875</v>
      </c>
      <c r="CV15" s="118"/>
      <c r="CW15" s="118">
        <f t="shared" si="22"/>
        <v>0.96875</v>
      </c>
      <c r="CX15" s="118">
        <f t="shared" si="22"/>
        <v>0.90625</v>
      </c>
      <c r="CY15" s="118">
        <f t="shared" si="22"/>
        <v>0.96875</v>
      </c>
      <c r="CZ15" s="118">
        <f t="shared" si="22"/>
        <v>0.96875</v>
      </c>
      <c r="DA15" s="118" t="b">
        <f t="shared" si="22"/>
        <v>0</v>
      </c>
      <c r="DB15" s="118">
        <f t="shared" si="22"/>
        <v>1</v>
      </c>
      <c r="DC15" s="118">
        <f t="shared" si="22"/>
        <v>0.9375</v>
      </c>
      <c r="DD15" s="118">
        <f t="shared" si="22"/>
        <v>0.96875</v>
      </c>
      <c r="DF15" s="119">
        <f t="shared" si="25"/>
        <v>0.9375</v>
      </c>
      <c r="DG15" s="119">
        <f t="shared" si="23"/>
        <v>0.8125</v>
      </c>
      <c r="DH15" s="119">
        <f t="shared" si="23"/>
        <v>0.9375</v>
      </c>
      <c r="DI15" s="119">
        <f t="shared" si="23"/>
        <v>0.9375</v>
      </c>
      <c r="DJ15" s="119">
        <f t="shared" si="23"/>
        <v>0.4375</v>
      </c>
      <c r="DK15" s="119">
        <f t="shared" si="23"/>
        <v>1</v>
      </c>
      <c r="DL15" s="119">
        <f t="shared" si="23"/>
        <v>0.875</v>
      </c>
      <c r="DM15" s="119">
        <f t="shared" si="23"/>
        <v>0.9375</v>
      </c>
    </row>
    <row r="16" spans="1:117">
      <c r="A16" s="120">
        <v>14</v>
      </c>
      <c r="B16" s="120" t="s">
        <v>83</v>
      </c>
      <c r="C16" s="113" t="str">
        <f t="shared" si="0"/>
        <v>Aba, Ocb</v>
      </c>
      <c r="D16" s="114">
        <f t="shared" si="1"/>
        <v>1</v>
      </c>
      <c r="E16" s="114">
        <f t="shared" si="1"/>
        <v>3</v>
      </c>
      <c r="F16" s="114">
        <f t="shared" si="1"/>
        <v>6</v>
      </c>
      <c r="G16" s="114">
        <f t="shared" si="1"/>
        <v>6</v>
      </c>
      <c r="H16" s="114" t="str">
        <f t="shared" si="1"/>
        <v/>
      </c>
      <c r="I16" s="114" t="str">
        <f t="shared" si="1"/>
        <v/>
      </c>
      <c r="J16" s="114">
        <f t="shared" si="1"/>
        <v>24</v>
      </c>
      <c r="K16" s="114">
        <f t="shared" si="1"/>
        <v>37</v>
      </c>
      <c r="L16" s="114">
        <f t="shared" si="1"/>
        <v>17</v>
      </c>
      <c r="M16" s="114"/>
      <c r="N16" s="114">
        <v>1.2820512820512819</v>
      </c>
      <c r="O16" s="114">
        <v>3.2051282051282048</v>
      </c>
      <c r="P16" s="114">
        <v>5.7692307692307692</v>
      </c>
      <c r="Q16" s="114">
        <v>5.7692307692307692</v>
      </c>
      <c r="R16" s="114">
        <v>0</v>
      </c>
      <c r="S16" s="114">
        <v>0</v>
      </c>
      <c r="T16" s="114">
        <v>23.717948717948715</v>
      </c>
      <c r="U16" s="114">
        <v>36.538461538461533</v>
      </c>
      <c r="V16" s="114">
        <v>17.307692307692307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v>1</v>
      </c>
      <c r="AF16" s="108">
        <v>0</v>
      </c>
      <c r="AH16" s="108" t="s">
        <v>111</v>
      </c>
      <c r="AJ16" s="115" t="s">
        <v>248</v>
      </c>
      <c r="AK16" s="108" t="s">
        <v>237</v>
      </c>
      <c r="AL16" s="108" t="s">
        <v>248</v>
      </c>
      <c r="AM16" s="108" t="s">
        <v>252</v>
      </c>
      <c r="AN16" s="108" t="s">
        <v>187</v>
      </c>
      <c r="AO16" s="108" t="s">
        <v>253</v>
      </c>
      <c r="AP16" s="108" t="s">
        <v>254</v>
      </c>
      <c r="AQ16" s="108" t="str">
        <f t="shared" si="2"/>
        <v>Oac, Oca;Iac, Ica, Oac, Oca;Oac, Oca;Oca, Ica</v>
      </c>
      <c r="AR16" s="108" t="str">
        <f t="shared" si="3"/>
        <v>NVC, Oca;Oca, Oac, NVC²</v>
      </c>
      <c r="AS16" s="108" t="s">
        <v>255</v>
      </c>
      <c r="AU16" s="108">
        <f t="shared" si="24"/>
        <v>7</v>
      </c>
      <c r="AV16" s="108">
        <f t="shared" si="4"/>
        <v>3</v>
      </c>
      <c r="AW16" s="108">
        <f t="shared" si="5"/>
        <v>7</v>
      </c>
      <c r="AX16" s="108">
        <f t="shared" si="6"/>
        <v>7</v>
      </c>
      <c r="AY16" s="108">
        <f t="shared" si="7"/>
        <v>5</v>
      </c>
      <c r="AZ16" s="108">
        <f t="shared" si="8"/>
        <v>7</v>
      </c>
      <c r="BA16" s="100">
        <f t="shared" si="9"/>
        <v>5</v>
      </c>
      <c r="BB16" s="100">
        <f t="shared" si="10"/>
        <v>7</v>
      </c>
      <c r="BD16" s="116">
        <f t="shared" si="11"/>
        <v>1</v>
      </c>
      <c r="BE16" s="116">
        <f t="shared" si="12"/>
        <v>1</v>
      </c>
      <c r="BF16" s="116">
        <f t="shared" si="12"/>
        <v>1</v>
      </c>
      <c r="BG16" s="116">
        <f t="shared" si="12"/>
        <v>1</v>
      </c>
      <c r="BH16" s="116">
        <f t="shared" si="12"/>
        <v>0</v>
      </c>
      <c r="BI16" s="116">
        <f t="shared" si="12"/>
        <v>1</v>
      </c>
      <c r="BJ16" s="116">
        <f t="shared" si="12"/>
        <v>1</v>
      </c>
      <c r="BK16" s="116">
        <f t="shared" si="13"/>
        <v>1</v>
      </c>
      <c r="BL16" s="117"/>
      <c r="BM16" s="116">
        <f t="shared" si="14"/>
        <v>0</v>
      </c>
      <c r="BN16" s="116">
        <f t="shared" si="15"/>
        <v>0</v>
      </c>
      <c r="BO16" s="116">
        <f t="shared" si="15"/>
        <v>0</v>
      </c>
      <c r="BP16" s="116">
        <f t="shared" si="15"/>
        <v>0</v>
      </c>
      <c r="BQ16" s="116">
        <f t="shared" si="15"/>
        <v>0.125</v>
      </c>
      <c r="BR16" s="116">
        <f t="shared" si="15"/>
        <v>0</v>
      </c>
      <c r="BS16" s="116">
        <f t="shared" si="15"/>
        <v>0</v>
      </c>
      <c r="BT16" s="116">
        <f t="shared" si="16"/>
        <v>0</v>
      </c>
      <c r="BU16" s="116"/>
      <c r="BV16" s="116">
        <f t="shared" si="17"/>
        <v>0.875</v>
      </c>
      <c r="BW16" s="116">
        <f t="shared" si="17"/>
        <v>0.625</v>
      </c>
      <c r="BX16" s="116">
        <f t="shared" si="17"/>
        <v>0.875</v>
      </c>
      <c r="BY16" s="116">
        <f t="shared" si="17"/>
        <v>0.875</v>
      </c>
      <c r="BZ16" s="116">
        <f t="shared" si="17"/>
        <v>0.875</v>
      </c>
      <c r="CA16" s="116">
        <f t="shared" si="17"/>
        <v>0.875</v>
      </c>
      <c r="CB16" s="116">
        <f t="shared" si="17"/>
        <v>0.75</v>
      </c>
      <c r="CC16" s="116">
        <f t="shared" si="18"/>
        <v>0.875</v>
      </c>
      <c r="CD16" s="116"/>
      <c r="CE16" s="116">
        <f t="shared" si="19"/>
        <v>0.125</v>
      </c>
      <c r="CF16" s="116">
        <f t="shared" si="19"/>
        <v>0.375</v>
      </c>
      <c r="CG16" s="116">
        <f t="shared" si="19"/>
        <v>0.125</v>
      </c>
      <c r="CH16" s="116">
        <f t="shared" si="19"/>
        <v>0.125</v>
      </c>
      <c r="CI16" s="116">
        <f t="shared" si="19"/>
        <v>0.125</v>
      </c>
      <c r="CJ16" s="116">
        <f t="shared" si="19"/>
        <v>0.125</v>
      </c>
      <c r="CK16" s="116">
        <f t="shared" si="19"/>
        <v>0.25</v>
      </c>
      <c r="CL16" s="116">
        <f t="shared" si="20"/>
        <v>0.125</v>
      </c>
      <c r="CN16" s="118">
        <f t="shared" si="21"/>
        <v>0.96875</v>
      </c>
      <c r="CO16" s="118">
        <f t="shared" si="21"/>
        <v>0.90625</v>
      </c>
      <c r="CP16" s="118">
        <f t="shared" si="21"/>
        <v>0.96875</v>
      </c>
      <c r="CQ16" s="118">
        <f t="shared" si="21"/>
        <v>0.96875</v>
      </c>
      <c r="CR16" s="118">
        <f t="shared" si="21"/>
        <v>0.78125</v>
      </c>
      <c r="CS16" s="118">
        <f t="shared" si="21"/>
        <v>0.96875</v>
      </c>
      <c r="CT16" s="118">
        <f t="shared" si="21"/>
        <v>0.9375</v>
      </c>
      <c r="CU16" s="118">
        <f t="shared" si="21"/>
        <v>0.96875</v>
      </c>
      <c r="CV16" s="118"/>
      <c r="CW16" s="118">
        <f t="shared" si="22"/>
        <v>0.96875</v>
      </c>
      <c r="CX16" s="118">
        <f t="shared" si="22"/>
        <v>0.90625</v>
      </c>
      <c r="CY16" s="118">
        <f t="shared" si="22"/>
        <v>0.96875</v>
      </c>
      <c r="CZ16" s="118">
        <f t="shared" si="22"/>
        <v>0.96875</v>
      </c>
      <c r="DA16" s="118" t="b">
        <f t="shared" si="22"/>
        <v>0</v>
      </c>
      <c r="DB16" s="118">
        <f t="shared" si="22"/>
        <v>0.96875</v>
      </c>
      <c r="DC16" s="118">
        <f t="shared" si="22"/>
        <v>0.9375</v>
      </c>
      <c r="DD16" s="118">
        <f t="shared" si="22"/>
        <v>0.96875</v>
      </c>
      <c r="DF16" s="119">
        <f t="shared" si="25"/>
        <v>0.9375</v>
      </c>
      <c r="DG16" s="119">
        <f t="shared" si="23"/>
        <v>0.8125</v>
      </c>
      <c r="DH16" s="119">
        <f t="shared" si="23"/>
        <v>0.9375</v>
      </c>
      <c r="DI16" s="119">
        <f t="shared" si="23"/>
        <v>0.9375</v>
      </c>
      <c r="DJ16" s="119">
        <f t="shared" si="23"/>
        <v>0.4375</v>
      </c>
      <c r="DK16" s="119">
        <f t="shared" si="23"/>
        <v>0.9375</v>
      </c>
      <c r="DL16" s="119">
        <f t="shared" si="23"/>
        <v>0.875</v>
      </c>
      <c r="DM16" s="119">
        <f t="shared" si="23"/>
        <v>0.9375</v>
      </c>
    </row>
    <row r="17" spans="1:117">
      <c r="A17" s="120">
        <v>15</v>
      </c>
      <c r="B17" s="120" t="s">
        <v>38</v>
      </c>
      <c r="C17" s="113" t="str">
        <f t="shared" si="0"/>
        <v>Aab, Ocb</v>
      </c>
      <c r="D17" s="114">
        <f t="shared" si="1"/>
        <v>1</v>
      </c>
      <c r="E17" s="114">
        <f t="shared" si="1"/>
        <v>3</v>
      </c>
      <c r="F17" s="114">
        <f t="shared" si="1"/>
        <v>6</v>
      </c>
      <c r="G17" s="114">
        <f t="shared" si="1"/>
        <v>13</v>
      </c>
      <c r="H17" s="114" t="str">
        <f t="shared" si="1"/>
        <v/>
      </c>
      <c r="I17" s="114" t="str">
        <f t="shared" si="1"/>
        <v/>
      </c>
      <c r="J17" s="114">
        <f t="shared" si="1"/>
        <v>9</v>
      </c>
      <c r="K17" s="114">
        <f t="shared" si="1"/>
        <v>40</v>
      </c>
      <c r="L17" s="114">
        <f t="shared" si="1"/>
        <v>20</v>
      </c>
      <c r="M17" s="114"/>
      <c r="N17" s="114">
        <v>1.2820512820512819</v>
      </c>
      <c r="O17" s="114">
        <v>3.2051282051282048</v>
      </c>
      <c r="P17" s="114">
        <v>6.4102564102564097</v>
      </c>
      <c r="Q17" s="114">
        <v>13.461538461538462</v>
      </c>
      <c r="R17" s="114">
        <v>0</v>
      </c>
      <c r="S17" s="114">
        <v>0</v>
      </c>
      <c r="T17" s="114">
        <v>8.9743589743589745</v>
      </c>
      <c r="U17" s="114">
        <v>40.384615384615387</v>
      </c>
      <c r="V17" s="114">
        <v>19.871794871794872</v>
      </c>
      <c r="X17" s="108">
        <v>0</v>
      </c>
      <c r="Y17" s="108">
        <v>0</v>
      </c>
      <c r="Z17" s="108">
        <v>0</v>
      </c>
      <c r="AA17" s="108">
        <v>1</v>
      </c>
      <c r="AB17" s="108">
        <v>0</v>
      </c>
      <c r="AC17" s="108">
        <v>0</v>
      </c>
      <c r="AD17" s="108">
        <v>0</v>
      </c>
      <c r="AE17" s="108">
        <v>1</v>
      </c>
      <c r="AF17" s="108">
        <v>1</v>
      </c>
      <c r="AH17" s="108" t="s">
        <v>207</v>
      </c>
      <c r="AJ17" s="115" t="s">
        <v>248</v>
      </c>
      <c r="AK17" s="108" t="s">
        <v>237</v>
      </c>
      <c r="AL17" s="108" t="s">
        <v>248</v>
      </c>
      <c r="AM17" s="108" t="s">
        <v>252</v>
      </c>
      <c r="AN17" s="108" t="s">
        <v>256</v>
      </c>
      <c r="AO17" s="108" t="s">
        <v>253</v>
      </c>
      <c r="AP17" s="108" t="s">
        <v>257</v>
      </c>
      <c r="AQ17" s="108" t="str">
        <f t="shared" si="2"/>
        <v>Oac, Oca;Iac, Ica, Oac, Oca;Oac, Oca;Oca, Ica</v>
      </c>
      <c r="AR17" s="108" t="str">
        <f t="shared" si="3"/>
        <v>NVC, Oca;Oac, Oca², NVC</v>
      </c>
      <c r="AS17" s="108" t="s">
        <v>186</v>
      </c>
      <c r="AU17" s="108">
        <f t="shared" si="24"/>
        <v>7</v>
      </c>
      <c r="AV17" s="108">
        <f t="shared" si="4"/>
        <v>3</v>
      </c>
      <c r="AW17" s="108">
        <f t="shared" si="5"/>
        <v>7</v>
      </c>
      <c r="AX17" s="108">
        <f t="shared" si="6"/>
        <v>3</v>
      </c>
      <c r="AY17" s="108">
        <f t="shared" si="7"/>
        <v>1</v>
      </c>
      <c r="AZ17" s="108">
        <f t="shared" si="8"/>
        <v>7</v>
      </c>
      <c r="BA17" s="100">
        <f t="shared" si="9"/>
        <v>9</v>
      </c>
      <c r="BB17" s="100">
        <f t="shared" si="10"/>
        <v>5</v>
      </c>
      <c r="BD17" s="116">
        <f t="shared" si="11"/>
        <v>0.66666666666666663</v>
      </c>
      <c r="BE17" s="116">
        <f t="shared" si="12"/>
        <v>0.66666666666666663</v>
      </c>
      <c r="BF17" s="116">
        <f t="shared" si="12"/>
        <v>0.66666666666666663</v>
      </c>
      <c r="BG17" s="116">
        <f t="shared" si="12"/>
        <v>0.33333333333333331</v>
      </c>
      <c r="BH17" s="116">
        <f t="shared" si="12"/>
        <v>0.33333333333333331</v>
      </c>
      <c r="BI17" s="116">
        <f t="shared" si="12"/>
        <v>0.66666666666666663</v>
      </c>
      <c r="BJ17" s="116">
        <f t="shared" si="12"/>
        <v>1</v>
      </c>
      <c r="BK17" s="116">
        <f t="shared" si="13"/>
        <v>0.33333333333333331</v>
      </c>
      <c r="BL17" s="117"/>
      <c r="BM17" s="116">
        <f t="shared" si="14"/>
        <v>0.16666666666666666</v>
      </c>
      <c r="BN17" s="116">
        <f t="shared" si="15"/>
        <v>0.16666666666666666</v>
      </c>
      <c r="BO17" s="116">
        <f t="shared" si="15"/>
        <v>0.16666666666666666</v>
      </c>
      <c r="BP17" s="116">
        <f t="shared" si="15"/>
        <v>0.33333333333333331</v>
      </c>
      <c r="BQ17" s="116">
        <f t="shared" si="15"/>
        <v>0.33333333333333331</v>
      </c>
      <c r="BR17" s="116">
        <f t="shared" si="15"/>
        <v>0.16666666666666666</v>
      </c>
      <c r="BS17" s="116">
        <f t="shared" si="15"/>
        <v>0</v>
      </c>
      <c r="BT17" s="116">
        <f t="shared" si="16"/>
        <v>0.33333333333333331</v>
      </c>
      <c r="BU17" s="116"/>
      <c r="BV17" s="116">
        <f t="shared" si="17"/>
        <v>1</v>
      </c>
      <c r="BW17" s="116">
        <f t="shared" si="17"/>
        <v>0.66666666666666663</v>
      </c>
      <c r="BX17" s="116">
        <f t="shared" si="17"/>
        <v>1</v>
      </c>
      <c r="BY17" s="116">
        <f t="shared" si="17"/>
        <v>0.83333333333333337</v>
      </c>
      <c r="BZ17" s="116">
        <f t="shared" si="17"/>
        <v>0.66666666666666663</v>
      </c>
      <c r="CA17" s="116">
        <f t="shared" si="17"/>
        <v>1</v>
      </c>
      <c r="CB17" s="116">
        <f t="shared" si="17"/>
        <v>1</v>
      </c>
      <c r="CC17" s="116">
        <f t="shared" si="18"/>
        <v>1</v>
      </c>
      <c r="CD17" s="116"/>
      <c r="CE17" s="116">
        <f t="shared" si="19"/>
        <v>0</v>
      </c>
      <c r="CF17" s="116">
        <f t="shared" si="19"/>
        <v>0.33333333333333331</v>
      </c>
      <c r="CG17" s="116">
        <f t="shared" si="19"/>
        <v>0</v>
      </c>
      <c r="CH17" s="116">
        <f t="shared" si="19"/>
        <v>0.16666666666666666</v>
      </c>
      <c r="CI17" s="116">
        <f t="shared" si="19"/>
        <v>0.33333333333333331</v>
      </c>
      <c r="CJ17" s="116">
        <f t="shared" si="19"/>
        <v>0</v>
      </c>
      <c r="CK17" s="116">
        <f t="shared" si="19"/>
        <v>0</v>
      </c>
      <c r="CL17" s="116">
        <f t="shared" si="20"/>
        <v>0</v>
      </c>
      <c r="CN17" s="118">
        <f t="shared" si="21"/>
        <v>0.91666666666666663</v>
      </c>
      <c r="CO17" s="118">
        <f t="shared" si="21"/>
        <v>0.75</v>
      </c>
      <c r="CP17" s="118">
        <f t="shared" si="21"/>
        <v>0.91666666666666663</v>
      </c>
      <c r="CQ17" s="118">
        <f t="shared" si="21"/>
        <v>0.67499999999999993</v>
      </c>
      <c r="CR17" s="118">
        <f t="shared" si="21"/>
        <v>0.5</v>
      </c>
      <c r="CS17" s="118">
        <f t="shared" si="21"/>
        <v>0.91666666666666663</v>
      </c>
      <c r="CT17" s="118">
        <f t="shared" si="21"/>
        <v>1</v>
      </c>
      <c r="CU17" s="118">
        <f t="shared" si="21"/>
        <v>0.83333333333333326</v>
      </c>
      <c r="CV17" s="118"/>
      <c r="CW17" s="118">
        <f t="shared" si="22"/>
        <v>0.91666666666666663</v>
      </c>
      <c r="CX17" s="118">
        <f t="shared" si="22"/>
        <v>0.72222222222222221</v>
      </c>
      <c r="CY17" s="118">
        <f t="shared" si="22"/>
        <v>0.91666666666666663</v>
      </c>
      <c r="CZ17" s="118">
        <f t="shared" si="22"/>
        <v>0.66666666666666663</v>
      </c>
      <c r="DA17" s="118">
        <f t="shared" si="22"/>
        <v>0.5</v>
      </c>
      <c r="DB17" s="118">
        <f t="shared" si="22"/>
        <v>0.91666666666666663</v>
      </c>
      <c r="DC17" s="118">
        <f t="shared" si="22"/>
        <v>1</v>
      </c>
      <c r="DD17" s="118">
        <f t="shared" si="22"/>
        <v>0.83333333333333337</v>
      </c>
      <c r="DF17" s="119">
        <f t="shared" si="25"/>
        <v>0.83333333333333337</v>
      </c>
      <c r="DG17" s="119">
        <f t="shared" si="23"/>
        <v>0.66666666666666663</v>
      </c>
      <c r="DH17" s="119">
        <f t="shared" si="23"/>
        <v>0.83333333333333337</v>
      </c>
      <c r="DI17" s="119">
        <f t="shared" si="23"/>
        <v>0.58333333333333337</v>
      </c>
      <c r="DJ17" s="119">
        <f t="shared" si="23"/>
        <v>0.5</v>
      </c>
      <c r="DK17" s="119">
        <f t="shared" si="23"/>
        <v>0.83333333333333337</v>
      </c>
      <c r="DL17" s="119">
        <f t="shared" si="23"/>
        <v>1</v>
      </c>
      <c r="DM17" s="119">
        <f t="shared" si="23"/>
        <v>0.66666666666666663</v>
      </c>
    </row>
    <row r="18" spans="1:117">
      <c r="A18" s="120">
        <v>16</v>
      </c>
      <c r="B18" s="120" t="s">
        <v>19</v>
      </c>
      <c r="C18" s="113" t="str">
        <f t="shared" si="0"/>
        <v>Aba, Obc</v>
      </c>
      <c r="D18" s="114">
        <f t="shared" si="1"/>
        <v>1</v>
      </c>
      <c r="E18" s="114">
        <f t="shared" si="1"/>
        <v>3</v>
      </c>
      <c r="F18" s="114">
        <f t="shared" si="1"/>
        <v>9</v>
      </c>
      <c r="G18" s="114">
        <f t="shared" si="1"/>
        <v>54</v>
      </c>
      <c r="H18" s="114" t="str">
        <f t="shared" si="1"/>
        <v/>
      </c>
      <c r="I18" s="114" t="str">
        <f t="shared" si="1"/>
        <v/>
      </c>
      <c r="J18" s="114">
        <f t="shared" si="1"/>
        <v>4</v>
      </c>
      <c r="K18" s="114">
        <f t="shared" si="1"/>
        <v>7</v>
      </c>
      <c r="L18" s="114">
        <f t="shared" si="1"/>
        <v>14</v>
      </c>
      <c r="M18" s="114"/>
      <c r="N18" s="114">
        <v>0.64102564102564097</v>
      </c>
      <c r="O18" s="114">
        <v>2.5641025641025639</v>
      </c>
      <c r="P18" s="114">
        <v>8.9743589743589745</v>
      </c>
      <c r="Q18" s="114">
        <v>53.846153846153847</v>
      </c>
      <c r="R18" s="114">
        <v>0</v>
      </c>
      <c r="S18" s="114">
        <v>0</v>
      </c>
      <c r="T18" s="114">
        <v>3.8461538461538463</v>
      </c>
      <c r="U18" s="114">
        <v>7.0512820512820511</v>
      </c>
      <c r="V18" s="114">
        <v>14.102564102564102</v>
      </c>
      <c r="X18" s="108">
        <v>0</v>
      </c>
      <c r="Y18" s="108">
        <v>0</v>
      </c>
      <c r="Z18" s="108">
        <v>0</v>
      </c>
      <c r="AA18" s="108">
        <v>1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H18" s="108" t="s">
        <v>207</v>
      </c>
      <c r="AJ18" s="115" t="s">
        <v>248</v>
      </c>
      <c r="AK18" s="108" t="s">
        <v>237</v>
      </c>
      <c r="AL18" s="108" t="s">
        <v>248</v>
      </c>
      <c r="AM18" s="108" t="s">
        <v>249</v>
      </c>
      <c r="AN18" s="108" t="s">
        <v>182</v>
      </c>
      <c r="AO18" s="108" t="s">
        <v>258</v>
      </c>
      <c r="AP18" s="108" t="s">
        <v>259</v>
      </c>
      <c r="AQ18" s="108" t="str">
        <f t="shared" si="2"/>
        <v>Oac, Oca;Iac, Ica, Oac, Oca;Oac, Oca;Oac, Iac</v>
      </c>
      <c r="AR18" s="108" t="str">
        <f t="shared" si="3"/>
        <v>NVC, Oac;Oac², Oca, NVC</v>
      </c>
      <c r="AS18" s="108" t="s">
        <v>182</v>
      </c>
      <c r="AU18" s="108">
        <f t="shared" si="24"/>
        <v>7</v>
      </c>
      <c r="AV18" s="108">
        <f t="shared" si="4"/>
        <v>3</v>
      </c>
      <c r="AW18" s="108">
        <f t="shared" si="5"/>
        <v>7</v>
      </c>
      <c r="AX18" s="108">
        <f t="shared" si="6"/>
        <v>7</v>
      </c>
      <c r="AY18" s="108">
        <f t="shared" si="7"/>
        <v>9</v>
      </c>
      <c r="AZ18" s="108">
        <f t="shared" si="8"/>
        <v>7</v>
      </c>
      <c r="BA18" s="100">
        <f t="shared" si="9"/>
        <v>5</v>
      </c>
      <c r="BB18" s="100">
        <f t="shared" si="10"/>
        <v>9</v>
      </c>
      <c r="BD18" s="116">
        <f t="shared" si="11"/>
        <v>1</v>
      </c>
      <c r="BE18" s="116">
        <f t="shared" si="12"/>
        <v>1</v>
      </c>
      <c r="BF18" s="116">
        <f t="shared" si="12"/>
        <v>1</v>
      </c>
      <c r="BG18" s="116">
        <f t="shared" si="12"/>
        <v>1</v>
      </c>
      <c r="BH18" s="116">
        <f t="shared" si="12"/>
        <v>1</v>
      </c>
      <c r="BI18" s="116">
        <f t="shared" si="12"/>
        <v>1</v>
      </c>
      <c r="BJ18" s="116">
        <f t="shared" si="12"/>
        <v>1</v>
      </c>
      <c r="BK18" s="116">
        <f t="shared" si="13"/>
        <v>1</v>
      </c>
      <c r="BL18" s="117"/>
      <c r="BM18" s="116">
        <f t="shared" si="14"/>
        <v>0</v>
      </c>
      <c r="BN18" s="116">
        <f t="shared" si="15"/>
        <v>0</v>
      </c>
      <c r="BO18" s="116">
        <f t="shared" si="15"/>
        <v>0</v>
      </c>
      <c r="BP18" s="116">
        <f t="shared" si="15"/>
        <v>0</v>
      </c>
      <c r="BQ18" s="116">
        <f t="shared" si="15"/>
        <v>0</v>
      </c>
      <c r="BR18" s="116">
        <f t="shared" si="15"/>
        <v>0</v>
      </c>
      <c r="BS18" s="116">
        <f t="shared" si="15"/>
        <v>0</v>
      </c>
      <c r="BT18" s="116">
        <f t="shared" si="16"/>
        <v>0</v>
      </c>
      <c r="BU18" s="116"/>
      <c r="BV18" s="116">
        <f t="shared" si="17"/>
        <v>0.875</v>
      </c>
      <c r="BW18" s="116">
        <f t="shared" si="17"/>
        <v>0.625</v>
      </c>
      <c r="BX18" s="116">
        <f t="shared" si="17"/>
        <v>0.875</v>
      </c>
      <c r="BY18" s="116">
        <f t="shared" si="17"/>
        <v>0.875</v>
      </c>
      <c r="BZ18" s="116">
        <f t="shared" si="17"/>
        <v>1</v>
      </c>
      <c r="CA18" s="116">
        <f t="shared" si="17"/>
        <v>0.875</v>
      </c>
      <c r="CB18" s="116">
        <f t="shared" si="17"/>
        <v>0.75</v>
      </c>
      <c r="CC18" s="116">
        <f t="shared" si="18"/>
        <v>1</v>
      </c>
      <c r="CD18" s="116"/>
      <c r="CE18" s="116">
        <f t="shared" si="19"/>
        <v>0.125</v>
      </c>
      <c r="CF18" s="116">
        <f t="shared" si="19"/>
        <v>0.375</v>
      </c>
      <c r="CG18" s="116">
        <f t="shared" si="19"/>
        <v>0.125</v>
      </c>
      <c r="CH18" s="116">
        <f t="shared" si="19"/>
        <v>0.125</v>
      </c>
      <c r="CI18" s="116">
        <f t="shared" si="19"/>
        <v>0</v>
      </c>
      <c r="CJ18" s="116">
        <f t="shared" si="19"/>
        <v>0.125</v>
      </c>
      <c r="CK18" s="116">
        <f t="shared" si="19"/>
        <v>0.25</v>
      </c>
      <c r="CL18" s="116">
        <f t="shared" si="20"/>
        <v>0</v>
      </c>
      <c r="CN18" s="118">
        <f t="shared" si="21"/>
        <v>0.96875</v>
      </c>
      <c r="CO18" s="118">
        <f t="shared" si="21"/>
        <v>0.90625</v>
      </c>
      <c r="CP18" s="118">
        <f t="shared" si="21"/>
        <v>0.96875</v>
      </c>
      <c r="CQ18" s="118">
        <f t="shared" si="21"/>
        <v>0.96875</v>
      </c>
      <c r="CR18" s="118">
        <f t="shared" si="21"/>
        <v>1</v>
      </c>
      <c r="CS18" s="118">
        <f t="shared" si="21"/>
        <v>0.96875</v>
      </c>
      <c r="CT18" s="118">
        <f t="shared" si="21"/>
        <v>0.9375</v>
      </c>
      <c r="CU18" s="118">
        <f t="shared" si="21"/>
        <v>1</v>
      </c>
      <c r="CV18" s="118"/>
      <c r="CW18" s="118">
        <f t="shared" si="22"/>
        <v>0.96875</v>
      </c>
      <c r="CX18" s="118">
        <f t="shared" si="22"/>
        <v>0.90625</v>
      </c>
      <c r="CY18" s="118">
        <f t="shared" si="22"/>
        <v>0.96875</v>
      </c>
      <c r="CZ18" s="118">
        <f t="shared" si="22"/>
        <v>0.96875</v>
      </c>
      <c r="DA18" s="118">
        <f t="shared" si="22"/>
        <v>1</v>
      </c>
      <c r="DB18" s="118">
        <f t="shared" si="22"/>
        <v>0.96875</v>
      </c>
      <c r="DC18" s="118">
        <f t="shared" si="22"/>
        <v>0.9375</v>
      </c>
      <c r="DD18" s="118">
        <f t="shared" si="22"/>
        <v>1</v>
      </c>
      <c r="DF18" s="119">
        <f t="shared" si="25"/>
        <v>0.9375</v>
      </c>
      <c r="DG18" s="119">
        <f t="shared" si="23"/>
        <v>0.8125</v>
      </c>
      <c r="DH18" s="119">
        <f t="shared" si="23"/>
        <v>0.9375</v>
      </c>
      <c r="DI18" s="119">
        <f t="shared" si="23"/>
        <v>0.9375</v>
      </c>
      <c r="DJ18" s="119">
        <f t="shared" si="23"/>
        <v>1</v>
      </c>
      <c r="DK18" s="119">
        <f t="shared" si="23"/>
        <v>0.9375</v>
      </c>
      <c r="DL18" s="119">
        <f t="shared" si="23"/>
        <v>0.875</v>
      </c>
      <c r="DM18" s="119">
        <f t="shared" si="23"/>
        <v>1</v>
      </c>
    </row>
    <row r="19" spans="1:117">
      <c r="A19" s="120">
        <v>33</v>
      </c>
      <c r="B19" s="120" t="s">
        <v>39</v>
      </c>
      <c r="C19" s="113" t="str">
        <f t="shared" si="0"/>
        <v>Eab, Abc</v>
      </c>
      <c r="D19" s="114">
        <f t="shared" si="1"/>
        <v>1</v>
      </c>
      <c r="E19" s="114">
        <f t="shared" si="1"/>
        <v>71</v>
      </c>
      <c r="F19" s="114">
        <f t="shared" si="1"/>
        <v>1</v>
      </c>
      <c r="G19" s="114">
        <f t="shared" si="1"/>
        <v>1</v>
      </c>
      <c r="H19" s="114" t="str">
        <f t="shared" si="1"/>
        <v/>
      </c>
      <c r="I19" s="114">
        <f t="shared" si="1"/>
        <v>11</v>
      </c>
      <c r="J19" s="114" t="str">
        <f t="shared" si="1"/>
        <v/>
      </c>
      <c r="K19" s="114">
        <f t="shared" si="1"/>
        <v>3</v>
      </c>
      <c r="L19" s="114">
        <f t="shared" si="1"/>
        <v>10</v>
      </c>
      <c r="M19" s="114"/>
      <c r="N19" s="114">
        <v>0.64102564102564097</v>
      </c>
      <c r="O19" s="114">
        <v>70.512820512820511</v>
      </c>
      <c r="P19" s="114">
        <v>0.64102564102564097</v>
      </c>
      <c r="Q19" s="114">
        <v>1.2820512820512819</v>
      </c>
      <c r="R19" s="114">
        <v>0</v>
      </c>
      <c r="S19" s="114">
        <v>10.897435897435898</v>
      </c>
      <c r="T19" s="114">
        <v>0</v>
      </c>
      <c r="U19" s="114">
        <v>2.5641025641025639</v>
      </c>
      <c r="V19" s="114">
        <v>9.6153846153846168</v>
      </c>
      <c r="X19" s="108">
        <v>0</v>
      </c>
      <c r="Y19" s="108">
        <v>1</v>
      </c>
      <c r="Z19" s="108">
        <v>0</v>
      </c>
      <c r="AA19" s="108">
        <v>0</v>
      </c>
      <c r="AB19" s="108">
        <v>0</v>
      </c>
      <c r="AC19" s="108">
        <v>1</v>
      </c>
      <c r="AD19" s="108">
        <v>0</v>
      </c>
      <c r="AE19" s="108">
        <v>0</v>
      </c>
      <c r="AF19" s="108">
        <v>0</v>
      </c>
      <c r="AH19" s="108" t="s">
        <v>207</v>
      </c>
      <c r="AJ19" s="115" t="s">
        <v>222</v>
      </c>
      <c r="AK19" s="108" t="s">
        <v>222</v>
      </c>
      <c r="AL19" s="108" t="s">
        <v>187</v>
      </c>
      <c r="AM19" s="108" t="s">
        <v>223</v>
      </c>
      <c r="AN19" s="108" t="s">
        <v>260</v>
      </c>
      <c r="AO19" s="108" t="s">
        <v>227</v>
      </c>
      <c r="AP19" s="108" t="s">
        <v>261</v>
      </c>
      <c r="AQ19" s="108" t="str">
        <f t="shared" si="2"/>
        <v>Eac, Eca;Eac, Eca;NVC;Eac, Oac</v>
      </c>
      <c r="AR19" s="108" t="str">
        <f t="shared" si="3"/>
        <v>NVC, Eca;Eac, Eca, Oac, Oca³, NVC</v>
      </c>
      <c r="AS19" s="108" t="s">
        <v>262</v>
      </c>
      <c r="AU19" s="108">
        <f t="shared" si="24"/>
        <v>9</v>
      </c>
      <c r="AV19" s="108">
        <f t="shared" si="4"/>
        <v>9</v>
      </c>
      <c r="AW19" s="108">
        <f t="shared" si="5"/>
        <v>3</v>
      </c>
      <c r="AX19" s="108">
        <f t="shared" si="6"/>
        <v>5</v>
      </c>
      <c r="AY19" s="108">
        <f t="shared" si="7"/>
        <v>-1</v>
      </c>
      <c r="AZ19" s="108">
        <f t="shared" si="8"/>
        <v>5</v>
      </c>
      <c r="BA19" s="100">
        <f t="shared" si="9"/>
        <v>3</v>
      </c>
      <c r="BB19" s="100">
        <f t="shared" si="10"/>
        <v>5</v>
      </c>
      <c r="BD19" s="116">
        <f t="shared" si="11"/>
        <v>1</v>
      </c>
      <c r="BE19" s="116">
        <f t="shared" si="12"/>
        <v>1</v>
      </c>
      <c r="BF19" s="116">
        <f t="shared" si="12"/>
        <v>0</v>
      </c>
      <c r="BG19" s="116">
        <f t="shared" si="12"/>
        <v>0.5</v>
      </c>
      <c r="BH19" s="116">
        <f t="shared" si="12"/>
        <v>0</v>
      </c>
      <c r="BI19" s="116">
        <f t="shared" si="12"/>
        <v>0.5</v>
      </c>
      <c r="BJ19" s="116">
        <f t="shared" si="12"/>
        <v>1</v>
      </c>
      <c r="BK19" s="116">
        <f t="shared" si="13"/>
        <v>0.5</v>
      </c>
      <c r="BL19" s="117"/>
      <c r="BM19" s="116">
        <f t="shared" si="14"/>
        <v>0</v>
      </c>
      <c r="BN19" s="116">
        <f t="shared" si="15"/>
        <v>0</v>
      </c>
      <c r="BO19" s="116">
        <f t="shared" si="15"/>
        <v>0.2857142857142857</v>
      </c>
      <c r="BP19" s="116">
        <f t="shared" si="15"/>
        <v>0.14285714285714285</v>
      </c>
      <c r="BQ19" s="116">
        <f t="shared" si="15"/>
        <v>0.2857142857142857</v>
      </c>
      <c r="BR19" s="116">
        <f t="shared" si="15"/>
        <v>0.14285714285714285</v>
      </c>
      <c r="BS19" s="116">
        <f t="shared" si="15"/>
        <v>0</v>
      </c>
      <c r="BT19" s="116">
        <f t="shared" si="16"/>
        <v>0.14285714285714285</v>
      </c>
      <c r="BU19" s="116"/>
      <c r="BV19" s="116">
        <f t="shared" si="17"/>
        <v>1</v>
      </c>
      <c r="BW19" s="116">
        <f t="shared" si="17"/>
        <v>1</v>
      </c>
      <c r="BX19" s="116">
        <f t="shared" si="17"/>
        <v>0.8571428571428571</v>
      </c>
      <c r="BY19" s="116">
        <f t="shared" si="17"/>
        <v>0.8571428571428571</v>
      </c>
      <c r="BZ19" s="116">
        <f t="shared" si="17"/>
        <v>0.5714285714285714</v>
      </c>
      <c r="CA19" s="116">
        <f t="shared" si="17"/>
        <v>0.8571428571428571</v>
      </c>
      <c r="CB19" s="116">
        <f t="shared" si="17"/>
        <v>0.5714285714285714</v>
      </c>
      <c r="CC19" s="116">
        <f t="shared" si="18"/>
        <v>0.8571428571428571</v>
      </c>
      <c r="CD19" s="116"/>
      <c r="CE19" s="116">
        <f t="shared" si="19"/>
        <v>0</v>
      </c>
      <c r="CF19" s="116">
        <f t="shared" si="19"/>
        <v>0</v>
      </c>
      <c r="CG19" s="116">
        <f t="shared" si="19"/>
        <v>0.14285714285714285</v>
      </c>
      <c r="CH19" s="116">
        <f t="shared" si="19"/>
        <v>0.14285714285714285</v>
      </c>
      <c r="CI19" s="116">
        <f t="shared" si="19"/>
        <v>0.42857142857142855</v>
      </c>
      <c r="CJ19" s="116">
        <f t="shared" si="19"/>
        <v>0.14285714285714285</v>
      </c>
      <c r="CK19" s="116">
        <f t="shared" si="19"/>
        <v>0.42857142857142855</v>
      </c>
      <c r="CL19" s="116">
        <f t="shared" si="20"/>
        <v>0.14285714285714285</v>
      </c>
      <c r="CN19" s="118">
        <f t="shared" si="21"/>
        <v>1</v>
      </c>
      <c r="CO19" s="118">
        <f t="shared" si="21"/>
        <v>1</v>
      </c>
      <c r="CP19" s="118">
        <f t="shared" si="21"/>
        <v>0.7857142857142857</v>
      </c>
      <c r="CQ19" s="118">
        <f t="shared" si="21"/>
        <v>0.78273809523809523</v>
      </c>
      <c r="CR19" s="118">
        <f t="shared" si="21"/>
        <v>0.85714285714285721</v>
      </c>
      <c r="CS19" s="118">
        <f t="shared" si="21"/>
        <v>0.78273809523809523</v>
      </c>
      <c r="CT19" s="118">
        <f t="shared" si="21"/>
        <v>0.89285714285714279</v>
      </c>
      <c r="CU19" s="118">
        <f t="shared" si="21"/>
        <v>0.78273809523809523</v>
      </c>
      <c r="CV19" s="118"/>
      <c r="CW19" s="118">
        <f t="shared" si="22"/>
        <v>1</v>
      </c>
      <c r="CX19" s="118">
        <f t="shared" si="22"/>
        <v>1</v>
      </c>
      <c r="CY19" s="118" t="b">
        <f t="shared" si="22"/>
        <v>0</v>
      </c>
      <c r="CZ19" s="118">
        <f t="shared" si="22"/>
        <v>0.7678571428571429</v>
      </c>
      <c r="DA19" s="118" t="b">
        <f t="shared" si="22"/>
        <v>0</v>
      </c>
      <c r="DB19" s="118">
        <f t="shared" si="22"/>
        <v>0.7678571428571429</v>
      </c>
      <c r="DC19" s="118">
        <f t="shared" si="22"/>
        <v>0.89285714285714279</v>
      </c>
      <c r="DD19" s="118">
        <f t="shared" si="22"/>
        <v>0.7678571428571429</v>
      </c>
      <c r="DF19" s="119">
        <f t="shared" si="25"/>
        <v>1</v>
      </c>
      <c r="DG19" s="119">
        <f t="shared" si="23"/>
        <v>1</v>
      </c>
      <c r="DH19" s="119">
        <f t="shared" si="23"/>
        <v>0.42857142857142855</v>
      </c>
      <c r="DI19" s="119">
        <f t="shared" si="23"/>
        <v>0.67857142857142849</v>
      </c>
      <c r="DJ19" s="119">
        <f t="shared" si="23"/>
        <v>0.2857142857142857</v>
      </c>
      <c r="DK19" s="119">
        <f t="shared" si="23"/>
        <v>0.67857142857142849</v>
      </c>
      <c r="DL19" s="119">
        <f t="shared" si="23"/>
        <v>0.7857142857142857</v>
      </c>
      <c r="DM19" s="119">
        <f t="shared" si="23"/>
        <v>0.67857142857142849</v>
      </c>
    </row>
    <row r="20" spans="1:117">
      <c r="A20" s="120">
        <v>34</v>
      </c>
      <c r="B20" s="120" t="s">
        <v>27</v>
      </c>
      <c r="C20" s="113" t="str">
        <f t="shared" si="0"/>
        <v>Eba, Acb</v>
      </c>
      <c r="D20" s="114" t="str">
        <f t="shared" si="1"/>
        <v/>
      </c>
      <c r="E20" s="114">
        <f t="shared" si="1"/>
        <v>28</v>
      </c>
      <c r="F20" s="114">
        <f t="shared" si="1"/>
        <v>2</v>
      </c>
      <c r="G20" s="114">
        <f t="shared" si="1"/>
        <v>1</v>
      </c>
      <c r="H20" s="114">
        <f t="shared" si="1"/>
        <v>1</v>
      </c>
      <c r="I20" s="114">
        <f t="shared" si="1"/>
        <v>51</v>
      </c>
      <c r="J20" s="114" t="str">
        <f t="shared" si="1"/>
        <v/>
      </c>
      <c r="K20" s="114" t="str">
        <f t="shared" si="1"/>
        <v/>
      </c>
      <c r="L20" s="114">
        <f t="shared" si="1"/>
        <v>8</v>
      </c>
      <c r="M20" s="114"/>
      <c r="N20" s="114">
        <v>0</v>
      </c>
      <c r="O20" s="114">
        <v>27.564102564102566</v>
      </c>
      <c r="P20" s="114">
        <v>1.9230769230769231</v>
      </c>
      <c r="Q20" s="114">
        <v>1.2820512820512819</v>
      </c>
      <c r="R20" s="114">
        <v>1.2820512820512819</v>
      </c>
      <c r="S20" s="114">
        <v>50.641025641025635</v>
      </c>
      <c r="T20" s="114">
        <v>0</v>
      </c>
      <c r="U20" s="114">
        <v>0</v>
      </c>
      <c r="V20" s="114">
        <v>8.3333333333333321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1</v>
      </c>
      <c r="AD20" s="108">
        <v>0</v>
      </c>
      <c r="AE20" s="108">
        <v>0</v>
      </c>
      <c r="AF20" s="108">
        <v>0</v>
      </c>
      <c r="AH20" s="108" t="s">
        <v>207</v>
      </c>
      <c r="AJ20" s="115" t="s">
        <v>222</v>
      </c>
      <c r="AK20" s="108" t="s">
        <v>222</v>
      </c>
      <c r="AL20" s="108" t="s">
        <v>187</v>
      </c>
      <c r="AM20" s="108" t="s">
        <v>225</v>
      </c>
      <c r="AN20" s="108" t="s">
        <v>263</v>
      </c>
      <c r="AO20" s="108" t="s">
        <v>184</v>
      </c>
      <c r="AP20" s="108" t="s">
        <v>231</v>
      </c>
      <c r="AQ20" s="108" t="str">
        <f t="shared" si="2"/>
        <v>Eac, Eca;Eac, Eca;NVC;Eca, Oca</v>
      </c>
      <c r="AR20" s="108" t="str">
        <f t="shared" si="3"/>
        <v>Eca;Eca, Eac</v>
      </c>
      <c r="AS20" s="108" t="s">
        <v>231</v>
      </c>
      <c r="AU20" s="108">
        <f t="shared" si="24"/>
        <v>7</v>
      </c>
      <c r="AV20" s="108">
        <f t="shared" si="4"/>
        <v>7</v>
      </c>
      <c r="AW20" s="108">
        <f t="shared" si="5"/>
        <v>5</v>
      </c>
      <c r="AX20" s="108">
        <f t="shared" si="6"/>
        <v>7</v>
      </c>
      <c r="AY20" s="108">
        <f t="shared" si="7"/>
        <v>3</v>
      </c>
      <c r="AZ20" s="108">
        <f t="shared" si="8"/>
        <v>9</v>
      </c>
      <c r="BA20" s="100">
        <f t="shared" si="9"/>
        <v>7</v>
      </c>
      <c r="BB20" s="100">
        <f t="shared" si="10"/>
        <v>7</v>
      </c>
      <c r="BD20" s="116">
        <f t="shared" si="11"/>
        <v>1</v>
      </c>
      <c r="BE20" s="116">
        <f t="shared" si="12"/>
        <v>1</v>
      </c>
      <c r="BF20" s="116">
        <f t="shared" si="12"/>
        <v>0</v>
      </c>
      <c r="BG20" s="116">
        <f t="shared" si="12"/>
        <v>1</v>
      </c>
      <c r="BH20" s="116">
        <f t="shared" si="12"/>
        <v>1</v>
      </c>
      <c r="BI20" s="116">
        <f t="shared" si="12"/>
        <v>1</v>
      </c>
      <c r="BJ20" s="116">
        <f t="shared" si="12"/>
        <v>1</v>
      </c>
      <c r="BK20" s="116">
        <f t="shared" si="13"/>
        <v>1</v>
      </c>
      <c r="BL20" s="117"/>
      <c r="BM20" s="116">
        <f t="shared" si="14"/>
        <v>0</v>
      </c>
      <c r="BN20" s="116">
        <f t="shared" si="15"/>
        <v>0</v>
      </c>
      <c r="BO20" s="116">
        <f t="shared" si="15"/>
        <v>0.125</v>
      </c>
      <c r="BP20" s="116">
        <f t="shared" si="15"/>
        <v>0</v>
      </c>
      <c r="BQ20" s="116">
        <f t="shared" si="15"/>
        <v>0</v>
      </c>
      <c r="BR20" s="116">
        <f t="shared" si="15"/>
        <v>0</v>
      </c>
      <c r="BS20" s="116">
        <f t="shared" si="15"/>
        <v>0</v>
      </c>
      <c r="BT20" s="116">
        <f t="shared" si="16"/>
        <v>0</v>
      </c>
      <c r="BU20" s="116"/>
      <c r="BV20" s="116">
        <f t="shared" si="17"/>
        <v>0.875</v>
      </c>
      <c r="BW20" s="116">
        <f t="shared" si="17"/>
        <v>0.875</v>
      </c>
      <c r="BX20" s="116">
        <f t="shared" si="17"/>
        <v>0.875</v>
      </c>
      <c r="BY20" s="116">
        <f t="shared" si="17"/>
        <v>0.875</v>
      </c>
      <c r="BZ20" s="116">
        <f t="shared" si="17"/>
        <v>0.625</v>
      </c>
      <c r="CA20" s="116">
        <f t="shared" si="17"/>
        <v>1</v>
      </c>
      <c r="CB20" s="116">
        <f t="shared" si="17"/>
        <v>0.875</v>
      </c>
      <c r="CC20" s="116">
        <f t="shared" si="18"/>
        <v>0.875</v>
      </c>
      <c r="CD20" s="116"/>
      <c r="CE20" s="116">
        <f t="shared" si="19"/>
        <v>0.125</v>
      </c>
      <c r="CF20" s="116">
        <f t="shared" si="19"/>
        <v>0.125</v>
      </c>
      <c r="CG20" s="116">
        <f t="shared" si="19"/>
        <v>0.125</v>
      </c>
      <c r="CH20" s="116">
        <f t="shared" si="19"/>
        <v>0.125</v>
      </c>
      <c r="CI20" s="116">
        <f t="shared" si="19"/>
        <v>0.375</v>
      </c>
      <c r="CJ20" s="116">
        <f t="shared" si="19"/>
        <v>0</v>
      </c>
      <c r="CK20" s="116">
        <f t="shared" si="19"/>
        <v>0.125</v>
      </c>
      <c r="CL20" s="116">
        <f t="shared" si="20"/>
        <v>0.125</v>
      </c>
      <c r="CN20" s="118">
        <f t="shared" si="21"/>
        <v>0.96875</v>
      </c>
      <c r="CO20" s="118">
        <f t="shared" si="21"/>
        <v>0.96875</v>
      </c>
      <c r="CP20" s="118">
        <f t="shared" si="21"/>
        <v>0.78125</v>
      </c>
      <c r="CQ20" s="118">
        <f t="shared" si="21"/>
        <v>0.96875</v>
      </c>
      <c r="CR20" s="118">
        <f t="shared" si="21"/>
        <v>0.90625</v>
      </c>
      <c r="CS20" s="118">
        <f t="shared" si="21"/>
        <v>1</v>
      </c>
      <c r="CT20" s="118">
        <f t="shared" si="21"/>
        <v>0.96875</v>
      </c>
      <c r="CU20" s="118">
        <f t="shared" si="21"/>
        <v>0.96875</v>
      </c>
      <c r="CV20" s="118"/>
      <c r="CW20" s="118">
        <f t="shared" si="22"/>
        <v>0.96875</v>
      </c>
      <c r="CX20" s="118">
        <f t="shared" si="22"/>
        <v>0.96875</v>
      </c>
      <c r="CY20" s="118" t="b">
        <f t="shared" si="22"/>
        <v>0</v>
      </c>
      <c r="CZ20" s="118">
        <f t="shared" si="22"/>
        <v>0.96875</v>
      </c>
      <c r="DA20" s="118">
        <f t="shared" si="22"/>
        <v>0.90625</v>
      </c>
      <c r="DB20" s="118">
        <f t="shared" si="22"/>
        <v>1</v>
      </c>
      <c r="DC20" s="118">
        <f t="shared" si="22"/>
        <v>0.96875</v>
      </c>
      <c r="DD20" s="118">
        <f t="shared" si="22"/>
        <v>0.96875</v>
      </c>
      <c r="DF20" s="119">
        <f t="shared" si="25"/>
        <v>0.9375</v>
      </c>
      <c r="DG20" s="119">
        <f t="shared" si="23"/>
        <v>0.9375</v>
      </c>
      <c r="DH20" s="119">
        <f t="shared" si="23"/>
        <v>0.4375</v>
      </c>
      <c r="DI20" s="119">
        <f t="shared" si="23"/>
        <v>0.9375</v>
      </c>
      <c r="DJ20" s="119">
        <f t="shared" si="23"/>
        <v>0.8125</v>
      </c>
      <c r="DK20" s="119">
        <f t="shared" si="23"/>
        <v>1</v>
      </c>
      <c r="DL20" s="119">
        <f t="shared" si="23"/>
        <v>0.9375</v>
      </c>
      <c r="DM20" s="119">
        <f t="shared" si="23"/>
        <v>0.9375</v>
      </c>
    </row>
    <row r="21" spans="1:117">
      <c r="A21" s="120">
        <v>35</v>
      </c>
      <c r="B21" s="120" t="s">
        <v>28</v>
      </c>
      <c r="C21" s="113" t="str">
        <f t="shared" si="0"/>
        <v>Eab, Acb</v>
      </c>
      <c r="D21" s="114" t="str">
        <f t="shared" si="1"/>
        <v/>
      </c>
      <c r="E21" s="114">
        <f t="shared" si="1"/>
        <v>63</v>
      </c>
      <c r="F21" s="114">
        <f t="shared" si="1"/>
        <v>1</v>
      </c>
      <c r="G21" s="114">
        <f t="shared" si="1"/>
        <v>1</v>
      </c>
      <c r="H21" s="114" t="str">
        <f t="shared" si="1"/>
        <v/>
      </c>
      <c r="I21" s="114">
        <f t="shared" si="1"/>
        <v>17</v>
      </c>
      <c r="J21" s="114" t="str">
        <f t="shared" si="1"/>
        <v/>
      </c>
      <c r="K21" s="114">
        <f t="shared" si="1"/>
        <v>3</v>
      </c>
      <c r="L21" s="114">
        <f t="shared" si="1"/>
        <v>10</v>
      </c>
      <c r="M21" s="114"/>
      <c r="N21" s="114">
        <v>0</v>
      </c>
      <c r="O21" s="114">
        <v>63.46153846153846</v>
      </c>
      <c r="P21" s="114">
        <v>1.2820512820512819</v>
      </c>
      <c r="Q21" s="114">
        <v>0.64102564102564097</v>
      </c>
      <c r="R21" s="114">
        <v>0</v>
      </c>
      <c r="S21" s="114">
        <v>16.666666666666664</v>
      </c>
      <c r="T21" s="114">
        <v>0</v>
      </c>
      <c r="U21" s="114">
        <v>2.5641025641025639</v>
      </c>
      <c r="V21" s="114">
        <v>10.256410256410255</v>
      </c>
      <c r="X21" s="108">
        <v>0</v>
      </c>
      <c r="Y21" s="108">
        <v>1</v>
      </c>
      <c r="Z21" s="108">
        <v>0</v>
      </c>
      <c r="AA21" s="108">
        <v>0</v>
      </c>
      <c r="AB21" s="108">
        <v>0</v>
      </c>
      <c r="AC21" s="108">
        <v>1</v>
      </c>
      <c r="AD21" s="108">
        <v>0</v>
      </c>
      <c r="AE21" s="108">
        <v>0</v>
      </c>
      <c r="AF21" s="108">
        <v>0</v>
      </c>
      <c r="AH21" s="108" t="s">
        <v>207</v>
      </c>
      <c r="AJ21" s="115" t="s">
        <v>222</v>
      </c>
      <c r="AK21" s="108" t="s">
        <v>222</v>
      </c>
      <c r="AL21" s="108" t="s">
        <v>187</v>
      </c>
      <c r="AM21" s="108" t="s">
        <v>223</v>
      </c>
      <c r="AN21" s="108" t="s">
        <v>263</v>
      </c>
      <c r="AO21" s="108" t="s">
        <v>227</v>
      </c>
      <c r="AP21" s="108" t="s">
        <v>222</v>
      </c>
      <c r="AQ21" s="108" t="str">
        <f t="shared" si="2"/>
        <v>Eac, Eca;Eac, Eca;NVC;Eac, Oac</v>
      </c>
      <c r="AR21" s="108" t="str">
        <f t="shared" si="3"/>
        <v>NVC, Eca;Eac, Eca</v>
      </c>
      <c r="AS21" s="108" t="s">
        <v>222</v>
      </c>
      <c r="AU21" s="108">
        <f t="shared" si="24"/>
        <v>9</v>
      </c>
      <c r="AV21" s="108">
        <f t="shared" si="4"/>
        <v>9</v>
      </c>
      <c r="AW21" s="108">
        <f t="shared" si="5"/>
        <v>3</v>
      </c>
      <c r="AX21" s="108">
        <f t="shared" si="6"/>
        <v>5</v>
      </c>
      <c r="AY21" s="108">
        <f t="shared" si="7"/>
        <v>5</v>
      </c>
      <c r="AZ21" s="108">
        <f t="shared" si="8"/>
        <v>5</v>
      </c>
      <c r="BA21" s="100">
        <f t="shared" si="9"/>
        <v>9</v>
      </c>
      <c r="BB21" s="100">
        <f t="shared" si="10"/>
        <v>9</v>
      </c>
      <c r="BD21" s="116">
        <f t="shared" si="11"/>
        <v>1</v>
      </c>
      <c r="BE21" s="116">
        <f t="shared" si="12"/>
        <v>1</v>
      </c>
      <c r="BF21" s="116">
        <f t="shared" si="12"/>
        <v>0</v>
      </c>
      <c r="BG21" s="116">
        <f t="shared" si="12"/>
        <v>0.5</v>
      </c>
      <c r="BH21" s="116">
        <f t="shared" si="12"/>
        <v>1</v>
      </c>
      <c r="BI21" s="116">
        <f t="shared" si="12"/>
        <v>0.5</v>
      </c>
      <c r="BJ21" s="116">
        <f t="shared" si="12"/>
        <v>1</v>
      </c>
      <c r="BK21" s="116">
        <f t="shared" si="13"/>
        <v>1</v>
      </c>
      <c r="BL21" s="117"/>
      <c r="BM21" s="116">
        <f t="shared" si="14"/>
        <v>0</v>
      </c>
      <c r="BN21" s="116">
        <f t="shared" si="15"/>
        <v>0</v>
      </c>
      <c r="BO21" s="116">
        <f t="shared" si="15"/>
        <v>0.2857142857142857</v>
      </c>
      <c r="BP21" s="116">
        <f t="shared" si="15"/>
        <v>0.14285714285714285</v>
      </c>
      <c r="BQ21" s="116">
        <f t="shared" si="15"/>
        <v>0</v>
      </c>
      <c r="BR21" s="116">
        <f t="shared" si="15"/>
        <v>0.14285714285714285</v>
      </c>
      <c r="BS21" s="116">
        <f t="shared" si="15"/>
        <v>0</v>
      </c>
      <c r="BT21" s="116">
        <f t="shared" si="16"/>
        <v>0</v>
      </c>
      <c r="BU21" s="116"/>
      <c r="BV21" s="116">
        <f t="shared" si="17"/>
        <v>1</v>
      </c>
      <c r="BW21" s="116">
        <f t="shared" si="17"/>
        <v>1</v>
      </c>
      <c r="BX21" s="116">
        <f t="shared" si="17"/>
        <v>0.8571428571428571</v>
      </c>
      <c r="BY21" s="116">
        <f t="shared" si="17"/>
        <v>0.8571428571428571</v>
      </c>
      <c r="BZ21" s="116">
        <f t="shared" si="17"/>
        <v>0.7142857142857143</v>
      </c>
      <c r="CA21" s="116">
        <f t="shared" si="17"/>
        <v>0.8571428571428571</v>
      </c>
      <c r="CB21" s="116">
        <f t="shared" si="17"/>
        <v>1</v>
      </c>
      <c r="CC21" s="116">
        <f t="shared" si="18"/>
        <v>1</v>
      </c>
      <c r="CD21" s="116"/>
      <c r="CE21" s="116">
        <f t="shared" si="19"/>
        <v>0</v>
      </c>
      <c r="CF21" s="116">
        <f t="shared" si="19"/>
        <v>0</v>
      </c>
      <c r="CG21" s="116">
        <f t="shared" si="19"/>
        <v>0.14285714285714285</v>
      </c>
      <c r="CH21" s="116">
        <f t="shared" si="19"/>
        <v>0.14285714285714285</v>
      </c>
      <c r="CI21" s="116">
        <f t="shared" si="19"/>
        <v>0.2857142857142857</v>
      </c>
      <c r="CJ21" s="116">
        <f t="shared" si="19"/>
        <v>0.14285714285714285</v>
      </c>
      <c r="CK21" s="116">
        <f t="shared" si="19"/>
        <v>0</v>
      </c>
      <c r="CL21" s="116">
        <f t="shared" si="20"/>
        <v>0</v>
      </c>
      <c r="CN21" s="118">
        <f t="shared" si="21"/>
        <v>1</v>
      </c>
      <c r="CO21" s="118">
        <f t="shared" si="21"/>
        <v>1</v>
      </c>
      <c r="CP21" s="118">
        <f t="shared" si="21"/>
        <v>0.7857142857142857</v>
      </c>
      <c r="CQ21" s="118">
        <f t="shared" si="21"/>
        <v>0.78273809523809523</v>
      </c>
      <c r="CR21" s="118">
        <f t="shared" si="21"/>
        <v>0.9285714285714286</v>
      </c>
      <c r="CS21" s="118">
        <f t="shared" si="21"/>
        <v>0.78273809523809523</v>
      </c>
      <c r="CT21" s="118">
        <f t="shared" si="21"/>
        <v>1</v>
      </c>
      <c r="CU21" s="118">
        <f t="shared" si="21"/>
        <v>1</v>
      </c>
      <c r="CV21" s="118"/>
      <c r="CW21" s="118">
        <f t="shared" si="22"/>
        <v>1</v>
      </c>
      <c r="CX21" s="118">
        <f t="shared" si="22"/>
        <v>1</v>
      </c>
      <c r="CY21" s="118" t="b">
        <f t="shared" si="22"/>
        <v>0</v>
      </c>
      <c r="CZ21" s="118">
        <f t="shared" si="22"/>
        <v>0.7678571428571429</v>
      </c>
      <c r="DA21" s="118">
        <f t="shared" si="22"/>
        <v>0.9285714285714286</v>
      </c>
      <c r="DB21" s="118">
        <f t="shared" si="22"/>
        <v>0.7678571428571429</v>
      </c>
      <c r="DC21" s="118">
        <f t="shared" si="22"/>
        <v>1</v>
      </c>
      <c r="DD21" s="118">
        <f t="shared" si="22"/>
        <v>1</v>
      </c>
      <c r="DF21" s="119">
        <f t="shared" si="25"/>
        <v>1</v>
      </c>
      <c r="DG21" s="119">
        <f t="shared" si="23"/>
        <v>1</v>
      </c>
      <c r="DH21" s="119">
        <f t="shared" si="23"/>
        <v>0.42857142857142855</v>
      </c>
      <c r="DI21" s="119">
        <f t="shared" si="23"/>
        <v>0.67857142857142849</v>
      </c>
      <c r="DJ21" s="119">
        <f t="shared" si="23"/>
        <v>0.85714285714285721</v>
      </c>
      <c r="DK21" s="119">
        <f t="shared" si="23"/>
        <v>0.67857142857142849</v>
      </c>
      <c r="DL21" s="119">
        <f t="shared" si="23"/>
        <v>1</v>
      </c>
      <c r="DM21" s="119">
        <f t="shared" si="23"/>
        <v>1</v>
      </c>
    </row>
    <row r="22" spans="1:117">
      <c r="A22" s="120">
        <v>36</v>
      </c>
      <c r="B22" s="120" t="s">
        <v>35</v>
      </c>
      <c r="C22" s="113" t="str">
        <f t="shared" si="0"/>
        <v>Eba, Abc</v>
      </c>
      <c r="D22" s="114">
        <f t="shared" si="1"/>
        <v>1</v>
      </c>
      <c r="E22" s="114">
        <f t="shared" si="1"/>
        <v>45</v>
      </c>
      <c r="F22" s="114">
        <f t="shared" si="1"/>
        <v>3</v>
      </c>
      <c r="G22" s="114">
        <f t="shared" si="1"/>
        <v>1</v>
      </c>
      <c r="H22" s="114" t="str">
        <f t="shared" si="1"/>
        <v/>
      </c>
      <c r="I22" s="114">
        <f t="shared" si="1"/>
        <v>21</v>
      </c>
      <c r="J22" s="114" t="str">
        <f t="shared" si="1"/>
        <v/>
      </c>
      <c r="K22" s="114">
        <f t="shared" si="1"/>
        <v>9</v>
      </c>
      <c r="L22" s="114">
        <f t="shared" si="1"/>
        <v>16</v>
      </c>
      <c r="M22" s="114"/>
      <c r="N22" s="114">
        <v>0.64102564102564097</v>
      </c>
      <c r="O22" s="114">
        <v>44.871794871794876</v>
      </c>
      <c r="P22" s="114">
        <v>2.5641025641025639</v>
      </c>
      <c r="Q22" s="114">
        <v>1.2820512820512819</v>
      </c>
      <c r="R22" s="114">
        <v>0</v>
      </c>
      <c r="S22" s="114">
        <v>21.153846153846153</v>
      </c>
      <c r="T22" s="114">
        <v>0</v>
      </c>
      <c r="U22" s="114">
        <v>8.9743589743589745</v>
      </c>
      <c r="V22" s="114">
        <v>16.025641025641026</v>
      </c>
      <c r="X22" s="108">
        <v>0</v>
      </c>
      <c r="Y22" s="108">
        <v>1</v>
      </c>
      <c r="Z22" s="108">
        <v>0</v>
      </c>
      <c r="AA22" s="108">
        <v>0</v>
      </c>
      <c r="AB22" s="108">
        <v>0</v>
      </c>
      <c r="AC22" s="108">
        <v>1</v>
      </c>
      <c r="AD22" s="108">
        <v>0</v>
      </c>
      <c r="AE22" s="108">
        <v>0</v>
      </c>
      <c r="AF22" s="108">
        <v>1</v>
      </c>
      <c r="AH22" s="108" t="s">
        <v>207</v>
      </c>
      <c r="AJ22" s="115" t="s">
        <v>222</v>
      </c>
      <c r="AK22" s="108" t="s">
        <v>222</v>
      </c>
      <c r="AL22" s="108" t="s">
        <v>187</v>
      </c>
      <c r="AM22" s="108" t="s">
        <v>225</v>
      </c>
      <c r="AN22" s="108" t="s">
        <v>260</v>
      </c>
      <c r="AO22" s="108" t="s">
        <v>227</v>
      </c>
      <c r="AP22" s="108" t="s">
        <v>261</v>
      </c>
      <c r="AQ22" s="108" t="str">
        <f t="shared" si="2"/>
        <v>Eac, Eca;Eac, Eca;NVC;Eca, Oca</v>
      </c>
      <c r="AR22" s="108" t="str">
        <f t="shared" si="3"/>
        <v>NVC, Eca;Eac, Eca, Oac, Oca³, NVC</v>
      </c>
      <c r="AS22" s="108" t="s">
        <v>264</v>
      </c>
      <c r="AU22" s="108">
        <f t="shared" si="24"/>
        <v>7</v>
      </c>
      <c r="AV22" s="108">
        <f t="shared" si="4"/>
        <v>7</v>
      </c>
      <c r="AW22" s="108">
        <f t="shared" si="5"/>
        <v>5</v>
      </c>
      <c r="AX22" s="108">
        <f t="shared" si="6"/>
        <v>3</v>
      </c>
      <c r="AY22" s="108">
        <f t="shared" si="7"/>
        <v>-3</v>
      </c>
      <c r="AZ22" s="108">
        <f t="shared" si="8"/>
        <v>7</v>
      </c>
      <c r="BA22" s="100">
        <f t="shared" si="9"/>
        <v>5</v>
      </c>
      <c r="BB22" s="100">
        <f t="shared" si="10"/>
        <v>7</v>
      </c>
      <c r="BD22" s="116">
        <f t="shared" si="11"/>
        <v>0.66666666666666663</v>
      </c>
      <c r="BE22" s="116">
        <f t="shared" si="12"/>
        <v>0.66666666666666663</v>
      </c>
      <c r="BF22" s="116">
        <f t="shared" si="12"/>
        <v>0.33333333333333331</v>
      </c>
      <c r="BG22" s="116">
        <f t="shared" si="12"/>
        <v>0.33333333333333331</v>
      </c>
      <c r="BH22" s="116">
        <f t="shared" si="12"/>
        <v>0</v>
      </c>
      <c r="BI22" s="116">
        <f t="shared" si="12"/>
        <v>0.66666666666666663</v>
      </c>
      <c r="BJ22" s="116">
        <f t="shared" si="12"/>
        <v>1</v>
      </c>
      <c r="BK22" s="116">
        <f t="shared" si="13"/>
        <v>1</v>
      </c>
      <c r="BL22" s="117"/>
      <c r="BM22" s="116">
        <f t="shared" si="14"/>
        <v>0.16666666666666666</v>
      </c>
      <c r="BN22" s="116">
        <f t="shared" si="15"/>
        <v>0.16666666666666666</v>
      </c>
      <c r="BO22" s="116">
        <f t="shared" si="15"/>
        <v>0.33333333333333331</v>
      </c>
      <c r="BP22" s="116">
        <f t="shared" si="15"/>
        <v>0.33333333333333331</v>
      </c>
      <c r="BQ22" s="116">
        <f t="shared" si="15"/>
        <v>0.5</v>
      </c>
      <c r="BR22" s="116">
        <f t="shared" si="15"/>
        <v>0.16666666666666666</v>
      </c>
      <c r="BS22" s="116">
        <f t="shared" si="15"/>
        <v>0</v>
      </c>
      <c r="BT22" s="116">
        <f t="shared" si="16"/>
        <v>0</v>
      </c>
      <c r="BU22" s="116"/>
      <c r="BV22" s="116">
        <f t="shared" si="17"/>
        <v>1</v>
      </c>
      <c r="BW22" s="116">
        <f t="shared" si="17"/>
        <v>1</v>
      </c>
      <c r="BX22" s="116">
        <f t="shared" si="17"/>
        <v>1</v>
      </c>
      <c r="BY22" s="116">
        <f t="shared" si="17"/>
        <v>0.83333333333333337</v>
      </c>
      <c r="BZ22" s="116">
        <f t="shared" si="17"/>
        <v>0.5</v>
      </c>
      <c r="CA22" s="116">
        <f t="shared" si="17"/>
        <v>1</v>
      </c>
      <c r="CB22" s="116">
        <f t="shared" si="17"/>
        <v>0.66666666666666663</v>
      </c>
      <c r="CC22" s="116">
        <f t="shared" si="18"/>
        <v>0.83333333333333337</v>
      </c>
      <c r="CD22" s="116"/>
      <c r="CE22" s="116">
        <f t="shared" si="19"/>
        <v>0</v>
      </c>
      <c r="CF22" s="116">
        <f t="shared" si="19"/>
        <v>0</v>
      </c>
      <c r="CG22" s="116">
        <f t="shared" si="19"/>
        <v>0</v>
      </c>
      <c r="CH22" s="116">
        <f t="shared" si="19"/>
        <v>0.16666666666666666</v>
      </c>
      <c r="CI22" s="116">
        <f t="shared" si="19"/>
        <v>0.5</v>
      </c>
      <c r="CJ22" s="116">
        <f t="shared" si="19"/>
        <v>0</v>
      </c>
      <c r="CK22" s="116">
        <f t="shared" si="19"/>
        <v>0.33333333333333331</v>
      </c>
      <c r="CL22" s="116">
        <f t="shared" si="20"/>
        <v>0.16666666666666666</v>
      </c>
      <c r="CN22" s="118">
        <f t="shared" si="21"/>
        <v>0.91666666666666663</v>
      </c>
      <c r="CO22" s="118">
        <f t="shared" si="21"/>
        <v>0.91666666666666663</v>
      </c>
      <c r="CP22" s="118">
        <f t="shared" si="21"/>
        <v>0.83333333333333326</v>
      </c>
      <c r="CQ22" s="118">
        <f t="shared" si="21"/>
        <v>0.67499999999999993</v>
      </c>
      <c r="CR22" s="118">
        <f t="shared" si="21"/>
        <v>0.875</v>
      </c>
      <c r="CS22" s="118">
        <f t="shared" si="21"/>
        <v>0.91666666666666663</v>
      </c>
      <c r="CT22" s="118">
        <f t="shared" si="21"/>
        <v>0.91666666666666674</v>
      </c>
      <c r="CU22" s="118">
        <f t="shared" si="21"/>
        <v>0.95833333333333326</v>
      </c>
      <c r="CV22" s="118"/>
      <c r="CW22" s="118">
        <f t="shared" si="22"/>
        <v>0.91666666666666663</v>
      </c>
      <c r="CX22" s="118">
        <f t="shared" si="22"/>
        <v>0.91666666666666663</v>
      </c>
      <c r="CY22" s="118">
        <f t="shared" si="22"/>
        <v>0.83333333333333337</v>
      </c>
      <c r="CZ22" s="118">
        <f t="shared" si="22"/>
        <v>0.66666666666666663</v>
      </c>
      <c r="DA22" s="118" t="b">
        <f t="shared" si="22"/>
        <v>0</v>
      </c>
      <c r="DB22" s="118">
        <f t="shared" si="22"/>
        <v>0.91666666666666663</v>
      </c>
      <c r="DC22" s="118">
        <f t="shared" si="22"/>
        <v>0.91666666666666674</v>
      </c>
      <c r="DD22" s="118">
        <f t="shared" si="22"/>
        <v>0.95833333333333337</v>
      </c>
      <c r="DF22" s="119">
        <f t="shared" si="25"/>
        <v>0.83333333333333337</v>
      </c>
      <c r="DG22" s="119">
        <f t="shared" si="23"/>
        <v>0.83333333333333337</v>
      </c>
      <c r="DH22" s="119">
        <f t="shared" si="23"/>
        <v>0.66666666666666663</v>
      </c>
      <c r="DI22" s="119">
        <f t="shared" si="23"/>
        <v>0.58333333333333337</v>
      </c>
      <c r="DJ22" s="119">
        <f t="shared" si="23"/>
        <v>0.25</v>
      </c>
      <c r="DK22" s="119">
        <f t="shared" si="23"/>
        <v>0.83333333333333337</v>
      </c>
      <c r="DL22" s="119">
        <f t="shared" si="23"/>
        <v>0.83333333333333337</v>
      </c>
      <c r="DM22" s="119">
        <f t="shared" si="23"/>
        <v>0.91666666666666663</v>
      </c>
    </row>
    <row r="23" spans="1:117">
      <c r="A23" s="120">
        <v>41</v>
      </c>
      <c r="B23" s="120" t="s">
        <v>60</v>
      </c>
      <c r="C23" s="113" t="str">
        <f t="shared" si="0"/>
        <v>Eab, Ebc</v>
      </c>
      <c r="D23" s="114" t="str">
        <f t="shared" si="1"/>
        <v/>
      </c>
      <c r="E23" s="114">
        <f t="shared" si="1"/>
        <v>46</v>
      </c>
      <c r="F23" s="114">
        <f t="shared" si="1"/>
        <v>1</v>
      </c>
      <c r="G23" s="114" t="str">
        <f t="shared" si="1"/>
        <v/>
      </c>
      <c r="H23" s="114" t="str">
        <f t="shared" si="1"/>
        <v/>
      </c>
      <c r="I23" s="114">
        <f t="shared" si="1"/>
        <v>3</v>
      </c>
      <c r="J23" s="114" t="str">
        <f t="shared" si="1"/>
        <v/>
      </c>
      <c r="K23" s="114" t="str">
        <f t="shared" si="1"/>
        <v/>
      </c>
      <c r="L23" s="114">
        <f t="shared" si="1"/>
        <v>44</v>
      </c>
      <c r="M23" s="114"/>
      <c r="N23" s="114">
        <v>0</v>
      </c>
      <c r="O23" s="114">
        <v>46.153846153846153</v>
      </c>
      <c r="P23" s="114">
        <v>0.64102564102564097</v>
      </c>
      <c r="Q23" s="114">
        <v>0</v>
      </c>
      <c r="R23" s="114">
        <v>0</v>
      </c>
      <c r="S23" s="114">
        <v>3.2051282051282048</v>
      </c>
      <c r="T23" s="114">
        <v>0</v>
      </c>
      <c r="U23" s="114">
        <v>0</v>
      </c>
      <c r="V23" s="114">
        <v>44.230769230769226</v>
      </c>
      <c r="X23" s="108">
        <v>0</v>
      </c>
      <c r="Y23" s="108">
        <v>1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1</v>
      </c>
      <c r="AH23" s="108" t="s">
        <v>111</v>
      </c>
      <c r="AJ23" s="115" t="s">
        <v>222</v>
      </c>
      <c r="AK23" s="108" t="s">
        <v>222</v>
      </c>
      <c r="AL23" s="108" t="s">
        <v>187</v>
      </c>
      <c r="AM23" s="108" t="s">
        <v>265</v>
      </c>
      <c r="AN23" s="108" t="s">
        <v>187</v>
      </c>
      <c r="AO23" s="108" t="s">
        <v>233</v>
      </c>
      <c r="AP23" s="108" t="s">
        <v>266</v>
      </c>
      <c r="AQ23" s="108" t="str">
        <f t="shared" si="2"/>
        <v>Eac, Eca;Eac, Eca;NVC;Eac, Eca, Oac, Oca</v>
      </c>
      <c r="AR23" s="108" t="str">
        <f t="shared" si="3"/>
        <v>NVC, Eac;Eac, Eca, NVC²</v>
      </c>
      <c r="AS23" s="108" t="s">
        <v>262</v>
      </c>
      <c r="AU23" s="108">
        <f t="shared" si="24"/>
        <v>5</v>
      </c>
      <c r="AV23" s="108">
        <f t="shared" si="4"/>
        <v>5</v>
      </c>
      <c r="AW23" s="108">
        <f t="shared" si="5"/>
        <v>7</v>
      </c>
      <c r="AX23" s="108">
        <f t="shared" si="6"/>
        <v>1</v>
      </c>
      <c r="AY23" s="108">
        <f t="shared" si="7"/>
        <v>7</v>
      </c>
      <c r="AZ23" s="108">
        <f t="shared" si="8"/>
        <v>9</v>
      </c>
      <c r="BA23" s="100">
        <f t="shared" si="9"/>
        <v>7</v>
      </c>
      <c r="BB23" s="100">
        <f t="shared" si="10"/>
        <v>9</v>
      </c>
      <c r="BD23" s="116">
        <f t="shared" si="11"/>
        <v>0.5</v>
      </c>
      <c r="BE23" s="116">
        <f t="shared" si="12"/>
        <v>0.5</v>
      </c>
      <c r="BF23" s="116">
        <f t="shared" si="12"/>
        <v>0.5</v>
      </c>
      <c r="BG23" s="116">
        <f t="shared" si="12"/>
        <v>0.5</v>
      </c>
      <c r="BH23" s="116">
        <f t="shared" si="12"/>
        <v>0.5</v>
      </c>
      <c r="BI23" s="116">
        <f t="shared" si="12"/>
        <v>1</v>
      </c>
      <c r="BJ23" s="116">
        <f t="shared" si="12"/>
        <v>1</v>
      </c>
      <c r="BK23" s="116">
        <f t="shared" si="13"/>
        <v>1</v>
      </c>
      <c r="BL23" s="117"/>
      <c r="BM23" s="116">
        <f t="shared" si="14"/>
        <v>0.14285714285714285</v>
      </c>
      <c r="BN23" s="116">
        <f t="shared" si="15"/>
        <v>0.14285714285714285</v>
      </c>
      <c r="BO23" s="116">
        <f t="shared" si="15"/>
        <v>0.14285714285714285</v>
      </c>
      <c r="BP23" s="116">
        <f t="shared" si="15"/>
        <v>0.14285714285714285</v>
      </c>
      <c r="BQ23" s="116">
        <f t="shared" si="15"/>
        <v>0.14285714285714285</v>
      </c>
      <c r="BR23" s="116">
        <f t="shared" si="15"/>
        <v>0</v>
      </c>
      <c r="BS23" s="116">
        <f t="shared" si="15"/>
        <v>0</v>
      </c>
      <c r="BT23" s="116">
        <f t="shared" si="16"/>
        <v>0</v>
      </c>
      <c r="BU23" s="116"/>
      <c r="BV23" s="116">
        <f t="shared" si="17"/>
        <v>0.8571428571428571</v>
      </c>
      <c r="BW23" s="116">
        <f t="shared" si="17"/>
        <v>0.8571428571428571</v>
      </c>
      <c r="BX23" s="116">
        <f t="shared" si="17"/>
        <v>1</v>
      </c>
      <c r="BY23" s="116">
        <f t="shared" si="17"/>
        <v>0.5714285714285714</v>
      </c>
      <c r="BZ23" s="116">
        <f t="shared" si="17"/>
        <v>1</v>
      </c>
      <c r="CA23" s="116">
        <f t="shared" si="17"/>
        <v>1</v>
      </c>
      <c r="CB23" s="116">
        <f t="shared" si="17"/>
        <v>0.8571428571428571</v>
      </c>
      <c r="CC23" s="116">
        <f t="shared" si="18"/>
        <v>1</v>
      </c>
      <c r="CD23" s="116"/>
      <c r="CE23" s="116">
        <f t="shared" si="19"/>
        <v>0.14285714285714285</v>
      </c>
      <c r="CF23" s="116">
        <f t="shared" si="19"/>
        <v>0.14285714285714285</v>
      </c>
      <c r="CG23" s="116">
        <f t="shared" si="19"/>
        <v>0</v>
      </c>
      <c r="CH23" s="116">
        <f t="shared" si="19"/>
        <v>0.42857142857142855</v>
      </c>
      <c r="CI23" s="116">
        <f t="shared" si="19"/>
        <v>0</v>
      </c>
      <c r="CJ23" s="116">
        <f t="shared" si="19"/>
        <v>0</v>
      </c>
      <c r="CK23" s="116">
        <f t="shared" si="19"/>
        <v>0.14285714285714285</v>
      </c>
      <c r="CL23" s="116">
        <f t="shared" si="20"/>
        <v>0</v>
      </c>
      <c r="CN23" s="118">
        <f t="shared" si="21"/>
        <v>0.78273809523809523</v>
      </c>
      <c r="CO23" s="118">
        <f t="shared" si="21"/>
        <v>0.78273809523809523</v>
      </c>
      <c r="CP23" s="118">
        <f t="shared" si="21"/>
        <v>0.875</v>
      </c>
      <c r="CQ23" s="118">
        <f t="shared" si="21"/>
        <v>0.5669642857142857</v>
      </c>
      <c r="CR23" s="118">
        <f t="shared" si="21"/>
        <v>0.875</v>
      </c>
      <c r="CS23" s="118">
        <f t="shared" si="21"/>
        <v>1</v>
      </c>
      <c r="CT23" s="118">
        <f t="shared" si="21"/>
        <v>0.9642857142857143</v>
      </c>
      <c r="CU23" s="118">
        <f t="shared" si="21"/>
        <v>1</v>
      </c>
      <c r="CV23" s="118"/>
      <c r="CW23" s="118">
        <f t="shared" si="22"/>
        <v>0.7678571428571429</v>
      </c>
      <c r="CX23" s="118">
        <f t="shared" si="22"/>
        <v>0.7678571428571429</v>
      </c>
      <c r="CY23" s="118">
        <f t="shared" si="22"/>
        <v>0.875</v>
      </c>
      <c r="CZ23" s="118">
        <f t="shared" si="22"/>
        <v>0.5535714285714286</v>
      </c>
      <c r="DA23" s="118">
        <f t="shared" si="22"/>
        <v>0.875</v>
      </c>
      <c r="DB23" s="118">
        <f t="shared" si="22"/>
        <v>1</v>
      </c>
      <c r="DC23" s="118">
        <f t="shared" si="22"/>
        <v>0.9642857142857143</v>
      </c>
      <c r="DD23" s="118">
        <f t="shared" si="22"/>
        <v>1</v>
      </c>
      <c r="DF23" s="119">
        <f t="shared" si="25"/>
        <v>0.67857142857142849</v>
      </c>
      <c r="DG23" s="119">
        <f t="shared" si="23"/>
        <v>0.67857142857142849</v>
      </c>
      <c r="DH23" s="119">
        <f t="shared" si="23"/>
        <v>0.75</v>
      </c>
      <c r="DI23" s="119">
        <f t="shared" si="23"/>
        <v>0.5357142857142857</v>
      </c>
      <c r="DJ23" s="119">
        <f t="shared" si="23"/>
        <v>0.75</v>
      </c>
      <c r="DK23" s="119">
        <f t="shared" si="23"/>
        <v>1</v>
      </c>
      <c r="DL23" s="119">
        <f t="shared" si="23"/>
        <v>0.9285714285714286</v>
      </c>
      <c r="DM23" s="119">
        <f t="shared" si="23"/>
        <v>1</v>
      </c>
    </row>
    <row r="24" spans="1:117">
      <c r="A24" s="120">
        <v>42</v>
      </c>
      <c r="B24" s="120" t="s">
        <v>71</v>
      </c>
      <c r="C24" s="113" t="str">
        <f t="shared" si="0"/>
        <v>Eba, Ecb</v>
      </c>
      <c r="D24" s="114">
        <f t="shared" si="1"/>
        <v>1</v>
      </c>
      <c r="E24" s="114">
        <f t="shared" si="1"/>
        <v>28</v>
      </c>
      <c r="F24" s="114" t="str">
        <f t="shared" si="1"/>
        <v/>
      </c>
      <c r="G24" s="114" t="str">
        <f t="shared" si="1"/>
        <v/>
      </c>
      <c r="H24" s="114" t="str">
        <f t="shared" si="1"/>
        <v/>
      </c>
      <c r="I24" s="114">
        <f t="shared" si="1"/>
        <v>22</v>
      </c>
      <c r="J24" s="114" t="str">
        <f t="shared" si="1"/>
        <v/>
      </c>
      <c r="K24" s="114" t="str">
        <f t="shared" si="1"/>
        <v/>
      </c>
      <c r="L24" s="114">
        <f t="shared" si="1"/>
        <v>44</v>
      </c>
      <c r="M24" s="114"/>
      <c r="N24" s="114">
        <v>1.2820512820512819</v>
      </c>
      <c r="O24" s="114">
        <v>28.205128205128204</v>
      </c>
      <c r="P24" s="114">
        <v>0</v>
      </c>
      <c r="Q24" s="114">
        <v>0</v>
      </c>
      <c r="R24" s="114">
        <v>0</v>
      </c>
      <c r="S24" s="114">
        <v>22.435897435897438</v>
      </c>
      <c r="T24" s="114">
        <v>0</v>
      </c>
      <c r="U24" s="114">
        <v>0</v>
      </c>
      <c r="V24" s="114">
        <v>44.230769230769226</v>
      </c>
      <c r="X24" s="108">
        <v>0</v>
      </c>
      <c r="Y24" s="108">
        <v>1</v>
      </c>
      <c r="Z24" s="108">
        <v>0</v>
      </c>
      <c r="AA24" s="108">
        <v>0</v>
      </c>
      <c r="AB24" s="108">
        <v>0</v>
      </c>
      <c r="AC24" s="108">
        <v>1</v>
      </c>
      <c r="AD24" s="108">
        <v>0</v>
      </c>
      <c r="AE24" s="108">
        <v>0</v>
      </c>
      <c r="AF24" s="108">
        <v>1</v>
      </c>
      <c r="AH24" s="108" t="s">
        <v>111</v>
      </c>
      <c r="AJ24" s="115" t="s">
        <v>222</v>
      </c>
      <c r="AK24" s="108" t="s">
        <v>222</v>
      </c>
      <c r="AL24" s="108" t="s">
        <v>187</v>
      </c>
      <c r="AM24" s="108" t="s">
        <v>265</v>
      </c>
      <c r="AN24" s="108" t="s">
        <v>187</v>
      </c>
      <c r="AO24" s="108" t="s">
        <v>227</v>
      </c>
      <c r="AP24" s="108" t="s">
        <v>267</v>
      </c>
      <c r="AQ24" s="108" t="str">
        <f t="shared" si="2"/>
        <v>Eac, Eca;Eac, Eca;NVC;Eac, Eca, Oac, Oca</v>
      </c>
      <c r="AR24" s="108" t="str">
        <f t="shared" si="3"/>
        <v>NVC, Eca;Eca, Eac, NVC²</v>
      </c>
      <c r="AS24" s="108" t="s">
        <v>268</v>
      </c>
      <c r="AU24" s="108">
        <f t="shared" si="24"/>
        <v>7</v>
      </c>
      <c r="AV24" s="108">
        <f t="shared" si="4"/>
        <v>7</v>
      </c>
      <c r="AW24" s="108">
        <f t="shared" si="5"/>
        <v>5</v>
      </c>
      <c r="AX24" s="108">
        <f t="shared" si="6"/>
        <v>3</v>
      </c>
      <c r="AY24" s="108">
        <f t="shared" si="7"/>
        <v>5</v>
      </c>
      <c r="AZ24" s="108">
        <f t="shared" si="8"/>
        <v>7</v>
      </c>
      <c r="BA24" s="100">
        <f t="shared" si="9"/>
        <v>9</v>
      </c>
      <c r="BB24" s="100">
        <f t="shared" si="10"/>
        <v>9</v>
      </c>
      <c r="BD24" s="116">
        <f t="shared" si="11"/>
        <v>0.66666666666666663</v>
      </c>
      <c r="BE24" s="116">
        <f t="shared" si="12"/>
        <v>0.66666666666666663</v>
      </c>
      <c r="BF24" s="116">
        <f t="shared" si="12"/>
        <v>0.33333333333333331</v>
      </c>
      <c r="BG24" s="116">
        <f t="shared" si="12"/>
        <v>0.66666666666666663</v>
      </c>
      <c r="BH24" s="116">
        <f t="shared" si="12"/>
        <v>0.33333333333333331</v>
      </c>
      <c r="BI24" s="116">
        <f t="shared" si="12"/>
        <v>0.66666666666666663</v>
      </c>
      <c r="BJ24" s="116">
        <f t="shared" si="12"/>
        <v>1</v>
      </c>
      <c r="BK24" s="116">
        <f t="shared" si="13"/>
        <v>1</v>
      </c>
      <c r="BL24" s="117"/>
      <c r="BM24" s="116">
        <f t="shared" si="14"/>
        <v>0.16666666666666666</v>
      </c>
      <c r="BN24" s="116">
        <f t="shared" si="15"/>
        <v>0.16666666666666666</v>
      </c>
      <c r="BO24" s="116">
        <f t="shared" si="15"/>
        <v>0.33333333333333331</v>
      </c>
      <c r="BP24" s="116">
        <f t="shared" si="15"/>
        <v>0.16666666666666666</v>
      </c>
      <c r="BQ24" s="116">
        <f t="shared" si="15"/>
        <v>0.33333333333333331</v>
      </c>
      <c r="BR24" s="116">
        <f t="shared" si="15"/>
        <v>0.16666666666666666</v>
      </c>
      <c r="BS24" s="116">
        <f t="shared" si="15"/>
        <v>0</v>
      </c>
      <c r="BT24" s="116">
        <f t="shared" si="16"/>
        <v>0</v>
      </c>
      <c r="BU24" s="116"/>
      <c r="BV24" s="116">
        <f t="shared" si="17"/>
        <v>1</v>
      </c>
      <c r="BW24" s="116">
        <f t="shared" si="17"/>
        <v>1</v>
      </c>
      <c r="BX24" s="116">
        <f t="shared" si="17"/>
        <v>1</v>
      </c>
      <c r="BY24" s="116">
        <f t="shared" si="17"/>
        <v>0.66666666666666663</v>
      </c>
      <c r="BZ24" s="116">
        <f t="shared" si="17"/>
        <v>1</v>
      </c>
      <c r="CA24" s="116">
        <f t="shared" si="17"/>
        <v>1</v>
      </c>
      <c r="CB24" s="116">
        <f t="shared" si="17"/>
        <v>1</v>
      </c>
      <c r="CC24" s="116">
        <f t="shared" si="18"/>
        <v>1</v>
      </c>
      <c r="CD24" s="116"/>
      <c r="CE24" s="116">
        <f t="shared" si="19"/>
        <v>0</v>
      </c>
      <c r="CF24" s="116">
        <f t="shared" si="19"/>
        <v>0</v>
      </c>
      <c r="CG24" s="116">
        <f t="shared" si="19"/>
        <v>0</v>
      </c>
      <c r="CH24" s="116">
        <f t="shared" si="19"/>
        <v>0.33333333333333331</v>
      </c>
      <c r="CI24" s="116">
        <f t="shared" si="19"/>
        <v>0</v>
      </c>
      <c r="CJ24" s="116">
        <f t="shared" si="19"/>
        <v>0</v>
      </c>
      <c r="CK24" s="116">
        <f t="shared" si="19"/>
        <v>0</v>
      </c>
      <c r="CL24" s="116">
        <f t="shared" si="20"/>
        <v>0</v>
      </c>
      <c r="CN24" s="118">
        <f t="shared" si="21"/>
        <v>0.91666666666666663</v>
      </c>
      <c r="CO24" s="118">
        <f t="shared" si="21"/>
        <v>0.91666666666666663</v>
      </c>
      <c r="CP24" s="118">
        <f t="shared" si="21"/>
        <v>0.83333333333333326</v>
      </c>
      <c r="CQ24" s="118">
        <f t="shared" si="21"/>
        <v>0.75</v>
      </c>
      <c r="CR24" s="118">
        <f t="shared" si="21"/>
        <v>0.83333333333333326</v>
      </c>
      <c r="CS24" s="118">
        <f t="shared" si="21"/>
        <v>0.91666666666666663</v>
      </c>
      <c r="CT24" s="118">
        <f t="shared" si="21"/>
        <v>1</v>
      </c>
      <c r="CU24" s="118">
        <f t="shared" si="21"/>
        <v>1</v>
      </c>
      <c r="CV24" s="118"/>
      <c r="CW24" s="118">
        <f t="shared" si="22"/>
        <v>0.91666666666666663</v>
      </c>
      <c r="CX24" s="118">
        <f t="shared" si="22"/>
        <v>0.91666666666666663</v>
      </c>
      <c r="CY24" s="118">
        <f t="shared" si="22"/>
        <v>0.83333333333333337</v>
      </c>
      <c r="CZ24" s="118">
        <f t="shared" si="22"/>
        <v>0.72222222222222221</v>
      </c>
      <c r="DA24" s="118">
        <f t="shared" si="22"/>
        <v>0.83333333333333337</v>
      </c>
      <c r="DB24" s="118">
        <f t="shared" si="22"/>
        <v>0.91666666666666663</v>
      </c>
      <c r="DC24" s="118">
        <f t="shared" si="22"/>
        <v>1</v>
      </c>
      <c r="DD24" s="118">
        <f t="shared" si="22"/>
        <v>1</v>
      </c>
      <c r="DF24" s="119">
        <f t="shared" si="25"/>
        <v>0.83333333333333337</v>
      </c>
      <c r="DG24" s="119">
        <f t="shared" si="23"/>
        <v>0.83333333333333337</v>
      </c>
      <c r="DH24" s="119">
        <f t="shared" si="23"/>
        <v>0.66666666666666663</v>
      </c>
      <c r="DI24" s="119">
        <f t="shared" si="23"/>
        <v>0.66666666666666663</v>
      </c>
      <c r="DJ24" s="119">
        <f t="shared" si="23"/>
        <v>0.66666666666666663</v>
      </c>
      <c r="DK24" s="119">
        <f t="shared" si="23"/>
        <v>0.83333333333333337</v>
      </c>
      <c r="DL24" s="119">
        <f t="shared" si="23"/>
        <v>1</v>
      </c>
      <c r="DM24" s="119">
        <f t="shared" si="23"/>
        <v>1</v>
      </c>
    </row>
    <row r="25" spans="1:117">
      <c r="A25" s="120">
        <v>43</v>
      </c>
      <c r="B25" s="120" t="s">
        <v>73</v>
      </c>
      <c r="C25" s="113" t="str">
        <f t="shared" si="0"/>
        <v>Eab, Ecb</v>
      </c>
      <c r="D25" s="114">
        <f t="shared" si="1"/>
        <v>1</v>
      </c>
      <c r="E25" s="114">
        <f t="shared" si="1"/>
        <v>17</v>
      </c>
      <c r="F25" s="114">
        <f t="shared" si="1"/>
        <v>1</v>
      </c>
      <c r="G25" s="114" t="str">
        <f t="shared" si="1"/>
        <v/>
      </c>
      <c r="H25" s="114" t="str">
        <f t="shared" si="1"/>
        <v/>
      </c>
      <c r="I25" s="114">
        <f t="shared" si="1"/>
        <v>2</v>
      </c>
      <c r="J25" s="114" t="str">
        <f t="shared" si="1"/>
        <v/>
      </c>
      <c r="K25" s="114" t="str">
        <f t="shared" si="1"/>
        <v/>
      </c>
      <c r="L25" s="114">
        <f t="shared" si="1"/>
        <v>76</v>
      </c>
      <c r="M25" s="114"/>
      <c r="N25" s="114">
        <v>0.64102564102564097</v>
      </c>
      <c r="O25" s="114">
        <v>16.666666666666664</v>
      </c>
      <c r="P25" s="114">
        <v>1.2820512820512819</v>
      </c>
      <c r="Q25" s="114">
        <v>0</v>
      </c>
      <c r="R25" s="114">
        <v>0</v>
      </c>
      <c r="S25" s="114">
        <v>1.9230769230769231</v>
      </c>
      <c r="T25" s="114">
        <v>0</v>
      </c>
      <c r="U25" s="114">
        <v>0</v>
      </c>
      <c r="V25" s="114">
        <v>76.28205128205127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1</v>
      </c>
      <c r="AH25" s="108" t="s">
        <v>111</v>
      </c>
      <c r="AJ25" s="115" t="s">
        <v>222</v>
      </c>
      <c r="AK25" s="108" t="s">
        <v>222</v>
      </c>
      <c r="AL25" s="108" t="s">
        <v>187</v>
      </c>
      <c r="AM25" s="108" t="s">
        <v>265</v>
      </c>
      <c r="AN25" s="108" t="s">
        <v>187</v>
      </c>
      <c r="AO25" s="108" t="s">
        <v>215</v>
      </c>
      <c r="AP25" s="108" t="s">
        <v>266</v>
      </c>
      <c r="AQ25" s="108" t="str">
        <f t="shared" si="2"/>
        <v>Eac, Eca;Eac, Eca;NVC;Eac, Eca, Oac, Oca</v>
      </c>
      <c r="AR25" s="108" t="str">
        <f t="shared" si="3"/>
        <v>NVC, Iac, Aca;Eac, Eca, NVC²</v>
      </c>
      <c r="AS25" s="108" t="s">
        <v>262</v>
      </c>
      <c r="AU25" s="108">
        <f t="shared" si="24"/>
        <v>3</v>
      </c>
      <c r="AV25" s="108">
        <f t="shared" si="4"/>
        <v>3</v>
      </c>
      <c r="AW25" s="108">
        <f t="shared" si="5"/>
        <v>9</v>
      </c>
      <c r="AX25" s="108">
        <f t="shared" si="6"/>
        <v>-1</v>
      </c>
      <c r="AY25" s="108">
        <f t="shared" si="7"/>
        <v>9</v>
      </c>
      <c r="AZ25" s="108">
        <f t="shared" si="8"/>
        <v>5</v>
      </c>
      <c r="BA25" s="100">
        <f t="shared" si="9"/>
        <v>5</v>
      </c>
      <c r="BB25" s="100">
        <f t="shared" si="10"/>
        <v>7</v>
      </c>
      <c r="BD25" s="116">
        <f t="shared" si="11"/>
        <v>0</v>
      </c>
      <c r="BE25" s="116">
        <f t="shared" si="12"/>
        <v>0</v>
      </c>
      <c r="BF25" s="116">
        <f t="shared" si="12"/>
        <v>1</v>
      </c>
      <c r="BG25" s="116">
        <f t="shared" si="12"/>
        <v>0</v>
      </c>
      <c r="BH25" s="116">
        <f t="shared" si="12"/>
        <v>1</v>
      </c>
      <c r="BI25" s="116">
        <f t="shared" si="12"/>
        <v>1</v>
      </c>
      <c r="BJ25" s="116">
        <f t="shared" si="12"/>
        <v>1</v>
      </c>
      <c r="BK25" s="116">
        <f t="shared" si="13"/>
        <v>1</v>
      </c>
      <c r="BL25" s="117"/>
      <c r="BM25" s="116">
        <f t="shared" si="14"/>
        <v>0.125</v>
      </c>
      <c r="BN25" s="116">
        <f t="shared" si="15"/>
        <v>0.125</v>
      </c>
      <c r="BO25" s="116">
        <f t="shared" si="15"/>
        <v>0</v>
      </c>
      <c r="BP25" s="116">
        <f t="shared" si="15"/>
        <v>0.125</v>
      </c>
      <c r="BQ25" s="116">
        <f t="shared" si="15"/>
        <v>0</v>
      </c>
      <c r="BR25" s="116">
        <f t="shared" si="15"/>
        <v>0</v>
      </c>
      <c r="BS25" s="116">
        <f t="shared" si="15"/>
        <v>0</v>
      </c>
      <c r="BT25" s="116">
        <f t="shared" si="16"/>
        <v>0</v>
      </c>
      <c r="BU25" s="116"/>
      <c r="BV25" s="116">
        <f t="shared" si="17"/>
        <v>0.75</v>
      </c>
      <c r="BW25" s="116">
        <f t="shared" si="17"/>
        <v>0.75</v>
      </c>
      <c r="BX25" s="116">
        <f t="shared" si="17"/>
        <v>1</v>
      </c>
      <c r="BY25" s="116">
        <f t="shared" si="17"/>
        <v>0.5</v>
      </c>
      <c r="BZ25" s="116">
        <f t="shared" si="17"/>
        <v>1</v>
      </c>
      <c r="CA25" s="116">
        <f t="shared" si="17"/>
        <v>0.75</v>
      </c>
      <c r="CB25" s="116">
        <f t="shared" si="17"/>
        <v>0.75</v>
      </c>
      <c r="CC25" s="116">
        <f t="shared" si="18"/>
        <v>0.875</v>
      </c>
      <c r="CD25" s="116"/>
      <c r="CE25" s="116">
        <f t="shared" si="19"/>
        <v>0.25</v>
      </c>
      <c r="CF25" s="116">
        <f t="shared" si="19"/>
        <v>0.25</v>
      </c>
      <c r="CG25" s="116">
        <f t="shared" si="19"/>
        <v>0</v>
      </c>
      <c r="CH25" s="116">
        <f t="shared" si="19"/>
        <v>0.5</v>
      </c>
      <c r="CI25" s="116">
        <f t="shared" si="19"/>
        <v>0</v>
      </c>
      <c r="CJ25" s="116">
        <f t="shared" si="19"/>
        <v>0.25</v>
      </c>
      <c r="CK25" s="116">
        <f t="shared" si="19"/>
        <v>0.25</v>
      </c>
      <c r="CL25" s="116">
        <f t="shared" si="20"/>
        <v>0.125</v>
      </c>
      <c r="CN25" s="118">
        <f t="shared" si="21"/>
        <v>0.8125</v>
      </c>
      <c r="CO25" s="118">
        <f t="shared" si="21"/>
        <v>0.8125</v>
      </c>
      <c r="CP25" s="118">
        <f t="shared" si="21"/>
        <v>1</v>
      </c>
      <c r="CQ25" s="118">
        <f t="shared" si="21"/>
        <v>0.875</v>
      </c>
      <c r="CR25" s="118">
        <f t="shared" si="21"/>
        <v>1</v>
      </c>
      <c r="CS25" s="118">
        <f t="shared" si="21"/>
        <v>0.9375</v>
      </c>
      <c r="CT25" s="118">
        <f t="shared" si="21"/>
        <v>0.9375</v>
      </c>
      <c r="CU25" s="118">
        <f t="shared" si="21"/>
        <v>0.96875</v>
      </c>
      <c r="CV25" s="118"/>
      <c r="CW25" s="118" t="b">
        <f t="shared" si="22"/>
        <v>0</v>
      </c>
      <c r="CX25" s="118" t="b">
        <f t="shared" si="22"/>
        <v>0</v>
      </c>
      <c r="CY25" s="118">
        <f t="shared" si="22"/>
        <v>1</v>
      </c>
      <c r="CZ25" s="118" t="b">
        <f t="shared" si="22"/>
        <v>0</v>
      </c>
      <c r="DA25" s="118">
        <f t="shared" si="22"/>
        <v>1</v>
      </c>
      <c r="DB25" s="118">
        <f t="shared" si="22"/>
        <v>0.9375</v>
      </c>
      <c r="DC25" s="118">
        <f t="shared" si="22"/>
        <v>0.9375</v>
      </c>
      <c r="DD25" s="118">
        <f t="shared" si="22"/>
        <v>0.96875</v>
      </c>
      <c r="DF25" s="119">
        <f t="shared" si="25"/>
        <v>0.375</v>
      </c>
      <c r="DG25" s="119">
        <f t="shared" si="23"/>
        <v>0.375</v>
      </c>
      <c r="DH25" s="119">
        <f t="shared" si="23"/>
        <v>1</v>
      </c>
      <c r="DI25" s="119">
        <f t="shared" si="23"/>
        <v>0.25</v>
      </c>
      <c r="DJ25" s="119">
        <f t="shared" si="23"/>
        <v>1</v>
      </c>
      <c r="DK25" s="119">
        <f t="shared" si="23"/>
        <v>0.875</v>
      </c>
      <c r="DL25" s="119">
        <f t="shared" si="23"/>
        <v>0.875</v>
      </c>
      <c r="DM25" s="119">
        <f t="shared" si="23"/>
        <v>0.9375</v>
      </c>
    </row>
    <row r="26" spans="1:117">
      <c r="A26" s="120">
        <v>44</v>
      </c>
      <c r="B26" s="120" t="s">
        <v>54</v>
      </c>
      <c r="C26" s="113" t="str">
        <f t="shared" si="0"/>
        <v>Eba, Ebc</v>
      </c>
      <c r="D26" s="114">
        <f t="shared" si="1"/>
        <v>1</v>
      </c>
      <c r="E26" s="114">
        <f t="shared" si="1"/>
        <v>22</v>
      </c>
      <c r="F26" s="114">
        <f t="shared" si="1"/>
        <v>1</v>
      </c>
      <c r="G26" s="114">
        <f t="shared" si="1"/>
        <v>3</v>
      </c>
      <c r="H26" s="114" t="str">
        <f t="shared" si="1"/>
        <v/>
      </c>
      <c r="I26" s="114">
        <f t="shared" si="1"/>
        <v>3</v>
      </c>
      <c r="J26" s="114" t="str">
        <f t="shared" si="1"/>
        <v/>
      </c>
      <c r="K26" s="114" t="str">
        <f t="shared" si="1"/>
        <v/>
      </c>
      <c r="L26" s="114">
        <f t="shared" si="1"/>
        <v>66</v>
      </c>
      <c r="M26" s="114"/>
      <c r="N26" s="114">
        <v>0.64102564102564097</v>
      </c>
      <c r="O26" s="114">
        <v>22.435897435897438</v>
      </c>
      <c r="P26" s="114">
        <v>1.2820512820512819</v>
      </c>
      <c r="Q26" s="114">
        <v>2.5641025641025639</v>
      </c>
      <c r="R26" s="114">
        <v>0</v>
      </c>
      <c r="S26" s="114">
        <v>2.5641025641025639</v>
      </c>
      <c r="T26" s="114">
        <v>0</v>
      </c>
      <c r="U26" s="114">
        <v>0</v>
      </c>
      <c r="V26" s="114">
        <v>66.025641025641022</v>
      </c>
      <c r="X26" s="108">
        <v>0</v>
      </c>
      <c r="Y26" s="108">
        <v>1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1</v>
      </c>
      <c r="AH26" s="108" t="s">
        <v>111</v>
      </c>
      <c r="AJ26" s="115" t="s">
        <v>222</v>
      </c>
      <c r="AK26" s="108" t="s">
        <v>222</v>
      </c>
      <c r="AL26" s="108" t="s">
        <v>187</v>
      </c>
      <c r="AM26" s="108" t="s">
        <v>265</v>
      </c>
      <c r="AN26" s="108" t="s">
        <v>187</v>
      </c>
      <c r="AO26" s="108" t="s">
        <v>187</v>
      </c>
      <c r="AP26" s="108" t="s">
        <v>266</v>
      </c>
      <c r="AQ26" s="108" t="str">
        <f t="shared" si="2"/>
        <v>Eac, Eca;Eac, Eca;NVC;Eac, Eca, Oac, Oca</v>
      </c>
      <c r="AR26" s="108" t="str">
        <f t="shared" si="3"/>
        <v>NVC;Eac, Eca, NVC²</v>
      </c>
      <c r="AS26" s="108" t="s">
        <v>262</v>
      </c>
      <c r="AU26" s="108">
        <f t="shared" si="24"/>
        <v>5</v>
      </c>
      <c r="AV26" s="108">
        <f t="shared" si="4"/>
        <v>5</v>
      </c>
      <c r="AW26" s="108">
        <f t="shared" si="5"/>
        <v>7</v>
      </c>
      <c r="AX26" s="108">
        <f t="shared" si="6"/>
        <v>1</v>
      </c>
      <c r="AY26" s="108">
        <f t="shared" si="7"/>
        <v>7</v>
      </c>
      <c r="AZ26" s="108">
        <f t="shared" si="8"/>
        <v>7</v>
      </c>
      <c r="BA26" s="100">
        <f t="shared" si="9"/>
        <v>7</v>
      </c>
      <c r="BB26" s="100">
        <f t="shared" si="10"/>
        <v>9</v>
      </c>
      <c r="BD26" s="116">
        <f t="shared" si="11"/>
        <v>0.5</v>
      </c>
      <c r="BE26" s="116">
        <f t="shared" si="12"/>
        <v>0.5</v>
      </c>
      <c r="BF26" s="116">
        <f t="shared" si="12"/>
        <v>0.5</v>
      </c>
      <c r="BG26" s="116">
        <f t="shared" si="12"/>
        <v>0.5</v>
      </c>
      <c r="BH26" s="116">
        <f t="shared" si="12"/>
        <v>0.5</v>
      </c>
      <c r="BI26" s="116">
        <f t="shared" si="12"/>
        <v>0.5</v>
      </c>
      <c r="BJ26" s="116">
        <f t="shared" si="12"/>
        <v>1</v>
      </c>
      <c r="BK26" s="116">
        <f t="shared" si="13"/>
        <v>1</v>
      </c>
      <c r="BL26" s="117"/>
      <c r="BM26" s="116">
        <f t="shared" si="14"/>
        <v>0.14285714285714285</v>
      </c>
      <c r="BN26" s="116">
        <f t="shared" si="15"/>
        <v>0.14285714285714285</v>
      </c>
      <c r="BO26" s="116">
        <f t="shared" si="15"/>
        <v>0.14285714285714285</v>
      </c>
      <c r="BP26" s="116">
        <f t="shared" si="15"/>
        <v>0.14285714285714285</v>
      </c>
      <c r="BQ26" s="116">
        <f t="shared" si="15"/>
        <v>0.14285714285714285</v>
      </c>
      <c r="BR26" s="116">
        <f t="shared" si="15"/>
        <v>0.14285714285714285</v>
      </c>
      <c r="BS26" s="116">
        <f t="shared" si="15"/>
        <v>0</v>
      </c>
      <c r="BT26" s="116">
        <f t="shared" si="16"/>
        <v>0</v>
      </c>
      <c r="BU26" s="116"/>
      <c r="BV26" s="116">
        <f t="shared" si="17"/>
        <v>0.8571428571428571</v>
      </c>
      <c r="BW26" s="116">
        <f t="shared" si="17"/>
        <v>0.8571428571428571</v>
      </c>
      <c r="BX26" s="116">
        <f t="shared" si="17"/>
        <v>1</v>
      </c>
      <c r="BY26" s="116">
        <f t="shared" si="17"/>
        <v>0.5714285714285714</v>
      </c>
      <c r="BZ26" s="116">
        <f t="shared" si="17"/>
        <v>1</v>
      </c>
      <c r="CA26" s="116">
        <f t="shared" si="17"/>
        <v>1</v>
      </c>
      <c r="CB26" s="116">
        <f t="shared" si="17"/>
        <v>0.8571428571428571</v>
      </c>
      <c r="CC26" s="116">
        <f t="shared" si="18"/>
        <v>1</v>
      </c>
      <c r="CD26" s="116"/>
      <c r="CE26" s="116">
        <f t="shared" si="19"/>
        <v>0.14285714285714285</v>
      </c>
      <c r="CF26" s="116">
        <f t="shared" si="19"/>
        <v>0.14285714285714285</v>
      </c>
      <c r="CG26" s="116">
        <f t="shared" si="19"/>
        <v>0</v>
      </c>
      <c r="CH26" s="116">
        <f t="shared" si="19"/>
        <v>0.42857142857142855</v>
      </c>
      <c r="CI26" s="116">
        <f t="shared" si="19"/>
        <v>0</v>
      </c>
      <c r="CJ26" s="116">
        <f t="shared" si="19"/>
        <v>0</v>
      </c>
      <c r="CK26" s="116">
        <f t="shared" si="19"/>
        <v>0.14285714285714285</v>
      </c>
      <c r="CL26" s="116">
        <f t="shared" si="20"/>
        <v>0</v>
      </c>
      <c r="CN26" s="118">
        <f t="shared" si="21"/>
        <v>0.78273809523809523</v>
      </c>
      <c r="CO26" s="118">
        <f t="shared" si="21"/>
        <v>0.78273809523809523</v>
      </c>
      <c r="CP26" s="118">
        <f t="shared" si="21"/>
        <v>0.875</v>
      </c>
      <c r="CQ26" s="118">
        <f t="shared" si="21"/>
        <v>0.5669642857142857</v>
      </c>
      <c r="CR26" s="118">
        <f t="shared" si="21"/>
        <v>0.875</v>
      </c>
      <c r="CS26" s="118">
        <f t="shared" si="21"/>
        <v>0.875</v>
      </c>
      <c r="CT26" s="118">
        <f t="shared" si="21"/>
        <v>0.9642857142857143</v>
      </c>
      <c r="CU26" s="118">
        <f t="shared" si="21"/>
        <v>1</v>
      </c>
      <c r="CV26" s="118"/>
      <c r="CW26" s="118">
        <f t="shared" si="22"/>
        <v>0.7678571428571429</v>
      </c>
      <c r="CX26" s="118">
        <f t="shared" si="22"/>
        <v>0.7678571428571429</v>
      </c>
      <c r="CY26" s="118">
        <f t="shared" si="22"/>
        <v>0.875</v>
      </c>
      <c r="CZ26" s="118">
        <f t="shared" si="22"/>
        <v>0.5535714285714286</v>
      </c>
      <c r="DA26" s="118">
        <f t="shared" si="22"/>
        <v>0.875</v>
      </c>
      <c r="DB26" s="118">
        <f t="shared" si="22"/>
        <v>0.875</v>
      </c>
      <c r="DC26" s="118">
        <f t="shared" si="22"/>
        <v>0.9642857142857143</v>
      </c>
      <c r="DD26" s="118">
        <f t="shared" si="22"/>
        <v>1</v>
      </c>
      <c r="DF26" s="119">
        <f t="shared" si="25"/>
        <v>0.67857142857142849</v>
      </c>
      <c r="DG26" s="119">
        <f t="shared" si="23"/>
        <v>0.67857142857142849</v>
      </c>
      <c r="DH26" s="119">
        <f t="shared" si="23"/>
        <v>0.75</v>
      </c>
      <c r="DI26" s="119">
        <f t="shared" si="23"/>
        <v>0.5357142857142857</v>
      </c>
      <c r="DJ26" s="119">
        <f t="shared" si="23"/>
        <v>0.75</v>
      </c>
      <c r="DK26" s="119">
        <f t="shared" si="23"/>
        <v>0.75</v>
      </c>
      <c r="DL26" s="119">
        <f t="shared" si="23"/>
        <v>0.9285714285714286</v>
      </c>
      <c r="DM26" s="119">
        <f t="shared" si="23"/>
        <v>1</v>
      </c>
    </row>
    <row r="27" spans="1:117">
      <c r="A27" s="120">
        <v>37</v>
      </c>
      <c r="B27" s="120" t="s">
        <v>33</v>
      </c>
      <c r="C27" s="113" t="str">
        <f t="shared" si="0"/>
        <v>Eab, Ibc</v>
      </c>
      <c r="D27" s="114" t="str">
        <f t="shared" si="1"/>
        <v/>
      </c>
      <c r="E27" s="114">
        <f t="shared" si="1"/>
        <v>53</v>
      </c>
      <c r="F27" s="114">
        <f t="shared" si="1"/>
        <v>3</v>
      </c>
      <c r="G27" s="114">
        <f t="shared" si="1"/>
        <v>4</v>
      </c>
      <c r="H27" s="114" t="str">
        <f t="shared" si="1"/>
        <v/>
      </c>
      <c r="I27" s="114">
        <f t="shared" si="1"/>
        <v>6</v>
      </c>
      <c r="J27" s="114">
        <f t="shared" si="1"/>
        <v>2</v>
      </c>
      <c r="K27" s="114">
        <f t="shared" si="1"/>
        <v>8</v>
      </c>
      <c r="L27" s="114">
        <f t="shared" si="1"/>
        <v>19</v>
      </c>
      <c r="M27" s="114"/>
      <c r="N27" s="114">
        <v>0</v>
      </c>
      <c r="O27" s="114">
        <v>53.205128205128204</v>
      </c>
      <c r="P27" s="114">
        <v>2.5641025641025639</v>
      </c>
      <c r="Q27" s="114">
        <v>4.4871794871794872</v>
      </c>
      <c r="R27" s="114">
        <v>0</v>
      </c>
      <c r="S27" s="114">
        <v>6.4102564102564097</v>
      </c>
      <c r="T27" s="114">
        <v>1.9230769230769231</v>
      </c>
      <c r="U27" s="114">
        <v>7.6923076923076925</v>
      </c>
      <c r="V27" s="114">
        <v>18.589743589743591</v>
      </c>
      <c r="X27" s="108">
        <v>0</v>
      </c>
      <c r="Y27" s="108">
        <v>1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1</v>
      </c>
      <c r="AF27" s="108">
        <v>1</v>
      </c>
      <c r="AH27" s="108" t="s">
        <v>207</v>
      </c>
      <c r="AJ27" s="115" t="s">
        <v>248</v>
      </c>
      <c r="AK27" s="108" t="s">
        <v>222</v>
      </c>
      <c r="AL27" s="108" t="s">
        <v>187</v>
      </c>
      <c r="AM27" s="108" t="s">
        <v>223</v>
      </c>
      <c r="AN27" s="108" t="s">
        <v>269</v>
      </c>
      <c r="AO27" s="108" t="s">
        <v>253</v>
      </c>
      <c r="AP27" s="108" t="s">
        <v>261</v>
      </c>
      <c r="AQ27" s="108" t="str">
        <f t="shared" si="2"/>
        <v>Oac, Oca;Eac, Eca;NVC;Eac, Oac</v>
      </c>
      <c r="AR27" s="108" t="str">
        <f t="shared" si="3"/>
        <v>NVC, Oca;Eac, Eca, Oac, Oca³, NVC</v>
      </c>
      <c r="AS27" s="108" t="s">
        <v>262</v>
      </c>
      <c r="AU27" s="108">
        <f t="shared" si="24"/>
        <v>3</v>
      </c>
      <c r="AV27" s="108">
        <f t="shared" si="4"/>
        <v>3</v>
      </c>
      <c r="AW27" s="108">
        <f t="shared" si="5"/>
        <v>5</v>
      </c>
      <c r="AX27" s="108">
        <f t="shared" si="6"/>
        <v>3</v>
      </c>
      <c r="AY27" s="108">
        <f t="shared" si="7"/>
        <v>1</v>
      </c>
      <c r="AZ27" s="108">
        <f t="shared" si="8"/>
        <v>7</v>
      </c>
      <c r="BA27" s="100">
        <f t="shared" si="9"/>
        <v>5</v>
      </c>
      <c r="BB27" s="100">
        <f t="shared" si="10"/>
        <v>7</v>
      </c>
      <c r="BD27" s="116">
        <f t="shared" si="11"/>
        <v>0.33333333333333331</v>
      </c>
      <c r="BE27" s="116">
        <f t="shared" si="12"/>
        <v>0.33333333333333331</v>
      </c>
      <c r="BF27" s="116">
        <f t="shared" si="12"/>
        <v>0.33333333333333331</v>
      </c>
      <c r="BG27" s="116">
        <f t="shared" si="12"/>
        <v>0.33333333333333331</v>
      </c>
      <c r="BH27" s="116">
        <f t="shared" si="12"/>
        <v>0.33333333333333331</v>
      </c>
      <c r="BI27" s="116">
        <f t="shared" si="12"/>
        <v>0.66666666666666663</v>
      </c>
      <c r="BJ27" s="116">
        <f t="shared" si="12"/>
        <v>1</v>
      </c>
      <c r="BK27" s="116">
        <f t="shared" si="13"/>
        <v>0.66666666666666663</v>
      </c>
      <c r="BL27" s="117"/>
      <c r="BM27" s="116">
        <f t="shared" si="14"/>
        <v>0.33333333333333331</v>
      </c>
      <c r="BN27" s="116">
        <f t="shared" si="15"/>
        <v>0.33333333333333331</v>
      </c>
      <c r="BO27" s="116">
        <f t="shared" si="15"/>
        <v>0.33333333333333331</v>
      </c>
      <c r="BP27" s="116">
        <f t="shared" si="15"/>
        <v>0.33333333333333331</v>
      </c>
      <c r="BQ27" s="116">
        <f t="shared" si="15"/>
        <v>0.33333333333333331</v>
      </c>
      <c r="BR27" s="116">
        <f t="shared" si="15"/>
        <v>0.16666666666666666</v>
      </c>
      <c r="BS27" s="116">
        <f t="shared" si="15"/>
        <v>0</v>
      </c>
      <c r="BT27" s="116">
        <f t="shared" si="16"/>
        <v>0.16666666666666666</v>
      </c>
      <c r="BU27" s="116"/>
      <c r="BV27" s="116">
        <f t="shared" si="17"/>
        <v>0.83333333333333337</v>
      </c>
      <c r="BW27" s="116">
        <f t="shared" si="17"/>
        <v>0.83333333333333337</v>
      </c>
      <c r="BX27" s="116">
        <f t="shared" si="17"/>
        <v>1</v>
      </c>
      <c r="BY27" s="116">
        <f t="shared" si="17"/>
        <v>0.83333333333333337</v>
      </c>
      <c r="BZ27" s="116">
        <f t="shared" si="17"/>
        <v>0.66666666666666663</v>
      </c>
      <c r="CA27" s="116">
        <f t="shared" si="17"/>
        <v>1</v>
      </c>
      <c r="CB27" s="116">
        <f t="shared" si="17"/>
        <v>0.66666666666666663</v>
      </c>
      <c r="CC27" s="116">
        <f t="shared" si="18"/>
        <v>1</v>
      </c>
      <c r="CD27" s="116"/>
      <c r="CE27" s="116">
        <f t="shared" si="19"/>
        <v>0.16666666666666666</v>
      </c>
      <c r="CF27" s="116">
        <f t="shared" si="19"/>
        <v>0.16666666666666666</v>
      </c>
      <c r="CG27" s="116">
        <f t="shared" si="19"/>
        <v>0</v>
      </c>
      <c r="CH27" s="116">
        <f t="shared" si="19"/>
        <v>0.16666666666666666</v>
      </c>
      <c r="CI27" s="116">
        <f t="shared" si="19"/>
        <v>0.33333333333333331</v>
      </c>
      <c r="CJ27" s="116">
        <f t="shared" si="19"/>
        <v>0</v>
      </c>
      <c r="CK27" s="116">
        <f t="shared" si="19"/>
        <v>0.33333333333333331</v>
      </c>
      <c r="CL27" s="116">
        <f t="shared" si="20"/>
        <v>0</v>
      </c>
      <c r="CN27" s="118">
        <f t="shared" si="21"/>
        <v>0.67499999999999993</v>
      </c>
      <c r="CO27" s="118">
        <f t="shared" si="21"/>
        <v>0.67499999999999993</v>
      </c>
      <c r="CP27" s="118">
        <f t="shared" si="21"/>
        <v>0.83333333333333326</v>
      </c>
      <c r="CQ27" s="118">
        <f t="shared" si="21"/>
        <v>0.67499999999999993</v>
      </c>
      <c r="CR27" s="118">
        <f t="shared" si="21"/>
        <v>0.5</v>
      </c>
      <c r="CS27" s="118">
        <f t="shared" si="21"/>
        <v>0.91666666666666663</v>
      </c>
      <c r="CT27" s="118">
        <f t="shared" si="21"/>
        <v>0.91666666666666674</v>
      </c>
      <c r="CU27" s="118">
        <f t="shared" si="21"/>
        <v>0.91666666666666663</v>
      </c>
      <c r="CV27" s="118"/>
      <c r="CW27" s="118">
        <f t="shared" si="22"/>
        <v>0.66666666666666663</v>
      </c>
      <c r="CX27" s="118">
        <f t="shared" si="22"/>
        <v>0.66666666666666663</v>
      </c>
      <c r="CY27" s="118">
        <f t="shared" si="22"/>
        <v>0.83333333333333337</v>
      </c>
      <c r="CZ27" s="118">
        <f t="shared" si="22"/>
        <v>0.66666666666666663</v>
      </c>
      <c r="DA27" s="118">
        <f t="shared" si="22"/>
        <v>0.5</v>
      </c>
      <c r="DB27" s="118">
        <f t="shared" si="22"/>
        <v>0.91666666666666663</v>
      </c>
      <c r="DC27" s="118">
        <f t="shared" si="22"/>
        <v>0.91666666666666674</v>
      </c>
      <c r="DD27" s="118">
        <f t="shared" si="22"/>
        <v>0.91666666666666663</v>
      </c>
      <c r="DF27" s="119">
        <f t="shared" si="25"/>
        <v>0.58333333333333337</v>
      </c>
      <c r="DG27" s="119">
        <f t="shared" si="23"/>
        <v>0.58333333333333337</v>
      </c>
      <c r="DH27" s="119">
        <f t="shared" si="23"/>
        <v>0.66666666666666663</v>
      </c>
      <c r="DI27" s="119">
        <f t="shared" si="23"/>
        <v>0.58333333333333337</v>
      </c>
      <c r="DJ27" s="119">
        <f t="shared" si="23"/>
        <v>0.5</v>
      </c>
      <c r="DK27" s="119">
        <f t="shared" si="23"/>
        <v>0.83333333333333337</v>
      </c>
      <c r="DL27" s="119">
        <f t="shared" si="23"/>
        <v>0.83333333333333337</v>
      </c>
      <c r="DM27" s="119">
        <f t="shared" si="23"/>
        <v>0.83333333333333337</v>
      </c>
    </row>
    <row r="28" spans="1:117">
      <c r="A28" s="120">
        <v>38</v>
      </c>
      <c r="B28" s="120" t="s">
        <v>15</v>
      </c>
      <c r="C28" s="113" t="str">
        <f t="shared" si="0"/>
        <v>Eba, Icb</v>
      </c>
      <c r="D28" s="114" t="str">
        <f t="shared" si="1"/>
        <v/>
      </c>
      <c r="E28" s="114">
        <f t="shared" si="1"/>
        <v>16</v>
      </c>
      <c r="F28" s="114">
        <f t="shared" si="1"/>
        <v>4</v>
      </c>
      <c r="G28" s="114">
        <f t="shared" si="1"/>
        <v>1</v>
      </c>
      <c r="H28" s="114" t="str">
        <f t="shared" si="1"/>
        <v/>
      </c>
      <c r="I28" s="114">
        <f t="shared" si="1"/>
        <v>11</v>
      </c>
      <c r="J28" s="114">
        <f t="shared" si="1"/>
        <v>6</v>
      </c>
      <c r="K28" s="114">
        <f t="shared" si="1"/>
        <v>37</v>
      </c>
      <c r="L28" s="114">
        <f t="shared" si="1"/>
        <v>17</v>
      </c>
      <c r="M28" s="114"/>
      <c r="N28" s="114">
        <v>0</v>
      </c>
      <c r="O28" s="114">
        <v>16.025641025641026</v>
      </c>
      <c r="P28" s="114">
        <v>3.8461538461538463</v>
      </c>
      <c r="Q28" s="114">
        <v>1.2820512820512819</v>
      </c>
      <c r="R28" s="114">
        <v>0</v>
      </c>
      <c r="S28" s="114">
        <v>10.897435897435898</v>
      </c>
      <c r="T28" s="114">
        <v>6.4102564102564097</v>
      </c>
      <c r="U28" s="114">
        <v>37.179487179487182</v>
      </c>
      <c r="V28" s="114">
        <v>16.666666666666664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1</v>
      </c>
      <c r="AF28" s="108">
        <v>0</v>
      </c>
      <c r="AH28" s="108" t="s">
        <v>207</v>
      </c>
      <c r="AJ28" s="115" t="s">
        <v>248</v>
      </c>
      <c r="AK28" s="108" t="s">
        <v>222</v>
      </c>
      <c r="AL28" s="108" t="s">
        <v>187</v>
      </c>
      <c r="AM28" s="108" t="s">
        <v>225</v>
      </c>
      <c r="AN28" s="108" t="s">
        <v>269</v>
      </c>
      <c r="AO28" s="108" t="s">
        <v>186</v>
      </c>
      <c r="AP28" s="108" t="s">
        <v>270</v>
      </c>
      <c r="AQ28" s="108" t="str">
        <f t="shared" si="2"/>
        <v>Oac, Oca;Eac, Eca;NVC;Eca, Oca</v>
      </c>
      <c r="AR28" s="108" t="str">
        <f t="shared" si="3"/>
        <v>Oca;Eca, Eac, Oca³, Oac, NVC</v>
      </c>
      <c r="AS28" s="108" t="s">
        <v>271</v>
      </c>
      <c r="AU28" s="108">
        <f t="shared" si="24"/>
        <v>7</v>
      </c>
      <c r="AV28" s="108">
        <f t="shared" si="4"/>
        <v>3</v>
      </c>
      <c r="AW28" s="108">
        <f t="shared" si="5"/>
        <v>5</v>
      </c>
      <c r="AX28" s="108">
        <f t="shared" si="6"/>
        <v>7</v>
      </c>
      <c r="AY28" s="108">
        <f t="shared" si="7"/>
        <v>5</v>
      </c>
      <c r="AZ28" s="108">
        <f t="shared" si="8"/>
        <v>9</v>
      </c>
      <c r="BA28" s="100">
        <f t="shared" si="9"/>
        <v>1</v>
      </c>
      <c r="BB28" s="100">
        <f t="shared" si="10"/>
        <v>3</v>
      </c>
      <c r="BD28" s="116">
        <f t="shared" si="11"/>
        <v>1</v>
      </c>
      <c r="BE28" s="116">
        <f t="shared" si="12"/>
        <v>0</v>
      </c>
      <c r="BF28" s="116">
        <f t="shared" si="12"/>
        <v>0</v>
      </c>
      <c r="BG28" s="116">
        <f t="shared" si="12"/>
        <v>1</v>
      </c>
      <c r="BH28" s="116">
        <f t="shared" si="12"/>
        <v>1</v>
      </c>
      <c r="BI28" s="116">
        <f t="shared" si="12"/>
        <v>1</v>
      </c>
      <c r="BJ28" s="116">
        <f t="shared" si="12"/>
        <v>1</v>
      </c>
      <c r="BK28" s="116">
        <f t="shared" si="13"/>
        <v>1</v>
      </c>
      <c r="BL28" s="117"/>
      <c r="BM28" s="116">
        <f t="shared" si="14"/>
        <v>0</v>
      </c>
      <c r="BN28" s="116">
        <f t="shared" si="15"/>
        <v>0.125</v>
      </c>
      <c r="BO28" s="116">
        <f t="shared" si="15"/>
        <v>0.125</v>
      </c>
      <c r="BP28" s="116">
        <f t="shared" si="15"/>
        <v>0</v>
      </c>
      <c r="BQ28" s="116">
        <f t="shared" si="15"/>
        <v>0</v>
      </c>
      <c r="BR28" s="116">
        <f t="shared" si="15"/>
        <v>0</v>
      </c>
      <c r="BS28" s="116">
        <f t="shared" si="15"/>
        <v>0</v>
      </c>
      <c r="BT28" s="116">
        <f t="shared" si="16"/>
        <v>0</v>
      </c>
      <c r="BU28" s="116"/>
      <c r="BV28" s="116">
        <f t="shared" si="17"/>
        <v>0.875</v>
      </c>
      <c r="BW28" s="116">
        <f t="shared" si="17"/>
        <v>0.75</v>
      </c>
      <c r="BX28" s="116">
        <f t="shared" si="17"/>
        <v>0.875</v>
      </c>
      <c r="BY28" s="116">
        <f t="shared" si="17"/>
        <v>0.875</v>
      </c>
      <c r="BZ28" s="116">
        <f t="shared" si="17"/>
        <v>0.75</v>
      </c>
      <c r="CA28" s="116">
        <f t="shared" si="17"/>
        <v>1</v>
      </c>
      <c r="CB28" s="116">
        <f t="shared" si="17"/>
        <v>0.5</v>
      </c>
      <c r="CC28" s="116">
        <f t="shared" si="18"/>
        <v>0.625</v>
      </c>
      <c r="CD28" s="116"/>
      <c r="CE28" s="116">
        <f t="shared" si="19"/>
        <v>0.125</v>
      </c>
      <c r="CF28" s="116">
        <f t="shared" si="19"/>
        <v>0.25</v>
      </c>
      <c r="CG28" s="116">
        <f t="shared" si="19"/>
        <v>0.125</v>
      </c>
      <c r="CH28" s="116">
        <f t="shared" si="19"/>
        <v>0.125</v>
      </c>
      <c r="CI28" s="116">
        <f t="shared" si="19"/>
        <v>0.25</v>
      </c>
      <c r="CJ28" s="116">
        <f t="shared" si="19"/>
        <v>0</v>
      </c>
      <c r="CK28" s="116">
        <f t="shared" si="19"/>
        <v>0.5</v>
      </c>
      <c r="CL28" s="116">
        <f t="shared" si="20"/>
        <v>0.375</v>
      </c>
      <c r="CN28" s="118">
        <f t="shared" si="21"/>
        <v>0.96875</v>
      </c>
      <c r="CO28" s="118">
        <f t="shared" si="21"/>
        <v>0.8125</v>
      </c>
      <c r="CP28" s="118">
        <f t="shared" si="21"/>
        <v>0.78125</v>
      </c>
      <c r="CQ28" s="118">
        <f t="shared" si="21"/>
        <v>0.96875</v>
      </c>
      <c r="CR28" s="118">
        <f t="shared" si="21"/>
        <v>0.9375</v>
      </c>
      <c r="CS28" s="118">
        <f t="shared" si="21"/>
        <v>1</v>
      </c>
      <c r="CT28" s="118">
        <f t="shared" si="21"/>
        <v>0.875</v>
      </c>
      <c r="CU28" s="118">
        <f t="shared" si="21"/>
        <v>0.90625</v>
      </c>
      <c r="CV28" s="118"/>
      <c r="CW28" s="118">
        <f t="shared" si="22"/>
        <v>0.96875</v>
      </c>
      <c r="CX28" s="118" t="b">
        <f t="shared" si="22"/>
        <v>0</v>
      </c>
      <c r="CY28" s="118" t="b">
        <f t="shared" si="22"/>
        <v>0</v>
      </c>
      <c r="CZ28" s="118">
        <f t="shared" si="22"/>
        <v>0.96875</v>
      </c>
      <c r="DA28" s="118">
        <f t="shared" si="22"/>
        <v>0.9375</v>
      </c>
      <c r="DB28" s="118">
        <f t="shared" si="22"/>
        <v>1</v>
      </c>
      <c r="DC28" s="118">
        <f t="shared" si="22"/>
        <v>0.875</v>
      </c>
      <c r="DD28" s="118">
        <f t="shared" si="22"/>
        <v>0.90625</v>
      </c>
      <c r="DF28" s="119">
        <f t="shared" si="25"/>
        <v>0.9375</v>
      </c>
      <c r="DG28" s="119">
        <f t="shared" si="23"/>
        <v>0.375</v>
      </c>
      <c r="DH28" s="119">
        <f t="shared" si="23"/>
        <v>0.4375</v>
      </c>
      <c r="DI28" s="119">
        <f t="shared" si="23"/>
        <v>0.9375</v>
      </c>
      <c r="DJ28" s="119">
        <f t="shared" si="23"/>
        <v>0.875</v>
      </c>
      <c r="DK28" s="119">
        <f t="shared" si="23"/>
        <v>1</v>
      </c>
      <c r="DL28" s="119">
        <f t="shared" si="23"/>
        <v>0.75</v>
      </c>
      <c r="DM28" s="119">
        <f t="shared" si="23"/>
        <v>0.8125</v>
      </c>
    </row>
    <row r="29" spans="1:117">
      <c r="A29" s="120">
        <v>39</v>
      </c>
      <c r="B29" s="120" t="s">
        <v>20</v>
      </c>
      <c r="C29" s="113" t="str">
        <f t="shared" si="0"/>
        <v>Eab, Icb</v>
      </c>
      <c r="D29" s="114" t="str">
        <f t="shared" si="1"/>
        <v/>
      </c>
      <c r="E29" s="114">
        <f t="shared" si="1"/>
        <v>33</v>
      </c>
      <c r="F29" s="114">
        <f t="shared" si="1"/>
        <v>5</v>
      </c>
      <c r="G29" s="114">
        <f t="shared" si="1"/>
        <v>1</v>
      </c>
      <c r="H29" s="114" t="str">
        <f t="shared" si="1"/>
        <v/>
      </c>
      <c r="I29" s="114">
        <f t="shared" si="1"/>
        <v>10</v>
      </c>
      <c r="J29" s="114">
        <f t="shared" si="1"/>
        <v>3</v>
      </c>
      <c r="K29" s="114">
        <f t="shared" si="1"/>
        <v>21</v>
      </c>
      <c r="L29" s="114">
        <f t="shared" si="1"/>
        <v>21</v>
      </c>
      <c r="M29" s="114"/>
      <c r="N29" s="114">
        <v>0</v>
      </c>
      <c r="O29" s="114">
        <v>33.333333333333329</v>
      </c>
      <c r="P29" s="114">
        <v>5.1282051282051277</v>
      </c>
      <c r="Q29" s="114">
        <v>0.64102564102564097</v>
      </c>
      <c r="R29" s="114">
        <v>0</v>
      </c>
      <c r="S29" s="114">
        <v>9.6153846153846168</v>
      </c>
      <c r="T29" s="114">
        <v>2.5641025641025639</v>
      </c>
      <c r="U29" s="114">
        <v>21.153846153846153</v>
      </c>
      <c r="V29" s="114">
        <v>21.153846153846153</v>
      </c>
      <c r="X29" s="108">
        <v>0</v>
      </c>
      <c r="Y29" s="108">
        <v>1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1</v>
      </c>
      <c r="AF29" s="108">
        <v>1</v>
      </c>
      <c r="AH29" s="108" t="s">
        <v>207</v>
      </c>
      <c r="AJ29" s="115" t="s">
        <v>248</v>
      </c>
      <c r="AK29" s="108" t="s">
        <v>222</v>
      </c>
      <c r="AL29" s="108" t="s">
        <v>187</v>
      </c>
      <c r="AM29" s="108" t="s">
        <v>223</v>
      </c>
      <c r="AN29" s="108" t="s">
        <v>269</v>
      </c>
      <c r="AO29" s="108" t="s">
        <v>253</v>
      </c>
      <c r="AP29" s="108" t="s">
        <v>261</v>
      </c>
      <c r="AQ29" s="108" t="str">
        <f t="shared" si="2"/>
        <v>Oac, Oca;Eac, Eca;NVC;Eac, Oac</v>
      </c>
      <c r="AR29" s="108" t="str">
        <f t="shared" si="3"/>
        <v>NVC, Oca;Eac, Eca, Oac, Oca³, NVC</v>
      </c>
      <c r="AS29" s="108" t="s">
        <v>264</v>
      </c>
      <c r="AU29" s="108">
        <f t="shared" si="24"/>
        <v>3</v>
      </c>
      <c r="AV29" s="108">
        <f t="shared" si="4"/>
        <v>3</v>
      </c>
      <c r="AW29" s="108">
        <f t="shared" si="5"/>
        <v>5</v>
      </c>
      <c r="AX29" s="108">
        <f t="shared" si="6"/>
        <v>3</v>
      </c>
      <c r="AY29" s="108">
        <f t="shared" si="7"/>
        <v>1</v>
      </c>
      <c r="AZ29" s="108">
        <f t="shared" si="8"/>
        <v>7</v>
      </c>
      <c r="BA29" s="100">
        <f t="shared" si="9"/>
        <v>5</v>
      </c>
      <c r="BB29" s="100">
        <f t="shared" si="10"/>
        <v>7</v>
      </c>
      <c r="BD29" s="116">
        <f t="shared" si="11"/>
        <v>0.33333333333333331</v>
      </c>
      <c r="BE29" s="116">
        <f t="shared" si="12"/>
        <v>0.33333333333333331</v>
      </c>
      <c r="BF29" s="116">
        <f t="shared" si="12"/>
        <v>0.33333333333333331</v>
      </c>
      <c r="BG29" s="116">
        <f t="shared" si="12"/>
        <v>0.33333333333333331</v>
      </c>
      <c r="BH29" s="116">
        <f t="shared" si="12"/>
        <v>0.33333333333333331</v>
      </c>
      <c r="BI29" s="116">
        <f t="shared" si="12"/>
        <v>0.66666666666666663</v>
      </c>
      <c r="BJ29" s="116">
        <f t="shared" si="12"/>
        <v>1</v>
      </c>
      <c r="BK29" s="116">
        <f t="shared" si="13"/>
        <v>1</v>
      </c>
      <c r="BL29" s="117"/>
      <c r="BM29" s="116">
        <f t="shared" si="14"/>
        <v>0.33333333333333331</v>
      </c>
      <c r="BN29" s="116">
        <f t="shared" si="15"/>
        <v>0.33333333333333331</v>
      </c>
      <c r="BO29" s="116">
        <f t="shared" si="15"/>
        <v>0.33333333333333331</v>
      </c>
      <c r="BP29" s="116">
        <f t="shared" si="15"/>
        <v>0.33333333333333331</v>
      </c>
      <c r="BQ29" s="116">
        <f t="shared" si="15"/>
        <v>0.33333333333333331</v>
      </c>
      <c r="BR29" s="116">
        <f t="shared" si="15"/>
        <v>0.16666666666666666</v>
      </c>
      <c r="BS29" s="116">
        <f t="shared" si="15"/>
        <v>0</v>
      </c>
      <c r="BT29" s="116">
        <f t="shared" si="16"/>
        <v>0</v>
      </c>
      <c r="BU29" s="116"/>
      <c r="BV29" s="116">
        <f t="shared" si="17"/>
        <v>0.83333333333333337</v>
      </c>
      <c r="BW29" s="116">
        <f t="shared" si="17"/>
        <v>0.83333333333333337</v>
      </c>
      <c r="BX29" s="116">
        <f t="shared" si="17"/>
        <v>1</v>
      </c>
      <c r="BY29" s="116">
        <f t="shared" si="17"/>
        <v>0.83333333333333337</v>
      </c>
      <c r="BZ29" s="116">
        <f t="shared" si="17"/>
        <v>0.66666666666666663</v>
      </c>
      <c r="CA29" s="116">
        <f t="shared" si="17"/>
        <v>1</v>
      </c>
      <c r="CB29" s="116">
        <f t="shared" si="17"/>
        <v>0.66666666666666663</v>
      </c>
      <c r="CC29" s="116">
        <f t="shared" si="18"/>
        <v>0.83333333333333337</v>
      </c>
      <c r="CD29" s="116"/>
      <c r="CE29" s="116">
        <f t="shared" si="19"/>
        <v>0.16666666666666666</v>
      </c>
      <c r="CF29" s="116">
        <f t="shared" si="19"/>
        <v>0.16666666666666666</v>
      </c>
      <c r="CG29" s="116">
        <f t="shared" si="19"/>
        <v>0</v>
      </c>
      <c r="CH29" s="116">
        <f t="shared" si="19"/>
        <v>0.16666666666666666</v>
      </c>
      <c r="CI29" s="116">
        <f t="shared" si="19"/>
        <v>0.33333333333333331</v>
      </c>
      <c r="CJ29" s="116">
        <f t="shared" si="19"/>
        <v>0</v>
      </c>
      <c r="CK29" s="116">
        <f t="shared" si="19"/>
        <v>0.33333333333333331</v>
      </c>
      <c r="CL29" s="116">
        <f t="shared" si="20"/>
        <v>0.16666666666666666</v>
      </c>
      <c r="CN29" s="118">
        <f t="shared" si="21"/>
        <v>0.67499999999999993</v>
      </c>
      <c r="CO29" s="118">
        <f t="shared" si="21"/>
        <v>0.67499999999999993</v>
      </c>
      <c r="CP29" s="118">
        <f t="shared" si="21"/>
        <v>0.83333333333333326</v>
      </c>
      <c r="CQ29" s="118">
        <f t="shared" si="21"/>
        <v>0.67499999999999993</v>
      </c>
      <c r="CR29" s="118">
        <f t="shared" si="21"/>
        <v>0.5</v>
      </c>
      <c r="CS29" s="118">
        <f t="shared" si="21"/>
        <v>0.91666666666666663</v>
      </c>
      <c r="CT29" s="118">
        <f t="shared" si="21"/>
        <v>0.91666666666666674</v>
      </c>
      <c r="CU29" s="118">
        <f t="shared" si="21"/>
        <v>0.95833333333333326</v>
      </c>
      <c r="CV29" s="118"/>
      <c r="CW29" s="118">
        <f t="shared" si="22"/>
        <v>0.66666666666666663</v>
      </c>
      <c r="CX29" s="118">
        <f t="shared" si="22"/>
        <v>0.66666666666666663</v>
      </c>
      <c r="CY29" s="118">
        <f t="shared" si="22"/>
        <v>0.83333333333333337</v>
      </c>
      <c r="CZ29" s="118">
        <f t="shared" si="22"/>
        <v>0.66666666666666663</v>
      </c>
      <c r="DA29" s="118">
        <f t="shared" si="22"/>
        <v>0.5</v>
      </c>
      <c r="DB29" s="118">
        <f t="shared" si="22"/>
        <v>0.91666666666666663</v>
      </c>
      <c r="DC29" s="118">
        <f t="shared" si="22"/>
        <v>0.91666666666666674</v>
      </c>
      <c r="DD29" s="118">
        <f t="shared" si="22"/>
        <v>0.95833333333333337</v>
      </c>
      <c r="DF29" s="119">
        <f t="shared" si="25"/>
        <v>0.58333333333333337</v>
      </c>
      <c r="DG29" s="119">
        <f t="shared" si="23"/>
        <v>0.58333333333333337</v>
      </c>
      <c r="DH29" s="119">
        <f t="shared" si="23"/>
        <v>0.66666666666666663</v>
      </c>
      <c r="DI29" s="119">
        <f t="shared" si="23"/>
        <v>0.58333333333333337</v>
      </c>
      <c r="DJ29" s="119">
        <f t="shared" si="23"/>
        <v>0.5</v>
      </c>
      <c r="DK29" s="119">
        <f t="shared" si="23"/>
        <v>0.83333333333333337</v>
      </c>
      <c r="DL29" s="119">
        <f t="shared" si="23"/>
        <v>0.83333333333333337</v>
      </c>
      <c r="DM29" s="119">
        <f t="shared" si="23"/>
        <v>0.91666666666666663</v>
      </c>
    </row>
    <row r="30" spans="1:117">
      <c r="A30" s="120">
        <v>40</v>
      </c>
      <c r="B30" s="120" t="s">
        <v>34</v>
      </c>
      <c r="C30" s="113" t="str">
        <f t="shared" si="0"/>
        <v>Eba, Ibc</v>
      </c>
      <c r="D30" s="114" t="str">
        <f t="shared" si="1"/>
        <v/>
      </c>
      <c r="E30" s="114">
        <f t="shared" si="1"/>
        <v>28</v>
      </c>
      <c r="F30" s="114">
        <f t="shared" si="1"/>
        <v>4</v>
      </c>
      <c r="G30" s="114">
        <f t="shared" si="1"/>
        <v>5</v>
      </c>
      <c r="H30" s="114" t="str">
        <f t="shared" si="1"/>
        <v/>
      </c>
      <c r="I30" s="114">
        <f t="shared" si="1"/>
        <v>8</v>
      </c>
      <c r="J30" s="114">
        <f t="shared" si="1"/>
        <v>2</v>
      </c>
      <c r="K30" s="114">
        <f t="shared" si="1"/>
        <v>15</v>
      </c>
      <c r="L30" s="114">
        <f t="shared" si="1"/>
        <v>32</v>
      </c>
      <c r="M30" s="114"/>
      <c r="N30" s="114">
        <v>0</v>
      </c>
      <c r="O30" s="114">
        <v>27.564102564102566</v>
      </c>
      <c r="P30" s="114">
        <v>3.8461538461538463</v>
      </c>
      <c r="Q30" s="114">
        <v>5.1282051282051277</v>
      </c>
      <c r="R30" s="114">
        <v>0</v>
      </c>
      <c r="S30" s="114">
        <v>8.3333333333333321</v>
      </c>
      <c r="T30" s="114">
        <v>1.9230769230769231</v>
      </c>
      <c r="U30" s="114">
        <v>15.384615384615385</v>
      </c>
      <c r="V30" s="114">
        <v>32.051282051282051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1</v>
      </c>
      <c r="AF30" s="108">
        <v>1</v>
      </c>
      <c r="AH30" s="108" t="s">
        <v>207</v>
      </c>
      <c r="AJ30" s="115" t="s">
        <v>248</v>
      </c>
      <c r="AK30" s="108" t="s">
        <v>222</v>
      </c>
      <c r="AL30" s="108" t="s">
        <v>187</v>
      </c>
      <c r="AM30" s="108" t="s">
        <v>225</v>
      </c>
      <c r="AN30" s="108" t="s">
        <v>269</v>
      </c>
      <c r="AO30" s="108" t="s">
        <v>253</v>
      </c>
      <c r="AP30" s="108" t="s">
        <v>261</v>
      </c>
      <c r="AQ30" s="108" t="str">
        <f t="shared" si="2"/>
        <v>Oac, Oca;Eac, Eca;NVC;Eca, Oca</v>
      </c>
      <c r="AR30" s="108" t="str">
        <f t="shared" si="3"/>
        <v>NVC, Oca;Eac, Eca, Oac, Oca³, NVC</v>
      </c>
      <c r="AS30" s="108" t="s">
        <v>262</v>
      </c>
      <c r="AU30" s="108">
        <f t="shared" si="24"/>
        <v>5</v>
      </c>
      <c r="AV30" s="108">
        <f t="shared" si="4"/>
        <v>1</v>
      </c>
      <c r="AW30" s="108">
        <f t="shared" si="5"/>
        <v>7</v>
      </c>
      <c r="AX30" s="108">
        <f t="shared" si="6"/>
        <v>5</v>
      </c>
      <c r="AY30" s="108">
        <f t="shared" si="7"/>
        <v>3</v>
      </c>
      <c r="AZ30" s="108">
        <f t="shared" si="8"/>
        <v>9</v>
      </c>
      <c r="BA30" s="100">
        <f t="shared" si="9"/>
        <v>3</v>
      </c>
      <c r="BB30" s="100">
        <f t="shared" si="10"/>
        <v>5</v>
      </c>
      <c r="BD30" s="116">
        <f t="shared" si="11"/>
        <v>0.5</v>
      </c>
      <c r="BE30" s="116">
        <f t="shared" si="12"/>
        <v>0</v>
      </c>
      <c r="BF30" s="116">
        <f t="shared" si="12"/>
        <v>0.5</v>
      </c>
      <c r="BG30" s="116">
        <f t="shared" si="12"/>
        <v>0.5</v>
      </c>
      <c r="BH30" s="116">
        <f t="shared" si="12"/>
        <v>0.5</v>
      </c>
      <c r="BI30" s="116">
        <f t="shared" si="12"/>
        <v>1</v>
      </c>
      <c r="BJ30" s="116">
        <f t="shared" si="12"/>
        <v>1</v>
      </c>
      <c r="BK30" s="116">
        <f t="shared" si="13"/>
        <v>0.5</v>
      </c>
      <c r="BL30" s="117"/>
      <c r="BM30" s="116">
        <f t="shared" si="14"/>
        <v>0.14285714285714285</v>
      </c>
      <c r="BN30" s="116">
        <f t="shared" si="15"/>
        <v>0.2857142857142857</v>
      </c>
      <c r="BO30" s="116">
        <f t="shared" si="15"/>
        <v>0.14285714285714285</v>
      </c>
      <c r="BP30" s="116">
        <f t="shared" si="15"/>
        <v>0.14285714285714285</v>
      </c>
      <c r="BQ30" s="116">
        <f t="shared" si="15"/>
        <v>0.14285714285714285</v>
      </c>
      <c r="BR30" s="116">
        <f t="shared" si="15"/>
        <v>0</v>
      </c>
      <c r="BS30" s="116">
        <f t="shared" si="15"/>
        <v>0</v>
      </c>
      <c r="BT30" s="116">
        <f t="shared" si="16"/>
        <v>0.14285714285714285</v>
      </c>
      <c r="BU30" s="116"/>
      <c r="BV30" s="116">
        <f t="shared" si="17"/>
        <v>0.8571428571428571</v>
      </c>
      <c r="BW30" s="116">
        <f t="shared" si="17"/>
        <v>0.7142857142857143</v>
      </c>
      <c r="BX30" s="116">
        <f t="shared" si="17"/>
        <v>1</v>
      </c>
      <c r="BY30" s="116">
        <f t="shared" si="17"/>
        <v>0.8571428571428571</v>
      </c>
      <c r="BZ30" s="116">
        <f t="shared" si="17"/>
        <v>0.7142857142857143</v>
      </c>
      <c r="CA30" s="116">
        <f t="shared" si="17"/>
        <v>1</v>
      </c>
      <c r="CB30" s="116">
        <f t="shared" si="17"/>
        <v>0.5714285714285714</v>
      </c>
      <c r="CC30" s="116">
        <f t="shared" si="18"/>
        <v>0.8571428571428571</v>
      </c>
      <c r="CD30" s="116"/>
      <c r="CE30" s="116">
        <f t="shared" si="19"/>
        <v>0.14285714285714285</v>
      </c>
      <c r="CF30" s="116">
        <f t="shared" si="19"/>
        <v>0.2857142857142857</v>
      </c>
      <c r="CG30" s="116">
        <f t="shared" si="19"/>
        <v>0</v>
      </c>
      <c r="CH30" s="116">
        <f t="shared" si="19"/>
        <v>0.14285714285714285</v>
      </c>
      <c r="CI30" s="116">
        <f t="shared" si="19"/>
        <v>0.2857142857142857</v>
      </c>
      <c r="CJ30" s="116">
        <f t="shared" si="19"/>
        <v>0</v>
      </c>
      <c r="CK30" s="116">
        <f t="shared" si="19"/>
        <v>0.42857142857142855</v>
      </c>
      <c r="CL30" s="116">
        <f t="shared" si="20"/>
        <v>0.14285714285714285</v>
      </c>
      <c r="CN30" s="118">
        <f t="shared" si="21"/>
        <v>0.78273809523809523</v>
      </c>
      <c r="CO30" s="118">
        <f t="shared" si="21"/>
        <v>0.8214285714285714</v>
      </c>
      <c r="CP30" s="118">
        <f t="shared" si="21"/>
        <v>0.875</v>
      </c>
      <c r="CQ30" s="118">
        <f t="shared" si="21"/>
        <v>0.78273809523809523</v>
      </c>
      <c r="CR30" s="118">
        <f t="shared" si="21"/>
        <v>0.68214285714285716</v>
      </c>
      <c r="CS30" s="118">
        <f t="shared" si="21"/>
        <v>1</v>
      </c>
      <c r="CT30" s="118">
        <f t="shared" si="21"/>
        <v>0.89285714285714279</v>
      </c>
      <c r="CU30" s="118">
        <f t="shared" si="21"/>
        <v>0.78273809523809523</v>
      </c>
      <c r="CV30" s="118"/>
      <c r="CW30" s="118">
        <f t="shared" si="22"/>
        <v>0.7678571428571429</v>
      </c>
      <c r="CX30" s="118" t="b">
        <f t="shared" si="22"/>
        <v>0</v>
      </c>
      <c r="CY30" s="118">
        <f t="shared" si="22"/>
        <v>0.875</v>
      </c>
      <c r="CZ30" s="118">
        <f t="shared" si="22"/>
        <v>0.7678571428571429</v>
      </c>
      <c r="DA30" s="118">
        <f t="shared" si="22"/>
        <v>0.66071428571428581</v>
      </c>
      <c r="DB30" s="118">
        <f t="shared" si="22"/>
        <v>1</v>
      </c>
      <c r="DC30" s="118">
        <f t="shared" si="22"/>
        <v>0.89285714285714279</v>
      </c>
      <c r="DD30" s="118">
        <f t="shared" si="22"/>
        <v>0.7678571428571429</v>
      </c>
      <c r="DF30" s="119">
        <f t="shared" si="25"/>
        <v>0.67857142857142849</v>
      </c>
      <c r="DG30" s="119">
        <f t="shared" si="23"/>
        <v>0.35714285714285715</v>
      </c>
      <c r="DH30" s="119">
        <f t="shared" si="23"/>
        <v>0.75</v>
      </c>
      <c r="DI30" s="119">
        <f t="shared" si="23"/>
        <v>0.67857142857142849</v>
      </c>
      <c r="DJ30" s="119">
        <f t="shared" si="23"/>
        <v>0.60714285714285721</v>
      </c>
      <c r="DK30" s="119">
        <f t="shared" si="23"/>
        <v>1</v>
      </c>
      <c r="DL30" s="119">
        <f t="shared" si="23"/>
        <v>0.7857142857142857</v>
      </c>
      <c r="DM30" s="119">
        <f t="shared" si="23"/>
        <v>0.67857142857142849</v>
      </c>
    </row>
    <row r="31" spans="1:117">
      <c r="A31" s="120">
        <v>45</v>
      </c>
      <c r="B31" s="120" t="s">
        <v>69</v>
      </c>
      <c r="C31" s="113" t="str">
        <f t="shared" si="0"/>
        <v>Eab, Obc</v>
      </c>
      <c r="D31" s="114">
        <f t="shared" si="1"/>
        <v>1</v>
      </c>
      <c r="E31" s="114">
        <f t="shared" si="1"/>
        <v>19</v>
      </c>
      <c r="F31" s="114">
        <f t="shared" si="1"/>
        <v>6</v>
      </c>
      <c r="G31" s="114">
        <f t="shared" ref="G31:L62" si="26">IF(Q31&gt;0, ROUND(Q31,0), "")</f>
        <v>24</v>
      </c>
      <c r="H31" s="114" t="str">
        <f t="shared" si="26"/>
        <v/>
      </c>
      <c r="I31" s="114">
        <f t="shared" si="26"/>
        <v>10</v>
      </c>
      <c r="J31" s="114">
        <f t="shared" si="26"/>
        <v>1</v>
      </c>
      <c r="K31" s="114">
        <f t="shared" si="26"/>
        <v>4</v>
      </c>
      <c r="L31" s="114">
        <f t="shared" si="26"/>
        <v>28</v>
      </c>
      <c r="M31" s="114"/>
      <c r="N31" s="114">
        <v>1.2820512820512819</v>
      </c>
      <c r="O31" s="114">
        <v>19.230769230769234</v>
      </c>
      <c r="P31" s="114">
        <v>5.7692307692307692</v>
      </c>
      <c r="Q31" s="114">
        <v>24.358974358974358</v>
      </c>
      <c r="R31" s="114">
        <v>0</v>
      </c>
      <c r="S31" s="114">
        <v>9.6153846153846168</v>
      </c>
      <c r="T31" s="114">
        <v>1.2820512820512819</v>
      </c>
      <c r="U31" s="114">
        <v>4.4871794871794872</v>
      </c>
      <c r="V31" s="114">
        <v>27.564102564102566</v>
      </c>
      <c r="X31" s="108">
        <v>0</v>
      </c>
      <c r="Y31" s="108">
        <v>1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1</v>
      </c>
      <c r="AH31" s="108" t="s">
        <v>111</v>
      </c>
      <c r="AJ31" s="115" t="s">
        <v>248</v>
      </c>
      <c r="AK31" s="108" t="s">
        <v>222</v>
      </c>
      <c r="AL31" s="108" t="s">
        <v>187</v>
      </c>
      <c r="AM31" s="108" t="s">
        <v>249</v>
      </c>
      <c r="AN31" s="108" t="s">
        <v>187</v>
      </c>
      <c r="AO31" s="108" t="s">
        <v>258</v>
      </c>
      <c r="AP31" s="108" t="s">
        <v>272</v>
      </c>
      <c r="AQ31" s="108" t="str">
        <f t="shared" si="2"/>
        <v>Oac, Oca;Eac, Eca;NVC;Oac, Iac</v>
      </c>
      <c r="AR31" s="108" t="str">
        <f t="shared" si="3"/>
        <v>NVC, Oac;Eac, Eca, Oac, Oca, NVC³</v>
      </c>
      <c r="AS31" s="108" t="s">
        <v>251</v>
      </c>
      <c r="AU31" s="108">
        <f t="shared" si="24"/>
        <v>1</v>
      </c>
      <c r="AV31" s="108">
        <f t="shared" si="4"/>
        <v>5</v>
      </c>
      <c r="AW31" s="108">
        <f t="shared" si="5"/>
        <v>7</v>
      </c>
      <c r="AX31" s="108">
        <f t="shared" si="6"/>
        <v>1</v>
      </c>
      <c r="AY31" s="108">
        <f t="shared" si="7"/>
        <v>7</v>
      </c>
      <c r="AZ31" s="108">
        <f t="shared" si="8"/>
        <v>5</v>
      </c>
      <c r="BA31" s="100">
        <f t="shared" si="9"/>
        <v>3</v>
      </c>
      <c r="BB31" s="100">
        <f t="shared" si="10"/>
        <v>5</v>
      </c>
      <c r="BD31" s="116">
        <f t="shared" si="11"/>
        <v>0</v>
      </c>
      <c r="BE31" s="116">
        <f t="shared" si="12"/>
        <v>0.5</v>
      </c>
      <c r="BF31" s="116">
        <f t="shared" si="12"/>
        <v>0.5</v>
      </c>
      <c r="BG31" s="116">
        <f t="shared" si="12"/>
        <v>0</v>
      </c>
      <c r="BH31" s="116">
        <f t="shared" si="12"/>
        <v>0.5</v>
      </c>
      <c r="BI31" s="116">
        <f t="shared" si="12"/>
        <v>0.5</v>
      </c>
      <c r="BJ31" s="116">
        <f t="shared" si="12"/>
        <v>1</v>
      </c>
      <c r="BK31" s="116">
        <f t="shared" si="13"/>
        <v>0.5</v>
      </c>
      <c r="BL31" s="117"/>
      <c r="BM31" s="116">
        <f t="shared" si="14"/>
        <v>0.2857142857142857</v>
      </c>
      <c r="BN31" s="116">
        <f t="shared" si="15"/>
        <v>0.14285714285714285</v>
      </c>
      <c r="BO31" s="116">
        <f t="shared" si="15"/>
        <v>0.14285714285714285</v>
      </c>
      <c r="BP31" s="116">
        <f t="shared" si="15"/>
        <v>0.2857142857142857</v>
      </c>
      <c r="BQ31" s="116">
        <f t="shared" si="15"/>
        <v>0.14285714285714285</v>
      </c>
      <c r="BR31" s="116">
        <f t="shared" si="15"/>
        <v>0.14285714285714285</v>
      </c>
      <c r="BS31" s="116">
        <f t="shared" si="15"/>
        <v>0</v>
      </c>
      <c r="BT31" s="116">
        <f t="shared" si="16"/>
        <v>0.14285714285714285</v>
      </c>
      <c r="BU31" s="116"/>
      <c r="BV31" s="116">
        <f t="shared" si="17"/>
        <v>0.7142857142857143</v>
      </c>
      <c r="BW31" s="116">
        <f t="shared" si="17"/>
        <v>0.8571428571428571</v>
      </c>
      <c r="BX31" s="116">
        <f t="shared" si="17"/>
        <v>1</v>
      </c>
      <c r="BY31" s="116">
        <f t="shared" si="17"/>
        <v>0.7142857142857143</v>
      </c>
      <c r="BZ31" s="116">
        <f t="shared" si="17"/>
        <v>1</v>
      </c>
      <c r="CA31" s="116">
        <f t="shared" si="17"/>
        <v>0.8571428571428571</v>
      </c>
      <c r="CB31" s="116">
        <f t="shared" si="17"/>
        <v>0.5714285714285714</v>
      </c>
      <c r="CC31" s="116">
        <f t="shared" si="18"/>
        <v>0.8571428571428571</v>
      </c>
      <c r="CD31" s="116"/>
      <c r="CE31" s="116">
        <f t="shared" si="19"/>
        <v>0.2857142857142857</v>
      </c>
      <c r="CF31" s="116">
        <f t="shared" si="19"/>
        <v>0.14285714285714285</v>
      </c>
      <c r="CG31" s="116">
        <f t="shared" si="19"/>
        <v>0</v>
      </c>
      <c r="CH31" s="116">
        <f t="shared" si="19"/>
        <v>0.2857142857142857</v>
      </c>
      <c r="CI31" s="116">
        <f t="shared" si="19"/>
        <v>0</v>
      </c>
      <c r="CJ31" s="116">
        <f t="shared" si="19"/>
        <v>0.14285714285714285</v>
      </c>
      <c r="CK31" s="116">
        <f t="shared" si="19"/>
        <v>0.42857142857142855</v>
      </c>
      <c r="CL31" s="116">
        <f t="shared" si="20"/>
        <v>0.14285714285714285</v>
      </c>
      <c r="CN31" s="118">
        <f t="shared" si="21"/>
        <v>0.8214285714285714</v>
      </c>
      <c r="CO31" s="118">
        <f t="shared" si="21"/>
        <v>0.78273809523809523</v>
      </c>
      <c r="CP31" s="118">
        <f t="shared" si="21"/>
        <v>0.875</v>
      </c>
      <c r="CQ31" s="118">
        <f t="shared" si="21"/>
        <v>0.8214285714285714</v>
      </c>
      <c r="CR31" s="118">
        <f t="shared" si="21"/>
        <v>0.875</v>
      </c>
      <c r="CS31" s="118">
        <f t="shared" si="21"/>
        <v>0.78273809523809523</v>
      </c>
      <c r="CT31" s="118">
        <f t="shared" si="21"/>
        <v>0.89285714285714279</v>
      </c>
      <c r="CU31" s="118">
        <f t="shared" si="21"/>
        <v>0.78273809523809523</v>
      </c>
      <c r="CV31" s="118"/>
      <c r="CW31" s="118" t="b">
        <f t="shared" si="22"/>
        <v>0</v>
      </c>
      <c r="CX31" s="118">
        <f t="shared" si="22"/>
        <v>0.7678571428571429</v>
      </c>
      <c r="CY31" s="118">
        <f t="shared" si="22"/>
        <v>0.875</v>
      </c>
      <c r="CZ31" s="118" t="b">
        <f t="shared" si="22"/>
        <v>0</v>
      </c>
      <c r="DA31" s="118">
        <f t="shared" si="22"/>
        <v>0.875</v>
      </c>
      <c r="DB31" s="118">
        <f t="shared" si="22"/>
        <v>0.7678571428571429</v>
      </c>
      <c r="DC31" s="118">
        <f t="shared" si="22"/>
        <v>0.89285714285714279</v>
      </c>
      <c r="DD31" s="118">
        <f t="shared" si="22"/>
        <v>0.7678571428571429</v>
      </c>
      <c r="DF31" s="119">
        <f t="shared" si="25"/>
        <v>0.35714285714285715</v>
      </c>
      <c r="DG31" s="119">
        <f t="shared" si="23"/>
        <v>0.67857142857142849</v>
      </c>
      <c r="DH31" s="119">
        <f t="shared" si="23"/>
        <v>0.75</v>
      </c>
      <c r="DI31" s="119">
        <f t="shared" si="23"/>
        <v>0.35714285714285715</v>
      </c>
      <c r="DJ31" s="119">
        <f t="shared" si="23"/>
        <v>0.75</v>
      </c>
      <c r="DK31" s="119">
        <f t="shared" si="23"/>
        <v>0.67857142857142849</v>
      </c>
      <c r="DL31" s="119">
        <f t="shared" si="23"/>
        <v>0.7857142857142857</v>
      </c>
      <c r="DM31" s="119">
        <f t="shared" si="23"/>
        <v>0.67857142857142849</v>
      </c>
    </row>
    <row r="32" spans="1:117">
      <c r="A32" s="120">
        <v>46</v>
      </c>
      <c r="B32" s="120" t="s">
        <v>68</v>
      </c>
      <c r="C32" s="113" t="str">
        <f t="shared" si="0"/>
        <v>Eba, Ocb</v>
      </c>
      <c r="D32" s="114" t="str">
        <f t="shared" ref="D32:L63" si="27">IF(N32&gt;0, ROUND(N32,0), "")</f>
        <v/>
      </c>
      <c r="E32" s="114">
        <f t="shared" si="27"/>
        <v>12</v>
      </c>
      <c r="F32" s="114">
        <f t="shared" si="27"/>
        <v>1</v>
      </c>
      <c r="G32" s="114">
        <f t="shared" si="26"/>
        <v>3</v>
      </c>
      <c r="H32" s="114" t="str">
        <f t="shared" si="26"/>
        <v/>
      </c>
      <c r="I32" s="114">
        <f t="shared" si="26"/>
        <v>4</v>
      </c>
      <c r="J32" s="114">
        <f t="shared" si="26"/>
        <v>13</v>
      </c>
      <c r="K32" s="114">
        <f t="shared" si="26"/>
        <v>15</v>
      </c>
      <c r="L32" s="114">
        <f t="shared" si="26"/>
        <v>47</v>
      </c>
      <c r="M32" s="114"/>
      <c r="N32" s="114">
        <v>0</v>
      </c>
      <c r="O32" s="114">
        <v>12.179487179487179</v>
      </c>
      <c r="P32" s="114">
        <v>0.64102564102564097</v>
      </c>
      <c r="Q32" s="114">
        <v>2.5641025641025639</v>
      </c>
      <c r="R32" s="114">
        <v>0</v>
      </c>
      <c r="S32" s="114">
        <v>4.4871794871794872</v>
      </c>
      <c r="T32" s="114">
        <v>13.461538461538462</v>
      </c>
      <c r="U32" s="114">
        <v>15.384615384615385</v>
      </c>
      <c r="V32" s="114">
        <v>46.794871794871796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1</v>
      </c>
      <c r="AE32" s="108">
        <v>1</v>
      </c>
      <c r="AF32" s="108">
        <v>1</v>
      </c>
      <c r="AH32" s="108" t="s">
        <v>111</v>
      </c>
      <c r="AJ32" s="115" t="s">
        <v>248</v>
      </c>
      <c r="AK32" s="108" t="s">
        <v>222</v>
      </c>
      <c r="AL32" s="108" t="s">
        <v>187</v>
      </c>
      <c r="AM32" s="108" t="s">
        <v>252</v>
      </c>
      <c r="AN32" s="108" t="s">
        <v>187</v>
      </c>
      <c r="AO32" s="108" t="s">
        <v>253</v>
      </c>
      <c r="AP32" s="108" t="s">
        <v>273</v>
      </c>
      <c r="AQ32" s="108" t="str">
        <f t="shared" si="2"/>
        <v>Oac, Oca;Eac, Eca;NVC;Oca, Ica</v>
      </c>
      <c r="AR32" s="108" t="str">
        <f t="shared" si="3"/>
        <v>NVC, Oca;Eca, Eac, Oca, Oac, NVC³</v>
      </c>
      <c r="AS32" s="108" t="s">
        <v>255</v>
      </c>
      <c r="AU32" s="108">
        <f t="shared" si="24"/>
        <v>3</v>
      </c>
      <c r="AV32" s="108">
        <f t="shared" si="4"/>
        <v>-1</v>
      </c>
      <c r="AW32" s="108">
        <f t="shared" si="5"/>
        <v>5</v>
      </c>
      <c r="AX32" s="108">
        <f t="shared" si="6"/>
        <v>7</v>
      </c>
      <c r="AY32" s="108">
        <f t="shared" si="7"/>
        <v>5</v>
      </c>
      <c r="AZ32" s="108">
        <f t="shared" si="8"/>
        <v>7</v>
      </c>
      <c r="BA32" s="100">
        <f t="shared" si="9"/>
        <v>1</v>
      </c>
      <c r="BB32" s="100">
        <f t="shared" si="10"/>
        <v>7</v>
      </c>
      <c r="BD32" s="116">
        <f t="shared" si="11"/>
        <v>0.33333333333333331</v>
      </c>
      <c r="BE32" s="116">
        <f t="shared" si="12"/>
        <v>0</v>
      </c>
      <c r="BF32" s="116">
        <f t="shared" si="12"/>
        <v>0.33333333333333331</v>
      </c>
      <c r="BG32" s="116">
        <f t="shared" si="12"/>
        <v>0.66666666666666663</v>
      </c>
      <c r="BH32" s="116">
        <f t="shared" si="12"/>
        <v>0.33333333333333331</v>
      </c>
      <c r="BI32" s="116">
        <f t="shared" si="12"/>
        <v>0.66666666666666663</v>
      </c>
      <c r="BJ32" s="116">
        <f t="shared" si="12"/>
        <v>0.66666666666666663</v>
      </c>
      <c r="BK32" s="116">
        <f t="shared" si="13"/>
        <v>0.66666666666666663</v>
      </c>
      <c r="BL32" s="117"/>
      <c r="BM32" s="116">
        <f t="shared" si="14"/>
        <v>0.33333333333333331</v>
      </c>
      <c r="BN32" s="116">
        <f t="shared" si="15"/>
        <v>0.5</v>
      </c>
      <c r="BO32" s="116">
        <f t="shared" si="15"/>
        <v>0.33333333333333331</v>
      </c>
      <c r="BP32" s="116">
        <f t="shared" si="15"/>
        <v>0.16666666666666666</v>
      </c>
      <c r="BQ32" s="116">
        <f t="shared" si="15"/>
        <v>0.33333333333333331</v>
      </c>
      <c r="BR32" s="116">
        <f t="shared" si="15"/>
        <v>0.16666666666666666</v>
      </c>
      <c r="BS32" s="116">
        <f t="shared" si="15"/>
        <v>0.16666666666666666</v>
      </c>
      <c r="BT32" s="116">
        <f t="shared" si="16"/>
        <v>0.16666666666666666</v>
      </c>
      <c r="BU32" s="116"/>
      <c r="BV32" s="116">
        <f t="shared" si="17"/>
        <v>0.83333333333333337</v>
      </c>
      <c r="BW32" s="116">
        <f t="shared" si="17"/>
        <v>0.66666666666666663</v>
      </c>
      <c r="BX32" s="116">
        <f t="shared" si="17"/>
        <v>1</v>
      </c>
      <c r="BY32" s="116">
        <f t="shared" si="17"/>
        <v>1</v>
      </c>
      <c r="BZ32" s="116">
        <f t="shared" si="17"/>
        <v>1</v>
      </c>
      <c r="CA32" s="116">
        <f t="shared" si="17"/>
        <v>1</v>
      </c>
      <c r="CB32" s="116">
        <f t="shared" si="17"/>
        <v>0.5</v>
      </c>
      <c r="CC32" s="116">
        <f t="shared" si="18"/>
        <v>1</v>
      </c>
      <c r="CD32" s="116"/>
      <c r="CE32" s="116">
        <f t="shared" si="19"/>
        <v>0.16666666666666666</v>
      </c>
      <c r="CF32" s="116">
        <f t="shared" si="19"/>
        <v>0.33333333333333331</v>
      </c>
      <c r="CG32" s="116">
        <f t="shared" si="19"/>
        <v>0</v>
      </c>
      <c r="CH32" s="116">
        <f t="shared" si="19"/>
        <v>0</v>
      </c>
      <c r="CI32" s="116">
        <f t="shared" si="19"/>
        <v>0</v>
      </c>
      <c r="CJ32" s="116">
        <f t="shared" si="19"/>
        <v>0</v>
      </c>
      <c r="CK32" s="116">
        <f t="shared" si="19"/>
        <v>0.5</v>
      </c>
      <c r="CL32" s="116">
        <f t="shared" si="20"/>
        <v>0</v>
      </c>
      <c r="CN32" s="118">
        <f t="shared" si="21"/>
        <v>0.67499999999999993</v>
      </c>
      <c r="CO32" s="118">
        <f t="shared" si="21"/>
        <v>0.83333333333333326</v>
      </c>
      <c r="CP32" s="118">
        <f t="shared" si="21"/>
        <v>0.83333333333333326</v>
      </c>
      <c r="CQ32" s="118">
        <f t="shared" si="21"/>
        <v>0.91666666666666663</v>
      </c>
      <c r="CR32" s="118">
        <f t="shared" si="21"/>
        <v>0.83333333333333326</v>
      </c>
      <c r="CS32" s="118">
        <f t="shared" si="21"/>
        <v>0.91666666666666663</v>
      </c>
      <c r="CT32" s="118">
        <f t="shared" si="21"/>
        <v>0.64583333333333326</v>
      </c>
      <c r="CU32" s="118">
        <f t="shared" si="21"/>
        <v>0.91666666666666663</v>
      </c>
      <c r="CV32" s="118"/>
      <c r="CW32" s="118">
        <f t="shared" si="22"/>
        <v>0.66666666666666663</v>
      </c>
      <c r="CX32" s="118" t="b">
        <f t="shared" si="22"/>
        <v>0</v>
      </c>
      <c r="CY32" s="118">
        <f t="shared" si="22"/>
        <v>0.83333333333333337</v>
      </c>
      <c r="CZ32" s="118">
        <f t="shared" si="22"/>
        <v>0.91666666666666663</v>
      </c>
      <c r="DA32" s="118">
        <f t="shared" si="22"/>
        <v>0.83333333333333337</v>
      </c>
      <c r="DB32" s="118">
        <f t="shared" si="22"/>
        <v>0.91666666666666663</v>
      </c>
      <c r="DC32" s="118">
        <f t="shared" si="22"/>
        <v>0.625</v>
      </c>
      <c r="DD32" s="118">
        <f t="shared" si="22"/>
        <v>0.91666666666666663</v>
      </c>
      <c r="DF32" s="119">
        <f t="shared" si="25"/>
        <v>0.58333333333333337</v>
      </c>
      <c r="DG32" s="119">
        <f t="shared" si="23"/>
        <v>0.33333333333333331</v>
      </c>
      <c r="DH32" s="119">
        <f t="shared" si="23"/>
        <v>0.66666666666666663</v>
      </c>
      <c r="DI32" s="119">
        <f t="shared" si="23"/>
        <v>0.83333333333333337</v>
      </c>
      <c r="DJ32" s="119">
        <f t="shared" si="23"/>
        <v>0.66666666666666663</v>
      </c>
      <c r="DK32" s="119">
        <f t="shared" si="23"/>
        <v>0.83333333333333337</v>
      </c>
      <c r="DL32" s="119">
        <f t="shared" si="23"/>
        <v>0.58333333333333337</v>
      </c>
      <c r="DM32" s="119">
        <f t="shared" si="23"/>
        <v>0.83333333333333337</v>
      </c>
    </row>
    <row r="33" spans="1:117">
      <c r="A33" s="120">
        <v>47</v>
      </c>
      <c r="B33" s="120" t="s">
        <v>64</v>
      </c>
      <c r="C33" s="113" t="str">
        <f t="shared" si="0"/>
        <v>Eab, Ocb</v>
      </c>
      <c r="D33" s="114" t="str">
        <f t="shared" si="27"/>
        <v/>
      </c>
      <c r="E33" s="114">
        <f t="shared" si="27"/>
        <v>20</v>
      </c>
      <c r="F33" s="114">
        <f t="shared" si="27"/>
        <v>2</v>
      </c>
      <c r="G33" s="114">
        <f t="shared" si="26"/>
        <v>6</v>
      </c>
      <c r="H33" s="114" t="str">
        <f t="shared" si="26"/>
        <v/>
      </c>
      <c r="I33" s="114">
        <f t="shared" si="26"/>
        <v>2</v>
      </c>
      <c r="J33" s="114">
        <f t="shared" si="26"/>
        <v>8</v>
      </c>
      <c r="K33" s="114">
        <f t="shared" si="26"/>
        <v>9</v>
      </c>
      <c r="L33" s="114">
        <f t="shared" si="26"/>
        <v>49</v>
      </c>
      <c r="M33" s="114"/>
      <c r="N33" s="114">
        <v>0</v>
      </c>
      <c r="O33" s="114">
        <v>19.871794871794872</v>
      </c>
      <c r="P33" s="114">
        <v>1.9230769230769231</v>
      </c>
      <c r="Q33" s="114">
        <v>5.7692307692307692</v>
      </c>
      <c r="R33" s="114">
        <v>0</v>
      </c>
      <c r="S33" s="114">
        <v>1.9230769230769231</v>
      </c>
      <c r="T33" s="114">
        <v>7.6923076923076925</v>
      </c>
      <c r="U33" s="114">
        <v>8.9743589743589745</v>
      </c>
      <c r="V33" s="114">
        <v>48.717948717948715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1</v>
      </c>
      <c r="AF33" s="108">
        <v>1</v>
      </c>
      <c r="AH33" s="108" t="s">
        <v>111</v>
      </c>
      <c r="AJ33" s="115" t="s">
        <v>248</v>
      </c>
      <c r="AK33" s="108" t="s">
        <v>222</v>
      </c>
      <c r="AL33" s="108" t="s">
        <v>187</v>
      </c>
      <c r="AM33" s="108" t="s">
        <v>252</v>
      </c>
      <c r="AN33" s="108" t="s">
        <v>187</v>
      </c>
      <c r="AO33" s="108" t="s">
        <v>244</v>
      </c>
      <c r="AP33" s="108" t="s">
        <v>272</v>
      </c>
      <c r="AQ33" s="108" t="str">
        <f t="shared" si="2"/>
        <v>Oac, Oca;Eac, Eca;NVC;Oca, Ica</v>
      </c>
      <c r="AR33" s="108" t="str">
        <f t="shared" si="3"/>
        <v>NVC, Iac, Ica;Eac, Eca, Oac, Oca, NVC³</v>
      </c>
      <c r="AS33" s="108" t="s">
        <v>255</v>
      </c>
      <c r="AU33" s="108">
        <f t="shared" si="24"/>
        <v>5</v>
      </c>
      <c r="AV33" s="108">
        <f t="shared" si="4"/>
        <v>1</v>
      </c>
      <c r="AW33" s="108">
        <f t="shared" si="5"/>
        <v>7</v>
      </c>
      <c r="AX33" s="108">
        <f t="shared" si="6"/>
        <v>5</v>
      </c>
      <c r="AY33" s="108">
        <f t="shared" si="7"/>
        <v>7</v>
      </c>
      <c r="AZ33" s="108">
        <f t="shared" si="8"/>
        <v>3</v>
      </c>
      <c r="BA33" s="100">
        <f t="shared" si="9"/>
        <v>3</v>
      </c>
      <c r="BB33" s="100">
        <f t="shared" si="10"/>
        <v>9</v>
      </c>
      <c r="BD33" s="116">
        <f t="shared" si="11"/>
        <v>0.5</v>
      </c>
      <c r="BE33" s="116">
        <f t="shared" si="12"/>
        <v>0</v>
      </c>
      <c r="BF33" s="116">
        <f t="shared" si="12"/>
        <v>0.5</v>
      </c>
      <c r="BG33" s="116">
        <f t="shared" si="12"/>
        <v>0.5</v>
      </c>
      <c r="BH33" s="116">
        <f t="shared" si="12"/>
        <v>0.5</v>
      </c>
      <c r="BI33" s="116">
        <f t="shared" si="12"/>
        <v>0.5</v>
      </c>
      <c r="BJ33" s="116">
        <f t="shared" si="12"/>
        <v>1</v>
      </c>
      <c r="BK33" s="116">
        <f t="shared" si="13"/>
        <v>1</v>
      </c>
      <c r="BL33" s="117"/>
      <c r="BM33" s="116">
        <f t="shared" si="14"/>
        <v>0.14285714285714285</v>
      </c>
      <c r="BN33" s="116">
        <f t="shared" si="15"/>
        <v>0.2857142857142857</v>
      </c>
      <c r="BO33" s="116">
        <f t="shared" si="15"/>
        <v>0.14285714285714285</v>
      </c>
      <c r="BP33" s="116">
        <f t="shared" si="15"/>
        <v>0.14285714285714285</v>
      </c>
      <c r="BQ33" s="116">
        <f t="shared" si="15"/>
        <v>0.14285714285714285</v>
      </c>
      <c r="BR33" s="116">
        <f t="shared" si="15"/>
        <v>0.14285714285714285</v>
      </c>
      <c r="BS33" s="116">
        <f t="shared" si="15"/>
        <v>0</v>
      </c>
      <c r="BT33" s="116">
        <f t="shared" si="16"/>
        <v>0</v>
      </c>
      <c r="BU33" s="116"/>
      <c r="BV33" s="116">
        <f t="shared" si="17"/>
        <v>0.8571428571428571</v>
      </c>
      <c r="BW33" s="116">
        <f t="shared" si="17"/>
        <v>0.7142857142857143</v>
      </c>
      <c r="BX33" s="116">
        <f t="shared" si="17"/>
        <v>1</v>
      </c>
      <c r="BY33" s="116">
        <f t="shared" si="17"/>
        <v>0.8571428571428571</v>
      </c>
      <c r="BZ33" s="116">
        <f t="shared" si="17"/>
        <v>1</v>
      </c>
      <c r="CA33" s="116">
        <f t="shared" si="17"/>
        <v>0.7142857142857143</v>
      </c>
      <c r="CB33" s="116">
        <f t="shared" si="17"/>
        <v>0.5714285714285714</v>
      </c>
      <c r="CC33" s="116">
        <f t="shared" si="18"/>
        <v>1</v>
      </c>
      <c r="CD33" s="116"/>
      <c r="CE33" s="116">
        <f t="shared" si="19"/>
        <v>0.14285714285714285</v>
      </c>
      <c r="CF33" s="116">
        <f t="shared" si="19"/>
        <v>0.2857142857142857</v>
      </c>
      <c r="CG33" s="116">
        <f t="shared" si="19"/>
        <v>0</v>
      </c>
      <c r="CH33" s="116">
        <f t="shared" si="19"/>
        <v>0.14285714285714285</v>
      </c>
      <c r="CI33" s="116">
        <f t="shared" si="19"/>
        <v>0</v>
      </c>
      <c r="CJ33" s="116">
        <f t="shared" si="19"/>
        <v>0.2857142857142857</v>
      </c>
      <c r="CK33" s="116">
        <f t="shared" si="19"/>
        <v>0.42857142857142855</v>
      </c>
      <c r="CL33" s="116">
        <f t="shared" si="20"/>
        <v>0</v>
      </c>
      <c r="CN33" s="118">
        <f t="shared" si="21"/>
        <v>0.78273809523809523</v>
      </c>
      <c r="CO33" s="118">
        <f t="shared" si="21"/>
        <v>0.8214285714285714</v>
      </c>
      <c r="CP33" s="118">
        <f t="shared" si="21"/>
        <v>0.875</v>
      </c>
      <c r="CQ33" s="118">
        <f t="shared" si="21"/>
        <v>0.78273809523809523</v>
      </c>
      <c r="CR33" s="118">
        <f t="shared" si="21"/>
        <v>0.875</v>
      </c>
      <c r="CS33" s="118">
        <f t="shared" si="21"/>
        <v>0.68214285714285716</v>
      </c>
      <c r="CT33" s="118">
        <f t="shared" si="21"/>
        <v>0.89285714285714279</v>
      </c>
      <c r="CU33" s="118">
        <f t="shared" si="21"/>
        <v>1</v>
      </c>
      <c r="CV33" s="118"/>
      <c r="CW33" s="118">
        <f t="shared" si="22"/>
        <v>0.7678571428571429</v>
      </c>
      <c r="CX33" s="118" t="b">
        <f t="shared" si="22"/>
        <v>0</v>
      </c>
      <c r="CY33" s="118">
        <f t="shared" si="22"/>
        <v>0.875</v>
      </c>
      <c r="CZ33" s="118">
        <f t="shared" si="22"/>
        <v>0.7678571428571429</v>
      </c>
      <c r="DA33" s="118">
        <f t="shared" si="22"/>
        <v>0.875</v>
      </c>
      <c r="DB33" s="118">
        <f t="shared" si="22"/>
        <v>0.66071428571428581</v>
      </c>
      <c r="DC33" s="118">
        <f t="shared" si="22"/>
        <v>0.89285714285714279</v>
      </c>
      <c r="DD33" s="118">
        <f t="shared" si="22"/>
        <v>1</v>
      </c>
      <c r="DF33" s="119">
        <f t="shared" si="25"/>
        <v>0.67857142857142849</v>
      </c>
      <c r="DG33" s="119">
        <f t="shared" si="23"/>
        <v>0.35714285714285715</v>
      </c>
      <c r="DH33" s="119">
        <f t="shared" si="23"/>
        <v>0.75</v>
      </c>
      <c r="DI33" s="119">
        <f t="shared" si="23"/>
        <v>0.67857142857142849</v>
      </c>
      <c r="DJ33" s="119">
        <f t="shared" si="23"/>
        <v>0.75</v>
      </c>
      <c r="DK33" s="119">
        <f t="shared" si="23"/>
        <v>0.60714285714285721</v>
      </c>
      <c r="DL33" s="119">
        <f t="shared" si="23"/>
        <v>0.7857142857142857</v>
      </c>
      <c r="DM33" s="119">
        <f t="shared" si="23"/>
        <v>1</v>
      </c>
    </row>
    <row r="34" spans="1:117">
      <c r="A34" s="120">
        <v>48</v>
      </c>
      <c r="B34" s="120" t="s">
        <v>70</v>
      </c>
      <c r="C34" s="113" t="str">
        <f t="shared" si="0"/>
        <v>Eba, Obc</v>
      </c>
      <c r="D34" s="114" t="str">
        <f t="shared" si="27"/>
        <v/>
      </c>
      <c r="E34" s="114">
        <f t="shared" si="27"/>
        <v>15</v>
      </c>
      <c r="F34" s="114">
        <f t="shared" si="27"/>
        <v>3</v>
      </c>
      <c r="G34" s="114">
        <f t="shared" si="26"/>
        <v>10</v>
      </c>
      <c r="H34" s="114" t="str">
        <f t="shared" si="26"/>
        <v/>
      </c>
      <c r="I34" s="114">
        <f t="shared" si="26"/>
        <v>1</v>
      </c>
      <c r="J34" s="114" t="str">
        <f t="shared" si="26"/>
        <v/>
      </c>
      <c r="K34" s="114">
        <f t="shared" si="26"/>
        <v>5</v>
      </c>
      <c r="L34" s="114">
        <f t="shared" si="26"/>
        <v>57</v>
      </c>
      <c r="M34" s="114"/>
      <c r="N34" s="114">
        <v>0</v>
      </c>
      <c r="O34" s="114">
        <v>15.384615384615385</v>
      </c>
      <c r="P34" s="114">
        <v>2.5641025641025639</v>
      </c>
      <c r="Q34" s="114">
        <v>9.6153846153846168</v>
      </c>
      <c r="R34" s="114">
        <v>0</v>
      </c>
      <c r="S34" s="114">
        <v>1.2820512820512819</v>
      </c>
      <c r="T34" s="114">
        <v>0</v>
      </c>
      <c r="U34" s="114">
        <v>5.1282051282051277</v>
      </c>
      <c r="V34" s="114">
        <v>57.051282051282051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1</v>
      </c>
      <c r="AF34" s="108">
        <v>1</v>
      </c>
      <c r="AH34" s="108" t="s">
        <v>111</v>
      </c>
      <c r="AJ34" s="115" t="s">
        <v>248</v>
      </c>
      <c r="AK34" s="108" t="s">
        <v>222</v>
      </c>
      <c r="AL34" s="108" t="s">
        <v>187</v>
      </c>
      <c r="AM34" s="108" t="s">
        <v>249</v>
      </c>
      <c r="AN34" s="108" t="s">
        <v>187</v>
      </c>
      <c r="AO34" s="108" t="s">
        <v>187</v>
      </c>
      <c r="AP34" s="108" t="s">
        <v>272</v>
      </c>
      <c r="AQ34" s="108" t="str">
        <f t="shared" si="2"/>
        <v>Oac, Oca;Eac, Eca;NVC;Oac, Iac</v>
      </c>
      <c r="AR34" s="108" t="str">
        <f t="shared" si="3"/>
        <v>NVC;Eac, Eca, Oac, Oca, NVC³</v>
      </c>
      <c r="AS34" s="108" t="s">
        <v>251</v>
      </c>
      <c r="AU34" s="108">
        <f t="shared" si="24"/>
        <v>5</v>
      </c>
      <c r="AV34" s="108">
        <f t="shared" si="4"/>
        <v>1</v>
      </c>
      <c r="AW34" s="108">
        <f t="shared" si="5"/>
        <v>7</v>
      </c>
      <c r="AX34" s="108">
        <f t="shared" si="6"/>
        <v>1</v>
      </c>
      <c r="AY34" s="108">
        <f t="shared" si="7"/>
        <v>7</v>
      </c>
      <c r="AZ34" s="108">
        <f t="shared" si="8"/>
        <v>7</v>
      </c>
      <c r="BA34" s="100">
        <f t="shared" si="9"/>
        <v>3</v>
      </c>
      <c r="BB34" s="100">
        <f t="shared" si="10"/>
        <v>5</v>
      </c>
      <c r="BD34" s="116">
        <f t="shared" si="11"/>
        <v>0.5</v>
      </c>
      <c r="BE34" s="116">
        <f t="shared" si="12"/>
        <v>0</v>
      </c>
      <c r="BF34" s="116">
        <f t="shared" si="12"/>
        <v>0.5</v>
      </c>
      <c r="BG34" s="116">
        <f t="shared" si="12"/>
        <v>0</v>
      </c>
      <c r="BH34" s="116">
        <f t="shared" si="12"/>
        <v>0.5</v>
      </c>
      <c r="BI34" s="116">
        <f t="shared" si="12"/>
        <v>0.5</v>
      </c>
      <c r="BJ34" s="116">
        <f t="shared" si="12"/>
        <v>1</v>
      </c>
      <c r="BK34" s="116">
        <f t="shared" si="13"/>
        <v>0.5</v>
      </c>
      <c r="BL34" s="117"/>
      <c r="BM34" s="116">
        <f t="shared" si="14"/>
        <v>0.14285714285714285</v>
      </c>
      <c r="BN34" s="116">
        <f t="shared" si="15"/>
        <v>0.2857142857142857</v>
      </c>
      <c r="BO34" s="116">
        <f t="shared" si="15"/>
        <v>0.14285714285714285</v>
      </c>
      <c r="BP34" s="116">
        <f t="shared" si="15"/>
        <v>0.2857142857142857</v>
      </c>
      <c r="BQ34" s="116">
        <f t="shared" si="15"/>
        <v>0.14285714285714285</v>
      </c>
      <c r="BR34" s="116">
        <f t="shared" si="15"/>
        <v>0.14285714285714285</v>
      </c>
      <c r="BS34" s="116">
        <f t="shared" si="15"/>
        <v>0</v>
      </c>
      <c r="BT34" s="116">
        <f t="shared" si="16"/>
        <v>0.14285714285714285</v>
      </c>
      <c r="BU34" s="116"/>
      <c r="BV34" s="116">
        <f t="shared" si="17"/>
        <v>0.8571428571428571</v>
      </c>
      <c r="BW34" s="116">
        <f t="shared" si="17"/>
        <v>0.7142857142857143</v>
      </c>
      <c r="BX34" s="116">
        <f t="shared" si="17"/>
        <v>1</v>
      </c>
      <c r="BY34" s="116">
        <f t="shared" si="17"/>
        <v>0.7142857142857143</v>
      </c>
      <c r="BZ34" s="116">
        <f t="shared" si="17"/>
        <v>1</v>
      </c>
      <c r="CA34" s="116">
        <f t="shared" si="17"/>
        <v>1</v>
      </c>
      <c r="CB34" s="116">
        <f t="shared" si="17"/>
        <v>0.5714285714285714</v>
      </c>
      <c r="CC34" s="116">
        <f t="shared" si="18"/>
        <v>0.8571428571428571</v>
      </c>
      <c r="CD34" s="116"/>
      <c r="CE34" s="116">
        <f t="shared" si="19"/>
        <v>0.14285714285714285</v>
      </c>
      <c r="CF34" s="116">
        <f t="shared" si="19"/>
        <v>0.2857142857142857</v>
      </c>
      <c r="CG34" s="116">
        <f t="shared" si="19"/>
        <v>0</v>
      </c>
      <c r="CH34" s="116">
        <f t="shared" si="19"/>
        <v>0.2857142857142857</v>
      </c>
      <c r="CI34" s="116">
        <f t="shared" si="19"/>
        <v>0</v>
      </c>
      <c r="CJ34" s="116">
        <f t="shared" si="19"/>
        <v>0</v>
      </c>
      <c r="CK34" s="116">
        <f t="shared" si="19"/>
        <v>0.42857142857142855</v>
      </c>
      <c r="CL34" s="116">
        <f t="shared" si="20"/>
        <v>0.14285714285714285</v>
      </c>
      <c r="CN34" s="118">
        <f t="shared" si="21"/>
        <v>0.78273809523809523</v>
      </c>
      <c r="CO34" s="118">
        <f t="shared" si="21"/>
        <v>0.8214285714285714</v>
      </c>
      <c r="CP34" s="118">
        <f t="shared" si="21"/>
        <v>0.875</v>
      </c>
      <c r="CQ34" s="118">
        <f t="shared" si="21"/>
        <v>0.8214285714285714</v>
      </c>
      <c r="CR34" s="118">
        <f t="shared" si="21"/>
        <v>0.875</v>
      </c>
      <c r="CS34" s="118">
        <f t="shared" si="21"/>
        <v>0.875</v>
      </c>
      <c r="CT34" s="118">
        <f t="shared" si="21"/>
        <v>0.89285714285714279</v>
      </c>
      <c r="CU34" s="118">
        <f t="shared" ref="CU34:CU66" si="28">IF(BK34=CL34, 0.5, IF(BK34&gt;CL34, 0.5+(((BK34 - CL34)*(1+BK34-CL34)) / ((4*BK34)*(1-CL34))), IF(BK34&lt;CL34, 0.5+(((CL34 - BK34)*(1+CL34-BK34)) / ((4*CL34)*(1-BK34))))))</f>
        <v>0.78273809523809523</v>
      </c>
      <c r="CV34" s="118"/>
      <c r="CW34" s="118">
        <f t="shared" si="22"/>
        <v>0.7678571428571429</v>
      </c>
      <c r="CX34" s="118" t="b">
        <f t="shared" si="22"/>
        <v>0</v>
      </c>
      <c r="CY34" s="118">
        <f t="shared" si="22"/>
        <v>0.875</v>
      </c>
      <c r="CZ34" s="118" t="b">
        <f t="shared" si="22"/>
        <v>0</v>
      </c>
      <c r="DA34" s="118">
        <f t="shared" si="22"/>
        <v>0.875</v>
      </c>
      <c r="DB34" s="118">
        <f t="shared" si="22"/>
        <v>0.875</v>
      </c>
      <c r="DC34" s="118">
        <f t="shared" si="22"/>
        <v>0.89285714285714279</v>
      </c>
      <c r="DD34" s="118">
        <f t="shared" ref="DD34:DD66" si="29">IF(AND(CL34&lt;=0.5, 0.5&lt;=BK34),       (3/4)+((BK34-CL34)/4)-CL34*(1-BK34),
    IF(AND(CL34&lt;=BK34, BK34&lt;0.5),    (3/4)+((BK34-CL34)/4)-CL34/(4*BK34),
       IF(AND(0.5&lt;CL34, CL34&lt;=BK34), (3/4)+((BK34-CL34)/4)-(1-BK34)/(4*(1-CL34)))))</f>
        <v>0.7678571428571429</v>
      </c>
      <c r="DF34" s="119">
        <f t="shared" si="25"/>
        <v>0.67857142857142849</v>
      </c>
      <c r="DG34" s="119">
        <f t="shared" si="23"/>
        <v>0.35714285714285715</v>
      </c>
      <c r="DH34" s="119">
        <f t="shared" si="23"/>
        <v>0.75</v>
      </c>
      <c r="DI34" s="119">
        <f t="shared" si="23"/>
        <v>0.35714285714285715</v>
      </c>
      <c r="DJ34" s="119">
        <f t="shared" si="23"/>
        <v>0.75</v>
      </c>
      <c r="DK34" s="119">
        <f t="shared" si="23"/>
        <v>0.75</v>
      </c>
      <c r="DL34" s="119">
        <f t="shared" si="23"/>
        <v>0.7857142857142857</v>
      </c>
      <c r="DM34" s="119">
        <f t="shared" si="23"/>
        <v>0.67857142857142849</v>
      </c>
    </row>
    <row r="35" spans="1:117">
      <c r="A35" s="120">
        <v>17</v>
      </c>
      <c r="B35" s="120" t="s">
        <v>24</v>
      </c>
      <c r="C35" s="113" t="str">
        <f t="shared" si="0"/>
        <v>Iab, Abc</v>
      </c>
      <c r="D35" s="114">
        <f t="shared" si="27"/>
        <v>6</v>
      </c>
      <c r="E35" s="114" t="str">
        <f t="shared" si="27"/>
        <v/>
      </c>
      <c r="F35" s="114">
        <f t="shared" si="27"/>
        <v>82</v>
      </c>
      <c r="G35" s="114">
        <f t="shared" si="26"/>
        <v>1</v>
      </c>
      <c r="H35" s="114" t="str">
        <f t="shared" si="26"/>
        <v/>
      </c>
      <c r="I35" s="114" t="str">
        <f t="shared" si="26"/>
        <v/>
      </c>
      <c r="J35" s="114">
        <f t="shared" si="26"/>
        <v>6</v>
      </c>
      <c r="K35" s="114" t="str">
        <f t="shared" si="26"/>
        <v/>
      </c>
      <c r="L35" s="114">
        <f t="shared" si="26"/>
        <v>1</v>
      </c>
      <c r="M35" s="114"/>
      <c r="N35" s="114">
        <v>6.4102564102564097</v>
      </c>
      <c r="O35" s="114">
        <v>0</v>
      </c>
      <c r="P35" s="114">
        <v>82.051282051282044</v>
      </c>
      <c r="Q35" s="114">
        <v>1.2820512820512819</v>
      </c>
      <c r="R35" s="114">
        <v>0</v>
      </c>
      <c r="S35" s="114">
        <v>0</v>
      </c>
      <c r="T35" s="114">
        <v>5.7692307692307692</v>
      </c>
      <c r="U35" s="114">
        <v>0</v>
      </c>
      <c r="V35" s="114">
        <v>1.2820512820512819</v>
      </c>
      <c r="X35" s="108">
        <v>0</v>
      </c>
      <c r="Y35" s="108">
        <v>0</v>
      </c>
      <c r="Z35" s="108">
        <v>1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H35" s="108" t="s">
        <v>207</v>
      </c>
      <c r="AJ35" s="115" t="s">
        <v>236</v>
      </c>
      <c r="AK35" s="108" t="s">
        <v>237</v>
      </c>
      <c r="AL35" s="108" t="s">
        <v>187</v>
      </c>
      <c r="AM35" s="108" t="s">
        <v>238</v>
      </c>
      <c r="AN35" s="108" t="s">
        <v>242</v>
      </c>
      <c r="AO35" s="108" t="s">
        <v>181</v>
      </c>
      <c r="AP35" s="108" t="s">
        <v>236</v>
      </c>
      <c r="AQ35" s="108" t="str">
        <f t="shared" si="2"/>
        <v>Iac, Ica;Iac, Ica, Oac, Oca;NVC;Iac, Oac</v>
      </c>
      <c r="AR35" s="108" t="str">
        <f t="shared" si="3"/>
        <v>Iac;Iac, Ica</v>
      </c>
      <c r="AS35" s="108" t="s">
        <v>181</v>
      </c>
      <c r="AU35" s="108">
        <f t="shared" si="24"/>
        <v>7</v>
      </c>
      <c r="AV35" s="108">
        <f t="shared" si="4"/>
        <v>3</v>
      </c>
      <c r="AW35" s="108">
        <f t="shared" si="5"/>
        <v>5</v>
      </c>
      <c r="AX35" s="108">
        <f t="shared" si="6"/>
        <v>7</v>
      </c>
      <c r="AY35" s="108">
        <f t="shared" si="7"/>
        <v>3</v>
      </c>
      <c r="AZ35" s="108">
        <f t="shared" si="8"/>
        <v>9</v>
      </c>
      <c r="BA35" s="100">
        <f t="shared" si="9"/>
        <v>7</v>
      </c>
      <c r="BB35" s="100">
        <f t="shared" si="10"/>
        <v>9</v>
      </c>
      <c r="BD35" s="116">
        <f t="shared" si="11"/>
        <v>1</v>
      </c>
      <c r="BE35" s="116">
        <f t="shared" ref="BE35:BJ66" si="30" xml:space="preserve"> (IF($X35=1, IF(ISERR(FIND($X$2, AK35)), 0, 1), 0) +
  IF($Y35=1, IF(ISERR(FIND($Y$2, AK35)), 0, 1), 0) +
  IF($Z35=1, IF(ISERR(FIND($Z$2, AK35)), 0, 1), 0) +
  IF($AA35=1, IF(ISERR(FIND($AA$2, AK35)), 0, 1), 0) +
  IF($AB35=1, IF(ISERR(FIND($AB$2, AK35)), 0, 1), 0) +
  IF($AC35=1, IF(ISERR(FIND($AC$2, AK35)), 0, 1), 0) +
  IF($AD35=1, IF(ISERR(FIND($AD$2, AK35)), 0, 1), 0) +
  IF($AE35=1, IF(ISERR(FIND($AE$2, AK35)), 0, 1), 0) +
  IF($AF35=1, IF(ISERR(FIND($AF$2, AK35)), 0, 1), 0))/SUM($X35:$AF35)</f>
        <v>1</v>
      </c>
      <c r="BF35" s="116">
        <f t="shared" si="30"/>
        <v>0</v>
      </c>
      <c r="BG35" s="116">
        <f t="shared" si="30"/>
        <v>1</v>
      </c>
      <c r="BH35" s="116">
        <f t="shared" si="30"/>
        <v>1</v>
      </c>
      <c r="BI35" s="116">
        <f t="shared" si="30"/>
        <v>1</v>
      </c>
      <c r="BJ35" s="116">
        <f t="shared" si="30"/>
        <v>1</v>
      </c>
      <c r="BK35" s="116">
        <f t="shared" si="13"/>
        <v>1</v>
      </c>
      <c r="BL35" s="117"/>
      <c r="BM35" s="116">
        <f t="shared" si="14"/>
        <v>0</v>
      </c>
      <c r="BN35" s="116">
        <f t="shared" ref="BN35:BS66" si="31" xml:space="preserve"> (IF($X35=1, IF(ISERR(FIND($X$2, AK35)), 1, 0), 0) +
  IF($Y35=1, IF(ISERR(FIND($Y$2, AK35)), 1, 0), 0) +
  IF($Z35=1, IF(ISERR(FIND($Z$2, AK35)), 1, 0), 0) +
  IF($AA35=1, IF(ISERR(FIND($AA$2, AK35)), 1, 0), 0) +
  IF($AB35=1, IF(ISERR(FIND($AB$2, AK35)), 1, 0), 0) +
  IF($AC35=1, IF(ISERR(FIND($AC$2, AK35)), 1, 0), 0) +
  IF($AD35=1, IF(ISERR(FIND($AD$2, AK35)), 1, 0), 0) +
  IF($AE35=1, IF(ISERR(FIND($AE$2, AK35)), 1, 0), 0) +
  IF($AF35=1, IF(ISERR(FIND($AF$2, AK35)), 1, 0), 0))/(9-SUM($X35:$AF35))</f>
        <v>0</v>
      </c>
      <c r="BO35" s="116">
        <f t="shared" si="31"/>
        <v>0.125</v>
      </c>
      <c r="BP35" s="116">
        <f t="shared" si="31"/>
        <v>0</v>
      </c>
      <c r="BQ35" s="116">
        <f t="shared" si="31"/>
        <v>0</v>
      </c>
      <c r="BR35" s="116">
        <f t="shared" si="31"/>
        <v>0</v>
      </c>
      <c r="BS35" s="116">
        <f t="shared" si="31"/>
        <v>0</v>
      </c>
      <c r="BT35" s="116">
        <f t="shared" si="16"/>
        <v>0</v>
      </c>
      <c r="BU35" s="116"/>
      <c r="BV35" s="116">
        <f t="shared" ref="BV35:CB66" si="32" xml:space="preserve"> (IF($X35=0, IF(ISERR(FIND($X$2, AJ35)), 1, 0), 0) +
  IF($Y35=0, IF(ISERR(FIND($Y$2, AJ35)), 1, 0), 0) +
  IF($Z35=0, IF(ISERR(FIND($Z$2, AJ35)), 1, 0), 0) +
  IF($AA35=0, IF(ISERR(FIND($AA$2, AJ35)), 1, 0), 0) +
  IF($AB35=0, IF(ISERR(FIND($AB$2, AJ35)), 1, 0), 0) +
  IF($AC35=0, IF(ISERR(FIND($AC$2, AJ35)), 1, 0), 0) +
  IF($AD35=0, IF(ISERR(FIND($AD$2, AJ35)), 1, 0), 0) +
  IF($AE35=0, IF(ISERR(FIND($AE$2, AJ35)), 1, 0), 0) +
  IF($AF35=0, IF(ISERR(FIND($AF$2, AJ35)), 1, 0), 0))/(9-SUM($X35:$AF35))</f>
        <v>0.875</v>
      </c>
      <c r="BW35" s="116">
        <f t="shared" si="32"/>
        <v>0.625</v>
      </c>
      <c r="BX35" s="116">
        <f t="shared" si="32"/>
        <v>0.875</v>
      </c>
      <c r="BY35" s="116">
        <f t="shared" si="32"/>
        <v>0.875</v>
      </c>
      <c r="BZ35" s="116">
        <f t="shared" si="32"/>
        <v>0.625</v>
      </c>
      <c r="CA35" s="116">
        <f t="shared" si="32"/>
        <v>1</v>
      </c>
      <c r="CB35" s="116">
        <f t="shared" si="32"/>
        <v>0.875</v>
      </c>
      <c r="CC35" s="116">
        <f t="shared" si="18"/>
        <v>1</v>
      </c>
      <c r="CD35" s="116"/>
      <c r="CE35" s="116">
        <f t="shared" ref="CE35:CK66" si="33">( IF($X35=0, IF(ISERR(FIND($X$2, AJ35)), 0, 1), 0) +
  IF($Y35=0, IF(ISERR(FIND($Y$2, AJ35)), 0, 1), 0) +
  IF($Z35=0, IF(ISERR(FIND($Z$2, AJ35)), 0, 1), 0) +
  IF($AA35=0, IF(ISERR(FIND($AA$2, AJ35)), 0, 1), 0) +
  IF($AB35=0, IF(ISERR(FIND($AB$2, AJ35)), 0, 1), 0) +
  IF($AC35=0, IF(ISERR(FIND($AC$2, AJ35)), 0, 1), 0) +
  IF($AD35=0, IF(ISERR(FIND($AD$2, AJ35)), 0, 1), 0) +
  IF($AE35=0, IF(ISERR(FIND($AE$2, AJ35)), 0, 1), 0) +
  IF($AF35=0, IF(ISERR(FIND($AF$2, AJ35)), 0, 1), 0))/(9-SUM($X35:$AF35))</f>
        <v>0.125</v>
      </c>
      <c r="CF35" s="116">
        <f t="shared" si="33"/>
        <v>0.375</v>
      </c>
      <c r="CG35" s="116">
        <f t="shared" si="33"/>
        <v>0.125</v>
      </c>
      <c r="CH35" s="116">
        <f t="shared" si="33"/>
        <v>0.125</v>
      </c>
      <c r="CI35" s="116">
        <f t="shared" si="33"/>
        <v>0.375</v>
      </c>
      <c r="CJ35" s="116">
        <f t="shared" si="33"/>
        <v>0</v>
      </c>
      <c r="CK35" s="116">
        <f t="shared" si="33"/>
        <v>0.125</v>
      </c>
      <c r="CL35" s="116">
        <f t="shared" si="20"/>
        <v>0</v>
      </c>
      <c r="CN35" s="118">
        <f t="shared" ref="CN35:CT66" si="34">IF(BD35=CE35, 0.5, IF(BD35&gt;CE35, 0.5+(((BD35 - CE35)*(1+BD35-CE35)) / ((4*BD35)*(1-CE35))), IF(BD35&lt;CE35, 0.5+(((CE35 - BD35)*(1+CE35-BD35)) / ((4*CE35)*(1-BD35))))))</f>
        <v>0.96875</v>
      </c>
      <c r="CO35" s="118">
        <f t="shared" si="34"/>
        <v>0.90625</v>
      </c>
      <c r="CP35" s="118">
        <f t="shared" si="34"/>
        <v>0.78125</v>
      </c>
      <c r="CQ35" s="118">
        <f t="shared" si="34"/>
        <v>0.96875</v>
      </c>
      <c r="CR35" s="118">
        <f t="shared" si="34"/>
        <v>0.90625</v>
      </c>
      <c r="CS35" s="118">
        <f t="shared" si="34"/>
        <v>1</v>
      </c>
      <c r="CT35" s="118">
        <f t="shared" si="34"/>
        <v>0.96875</v>
      </c>
      <c r="CU35" s="118">
        <f t="shared" si="28"/>
        <v>1</v>
      </c>
      <c r="CV35" s="118"/>
      <c r="CW35" s="118">
        <f t="shared" ref="CW35:DC66" si="35">IF(AND(CE35&lt;=0.5, 0.5&lt;=BD35),       (3/4)+((BD35-CE35)/4)-CE35*(1-BD35),
    IF(AND(CE35&lt;=BD35, BD35&lt;0.5),    (3/4)+((BD35-CE35)/4)-CE35/(4*BD35),
       IF(AND(0.5&lt;CE35, CE35&lt;=BD35), (3/4)+((BD35-CE35)/4)-(1-BD35)/(4*(1-CE35)))))</f>
        <v>0.96875</v>
      </c>
      <c r="CX35" s="118">
        <f t="shared" si="35"/>
        <v>0.90625</v>
      </c>
      <c r="CY35" s="118" t="b">
        <f t="shared" si="35"/>
        <v>0</v>
      </c>
      <c r="CZ35" s="118">
        <f t="shared" si="35"/>
        <v>0.96875</v>
      </c>
      <c r="DA35" s="118">
        <f t="shared" si="35"/>
        <v>0.90625</v>
      </c>
      <c r="DB35" s="118">
        <f t="shared" si="35"/>
        <v>1</v>
      </c>
      <c r="DC35" s="118">
        <f t="shared" si="35"/>
        <v>0.96875</v>
      </c>
      <c r="DD35" s="118">
        <f t="shared" si="29"/>
        <v>1</v>
      </c>
      <c r="DF35" s="119">
        <f t="shared" si="25"/>
        <v>0.9375</v>
      </c>
      <c r="DG35" s="119">
        <f t="shared" si="25"/>
        <v>0.8125</v>
      </c>
      <c r="DH35" s="119">
        <f t="shared" si="25"/>
        <v>0.4375</v>
      </c>
      <c r="DI35" s="119">
        <f t="shared" si="25"/>
        <v>0.9375</v>
      </c>
      <c r="DJ35" s="119">
        <f t="shared" si="25"/>
        <v>0.8125</v>
      </c>
      <c r="DK35" s="119">
        <f t="shared" si="25"/>
        <v>1</v>
      </c>
      <c r="DL35" s="119">
        <f t="shared" si="25"/>
        <v>0.9375</v>
      </c>
      <c r="DM35" s="119">
        <f t="shared" si="25"/>
        <v>1</v>
      </c>
    </row>
    <row r="36" spans="1:117">
      <c r="A36" s="120">
        <v>18</v>
      </c>
      <c r="B36" s="120" t="s">
        <v>82</v>
      </c>
      <c r="C36" s="113" t="str">
        <f t="shared" si="0"/>
        <v>Iba, Acb</v>
      </c>
      <c r="D36" s="114">
        <f t="shared" si="27"/>
        <v>2</v>
      </c>
      <c r="E36" s="114">
        <f t="shared" si="27"/>
        <v>1</v>
      </c>
      <c r="F36" s="114">
        <f t="shared" si="27"/>
        <v>27</v>
      </c>
      <c r="G36" s="114">
        <f t="shared" si="26"/>
        <v>2</v>
      </c>
      <c r="H36" s="114">
        <f t="shared" si="26"/>
        <v>1</v>
      </c>
      <c r="I36" s="114" t="str">
        <f t="shared" si="26"/>
        <v/>
      </c>
      <c r="J36" s="114">
        <f t="shared" si="26"/>
        <v>52</v>
      </c>
      <c r="K36" s="114" t="str">
        <f t="shared" si="26"/>
        <v/>
      </c>
      <c r="L36" s="114">
        <f t="shared" si="26"/>
        <v>12</v>
      </c>
      <c r="M36" s="114"/>
      <c r="N36" s="114">
        <v>1.9230769230769231</v>
      </c>
      <c r="O36" s="114">
        <v>0.64102564102564097</v>
      </c>
      <c r="P36" s="114">
        <v>26.923076923076923</v>
      </c>
      <c r="Q36" s="114">
        <v>1.9230769230769231</v>
      </c>
      <c r="R36" s="114">
        <v>1.2820512820512819</v>
      </c>
      <c r="S36" s="114">
        <v>0</v>
      </c>
      <c r="T36" s="114">
        <v>51.923076923076927</v>
      </c>
      <c r="U36" s="114">
        <v>0</v>
      </c>
      <c r="V36" s="114">
        <v>11.538461538461538</v>
      </c>
      <c r="X36" s="108">
        <v>0</v>
      </c>
      <c r="Y36" s="108">
        <v>0</v>
      </c>
      <c r="Z36" s="108">
        <v>1</v>
      </c>
      <c r="AA36" s="108">
        <v>0</v>
      </c>
      <c r="AB36" s="108">
        <v>0</v>
      </c>
      <c r="AC36" s="108">
        <v>0</v>
      </c>
      <c r="AD36" s="108">
        <v>1</v>
      </c>
      <c r="AE36" s="108">
        <v>0</v>
      </c>
      <c r="AF36" s="108">
        <v>0</v>
      </c>
      <c r="AH36" s="108" t="s">
        <v>111</v>
      </c>
      <c r="AJ36" s="115" t="s">
        <v>236</v>
      </c>
      <c r="AK36" s="108" t="s">
        <v>237</v>
      </c>
      <c r="AL36" s="108" t="s">
        <v>187</v>
      </c>
      <c r="AM36" s="108" t="s">
        <v>241</v>
      </c>
      <c r="AN36" s="108" t="s">
        <v>187</v>
      </c>
      <c r="AO36" s="108" t="s">
        <v>247</v>
      </c>
      <c r="AP36" s="108" t="s">
        <v>239</v>
      </c>
      <c r="AQ36" s="108" t="str">
        <f t="shared" si="2"/>
        <v>Iac, Ica;Iac, Ica, Oac, Oca;NVC;Ica, Oca</v>
      </c>
      <c r="AR36" s="108" t="str">
        <f t="shared" si="3"/>
        <v>NVC, Ica;Iac, Ica, NVC²</v>
      </c>
      <c r="AS36" s="108" t="s">
        <v>245</v>
      </c>
      <c r="AU36" s="108">
        <f t="shared" si="24"/>
        <v>9</v>
      </c>
      <c r="AV36" s="108">
        <f t="shared" si="4"/>
        <v>5</v>
      </c>
      <c r="AW36" s="108">
        <f t="shared" si="5"/>
        <v>3</v>
      </c>
      <c r="AX36" s="108">
        <f t="shared" si="6"/>
        <v>5</v>
      </c>
      <c r="AY36" s="108">
        <f t="shared" si="7"/>
        <v>3</v>
      </c>
      <c r="AZ36" s="108">
        <f t="shared" si="8"/>
        <v>5</v>
      </c>
      <c r="BA36" s="100">
        <f t="shared" si="9"/>
        <v>7</v>
      </c>
      <c r="BB36" s="100">
        <f t="shared" si="10"/>
        <v>7</v>
      </c>
      <c r="BD36" s="116">
        <f t="shared" si="11"/>
        <v>1</v>
      </c>
      <c r="BE36" s="116">
        <f t="shared" si="30"/>
        <v>1</v>
      </c>
      <c r="BF36" s="116">
        <f t="shared" si="30"/>
        <v>0</v>
      </c>
      <c r="BG36" s="116">
        <f t="shared" si="30"/>
        <v>0.5</v>
      </c>
      <c r="BH36" s="116">
        <f t="shared" si="30"/>
        <v>0</v>
      </c>
      <c r="BI36" s="116">
        <f t="shared" si="30"/>
        <v>0.5</v>
      </c>
      <c r="BJ36" s="116">
        <f t="shared" si="30"/>
        <v>1</v>
      </c>
      <c r="BK36" s="116">
        <f t="shared" si="13"/>
        <v>1</v>
      </c>
      <c r="BL36" s="117"/>
      <c r="BM36" s="116">
        <f t="shared" si="14"/>
        <v>0</v>
      </c>
      <c r="BN36" s="116">
        <f t="shared" si="31"/>
        <v>0</v>
      </c>
      <c r="BO36" s="116">
        <f t="shared" si="31"/>
        <v>0.2857142857142857</v>
      </c>
      <c r="BP36" s="116">
        <f t="shared" si="31"/>
        <v>0.14285714285714285</v>
      </c>
      <c r="BQ36" s="116">
        <f t="shared" si="31"/>
        <v>0.2857142857142857</v>
      </c>
      <c r="BR36" s="116">
        <f t="shared" si="31"/>
        <v>0.14285714285714285</v>
      </c>
      <c r="BS36" s="116">
        <f t="shared" si="31"/>
        <v>0</v>
      </c>
      <c r="BT36" s="116">
        <f t="shared" si="16"/>
        <v>0</v>
      </c>
      <c r="BU36" s="116"/>
      <c r="BV36" s="116">
        <f t="shared" si="32"/>
        <v>1</v>
      </c>
      <c r="BW36" s="116">
        <f t="shared" si="32"/>
        <v>0.7142857142857143</v>
      </c>
      <c r="BX36" s="116">
        <f t="shared" si="32"/>
        <v>0.8571428571428571</v>
      </c>
      <c r="BY36" s="116">
        <f t="shared" si="32"/>
        <v>0.8571428571428571</v>
      </c>
      <c r="BZ36" s="116">
        <f t="shared" si="32"/>
        <v>0.8571428571428571</v>
      </c>
      <c r="CA36" s="116">
        <f t="shared" si="32"/>
        <v>0.8571428571428571</v>
      </c>
      <c r="CB36" s="116">
        <f t="shared" si="32"/>
        <v>0.8571428571428571</v>
      </c>
      <c r="CC36" s="116">
        <f t="shared" si="18"/>
        <v>0.8571428571428571</v>
      </c>
      <c r="CD36" s="116"/>
      <c r="CE36" s="116">
        <f t="shared" si="33"/>
        <v>0</v>
      </c>
      <c r="CF36" s="116">
        <f t="shared" si="33"/>
        <v>0.2857142857142857</v>
      </c>
      <c r="CG36" s="116">
        <f t="shared" si="33"/>
        <v>0.14285714285714285</v>
      </c>
      <c r="CH36" s="116">
        <f t="shared" si="33"/>
        <v>0.14285714285714285</v>
      </c>
      <c r="CI36" s="116">
        <f t="shared" si="33"/>
        <v>0.14285714285714285</v>
      </c>
      <c r="CJ36" s="116">
        <f t="shared" si="33"/>
        <v>0.14285714285714285</v>
      </c>
      <c r="CK36" s="116">
        <f t="shared" si="33"/>
        <v>0.14285714285714285</v>
      </c>
      <c r="CL36" s="116">
        <f t="shared" si="20"/>
        <v>0.14285714285714285</v>
      </c>
      <c r="CN36" s="118">
        <f t="shared" si="34"/>
        <v>1</v>
      </c>
      <c r="CO36" s="118">
        <f t="shared" si="34"/>
        <v>0.9285714285714286</v>
      </c>
      <c r="CP36" s="118">
        <f t="shared" si="34"/>
        <v>0.7857142857142857</v>
      </c>
      <c r="CQ36" s="118">
        <f t="shared" si="34"/>
        <v>0.78273809523809523</v>
      </c>
      <c r="CR36" s="118">
        <f t="shared" si="34"/>
        <v>0.7857142857142857</v>
      </c>
      <c r="CS36" s="118">
        <f t="shared" si="34"/>
        <v>0.78273809523809523</v>
      </c>
      <c r="CT36" s="118">
        <f t="shared" si="34"/>
        <v>0.9642857142857143</v>
      </c>
      <c r="CU36" s="118">
        <f t="shared" si="28"/>
        <v>0.9642857142857143</v>
      </c>
      <c r="CV36" s="118"/>
      <c r="CW36" s="118">
        <f t="shared" si="35"/>
        <v>1</v>
      </c>
      <c r="CX36" s="118">
        <f t="shared" si="35"/>
        <v>0.9285714285714286</v>
      </c>
      <c r="CY36" s="118" t="b">
        <f t="shared" si="35"/>
        <v>0</v>
      </c>
      <c r="CZ36" s="118">
        <f t="shared" si="35"/>
        <v>0.7678571428571429</v>
      </c>
      <c r="DA36" s="118" t="b">
        <f t="shared" si="35"/>
        <v>0</v>
      </c>
      <c r="DB36" s="118">
        <f t="shared" si="35"/>
        <v>0.7678571428571429</v>
      </c>
      <c r="DC36" s="118">
        <f t="shared" si="35"/>
        <v>0.9642857142857143</v>
      </c>
      <c r="DD36" s="118">
        <f t="shared" si="29"/>
        <v>0.9642857142857143</v>
      </c>
      <c r="DF36" s="119">
        <f t="shared" ref="DF36:DM66" si="36">((BD36*9)+(BV36*9))/18</f>
        <v>1</v>
      </c>
      <c r="DG36" s="119">
        <f t="shared" si="36"/>
        <v>0.85714285714285721</v>
      </c>
      <c r="DH36" s="119">
        <f t="shared" si="36"/>
        <v>0.42857142857142855</v>
      </c>
      <c r="DI36" s="119">
        <f t="shared" si="36"/>
        <v>0.67857142857142849</v>
      </c>
      <c r="DJ36" s="119">
        <f t="shared" si="36"/>
        <v>0.42857142857142855</v>
      </c>
      <c r="DK36" s="119">
        <f t="shared" si="36"/>
        <v>0.67857142857142849</v>
      </c>
      <c r="DL36" s="119">
        <f t="shared" si="36"/>
        <v>0.9285714285714286</v>
      </c>
      <c r="DM36" s="119">
        <f t="shared" si="36"/>
        <v>0.9285714285714286</v>
      </c>
    </row>
    <row r="37" spans="1:117">
      <c r="A37" s="120">
        <v>19</v>
      </c>
      <c r="B37" s="120" t="s">
        <v>78</v>
      </c>
      <c r="C37" s="113" t="str">
        <f t="shared" si="0"/>
        <v>Iab, Acb</v>
      </c>
      <c r="D37" s="114" t="str">
        <f t="shared" si="27"/>
        <v/>
      </c>
      <c r="E37" s="114">
        <f t="shared" si="27"/>
        <v>1</v>
      </c>
      <c r="F37" s="114">
        <f t="shared" si="27"/>
        <v>50</v>
      </c>
      <c r="G37" s="114">
        <f t="shared" si="26"/>
        <v>3</v>
      </c>
      <c r="H37" s="114" t="str">
        <f t="shared" si="26"/>
        <v/>
      </c>
      <c r="I37" s="114" t="str">
        <f t="shared" si="26"/>
        <v/>
      </c>
      <c r="J37" s="114">
        <f t="shared" si="26"/>
        <v>12</v>
      </c>
      <c r="K37" s="114" t="str">
        <f t="shared" si="26"/>
        <v/>
      </c>
      <c r="L37" s="114">
        <f t="shared" si="26"/>
        <v>28</v>
      </c>
      <c r="M37" s="114"/>
      <c r="N37" s="114">
        <v>0</v>
      </c>
      <c r="O37" s="114">
        <v>0.64102564102564097</v>
      </c>
      <c r="P37" s="114">
        <v>50</v>
      </c>
      <c r="Q37" s="114">
        <v>2.5641025641025639</v>
      </c>
      <c r="R37" s="114">
        <v>0</v>
      </c>
      <c r="S37" s="114">
        <v>0</v>
      </c>
      <c r="T37" s="114">
        <v>12.179487179487179</v>
      </c>
      <c r="U37" s="114">
        <v>0</v>
      </c>
      <c r="V37" s="114">
        <v>28.205128205128204</v>
      </c>
      <c r="X37" s="108">
        <v>0</v>
      </c>
      <c r="Y37" s="108">
        <v>0</v>
      </c>
      <c r="Z37" s="108">
        <v>1</v>
      </c>
      <c r="AA37" s="108">
        <v>0</v>
      </c>
      <c r="AB37" s="108">
        <v>0</v>
      </c>
      <c r="AC37" s="108">
        <v>0</v>
      </c>
      <c r="AD37" s="108">
        <v>1</v>
      </c>
      <c r="AE37" s="108">
        <v>0</v>
      </c>
      <c r="AF37" s="108">
        <v>1</v>
      </c>
      <c r="AH37" s="108" t="s">
        <v>111</v>
      </c>
      <c r="AJ37" s="115" t="s">
        <v>236</v>
      </c>
      <c r="AK37" s="108" t="s">
        <v>237</v>
      </c>
      <c r="AL37" s="108" t="s">
        <v>187</v>
      </c>
      <c r="AM37" s="108" t="s">
        <v>238</v>
      </c>
      <c r="AN37" s="108" t="s">
        <v>187</v>
      </c>
      <c r="AO37" s="108" t="s">
        <v>244</v>
      </c>
      <c r="AP37" s="108" t="s">
        <v>239</v>
      </c>
      <c r="AQ37" s="108" t="str">
        <f t="shared" si="2"/>
        <v>Iac, Ica;Iac, Ica, Oac, Oca;NVC;Iac, Oac</v>
      </c>
      <c r="AR37" s="108" t="str">
        <f t="shared" si="3"/>
        <v>NVC, Iac, Ica;Iac, Ica, NVC²</v>
      </c>
      <c r="AS37" s="108" t="s">
        <v>274</v>
      </c>
      <c r="AU37" s="108">
        <f t="shared" si="24"/>
        <v>7</v>
      </c>
      <c r="AV37" s="108">
        <f t="shared" si="4"/>
        <v>3</v>
      </c>
      <c r="AW37" s="108">
        <f t="shared" si="5"/>
        <v>5</v>
      </c>
      <c r="AX37" s="108">
        <f t="shared" si="6"/>
        <v>3</v>
      </c>
      <c r="AY37" s="108">
        <f t="shared" si="7"/>
        <v>5</v>
      </c>
      <c r="AZ37" s="108">
        <f t="shared" si="8"/>
        <v>9</v>
      </c>
      <c r="BA37" s="100">
        <f t="shared" si="9"/>
        <v>9</v>
      </c>
      <c r="BB37" s="100">
        <f t="shared" si="10"/>
        <v>9</v>
      </c>
      <c r="BD37" s="116">
        <f t="shared" si="11"/>
        <v>0.66666666666666663</v>
      </c>
      <c r="BE37" s="116">
        <f t="shared" si="30"/>
        <v>0.66666666666666663</v>
      </c>
      <c r="BF37" s="116">
        <f t="shared" si="30"/>
        <v>0.33333333333333331</v>
      </c>
      <c r="BG37" s="116">
        <f t="shared" si="30"/>
        <v>0.33333333333333331</v>
      </c>
      <c r="BH37" s="116">
        <f t="shared" si="30"/>
        <v>0.33333333333333331</v>
      </c>
      <c r="BI37" s="116">
        <f t="shared" si="30"/>
        <v>1</v>
      </c>
      <c r="BJ37" s="116">
        <f t="shared" si="30"/>
        <v>1</v>
      </c>
      <c r="BK37" s="116">
        <f t="shared" si="13"/>
        <v>1</v>
      </c>
      <c r="BL37" s="117"/>
      <c r="BM37" s="116">
        <f t="shared" si="14"/>
        <v>0.16666666666666666</v>
      </c>
      <c r="BN37" s="116">
        <f t="shared" si="31"/>
        <v>0.16666666666666666</v>
      </c>
      <c r="BO37" s="116">
        <f t="shared" si="31"/>
        <v>0.33333333333333331</v>
      </c>
      <c r="BP37" s="116">
        <f t="shared" si="31"/>
        <v>0.33333333333333331</v>
      </c>
      <c r="BQ37" s="116">
        <f t="shared" si="31"/>
        <v>0.33333333333333331</v>
      </c>
      <c r="BR37" s="116">
        <f t="shared" si="31"/>
        <v>0</v>
      </c>
      <c r="BS37" s="116">
        <f t="shared" si="31"/>
        <v>0</v>
      </c>
      <c r="BT37" s="116">
        <f t="shared" si="16"/>
        <v>0</v>
      </c>
      <c r="BU37" s="116"/>
      <c r="BV37" s="116">
        <f t="shared" si="32"/>
        <v>1</v>
      </c>
      <c r="BW37" s="116">
        <f t="shared" si="32"/>
        <v>0.66666666666666663</v>
      </c>
      <c r="BX37" s="116">
        <f t="shared" si="32"/>
        <v>1</v>
      </c>
      <c r="BY37" s="116">
        <f t="shared" si="32"/>
        <v>0.83333333333333337</v>
      </c>
      <c r="BZ37" s="116">
        <f t="shared" si="32"/>
        <v>1</v>
      </c>
      <c r="CA37" s="116">
        <f t="shared" si="32"/>
        <v>1</v>
      </c>
      <c r="CB37" s="116">
        <f t="shared" si="32"/>
        <v>1</v>
      </c>
      <c r="CC37" s="116">
        <f t="shared" si="18"/>
        <v>1</v>
      </c>
      <c r="CD37" s="116"/>
      <c r="CE37" s="116">
        <f t="shared" si="33"/>
        <v>0</v>
      </c>
      <c r="CF37" s="116">
        <f t="shared" si="33"/>
        <v>0.33333333333333331</v>
      </c>
      <c r="CG37" s="116">
        <f t="shared" si="33"/>
        <v>0</v>
      </c>
      <c r="CH37" s="116">
        <f t="shared" si="33"/>
        <v>0.16666666666666666</v>
      </c>
      <c r="CI37" s="116">
        <f t="shared" si="33"/>
        <v>0</v>
      </c>
      <c r="CJ37" s="116">
        <f t="shared" si="33"/>
        <v>0</v>
      </c>
      <c r="CK37" s="116">
        <f t="shared" si="33"/>
        <v>0</v>
      </c>
      <c r="CL37" s="116">
        <f t="shared" si="20"/>
        <v>0</v>
      </c>
      <c r="CN37" s="118">
        <f t="shared" si="34"/>
        <v>0.91666666666666663</v>
      </c>
      <c r="CO37" s="118">
        <f t="shared" si="34"/>
        <v>0.75</v>
      </c>
      <c r="CP37" s="118">
        <f t="shared" si="34"/>
        <v>0.83333333333333326</v>
      </c>
      <c r="CQ37" s="118">
        <f t="shared" si="34"/>
        <v>0.67499999999999993</v>
      </c>
      <c r="CR37" s="118">
        <f t="shared" si="34"/>
        <v>0.83333333333333326</v>
      </c>
      <c r="CS37" s="118">
        <f t="shared" si="34"/>
        <v>1</v>
      </c>
      <c r="CT37" s="118">
        <f t="shared" si="34"/>
        <v>1</v>
      </c>
      <c r="CU37" s="118">
        <f t="shared" si="28"/>
        <v>1</v>
      </c>
      <c r="CV37" s="118"/>
      <c r="CW37" s="118">
        <f t="shared" si="35"/>
        <v>0.91666666666666663</v>
      </c>
      <c r="CX37" s="118">
        <f t="shared" si="35"/>
        <v>0.72222222222222221</v>
      </c>
      <c r="CY37" s="118">
        <f t="shared" si="35"/>
        <v>0.83333333333333337</v>
      </c>
      <c r="CZ37" s="118">
        <f t="shared" si="35"/>
        <v>0.66666666666666663</v>
      </c>
      <c r="DA37" s="118">
        <f t="shared" si="35"/>
        <v>0.83333333333333337</v>
      </c>
      <c r="DB37" s="118">
        <f t="shared" si="35"/>
        <v>1</v>
      </c>
      <c r="DC37" s="118">
        <f t="shared" si="35"/>
        <v>1</v>
      </c>
      <c r="DD37" s="118">
        <f t="shared" si="29"/>
        <v>1</v>
      </c>
      <c r="DF37" s="119">
        <f t="shared" si="36"/>
        <v>0.83333333333333337</v>
      </c>
      <c r="DG37" s="119">
        <f t="shared" si="36"/>
        <v>0.66666666666666663</v>
      </c>
      <c r="DH37" s="119">
        <f t="shared" si="36"/>
        <v>0.66666666666666663</v>
      </c>
      <c r="DI37" s="119">
        <f t="shared" si="36"/>
        <v>0.58333333333333337</v>
      </c>
      <c r="DJ37" s="119">
        <f t="shared" si="36"/>
        <v>0.66666666666666663</v>
      </c>
      <c r="DK37" s="119">
        <f t="shared" si="36"/>
        <v>1</v>
      </c>
      <c r="DL37" s="119">
        <f t="shared" si="36"/>
        <v>1</v>
      </c>
      <c r="DM37" s="119">
        <f t="shared" si="36"/>
        <v>1</v>
      </c>
    </row>
    <row r="38" spans="1:117">
      <c r="A38" s="120">
        <v>20</v>
      </c>
      <c r="B38" s="120" t="s">
        <v>21</v>
      </c>
      <c r="C38" s="113" t="str">
        <f t="shared" si="0"/>
        <v>Iba, Abc</v>
      </c>
      <c r="D38" s="114">
        <f t="shared" si="27"/>
        <v>1</v>
      </c>
      <c r="E38" s="114">
        <f t="shared" si="27"/>
        <v>1</v>
      </c>
      <c r="F38" s="114">
        <f t="shared" si="27"/>
        <v>44</v>
      </c>
      <c r="G38" s="114" t="str">
        <f t="shared" si="26"/>
        <v/>
      </c>
      <c r="H38" s="114">
        <f t="shared" si="26"/>
        <v>1</v>
      </c>
      <c r="I38" s="114">
        <f t="shared" si="26"/>
        <v>1</v>
      </c>
      <c r="J38" s="114">
        <f t="shared" si="26"/>
        <v>37</v>
      </c>
      <c r="K38" s="114" t="str">
        <f t="shared" si="26"/>
        <v/>
      </c>
      <c r="L38" s="114">
        <f t="shared" si="26"/>
        <v>5</v>
      </c>
      <c r="M38" s="114"/>
      <c r="N38" s="114">
        <v>1.2820512820512819</v>
      </c>
      <c r="O38" s="114">
        <v>0.64102564102564097</v>
      </c>
      <c r="P38" s="114">
        <v>44.230769230769226</v>
      </c>
      <c r="Q38" s="114">
        <v>0</v>
      </c>
      <c r="R38" s="114">
        <v>0.64102564102564097</v>
      </c>
      <c r="S38" s="114">
        <v>0.64102564102564097</v>
      </c>
      <c r="T38" s="114">
        <v>37.179487179487182</v>
      </c>
      <c r="U38" s="114">
        <v>0</v>
      </c>
      <c r="V38" s="114">
        <v>5.1282051282051277</v>
      </c>
      <c r="X38" s="108">
        <v>0</v>
      </c>
      <c r="Y38" s="108">
        <v>0</v>
      </c>
      <c r="Z38" s="108">
        <v>1</v>
      </c>
      <c r="AA38" s="108">
        <v>0</v>
      </c>
      <c r="AB38" s="108">
        <v>0</v>
      </c>
      <c r="AC38" s="108">
        <v>0</v>
      </c>
      <c r="AD38" s="108">
        <v>1</v>
      </c>
      <c r="AE38" s="108">
        <v>0</v>
      </c>
      <c r="AF38" s="108">
        <v>0</v>
      </c>
      <c r="AH38" s="108" t="s">
        <v>207</v>
      </c>
      <c r="AJ38" s="115" t="s">
        <v>236</v>
      </c>
      <c r="AK38" s="108" t="s">
        <v>237</v>
      </c>
      <c r="AL38" s="108" t="s">
        <v>187</v>
      </c>
      <c r="AM38" s="108" t="s">
        <v>241</v>
      </c>
      <c r="AN38" s="108" t="s">
        <v>246</v>
      </c>
      <c r="AO38" s="108" t="s">
        <v>244</v>
      </c>
      <c r="AP38" s="108" t="s">
        <v>236</v>
      </c>
      <c r="AQ38" s="108" t="str">
        <f t="shared" si="2"/>
        <v>Iac, Ica;Iac, Ica, Oac, Oca;NVC;Ica, Oca</v>
      </c>
      <c r="AR38" s="108" t="str">
        <f t="shared" si="3"/>
        <v>NVC, Iac, Ica;Iac, Ica</v>
      </c>
      <c r="AS38" s="108" t="s">
        <v>236</v>
      </c>
      <c r="AU38" s="108">
        <f t="shared" si="24"/>
        <v>9</v>
      </c>
      <c r="AV38" s="108">
        <f t="shared" si="4"/>
        <v>5</v>
      </c>
      <c r="AW38" s="108">
        <f t="shared" si="5"/>
        <v>3</v>
      </c>
      <c r="AX38" s="108">
        <f t="shared" si="6"/>
        <v>5</v>
      </c>
      <c r="AY38" s="108">
        <f t="shared" si="7"/>
        <v>5</v>
      </c>
      <c r="AZ38" s="108">
        <f t="shared" si="8"/>
        <v>7</v>
      </c>
      <c r="BA38" s="100">
        <f t="shared" si="9"/>
        <v>9</v>
      </c>
      <c r="BB38" s="100">
        <f t="shared" si="10"/>
        <v>9</v>
      </c>
      <c r="BD38" s="116">
        <f t="shared" si="11"/>
        <v>1</v>
      </c>
      <c r="BE38" s="116">
        <f t="shared" si="30"/>
        <v>1</v>
      </c>
      <c r="BF38" s="116">
        <f t="shared" si="30"/>
        <v>0</v>
      </c>
      <c r="BG38" s="116">
        <f t="shared" si="30"/>
        <v>0.5</v>
      </c>
      <c r="BH38" s="116">
        <f t="shared" si="30"/>
        <v>1</v>
      </c>
      <c r="BI38" s="116">
        <f t="shared" si="30"/>
        <v>1</v>
      </c>
      <c r="BJ38" s="116">
        <f t="shared" si="30"/>
        <v>1</v>
      </c>
      <c r="BK38" s="116">
        <f t="shared" si="13"/>
        <v>1</v>
      </c>
      <c r="BL38" s="117"/>
      <c r="BM38" s="116">
        <f t="shared" si="14"/>
        <v>0</v>
      </c>
      <c r="BN38" s="116">
        <f t="shared" si="31"/>
        <v>0</v>
      </c>
      <c r="BO38" s="116">
        <f t="shared" si="31"/>
        <v>0.2857142857142857</v>
      </c>
      <c r="BP38" s="116">
        <f t="shared" si="31"/>
        <v>0.14285714285714285</v>
      </c>
      <c r="BQ38" s="116">
        <f t="shared" si="31"/>
        <v>0</v>
      </c>
      <c r="BR38" s="116">
        <f t="shared" si="31"/>
        <v>0</v>
      </c>
      <c r="BS38" s="116">
        <f t="shared" si="31"/>
        <v>0</v>
      </c>
      <c r="BT38" s="116">
        <f t="shared" si="16"/>
        <v>0</v>
      </c>
      <c r="BU38" s="116"/>
      <c r="BV38" s="116">
        <f t="shared" si="32"/>
        <v>1</v>
      </c>
      <c r="BW38" s="116">
        <f t="shared" si="32"/>
        <v>0.7142857142857143</v>
      </c>
      <c r="BX38" s="116">
        <f t="shared" si="32"/>
        <v>0.8571428571428571</v>
      </c>
      <c r="BY38" s="116">
        <f t="shared" si="32"/>
        <v>0.8571428571428571</v>
      </c>
      <c r="BZ38" s="116">
        <f t="shared" si="32"/>
        <v>0.7142857142857143</v>
      </c>
      <c r="CA38" s="116">
        <f t="shared" si="32"/>
        <v>0.8571428571428571</v>
      </c>
      <c r="CB38" s="116">
        <f t="shared" si="32"/>
        <v>1</v>
      </c>
      <c r="CC38" s="116">
        <f t="shared" si="18"/>
        <v>1</v>
      </c>
      <c r="CD38" s="116"/>
      <c r="CE38" s="116">
        <f t="shared" si="33"/>
        <v>0</v>
      </c>
      <c r="CF38" s="116">
        <f t="shared" si="33"/>
        <v>0.2857142857142857</v>
      </c>
      <c r="CG38" s="116">
        <f t="shared" si="33"/>
        <v>0.14285714285714285</v>
      </c>
      <c r="CH38" s="116">
        <f t="shared" si="33"/>
        <v>0.14285714285714285</v>
      </c>
      <c r="CI38" s="116">
        <f t="shared" si="33"/>
        <v>0.2857142857142857</v>
      </c>
      <c r="CJ38" s="116">
        <f t="shared" si="33"/>
        <v>0.14285714285714285</v>
      </c>
      <c r="CK38" s="116">
        <f t="shared" si="33"/>
        <v>0</v>
      </c>
      <c r="CL38" s="116">
        <f t="shared" si="20"/>
        <v>0</v>
      </c>
      <c r="CN38" s="118">
        <f t="shared" si="34"/>
        <v>1</v>
      </c>
      <c r="CO38" s="118">
        <f t="shared" si="34"/>
        <v>0.9285714285714286</v>
      </c>
      <c r="CP38" s="118">
        <f t="shared" si="34"/>
        <v>0.7857142857142857</v>
      </c>
      <c r="CQ38" s="118">
        <f t="shared" si="34"/>
        <v>0.78273809523809523</v>
      </c>
      <c r="CR38" s="118">
        <f t="shared" si="34"/>
        <v>0.9285714285714286</v>
      </c>
      <c r="CS38" s="118">
        <f t="shared" si="34"/>
        <v>0.9642857142857143</v>
      </c>
      <c r="CT38" s="118">
        <f t="shared" si="34"/>
        <v>1</v>
      </c>
      <c r="CU38" s="118">
        <f t="shared" si="28"/>
        <v>1</v>
      </c>
      <c r="CV38" s="118"/>
      <c r="CW38" s="118">
        <f t="shared" si="35"/>
        <v>1</v>
      </c>
      <c r="CX38" s="118">
        <f t="shared" si="35"/>
        <v>0.9285714285714286</v>
      </c>
      <c r="CY38" s="118" t="b">
        <f t="shared" si="35"/>
        <v>0</v>
      </c>
      <c r="CZ38" s="118">
        <f t="shared" si="35"/>
        <v>0.7678571428571429</v>
      </c>
      <c r="DA38" s="118">
        <f t="shared" si="35"/>
        <v>0.9285714285714286</v>
      </c>
      <c r="DB38" s="118">
        <f t="shared" si="35"/>
        <v>0.9642857142857143</v>
      </c>
      <c r="DC38" s="118">
        <f t="shared" si="35"/>
        <v>1</v>
      </c>
      <c r="DD38" s="118">
        <f t="shared" si="29"/>
        <v>1</v>
      </c>
      <c r="DF38" s="119">
        <f t="shared" si="36"/>
        <v>1</v>
      </c>
      <c r="DG38" s="119">
        <f t="shared" si="36"/>
        <v>0.85714285714285721</v>
      </c>
      <c r="DH38" s="119">
        <f t="shared" si="36"/>
        <v>0.42857142857142855</v>
      </c>
      <c r="DI38" s="119">
        <f t="shared" si="36"/>
        <v>0.67857142857142849</v>
      </c>
      <c r="DJ38" s="119">
        <f t="shared" si="36"/>
        <v>0.85714285714285721</v>
      </c>
      <c r="DK38" s="119">
        <f t="shared" si="36"/>
        <v>0.9285714285714286</v>
      </c>
      <c r="DL38" s="119">
        <f t="shared" si="36"/>
        <v>1</v>
      </c>
      <c r="DM38" s="119">
        <f t="shared" si="36"/>
        <v>1</v>
      </c>
    </row>
    <row r="39" spans="1:117">
      <c r="A39" s="120">
        <v>25</v>
      </c>
      <c r="B39" s="120" t="s">
        <v>17</v>
      </c>
      <c r="C39" s="113" t="str">
        <f t="shared" si="0"/>
        <v>Iab, Ebc</v>
      </c>
      <c r="D39" s="114" t="str">
        <f t="shared" si="27"/>
        <v/>
      </c>
      <c r="E39" s="114">
        <f t="shared" si="27"/>
        <v>24</v>
      </c>
      <c r="F39" s="114">
        <f t="shared" si="27"/>
        <v>8</v>
      </c>
      <c r="G39" s="114">
        <f t="shared" si="26"/>
        <v>44</v>
      </c>
      <c r="H39" s="114" t="str">
        <f t="shared" si="26"/>
        <v/>
      </c>
      <c r="I39" s="114">
        <f t="shared" si="26"/>
        <v>8</v>
      </c>
      <c r="J39" s="114" t="str">
        <f t="shared" si="26"/>
        <v/>
      </c>
      <c r="K39" s="114" t="str">
        <f t="shared" si="26"/>
        <v/>
      </c>
      <c r="L39" s="114">
        <f t="shared" si="26"/>
        <v>9</v>
      </c>
      <c r="M39" s="114"/>
      <c r="N39" s="114">
        <v>0</v>
      </c>
      <c r="O39" s="114">
        <v>24.358974358974358</v>
      </c>
      <c r="P39" s="114">
        <v>8.3333333333333321</v>
      </c>
      <c r="Q39" s="114">
        <v>44.230769230769226</v>
      </c>
      <c r="R39" s="114">
        <v>0</v>
      </c>
      <c r="S39" s="114">
        <v>8.3333333333333321</v>
      </c>
      <c r="T39" s="114">
        <v>0</v>
      </c>
      <c r="U39" s="114">
        <v>0</v>
      </c>
      <c r="V39" s="114">
        <v>8.9743589743589745</v>
      </c>
      <c r="X39" s="108">
        <v>0</v>
      </c>
      <c r="Y39" s="108">
        <v>1</v>
      </c>
      <c r="Z39" s="108">
        <v>0</v>
      </c>
      <c r="AA39" s="108">
        <v>1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H39" s="108" t="s">
        <v>207</v>
      </c>
      <c r="AJ39" s="115" t="s">
        <v>248</v>
      </c>
      <c r="AK39" s="108" t="s">
        <v>222</v>
      </c>
      <c r="AL39" s="108" t="s">
        <v>248</v>
      </c>
      <c r="AM39" s="108" t="s">
        <v>223</v>
      </c>
      <c r="AN39" s="108" t="s">
        <v>275</v>
      </c>
      <c r="AO39" s="108" t="s">
        <v>182</v>
      </c>
      <c r="AP39" s="108" t="s">
        <v>234</v>
      </c>
      <c r="AQ39" s="108" t="str">
        <f t="shared" si="2"/>
        <v>Oac, Oca;Eac, Eca;Oac, Oca;Eac, Oac</v>
      </c>
      <c r="AR39" s="108" t="str">
        <f t="shared" si="3"/>
        <v>Oac;Eac, Eca, Oac³, Oca, NVC</v>
      </c>
      <c r="AS39" s="108" t="s">
        <v>276</v>
      </c>
      <c r="AU39" s="108">
        <f t="shared" si="24"/>
        <v>5</v>
      </c>
      <c r="AV39" s="108">
        <f t="shared" si="4"/>
        <v>5</v>
      </c>
      <c r="AW39" s="108">
        <f t="shared" si="5"/>
        <v>5</v>
      </c>
      <c r="AX39" s="108">
        <f t="shared" si="6"/>
        <v>9</v>
      </c>
      <c r="AY39" s="108">
        <f t="shared" si="7"/>
        <v>3</v>
      </c>
      <c r="AZ39" s="108">
        <f t="shared" si="8"/>
        <v>7</v>
      </c>
      <c r="BA39" s="100">
        <f t="shared" si="9"/>
        <v>3</v>
      </c>
      <c r="BB39" s="100">
        <f t="shared" si="10"/>
        <v>7</v>
      </c>
      <c r="BD39" s="116">
        <f t="shared" si="11"/>
        <v>0.5</v>
      </c>
      <c r="BE39" s="116">
        <f t="shared" si="30"/>
        <v>0.5</v>
      </c>
      <c r="BF39" s="116">
        <f t="shared" si="30"/>
        <v>0.5</v>
      </c>
      <c r="BG39" s="116">
        <f t="shared" si="30"/>
        <v>1</v>
      </c>
      <c r="BH39" s="116">
        <f t="shared" si="30"/>
        <v>0.5</v>
      </c>
      <c r="BI39" s="116">
        <f t="shared" si="30"/>
        <v>0.5</v>
      </c>
      <c r="BJ39" s="116">
        <f t="shared" si="30"/>
        <v>1</v>
      </c>
      <c r="BK39" s="116">
        <f t="shared" si="13"/>
        <v>1</v>
      </c>
      <c r="BL39" s="117"/>
      <c r="BM39" s="116">
        <f t="shared" si="14"/>
        <v>0.14285714285714285</v>
      </c>
      <c r="BN39" s="116">
        <f t="shared" si="31"/>
        <v>0.14285714285714285</v>
      </c>
      <c r="BO39" s="116">
        <f t="shared" si="31"/>
        <v>0.14285714285714285</v>
      </c>
      <c r="BP39" s="116">
        <f t="shared" si="31"/>
        <v>0</v>
      </c>
      <c r="BQ39" s="116">
        <f t="shared" si="31"/>
        <v>0.14285714285714285</v>
      </c>
      <c r="BR39" s="116">
        <f t="shared" si="31"/>
        <v>0.14285714285714285</v>
      </c>
      <c r="BS39" s="116">
        <f t="shared" si="31"/>
        <v>0</v>
      </c>
      <c r="BT39" s="116">
        <f t="shared" si="16"/>
        <v>0</v>
      </c>
      <c r="BU39" s="116"/>
      <c r="BV39" s="116">
        <f t="shared" si="32"/>
        <v>0.8571428571428571</v>
      </c>
      <c r="BW39" s="116">
        <f t="shared" si="32"/>
        <v>0.8571428571428571</v>
      </c>
      <c r="BX39" s="116">
        <f t="shared" si="32"/>
        <v>0.8571428571428571</v>
      </c>
      <c r="BY39" s="116">
        <f t="shared" si="32"/>
        <v>1</v>
      </c>
      <c r="BZ39" s="116">
        <f t="shared" si="32"/>
        <v>0.7142857142857143</v>
      </c>
      <c r="CA39" s="116">
        <f t="shared" si="32"/>
        <v>1</v>
      </c>
      <c r="CB39" s="116">
        <f t="shared" si="32"/>
        <v>0.5714285714285714</v>
      </c>
      <c r="CC39" s="116">
        <f t="shared" si="18"/>
        <v>0.8571428571428571</v>
      </c>
      <c r="CD39" s="116"/>
      <c r="CE39" s="116">
        <f t="shared" si="33"/>
        <v>0.14285714285714285</v>
      </c>
      <c r="CF39" s="116">
        <f t="shared" si="33"/>
        <v>0.14285714285714285</v>
      </c>
      <c r="CG39" s="116">
        <f t="shared" si="33"/>
        <v>0.14285714285714285</v>
      </c>
      <c r="CH39" s="116">
        <f t="shared" si="33"/>
        <v>0</v>
      </c>
      <c r="CI39" s="116">
        <f t="shared" si="33"/>
        <v>0.2857142857142857</v>
      </c>
      <c r="CJ39" s="116">
        <f t="shared" si="33"/>
        <v>0</v>
      </c>
      <c r="CK39" s="116">
        <f t="shared" si="33"/>
        <v>0.42857142857142855</v>
      </c>
      <c r="CL39" s="116">
        <f t="shared" si="20"/>
        <v>0.14285714285714285</v>
      </c>
      <c r="CN39" s="118">
        <f t="shared" si="34"/>
        <v>0.78273809523809523</v>
      </c>
      <c r="CO39" s="118">
        <f t="shared" si="34"/>
        <v>0.78273809523809523</v>
      </c>
      <c r="CP39" s="118">
        <f t="shared" si="34"/>
        <v>0.78273809523809523</v>
      </c>
      <c r="CQ39" s="118">
        <f t="shared" si="34"/>
        <v>1</v>
      </c>
      <c r="CR39" s="118">
        <f t="shared" si="34"/>
        <v>0.68214285714285716</v>
      </c>
      <c r="CS39" s="118">
        <f t="shared" si="34"/>
        <v>0.875</v>
      </c>
      <c r="CT39" s="118">
        <f t="shared" si="34"/>
        <v>0.89285714285714279</v>
      </c>
      <c r="CU39" s="118">
        <f t="shared" si="28"/>
        <v>0.9642857142857143</v>
      </c>
      <c r="CV39" s="118"/>
      <c r="CW39" s="118">
        <f t="shared" si="35"/>
        <v>0.7678571428571429</v>
      </c>
      <c r="CX39" s="118">
        <f t="shared" si="35"/>
        <v>0.7678571428571429</v>
      </c>
      <c r="CY39" s="118">
        <f t="shared" si="35"/>
        <v>0.7678571428571429</v>
      </c>
      <c r="CZ39" s="118">
        <f t="shared" si="35"/>
        <v>1</v>
      </c>
      <c r="DA39" s="118">
        <f t="shared" si="35"/>
        <v>0.66071428571428581</v>
      </c>
      <c r="DB39" s="118">
        <f t="shared" si="35"/>
        <v>0.875</v>
      </c>
      <c r="DC39" s="118">
        <f t="shared" si="35"/>
        <v>0.89285714285714279</v>
      </c>
      <c r="DD39" s="118">
        <f t="shared" si="29"/>
        <v>0.9642857142857143</v>
      </c>
      <c r="DF39" s="119">
        <f t="shared" si="36"/>
        <v>0.67857142857142849</v>
      </c>
      <c r="DG39" s="119">
        <f t="shared" si="36"/>
        <v>0.67857142857142849</v>
      </c>
      <c r="DH39" s="119">
        <f t="shared" si="36"/>
        <v>0.67857142857142849</v>
      </c>
      <c r="DI39" s="119">
        <f t="shared" si="36"/>
        <v>1</v>
      </c>
      <c r="DJ39" s="119">
        <f t="shared" si="36"/>
        <v>0.60714285714285721</v>
      </c>
      <c r="DK39" s="119">
        <f t="shared" si="36"/>
        <v>0.75</v>
      </c>
      <c r="DL39" s="119">
        <f t="shared" si="36"/>
        <v>0.7857142857142857</v>
      </c>
      <c r="DM39" s="119">
        <f t="shared" si="36"/>
        <v>0.9285714285714286</v>
      </c>
    </row>
    <row r="40" spans="1:117">
      <c r="A40" s="120">
        <v>26</v>
      </c>
      <c r="B40" s="120" t="s">
        <v>40</v>
      </c>
      <c r="C40" s="113" t="str">
        <f t="shared" si="0"/>
        <v>Iba, Ecb</v>
      </c>
      <c r="D40" s="114" t="str">
        <f t="shared" si="27"/>
        <v/>
      </c>
      <c r="E40" s="114">
        <f t="shared" si="27"/>
        <v>16</v>
      </c>
      <c r="F40" s="114">
        <f t="shared" si="27"/>
        <v>3</v>
      </c>
      <c r="G40" s="114">
        <f t="shared" si="26"/>
        <v>13</v>
      </c>
      <c r="H40" s="114" t="str">
        <f t="shared" si="26"/>
        <v/>
      </c>
      <c r="I40" s="114">
        <f t="shared" si="26"/>
        <v>29</v>
      </c>
      <c r="J40" s="114">
        <f t="shared" si="26"/>
        <v>1</v>
      </c>
      <c r="K40" s="114">
        <f t="shared" si="26"/>
        <v>5</v>
      </c>
      <c r="L40" s="114">
        <f t="shared" si="26"/>
        <v>27</v>
      </c>
      <c r="M40" s="114"/>
      <c r="N40" s="114">
        <v>0</v>
      </c>
      <c r="O40" s="114">
        <v>16.025641025641026</v>
      </c>
      <c r="P40" s="114">
        <v>3.2051282051282048</v>
      </c>
      <c r="Q40" s="114">
        <v>13.461538461538462</v>
      </c>
      <c r="R40" s="114">
        <v>0</v>
      </c>
      <c r="S40" s="114">
        <v>29.487179487179489</v>
      </c>
      <c r="T40" s="114">
        <v>0.64102564102564097</v>
      </c>
      <c r="U40" s="114">
        <v>5.1282051282051277</v>
      </c>
      <c r="V40" s="114">
        <v>26.923076923076923</v>
      </c>
      <c r="X40" s="108">
        <v>0</v>
      </c>
      <c r="Y40" s="108">
        <v>0</v>
      </c>
      <c r="Z40" s="108">
        <v>0</v>
      </c>
      <c r="AA40" s="108">
        <v>0</v>
      </c>
      <c r="AB40" s="108">
        <v>0</v>
      </c>
      <c r="AC40" s="108">
        <v>1</v>
      </c>
      <c r="AD40" s="108">
        <v>0</v>
      </c>
      <c r="AE40" s="108">
        <v>0</v>
      </c>
      <c r="AF40" s="108">
        <v>1</v>
      </c>
      <c r="AH40" s="108" t="s">
        <v>207</v>
      </c>
      <c r="AJ40" s="115" t="s">
        <v>248</v>
      </c>
      <c r="AK40" s="108" t="s">
        <v>222</v>
      </c>
      <c r="AL40" s="108" t="s">
        <v>248</v>
      </c>
      <c r="AM40" s="108" t="s">
        <v>225</v>
      </c>
      <c r="AN40" s="108" t="s">
        <v>275</v>
      </c>
      <c r="AO40" s="108" t="s">
        <v>277</v>
      </c>
      <c r="AP40" s="108" t="s">
        <v>278</v>
      </c>
      <c r="AQ40" s="108" t="str">
        <f t="shared" si="2"/>
        <v>Oac, Oca;Eac, Eca;Oac, Oca;Eca, Oca</v>
      </c>
      <c r="AR40" s="108" t="str">
        <f t="shared" si="3"/>
        <v>NVC, Oac, Ica;Eca, Eac, Oca, Oac³, NVC</v>
      </c>
      <c r="AS40" s="108" t="s">
        <v>229</v>
      </c>
      <c r="AU40" s="108">
        <f t="shared" si="24"/>
        <v>1</v>
      </c>
      <c r="AV40" s="108">
        <f t="shared" si="4"/>
        <v>5</v>
      </c>
      <c r="AW40" s="108">
        <f t="shared" si="5"/>
        <v>1</v>
      </c>
      <c r="AX40" s="108">
        <f t="shared" si="6"/>
        <v>5</v>
      </c>
      <c r="AY40" s="108">
        <f t="shared" si="7"/>
        <v>-1</v>
      </c>
      <c r="AZ40" s="108">
        <f t="shared" si="8"/>
        <v>3</v>
      </c>
      <c r="BA40" s="100">
        <f t="shared" si="9"/>
        <v>3</v>
      </c>
      <c r="BB40" s="100">
        <f t="shared" si="10"/>
        <v>5</v>
      </c>
      <c r="BD40" s="116">
        <f t="shared" si="11"/>
        <v>0</v>
      </c>
      <c r="BE40" s="116">
        <f t="shared" si="30"/>
        <v>0.5</v>
      </c>
      <c r="BF40" s="116">
        <f t="shared" si="30"/>
        <v>0</v>
      </c>
      <c r="BG40" s="116">
        <f t="shared" si="30"/>
        <v>0.5</v>
      </c>
      <c r="BH40" s="116">
        <f t="shared" si="30"/>
        <v>0</v>
      </c>
      <c r="BI40" s="116">
        <f t="shared" si="30"/>
        <v>0.5</v>
      </c>
      <c r="BJ40" s="116">
        <f t="shared" si="30"/>
        <v>1</v>
      </c>
      <c r="BK40" s="116">
        <f t="shared" si="13"/>
        <v>1</v>
      </c>
      <c r="BL40" s="117"/>
      <c r="BM40" s="116">
        <f t="shared" si="14"/>
        <v>0.2857142857142857</v>
      </c>
      <c r="BN40" s="116">
        <f t="shared" si="31"/>
        <v>0.14285714285714285</v>
      </c>
      <c r="BO40" s="116">
        <f t="shared" si="31"/>
        <v>0.2857142857142857</v>
      </c>
      <c r="BP40" s="116">
        <f t="shared" si="31"/>
        <v>0.14285714285714285</v>
      </c>
      <c r="BQ40" s="116">
        <f t="shared" si="31"/>
        <v>0.2857142857142857</v>
      </c>
      <c r="BR40" s="116">
        <f t="shared" si="31"/>
        <v>0.14285714285714285</v>
      </c>
      <c r="BS40" s="116">
        <f t="shared" si="31"/>
        <v>0</v>
      </c>
      <c r="BT40" s="116">
        <f t="shared" si="16"/>
        <v>0</v>
      </c>
      <c r="BU40" s="116"/>
      <c r="BV40" s="116">
        <f t="shared" si="32"/>
        <v>0.7142857142857143</v>
      </c>
      <c r="BW40" s="116">
        <f t="shared" si="32"/>
        <v>0.8571428571428571</v>
      </c>
      <c r="BX40" s="116">
        <f t="shared" si="32"/>
        <v>0.7142857142857143</v>
      </c>
      <c r="BY40" s="116">
        <f t="shared" si="32"/>
        <v>0.8571428571428571</v>
      </c>
      <c r="BZ40" s="116">
        <f t="shared" si="32"/>
        <v>0.5714285714285714</v>
      </c>
      <c r="CA40" s="116">
        <f t="shared" si="32"/>
        <v>0.7142857142857143</v>
      </c>
      <c r="CB40" s="116">
        <f t="shared" si="32"/>
        <v>0.5714285714285714</v>
      </c>
      <c r="CC40" s="116">
        <f t="shared" si="18"/>
        <v>0.7142857142857143</v>
      </c>
      <c r="CD40" s="116"/>
      <c r="CE40" s="116">
        <f t="shared" si="33"/>
        <v>0.2857142857142857</v>
      </c>
      <c r="CF40" s="116">
        <f t="shared" si="33"/>
        <v>0.14285714285714285</v>
      </c>
      <c r="CG40" s="116">
        <f t="shared" si="33"/>
        <v>0.2857142857142857</v>
      </c>
      <c r="CH40" s="116">
        <f t="shared" si="33"/>
        <v>0.14285714285714285</v>
      </c>
      <c r="CI40" s="116">
        <f t="shared" si="33"/>
        <v>0.42857142857142855</v>
      </c>
      <c r="CJ40" s="116">
        <f t="shared" si="33"/>
        <v>0.2857142857142857</v>
      </c>
      <c r="CK40" s="116">
        <f t="shared" si="33"/>
        <v>0.42857142857142855</v>
      </c>
      <c r="CL40" s="116">
        <f t="shared" si="20"/>
        <v>0.2857142857142857</v>
      </c>
      <c r="CN40" s="118">
        <f t="shared" si="34"/>
        <v>0.8214285714285714</v>
      </c>
      <c r="CO40" s="118">
        <f t="shared" si="34"/>
        <v>0.78273809523809523</v>
      </c>
      <c r="CP40" s="118">
        <f t="shared" si="34"/>
        <v>0.8214285714285714</v>
      </c>
      <c r="CQ40" s="118">
        <f t="shared" si="34"/>
        <v>0.78273809523809523</v>
      </c>
      <c r="CR40" s="118">
        <f t="shared" si="34"/>
        <v>0.85714285714285721</v>
      </c>
      <c r="CS40" s="118">
        <f t="shared" si="34"/>
        <v>0.68214285714285716</v>
      </c>
      <c r="CT40" s="118">
        <f t="shared" si="34"/>
        <v>0.89285714285714279</v>
      </c>
      <c r="CU40" s="118">
        <f t="shared" si="28"/>
        <v>0.9285714285714286</v>
      </c>
      <c r="CV40" s="118"/>
      <c r="CW40" s="118" t="b">
        <f t="shared" si="35"/>
        <v>0</v>
      </c>
      <c r="CX40" s="118">
        <f t="shared" si="35"/>
        <v>0.7678571428571429</v>
      </c>
      <c r="CY40" s="118" t="b">
        <f t="shared" si="35"/>
        <v>0</v>
      </c>
      <c r="CZ40" s="118">
        <f t="shared" si="35"/>
        <v>0.7678571428571429</v>
      </c>
      <c r="DA40" s="118" t="b">
        <f t="shared" si="35"/>
        <v>0</v>
      </c>
      <c r="DB40" s="118">
        <f t="shared" si="35"/>
        <v>0.66071428571428581</v>
      </c>
      <c r="DC40" s="118">
        <f t="shared" si="35"/>
        <v>0.89285714285714279</v>
      </c>
      <c r="DD40" s="118">
        <f t="shared" si="29"/>
        <v>0.9285714285714286</v>
      </c>
      <c r="DF40" s="119">
        <f t="shared" si="36"/>
        <v>0.35714285714285715</v>
      </c>
      <c r="DG40" s="119">
        <f t="shared" si="36"/>
        <v>0.67857142857142849</v>
      </c>
      <c r="DH40" s="119">
        <f t="shared" si="36"/>
        <v>0.35714285714285715</v>
      </c>
      <c r="DI40" s="119">
        <f t="shared" si="36"/>
        <v>0.67857142857142849</v>
      </c>
      <c r="DJ40" s="119">
        <f t="shared" si="36"/>
        <v>0.2857142857142857</v>
      </c>
      <c r="DK40" s="119">
        <f t="shared" si="36"/>
        <v>0.60714285714285721</v>
      </c>
      <c r="DL40" s="119">
        <f t="shared" si="36"/>
        <v>0.7857142857142857</v>
      </c>
      <c r="DM40" s="119">
        <f t="shared" si="36"/>
        <v>0.85714285714285721</v>
      </c>
    </row>
    <row r="41" spans="1:117">
      <c r="A41" s="120">
        <v>27</v>
      </c>
      <c r="B41" s="120" t="s">
        <v>16</v>
      </c>
      <c r="C41" s="113" t="str">
        <f t="shared" si="0"/>
        <v>Iab, Ecb</v>
      </c>
      <c r="D41" s="114" t="str">
        <f t="shared" si="27"/>
        <v/>
      </c>
      <c r="E41" s="114">
        <f t="shared" si="27"/>
        <v>15</v>
      </c>
      <c r="F41" s="114">
        <f t="shared" si="27"/>
        <v>5</v>
      </c>
      <c r="G41" s="114">
        <f t="shared" si="26"/>
        <v>20</v>
      </c>
      <c r="H41" s="114" t="str">
        <f t="shared" si="26"/>
        <v/>
      </c>
      <c r="I41" s="114">
        <f t="shared" si="26"/>
        <v>29</v>
      </c>
      <c r="J41" s="114" t="str">
        <f t="shared" si="26"/>
        <v/>
      </c>
      <c r="K41" s="114">
        <f t="shared" si="26"/>
        <v>1</v>
      </c>
      <c r="L41" s="114">
        <f t="shared" si="26"/>
        <v>26</v>
      </c>
      <c r="M41" s="114"/>
      <c r="N41" s="114">
        <v>0</v>
      </c>
      <c r="O41" s="114">
        <v>14.743589743589745</v>
      </c>
      <c r="P41" s="114">
        <v>5.1282051282051277</v>
      </c>
      <c r="Q41" s="114">
        <v>19.871794871794872</v>
      </c>
      <c r="R41" s="114">
        <v>0</v>
      </c>
      <c r="S41" s="114">
        <v>28.846153846153843</v>
      </c>
      <c r="T41" s="114">
        <v>0</v>
      </c>
      <c r="U41" s="114">
        <v>0.64102564102564097</v>
      </c>
      <c r="V41" s="114">
        <v>26.282051282051285</v>
      </c>
      <c r="X41" s="108">
        <v>0</v>
      </c>
      <c r="Y41" s="108">
        <v>0</v>
      </c>
      <c r="Z41" s="108">
        <v>0</v>
      </c>
      <c r="AA41" s="108">
        <v>1</v>
      </c>
      <c r="AB41" s="108">
        <v>0</v>
      </c>
      <c r="AC41" s="108">
        <v>1</v>
      </c>
      <c r="AD41" s="108">
        <v>0</v>
      </c>
      <c r="AE41" s="108">
        <v>0</v>
      </c>
      <c r="AF41" s="108">
        <v>0</v>
      </c>
      <c r="AH41" s="108" t="s">
        <v>207</v>
      </c>
      <c r="AJ41" s="115" t="s">
        <v>248</v>
      </c>
      <c r="AK41" s="108" t="s">
        <v>222</v>
      </c>
      <c r="AL41" s="108" t="s">
        <v>248</v>
      </c>
      <c r="AM41" s="108" t="s">
        <v>225</v>
      </c>
      <c r="AN41" s="108" t="s">
        <v>275</v>
      </c>
      <c r="AO41" s="108" t="s">
        <v>279</v>
      </c>
      <c r="AP41" s="108" t="s">
        <v>234</v>
      </c>
      <c r="AQ41" s="108" t="str">
        <f t="shared" si="2"/>
        <v>Oac, Oca;Eac, Eca;Oac, Oca;Eca, Oca</v>
      </c>
      <c r="AR41" s="108" t="str">
        <f t="shared" si="3"/>
        <v>NVC, Oac, Iac, Ica;Eac, Eca, Oac³, Oca, NVC</v>
      </c>
      <c r="AS41" s="108" t="s">
        <v>229</v>
      </c>
      <c r="AU41" s="108">
        <f t="shared" si="24"/>
        <v>5</v>
      </c>
      <c r="AV41" s="108">
        <f t="shared" si="4"/>
        <v>5</v>
      </c>
      <c r="AW41" s="108">
        <f t="shared" si="5"/>
        <v>5</v>
      </c>
      <c r="AX41" s="108">
        <f t="shared" si="6"/>
        <v>5</v>
      </c>
      <c r="AY41" s="108">
        <f t="shared" si="7"/>
        <v>3</v>
      </c>
      <c r="AZ41" s="108">
        <f t="shared" si="8"/>
        <v>1</v>
      </c>
      <c r="BA41" s="100">
        <f t="shared" si="9"/>
        <v>3</v>
      </c>
      <c r="BB41" s="100">
        <f t="shared" si="10"/>
        <v>5</v>
      </c>
      <c r="BD41" s="116">
        <f t="shared" si="11"/>
        <v>0.5</v>
      </c>
      <c r="BE41" s="116">
        <f t="shared" si="30"/>
        <v>0.5</v>
      </c>
      <c r="BF41" s="116">
        <f t="shared" si="30"/>
        <v>0.5</v>
      </c>
      <c r="BG41" s="116">
        <f t="shared" si="30"/>
        <v>0.5</v>
      </c>
      <c r="BH41" s="116">
        <f t="shared" si="30"/>
        <v>0.5</v>
      </c>
      <c r="BI41" s="116">
        <f t="shared" si="30"/>
        <v>0.5</v>
      </c>
      <c r="BJ41" s="116">
        <f t="shared" si="30"/>
        <v>1</v>
      </c>
      <c r="BK41" s="116">
        <f t="shared" si="13"/>
        <v>1</v>
      </c>
      <c r="BL41" s="117"/>
      <c r="BM41" s="116">
        <f t="shared" si="14"/>
        <v>0.14285714285714285</v>
      </c>
      <c r="BN41" s="116">
        <f t="shared" si="31"/>
        <v>0.14285714285714285</v>
      </c>
      <c r="BO41" s="116">
        <f t="shared" si="31"/>
        <v>0.14285714285714285</v>
      </c>
      <c r="BP41" s="116">
        <f t="shared" si="31"/>
        <v>0.14285714285714285</v>
      </c>
      <c r="BQ41" s="116">
        <f t="shared" si="31"/>
        <v>0.14285714285714285</v>
      </c>
      <c r="BR41" s="116">
        <f t="shared" si="31"/>
        <v>0.14285714285714285</v>
      </c>
      <c r="BS41" s="116">
        <f t="shared" si="31"/>
        <v>0</v>
      </c>
      <c r="BT41" s="116">
        <f t="shared" si="16"/>
        <v>0</v>
      </c>
      <c r="BU41" s="116"/>
      <c r="BV41" s="116">
        <f t="shared" si="32"/>
        <v>0.8571428571428571</v>
      </c>
      <c r="BW41" s="116">
        <f t="shared" si="32"/>
        <v>0.8571428571428571</v>
      </c>
      <c r="BX41" s="116">
        <f t="shared" si="32"/>
        <v>0.8571428571428571</v>
      </c>
      <c r="BY41" s="116">
        <f t="shared" si="32"/>
        <v>0.8571428571428571</v>
      </c>
      <c r="BZ41" s="116">
        <f t="shared" si="32"/>
        <v>0.7142857142857143</v>
      </c>
      <c r="CA41" s="116">
        <f t="shared" si="32"/>
        <v>0.5714285714285714</v>
      </c>
      <c r="CB41" s="116">
        <f t="shared" si="32"/>
        <v>0.5714285714285714</v>
      </c>
      <c r="CC41" s="116">
        <f t="shared" si="18"/>
        <v>0.7142857142857143</v>
      </c>
      <c r="CD41" s="116"/>
      <c r="CE41" s="116">
        <f t="shared" si="33"/>
        <v>0.14285714285714285</v>
      </c>
      <c r="CF41" s="116">
        <f t="shared" si="33"/>
        <v>0.14285714285714285</v>
      </c>
      <c r="CG41" s="116">
        <f t="shared" si="33"/>
        <v>0.14285714285714285</v>
      </c>
      <c r="CH41" s="116">
        <f t="shared" si="33"/>
        <v>0.14285714285714285</v>
      </c>
      <c r="CI41" s="116">
        <f t="shared" si="33"/>
        <v>0.2857142857142857</v>
      </c>
      <c r="CJ41" s="116">
        <f t="shared" si="33"/>
        <v>0.42857142857142855</v>
      </c>
      <c r="CK41" s="116">
        <f t="shared" si="33"/>
        <v>0.42857142857142855</v>
      </c>
      <c r="CL41" s="116">
        <f t="shared" si="20"/>
        <v>0.2857142857142857</v>
      </c>
      <c r="CN41" s="118">
        <f t="shared" si="34"/>
        <v>0.78273809523809523</v>
      </c>
      <c r="CO41" s="118">
        <f t="shared" si="34"/>
        <v>0.78273809523809523</v>
      </c>
      <c r="CP41" s="118">
        <f t="shared" si="34"/>
        <v>0.78273809523809523</v>
      </c>
      <c r="CQ41" s="118">
        <f t="shared" si="34"/>
        <v>0.78273809523809523</v>
      </c>
      <c r="CR41" s="118">
        <f t="shared" si="34"/>
        <v>0.68214285714285716</v>
      </c>
      <c r="CS41" s="118">
        <f t="shared" si="34"/>
        <v>0.5669642857142857</v>
      </c>
      <c r="CT41" s="118">
        <f t="shared" si="34"/>
        <v>0.89285714285714279</v>
      </c>
      <c r="CU41" s="118">
        <f t="shared" si="28"/>
        <v>0.9285714285714286</v>
      </c>
      <c r="CV41" s="118"/>
      <c r="CW41" s="118">
        <f t="shared" si="35"/>
        <v>0.7678571428571429</v>
      </c>
      <c r="CX41" s="118">
        <f t="shared" si="35"/>
        <v>0.7678571428571429</v>
      </c>
      <c r="CY41" s="118">
        <f t="shared" si="35"/>
        <v>0.7678571428571429</v>
      </c>
      <c r="CZ41" s="118">
        <f t="shared" si="35"/>
        <v>0.7678571428571429</v>
      </c>
      <c r="DA41" s="118">
        <f t="shared" si="35"/>
        <v>0.66071428571428581</v>
      </c>
      <c r="DB41" s="118">
        <f t="shared" si="35"/>
        <v>0.5535714285714286</v>
      </c>
      <c r="DC41" s="118">
        <f t="shared" si="35"/>
        <v>0.89285714285714279</v>
      </c>
      <c r="DD41" s="118">
        <f t="shared" si="29"/>
        <v>0.9285714285714286</v>
      </c>
      <c r="DF41" s="119">
        <f t="shared" si="36"/>
        <v>0.67857142857142849</v>
      </c>
      <c r="DG41" s="119">
        <f t="shared" si="36"/>
        <v>0.67857142857142849</v>
      </c>
      <c r="DH41" s="119">
        <f t="shared" si="36"/>
        <v>0.67857142857142849</v>
      </c>
      <c r="DI41" s="119">
        <f t="shared" si="36"/>
        <v>0.67857142857142849</v>
      </c>
      <c r="DJ41" s="119">
        <f t="shared" si="36"/>
        <v>0.60714285714285721</v>
      </c>
      <c r="DK41" s="119">
        <f t="shared" si="36"/>
        <v>0.5357142857142857</v>
      </c>
      <c r="DL41" s="119">
        <f t="shared" si="36"/>
        <v>0.7857142857142857</v>
      </c>
      <c r="DM41" s="119">
        <f t="shared" si="36"/>
        <v>0.85714285714285721</v>
      </c>
    </row>
    <row r="42" spans="1:117">
      <c r="A42" s="120">
        <v>28</v>
      </c>
      <c r="B42" s="120" t="s">
        <v>26</v>
      </c>
      <c r="C42" s="113" t="str">
        <f t="shared" si="0"/>
        <v>Iba, Ebc</v>
      </c>
      <c r="D42" s="114">
        <f t="shared" si="27"/>
        <v>1</v>
      </c>
      <c r="E42" s="114">
        <f t="shared" si="27"/>
        <v>15</v>
      </c>
      <c r="F42" s="114">
        <f t="shared" si="27"/>
        <v>6</v>
      </c>
      <c r="G42" s="114">
        <f t="shared" si="26"/>
        <v>28</v>
      </c>
      <c r="H42" s="114" t="str">
        <f t="shared" si="26"/>
        <v/>
      </c>
      <c r="I42" s="114">
        <f t="shared" si="26"/>
        <v>14</v>
      </c>
      <c r="J42" s="114" t="str">
        <f t="shared" si="26"/>
        <v/>
      </c>
      <c r="K42" s="114">
        <f t="shared" si="26"/>
        <v>3</v>
      </c>
      <c r="L42" s="114">
        <f t="shared" si="26"/>
        <v>29</v>
      </c>
      <c r="M42" s="114"/>
      <c r="N42" s="114">
        <v>0.64102564102564097</v>
      </c>
      <c r="O42" s="114">
        <v>14.743589743589745</v>
      </c>
      <c r="P42" s="114">
        <v>6.4102564102564097</v>
      </c>
      <c r="Q42" s="114">
        <v>27.564102564102566</v>
      </c>
      <c r="R42" s="114">
        <v>0</v>
      </c>
      <c r="S42" s="114">
        <v>14.102564102564102</v>
      </c>
      <c r="T42" s="114">
        <v>0</v>
      </c>
      <c r="U42" s="114">
        <v>3.2051282051282048</v>
      </c>
      <c r="V42" s="114">
        <v>29.487179487179489</v>
      </c>
      <c r="X42" s="108">
        <v>0</v>
      </c>
      <c r="Y42" s="108">
        <v>0</v>
      </c>
      <c r="Z42" s="108">
        <v>0</v>
      </c>
      <c r="AA42" s="108">
        <v>1</v>
      </c>
      <c r="AB42" s="108">
        <v>0</v>
      </c>
      <c r="AC42" s="108">
        <v>0</v>
      </c>
      <c r="AD42" s="108">
        <v>0</v>
      </c>
      <c r="AE42" s="108">
        <v>0</v>
      </c>
      <c r="AF42" s="108">
        <v>1</v>
      </c>
      <c r="AH42" s="108" t="s">
        <v>207</v>
      </c>
      <c r="AJ42" s="115" t="s">
        <v>248</v>
      </c>
      <c r="AK42" s="108" t="s">
        <v>222</v>
      </c>
      <c r="AL42" s="108" t="s">
        <v>248</v>
      </c>
      <c r="AM42" s="108" t="s">
        <v>223</v>
      </c>
      <c r="AN42" s="108" t="s">
        <v>275</v>
      </c>
      <c r="AO42" s="108" t="s">
        <v>258</v>
      </c>
      <c r="AP42" s="108" t="s">
        <v>234</v>
      </c>
      <c r="AQ42" s="108" t="str">
        <f t="shared" si="2"/>
        <v>Oac, Oca;Eac, Eca;Oac, Oca;Eac, Oac</v>
      </c>
      <c r="AR42" s="108" t="str">
        <f t="shared" si="3"/>
        <v>NVC, Oac;Eac, Eca, Oac³, Oca, NVC</v>
      </c>
      <c r="AS42" s="108" t="s">
        <v>276</v>
      </c>
      <c r="AU42" s="108">
        <f t="shared" si="24"/>
        <v>5</v>
      </c>
      <c r="AV42" s="108">
        <f t="shared" si="4"/>
        <v>1</v>
      </c>
      <c r="AW42" s="108">
        <f t="shared" si="5"/>
        <v>5</v>
      </c>
      <c r="AX42" s="108">
        <f t="shared" si="6"/>
        <v>5</v>
      </c>
      <c r="AY42" s="108">
        <f t="shared" si="7"/>
        <v>3</v>
      </c>
      <c r="AZ42" s="108">
        <f t="shared" si="8"/>
        <v>9</v>
      </c>
      <c r="BA42" s="100">
        <f t="shared" si="9"/>
        <v>3</v>
      </c>
      <c r="BB42" s="100">
        <f t="shared" si="10"/>
        <v>7</v>
      </c>
      <c r="BD42" s="116">
        <f t="shared" si="11"/>
        <v>0.5</v>
      </c>
      <c r="BE42" s="116">
        <f t="shared" si="30"/>
        <v>0</v>
      </c>
      <c r="BF42" s="116">
        <f t="shared" si="30"/>
        <v>0.5</v>
      </c>
      <c r="BG42" s="116">
        <f t="shared" si="30"/>
        <v>0.5</v>
      </c>
      <c r="BH42" s="116">
        <f t="shared" si="30"/>
        <v>0.5</v>
      </c>
      <c r="BI42" s="116">
        <f t="shared" si="30"/>
        <v>1</v>
      </c>
      <c r="BJ42" s="116">
        <f t="shared" si="30"/>
        <v>1</v>
      </c>
      <c r="BK42" s="116">
        <f t="shared" si="13"/>
        <v>1</v>
      </c>
      <c r="BL42" s="117"/>
      <c r="BM42" s="116">
        <f t="shared" si="14"/>
        <v>0.14285714285714285</v>
      </c>
      <c r="BN42" s="116">
        <f t="shared" si="31"/>
        <v>0.2857142857142857</v>
      </c>
      <c r="BO42" s="116">
        <f t="shared" si="31"/>
        <v>0.14285714285714285</v>
      </c>
      <c r="BP42" s="116">
        <f t="shared" si="31"/>
        <v>0.14285714285714285</v>
      </c>
      <c r="BQ42" s="116">
        <f t="shared" si="31"/>
        <v>0.14285714285714285</v>
      </c>
      <c r="BR42" s="116">
        <f t="shared" si="31"/>
        <v>0</v>
      </c>
      <c r="BS42" s="116">
        <f t="shared" si="31"/>
        <v>0</v>
      </c>
      <c r="BT42" s="116">
        <f t="shared" si="16"/>
        <v>0</v>
      </c>
      <c r="BU42" s="116"/>
      <c r="BV42" s="116">
        <f t="shared" si="32"/>
        <v>0.8571428571428571</v>
      </c>
      <c r="BW42" s="116">
        <f t="shared" si="32"/>
        <v>0.7142857142857143</v>
      </c>
      <c r="BX42" s="116">
        <f t="shared" si="32"/>
        <v>0.8571428571428571</v>
      </c>
      <c r="BY42" s="116">
        <f t="shared" si="32"/>
        <v>0.8571428571428571</v>
      </c>
      <c r="BZ42" s="116">
        <f t="shared" si="32"/>
        <v>0.7142857142857143</v>
      </c>
      <c r="CA42" s="116">
        <f t="shared" si="32"/>
        <v>1</v>
      </c>
      <c r="CB42" s="116">
        <f t="shared" si="32"/>
        <v>0.5714285714285714</v>
      </c>
      <c r="CC42" s="116">
        <f t="shared" si="18"/>
        <v>0.8571428571428571</v>
      </c>
      <c r="CD42" s="116"/>
      <c r="CE42" s="116">
        <f t="shared" si="33"/>
        <v>0.14285714285714285</v>
      </c>
      <c r="CF42" s="116">
        <f t="shared" si="33"/>
        <v>0.2857142857142857</v>
      </c>
      <c r="CG42" s="116">
        <f t="shared" si="33"/>
        <v>0.14285714285714285</v>
      </c>
      <c r="CH42" s="116">
        <f t="shared" si="33"/>
        <v>0.14285714285714285</v>
      </c>
      <c r="CI42" s="116">
        <f t="shared" si="33"/>
        <v>0.2857142857142857</v>
      </c>
      <c r="CJ42" s="116">
        <f t="shared" si="33"/>
        <v>0</v>
      </c>
      <c r="CK42" s="116">
        <f t="shared" si="33"/>
        <v>0.42857142857142855</v>
      </c>
      <c r="CL42" s="116">
        <f t="shared" si="20"/>
        <v>0.14285714285714285</v>
      </c>
      <c r="CN42" s="118">
        <f t="shared" si="34"/>
        <v>0.78273809523809523</v>
      </c>
      <c r="CO42" s="118">
        <f t="shared" si="34"/>
        <v>0.8214285714285714</v>
      </c>
      <c r="CP42" s="118">
        <f t="shared" si="34"/>
        <v>0.78273809523809523</v>
      </c>
      <c r="CQ42" s="118">
        <f t="shared" si="34"/>
        <v>0.78273809523809523</v>
      </c>
      <c r="CR42" s="118">
        <f t="shared" si="34"/>
        <v>0.68214285714285716</v>
      </c>
      <c r="CS42" s="118">
        <f t="shared" si="34"/>
        <v>1</v>
      </c>
      <c r="CT42" s="118">
        <f t="shared" si="34"/>
        <v>0.89285714285714279</v>
      </c>
      <c r="CU42" s="118">
        <f t="shared" si="28"/>
        <v>0.9642857142857143</v>
      </c>
      <c r="CV42" s="118"/>
      <c r="CW42" s="118">
        <f t="shared" si="35"/>
        <v>0.7678571428571429</v>
      </c>
      <c r="CX42" s="118" t="b">
        <f t="shared" si="35"/>
        <v>0</v>
      </c>
      <c r="CY42" s="118">
        <f t="shared" si="35"/>
        <v>0.7678571428571429</v>
      </c>
      <c r="CZ42" s="118">
        <f t="shared" si="35"/>
        <v>0.7678571428571429</v>
      </c>
      <c r="DA42" s="118">
        <f t="shared" si="35"/>
        <v>0.66071428571428581</v>
      </c>
      <c r="DB42" s="118">
        <f t="shared" si="35"/>
        <v>1</v>
      </c>
      <c r="DC42" s="118">
        <f t="shared" si="35"/>
        <v>0.89285714285714279</v>
      </c>
      <c r="DD42" s="118">
        <f t="shared" si="29"/>
        <v>0.9642857142857143</v>
      </c>
      <c r="DF42" s="119">
        <f t="shared" si="36"/>
        <v>0.67857142857142849</v>
      </c>
      <c r="DG42" s="119">
        <f t="shared" si="36"/>
        <v>0.35714285714285715</v>
      </c>
      <c r="DH42" s="119">
        <f t="shared" si="36"/>
        <v>0.67857142857142849</v>
      </c>
      <c r="DI42" s="119">
        <f t="shared" si="36"/>
        <v>0.67857142857142849</v>
      </c>
      <c r="DJ42" s="119">
        <f t="shared" si="36"/>
        <v>0.60714285714285721</v>
      </c>
      <c r="DK42" s="119">
        <f t="shared" si="36"/>
        <v>1</v>
      </c>
      <c r="DL42" s="119">
        <f t="shared" si="36"/>
        <v>0.7857142857142857</v>
      </c>
      <c r="DM42" s="119">
        <f t="shared" si="36"/>
        <v>0.9285714285714286</v>
      </c>
    </row>
    <row r="43" spans="1:117">
      <c r="A43" s="120">
        <v>21</v>
      </c>
      <c r="B43" s="120" t="s">
        <v>63</v>
      </c>
      <c r="C43" s="113" t="str">
        <f t="shared" si="0"/>
        <v>Iab, Ibc</v>
      </c>
      <c r="D43" s="114" t="str">
        <f t="shared" si="27"/>
        <v/>
      </c>
      <c r="E43" s="114">
        <f t="shared" si="27"/>
        <v>1</v>
      </c>
      <c r="F43" s="114">
        <f t="shared" si="27"/>
        <v>61</v>
      </c>
      <c r="G43" s="114" t="str">
        <f t="shared" si="26"/>
        <v/>
      </c>
      <c r="H43" s="114" t="str">
        <f t="shared" si="26"/>
        <v/>
      </c>
      <c r="I43" s="114" t="str">
        <f t="shared" si="26"/>
        <v/>
      </c>
      <c r="J43" s="114">
        <f t="shared" si="26"/>
        <v>3</v>
      </c>
      <c r="K43" s="114" t="str">
        <f t="shared" si="26"/>
        <v/>
      </c>
      <c r="L43" s="114">
        <f t="shared" si="26"/>
        <v>33</v>
      </c>
      <c r="M43" s="114"/>
      <c r="N43" s="114">
        <v>0</v>
      </c>
      <c r="O43" s="114">
        <v>0.64102564102564097</v>
      </c>
      <c r="P43" s="114">
        <v>60.897435897435891</v>
      </c>
      <c r="Q43" s="114">
        <v>0</v>
      </c>
      <c r="R43" s="114">
        <v>0</v>
      </c>
      <c r="S43" s="114">
        <v>0</v>
      </c>
      <c r="T43" s="114">
        <v>3.2051282051282048</v>
      </c>
      <c r="U43" s="114">
        <v>0</v>
      </c>
      <c r="V43" s="114">
        <v>33.333333333333329</v>
      </c>
      <c r="X43" s="108">
        <v>0</v>
      </c>
      <c r="Y43" s="108">
        <v>0</v>
      </c>
      <c r="Z43" s="108">
        <v>1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1</v>
      </c>
      <c r="AH43" s="108" t="s">
        <v>111</v>
      </c>
      <c r="AJ43" s="115" t="s">
        <v>236</v>
      </c>
      <c r="AK43" s="108" t="s">
        <v>237</v>
      </c>
      <c r="AL43" s="108" t="s">
        <v>187</v>
      </c>
      <c r="AM43" s="108" t="s">
        <v>237</v>
      </c>
      <c r="AN43" s="108" t="s">
        <v>187</v>
      </c>
      <c r="AO43" s="108" t="s">
        <v>181</v>
      </c>
      <c r="AP43" s="108" t="s">
        <v>239</v>
      </c>
      <c r="AQ43" s="108" t="str">
        <f t="shared" si="2"/>
        <v>Iac, Ica;Iac, Ica, Oac, Oca;NVC;Iac, Ica, Oac, Oca</v>
      </c>
      <c r="AR43" s="108" t="str">
        <f t="shared" si="3"/>
        <v>Iac;Iac, Ica, NVC²</v>
      </c>
      <c r="AS43" s="108" t="s">
        <v>240</v>
      </c>
      <c r="AU43" s="108">
        <f t="shared" si="24"/>
        <v>5</v>
      </c>
      <c r="AV43" s="108">
        <f t="shared" si="4"/>
        <v>1</v>
      </c>
      <c r="AW43" s="108">
        <f t="shared" si="5"/>
        <v>7</v>
      </c>
      <c r="AX43" s="108">
        <f t="shared" si="6"/>
        <v>1</v>
      </c>
      <c r="AY43" s="108">
        <f t="shared" si="7"/>
        <v>7</v>
      </c>
      <c r="AZ43" s="108">
        <f t="shared" si="8"/>
        <v>7</v>
      </c>
      <c r="BA43" s="100">
        <f t="shared" si="9"/>
        <v>7</v>
      </c>
      <c r="BB43" s="100">
        <f t="shared" si="10"/>
        <v>9</v>
      </c>
      <c r="BD43" s="116">
        <f t="shared" si="11"/>
        <v>0.5</v>
      </c>
      <c r="BE43" s="116">
        <f t="shared" si="30"/>
        <v>0.5</v>
      </c>
      <c r="BF43" s="116">
        <f t="shared" si="30"/>
        <v>0.5</v>
      </c>
      <c r="BG43" s="116">
        <f t="shared" si="30"/>
        <v>0.5</v>
      </c>
      <c r="BH43" s="116">
        <f t="shared" si="30"/>
        <v>0.5</v>
      </c>
      <c r="BI43" s="116">
        <f t="shared" si="30"/>
        <v>0.5</v>
      </c>
      <c r="BJ43" s="116">
        <f t="shared" si="30"/>
        <v>1</v>
      </c>
      <c r="BK43" s="116">
        <f t="shared" si="13"/>
        <v>1</v>
      </c>
      <c r="BL43" s="117"/>
      <c r="BM43" s="116">
        <f t="shared" si="14"/>
        <v>0.14285714285714285</v>
      </c>
      <c r="BN43" s="116">
        <f t="shared" si="31"/>
        <v>0.14285714285714285</v>
      </c>
      <c r="BO43" s="116">
        <f t="shared" si="31"/>
        <v>0.14285714285714285</v>
      </c>
      <c r="BP43" s="116">
        <f t="shared" si="31"/>
        <v>0.14285714285714285</v>
      </c>
      <c r="BQ43" s="116">
        <f t="shared" si="31"/>
        <v>0.14285714285714285</v>
      </c>
      <c r="BR43" s="116">
        <f t="shared" si="31"/>
        <v>0.14285714285714285</v>
      </c>
      <c r="BS43" s="116">
        <f t="shared" si="31"/>
        <v>0</v>
      </c>
      <c r="BT43" s="116">
        <f t="shared" si="16"/>
        <v>0</v>
      </c>
      <c r="BU43" s="116"/>
      <c r="BV43" s="116">
        <f t="shared" si="32"/>
        <v>0.8571428571428571</v>
      </c>
      <c r="BW43" s="116">
        <f t="shared" si="32"/>
        <v>0.5714285714285714</v>
      </c>
      <c r="BX43" s="116">
        <f t="shared" si="32"/>
        <v>1</v>
      </c>
      <c r="BY43" s="116">
        <f t="shared" si="32"/>
        <v>0.5714285714285714</v>
      </c>
      <c r="BZ43" s="116">
        <f t="shared" si="32"/>
        <v>1</v>
      </c>
      <c r="CA43" s="116">
        <f t="shared" si="32"/>
        <v>1</v>
      </c>
      <c r="CB43" s="116">
        <f t="shared" si="32"/>
        <v>0.8571428571428571</v>
      </c>
      <c r="CC43" s="116">
        <f t="shared" si="18"/>
        <v>1</v>
      </c>
      <c r="CD43" s="116"/>
      <c r="CE43" s="116">
        <f t="shared" si="33"/>
        <v>0.14285714285714285</v>
      </c>
      <c r="CF43" s="116">
        <f t="shared" si="33"/>
        <v>0.42857142857142855</v>
      </c>
      <c r="CG43" s="116">
        <f t="shared" si="33"/>
        <v>0</v>
      </c>
      <c r="CH43" s="116">
        <f t="shared" si="33"/>
        <v>0.42857142857142855</v>
      </c>
      <c r="CI43" s="116">
        <f t="shared" si="33"/>
        <v>0</v>
      </c>
      <c r="CJ43" s="116">
        <f t="shared" si="33"/>
        <v>0</v>
      </c>
      <c r="CK43" s="116">
        <f t="shared" si="33"/>
        <v>0.14285714285714285</v>
      </c>
      <c r="CL43" s="116">
        <f t="shared" si="20"/>
        <v>0</v>
      </c>
      <c r="CN43" s="118">
        <f t="shared" si="34"/>
        <v>0.78273809523809523</v>
      </c>
      <c r="CO43" s="118">
        <f t="shared" si="34"/>
        <v>0.5669642857142857</v>
      </c>
      <c r="CP43" s="118">
        <f t="shared" si="34"/>
        <v>0.875</v>
      </c>
      <c r="CQ43" s="118">
        <f t="shared" si="34"/>
        <v>0.5669642857142857</v>
      </c>
      <c r="CR43" s="118">
        <f t="shared" si="34"/>
        <v>0.875</v>
      </c>
      <c r="CS43" s="118">
        <f t="shared" si="34"/>
        <v>0.875</v>
      </c>
      <c r="CT43" s="118">
        <f t="shared" si="34"/>
        <v>0.9642857142857143</v>
      </c>
      <c r="CU43" s="118">
        <f t="shared" si="28"/>
        <v>1</v>
      </c>
      <c r="CV43" s="118"/>
      <c r="CW43" s="118">
        <f t="shared" si="35"/>
        <v>0.7678571428571429</v>
      </c>
      <c r="CX43" s="118">
        <f t="shared" si="35"/>
        <v>0.5535714285714286</v>
      </c>
      <c r="CY43" s="118">
        <f t="shared" si="35"/>
        <v>0.875</v>
      </c>
      <c r="CZ43" s="118">
        <f t="shared" si="35"/>
        <v>0.5535714285714286</v>
      </c>
      <c r="DA43" s="118">
        <f t="shared" si="35"/>
        <v>0.875</v>
      </c>
      <c r="DB43" s="118">
        <f t="shared" si="35"/>
        <v>0.875</v>
      </c>
      <c r="DC43" s="118">
        <f t="shared" si="35"/>
        <v>0.9642857142857143</v>
      </c>
      <c r="DD43" s="118">
        <f t="shared" si="29"/>
        <v>1</v>
      </c>
      <c r="DF43" s="119">
        <f t="shared" si="36"/>
        <v>0.67857142857142849</v>
      </c>
      <c r="DG43" s="119">
        <f t="shared" si="36"/>
        <v>0.5357142857142857</v>
      </c>
      <c r="DH43" s="119">
        <f t="shared" si="36"/>
        <v>0.75</v>
      </c>
      <c r="DI43" s="119">
        <f t="shared" si="36"/>
        <v>0.5357142857142857</v>
      </c>
      <c r="DJ43" s="119">
        <f t="shared" si="36"/>
        <v>0.75</v>
      </c>
      <c r="DK43" s="119">
        <f t="shared" si="36"/>
        <v>0.75</v>
      </c>
      <c r="DL43" s="119">
        <f t="shared" si="36"/>
        <v>0.9285714285714286</v>
      </c>
      <c r="DM43" s="119">
        <f t="shared" si="36"/>
        <v>1</v>
      </c>
    </row>
    <row r="44" spans="1:117">
      <c r="A44" s="120">
        <v>22</v>
      </c>
      <c r="B44" s="120" t="s">
        <v>72</v>
      </c>
      <c r="C44" s="113" t="str">
        <f t="shared" si="0"/>
        <v>Iba, Icb</v>
      </c>
      <c r="D44" s="114" t="str">
        <f t="shared" si="27"/>
        <v/>
      </c>
      <c r="E44" s="114" t="str">
        <f t="shared" si="27"/>
        <v/>
      </c>
      <c r="F44" s="114">
        <f t="shared" si="27"/>
        <v>25</v>
      </c>
      <c r="G44" s="114">
        <f t="shared" si="26"/>
        <v>1</v>
      </c>
      <c r="H44" s="114" t="str">
        <f t="shared" si="26"/>
        <v/>
      </c>
      <c r="I44" s="114" t="str">
        <f t="shared" si="26"/>
        <v/>
      </c>
      <c r="J44" s="114">
        <f t="shared" si="26"/>
        <v>39</v>
      </c>
      <c r="K44" s="114">
        <f t="shared" si="26"/>
        <v>1</v>
      </c>
      <c r="L44" s="114">
        <f t="shared" si="26"/>
        <v>30</v>
      </c>
      <c r="M44" s="114"/>
      <c r="N44" s="114">
        <v>0</v>
      </c>
      <c r="O44" s="114">
        <v>0</v>
      </c>
      <c r="P44" s="114">
        <v>25</v>
      </c>
      <c r="Q44" s="114">
        <v>0.64102564102564097</v>
      </c>
      <c r="R44" s="114">
        <v>0</v>
      </c>
      <c r="S44" s="114">
        <v>0</v>
      </c>
      <c r="T44" s="114">
        <v>39.102564102564102</v>
      </c>
      <c r="U44" s="114">
        <v>0.64102564102564097</v>
      </c>
      <c r="V44" s="114">
        <v>30.128205128205128</v>
      </c>
      <c r="X44" s="108">
        <v>0</v>
      </c>
      <c r="Y44" s="108">
        <v>0</v>
      </c>
      <c r="Z44" s="108">
        <v>1</v>
      </c>
      <c r="AA44" s="108">
        <v>0</v>
      </c>
      <c r="AB44" s="108">
        <v>0</v>
      </c>
      <c r="AC44" s="108">
        <v>0</v>
      </c>
      <c r="AD44" s="108">
        <v>1</v>
      </c>
      <c r="AE44" s="108">
        <v>0</v>
      </c>
      <c r="AF44" s="108">
        <v>1</v>
      </c>
      <c r="AH44" s="108" t="s">
        <v>111</v>
      </c>
      <c r="AJ44" s="115" t="s">
        <v>236</v>
      </c>
      <c r="AK44" s="108" t="s">
        <v>237</v>
      </c>
      <c r="AL44" s="108" t="s">
        <v>187</v>
      </c>
      <c r="AM44" s="108" t="s">
        <v>237</v>
      </c>
      <c r="AN44" s="108" t="s">
        <v>187</v>
      </c>
      <c r="AO44" s="108" t="s">
        <v>187</v>
      </c>
      <c r="AP44" s="108" t="s">
        <v>280</v>
      </c>
      <c r="AQ44" s="108" t="str">
        <f t="shared" si="2"/>
        <v>Iac, Ica;Iac, Ica, Oac, Oca;NVC;Iac, Ica, Oac, Oca</v>
      </c>
      <c r="AR44" s="108" t="str">
        <f t="shared" si="3"/>
        <v>NVC;Ica, Iac, NVC²</v>
      </c>
      <c r="AS44" s="108" t="s">
        <v>245</v>
      </c>
      <c r="AU44" s="108">
        <f t="shared" si="24"/>
        <v>7</v>
      </c>
      <c r="AV44" s="108">
        <f t="shared" si="4"/>
        <v>3</v>
      </c>
      <c r="AW44" s="108">
        <f t="shared" si="5"/>
        <v>5</v>
      </c>
      <c r="AX44" s="108">
        <f t="shared" si="6"/>
        <v>3</v>
      </c>
      <c r="AY44" s="108">
        <f t="shared" si="7"/>
        <v>5</v>
      </c>
      <c r="AZ44" s="108">
        <f t="shared" si="8"/>
        <v>5</v>
      </c>
      <c r="BA44" s="100">
        <f t="shared" si="9"/>
        <v>9</v>
      </c>
      <c r="BB44" s="100">
        <f t="shared" si="10"/>
        <v>9</v>
      </c>
      <c r="BD44" s="116">
        <f t="shared" si="11"/>
        <v>0.66666666666666663</v>
      </c>
      <c r="BE44" s="116">
        <f t="shared" si="30"/>
        <v>0.66666666666666663</v>
      </c>
      <c r="BF44" s="116">
        <f t="shared" si="30"/>
        <v>0.33333333333333331</v>
      </c>
      <c r="BG44" s="116">
        <f t="shared" si="30"/>
        <v>0.66666666666666663</v>
      </c>
      <c r="BH44" s="116">
        <f t="shared" si="30"/>
        <v>0.33333333333333331</v>
      </c>
      <c r="BI44" s="116">
        <f t="shared" si="30"/>
        <v>0.33333333333333331</v>
      </c>
      <c r="BJ44" s="116">
        <f t="shared" si="30"/>
        <v>1</v>
      </c>
      <c r="BK44" s="116">
        <f t="shared" si="13"/>
        <v>1</v>
      </c>
      <c r="BL44" s="117"/>
      <c r="BM44" s="116">
        <f t="shared" si="14"/>
        <v>0.16666666666666666</v>
      </c>
      <c r="BN44" s="116">
        <f t="shared" si="31"/>
        <v>0.16666666666666666</v>
      </c>
      <c r="BO44" s="116">
        <f t="shared" si="31"/>
        <v>0.33333333333333331</v>
      </c>
      <c r="BP44" s="116">
        <f t="shared" si="31"/>
        <v>0.16666666666666666</v>
      </c>
      <c r="BQ44" s="116">
        <f t="shared" si="31"/>
        <v>0.33333333333333331</v>
      </c>
      <c r="BR44" s="116">
        <f t="shared" si="31"/>
        <v>0.33333333333333331</v>
      </c>
      <c r="BS44" s="116">
        <f t="shared" si="31"/>
        <v>0</v>
      </c>
      <c r="BT44" s="116">
        <f t="shared" si="16"/>
        <v>0</v>
      </c>
      <c r="BU44" s="116"/>
      <c r="BV44" s="116">
        <f t="shared" si="32"/>
        <v>1</v>
      </c>
      <c r="BW44" s="116">
        <f t="shared" si="32"/>
        <v>0.66666666666666663</v>
      </c>
      <c r="BX44" s="116">
        <f t="shared" si="32"/>
        <v>1</v>
      </c>
      <c r="BY44" s="116">
        <f t="shared" si="32"/>
        <v>0.66666666666666663</v>
      </c>
      <c r="BZ44" s="116">
        <f t="shared" si="32"/>
        <v>1</v>
      </c>
      <c r="CA44" s="116">
        <f t="shared" si="32"/>
        <v>1</v>
      </c>
      <c r="CB44" s="116">
        <f t="shared" si="32"/>
        <v>1</v>
      </c>
      <c r="CC44" s="116">
        <f t="shared" si="18"/>
        <v>1</v>
      </c>
      <c r="CD44" s="116"/>
      <c r="CE44" s="116">
        <f t="shared" si="33"/>
        <v>0</v>
      </c>
      <c r="CF44" s="116">
        <f t="shared" si="33"/>
        <v>0.33333333333333331</v>
      </c>
      <c r="CG44" s="116">
        <f t="shared" si="33"/>
        <v>0</v>
      </c>
      <c r="CH44" s="116">
        <f t="shared" si="33"/>
        <v>0.33333333333333331</v>
      </c>
      <c r="CI44" s="116">
        <f t="shared" si="33"/>
        <v>0</v>
      </c>
      <c r="CJ44" s="116">
        <f t="shared" si="33"/>
        <v>0</v>
      </c>
      <c r="CK44" s="116">
        <f t="shared" si="33"/>
        <v>0</v>
      </c>
      <c r="CL44" s="116">
        <f t="shared" si="20"/>
        <v>0</v>
      </c>
      <c r="CN44" s="118">
        <f t="shared" si="34"/>
        <v>0.91666666666666663</v>
      </c>
      <c r="CO44" s="118">
        <f t="shared" si="34"/>
        <v>0.75</v>
      </c>
      <c r="CP44" s="118">
        <f t="shared" si="34"/>
        <v>0.83333333333333326</v>
      </c>
      <c r="CQ44" s="118">
        <f t="shared" si="34"/>
        <v>0.75</v>
      </c>
      <c r="CR44" s="118">
        <f t="shared" si="34"/>
        <v>0.83333333333333326</v>
      </c>
      <c r="CS44" s="118">
        <f t="shared" si="34"/>
        <v>0.83333333333333326</v>
      </c>
      <c r="CT44" s="118">
        <f t="shared" si="34"/>
        <v>1</v>
      </c>
      <c r="CU44" s="118">
        <f t="shared" si="28"/>
        <v>1</v>
      </c>
      <c r="CV44" s="118"/>
      <c r="CW44" s="118">
        <f t="shared" si="35"/>
        <v>0.91666666666666663</v>
      </c>
      <c r="CX44" s="118">
        <f t="shared" si="35"/>
        <v>0.72222222222222221</v>
      </c>
      <c r="CY44" s="118">
        <f t="shared" si="35"/>
        <v>0.83333333333333337</v>
      </c>
      <c r="CZ44" s="118">
        <f t="shared" si="35"/>
        <v>0.72222222222222221</v>
      </c>
      <c r="DA44" s="118">
        <f t="shared" si="35"/>
        <v>0.83333333333333337</v>
      </c>
      <c r="DB44" s="118">
        <f t="shared" si="35"/>
        <v>0.83333333333333337</v>
      </c>
      <c r="DC44" s="118">
        <f t="shared" si="35"/>
        <v>1</v>
      </c>
      <c r="DD44" s="118">
        <f t="shared" si="29"/>
        <v>1</v>
      </c>
      <c r="DF44" s="119">
        <f t="shared" si="36"/>
        <v>0.83333333333333337</v>
      </c>
      <c r="DG44" s="119">
        <f t="shared" si="36"/>
        <v>0.66666666666666663</v>
      </c>
      <c r="DH44" s="119">
        <f t="shared" si="36"/>
        <v>0.66666666666666663</v>
      </c>
      <c r="DI44" s="119">
        <f t="shared" si="36"/>
        <v>0.66666666666666663</v>
      </c>
      <c r="DJ44" s="119">
        <f t="shared" si="36"/>
        <v>0.66666666666666663</v>
      </c>
      <c r="DK44" s="119">
        <f t="shared" si="36"/>
        <v>0.66666666666666663</v>
      </c>
      <c r="DL44" s="119">
        <f t="shared" si="36"/>
        <v>1</v>
      </c>
      <c r="DM44" s="119">
        <f t="shared" si="36"/>
        <v>1</v>
      </c>
    </row>
    <row r="45" spans="1:117">
      <c r="A45" s="120">
        <v>23</v>
      </c>
      <c r="B45" s="120" t="s">
        <v>52</v>
      </c>
      <c r="C45" s="113" t="str">
        <f t="shared" si="0"/>
        <v>Iab, Icb</v>
      </c>
      <c r="D45" s="114">
        <f t="shared" si="27"/>
        <v>1</v>
      </c>
      <c r="E45" s="114">
        <f t="shared" si="27"/>
        <v>1</v>
      </c>
      <c r="F45" s="114">
        <f t="shared" si="27"/>
        <v>37</v>
      </c>
      <c r="G45" s="114">
        <f t="shared" si="26"/>
        <v>2</v>
      </c>
      <c r="H45" s="114" t="str">
        <f t="shared" si="26"/>
        <v/>
      </c>
      <c r="I45" s="114" t="str">
        <f t="shared" si="26"/>
        <v/>
      </c>
      <c r="J45" s="114">
        <f t="shared" si="26"/>
        <v>1</v>
      </c>
      <c r="K45" s="114" t="str">
        <f t="shared" si="26"/>
        <v/>
      </c>
      <c r="L45" s="114">
        <f t="shared" si="26"/>
        <v>51</v>
      </c>
      <c r="M45" s="114"/>
      <c r="N45" s="114">
        <v>1.2820512820512819</v>
      </c>
      <c r="O45" s="114">
        <v>0.64102564102564097</v>
      </c>
      <c r="P45" s="114">
        <v>36.538461538461533</v>
      </c>
      <c r="Q45" s="114">
        <v>1.9230769230769231</v>
      </c>
      <c r="R45" s="114">
        <v>0</v>
      </c>
      <c r="S45" s="114">
        <v>0</v>
      </c>
      <c r="T45" s="114">
        <v>1.2820512820512819</v>
      </c>
      <c r="U45" s="114">
        <v>0</v>
      </c>
      <c r="V45" s="114">
        <v>50.641025641025635</v>
      </c>
      <c r="X45" s="108">
        <v>0</v>
      </c>
      <c r="Y45" s="108">
        <v>0</v>
      </c>
      <c r="Z45" s="108">
        <v>1</v>
      </c>
      <c r="AA45" s="108">
        <v>0</v>
      </c>
      <c r="AB45" s="108">
        <v>0</v>
      </c>
      <c r="AC45" s="108">
        <v>0</v>
      </c>
      <c r="AD45" s="108">
        <v>1</v>
      </c>
      <c r="AE45" s="108">
        <v>0</v>
      </c>
      <c r="AF45" s="108">
        <v>1</v>
      </c>
      <c r="AH45" s="108" t="s">
        <v>111</v>
      </c>
      <c r="AJ45" s="115" t="s">
        <v>236</v>
      </c>
      <c r="AK45" s="108" t="s">
        <v>237</v>
      </c>
      <c r="AL45" s="108" t="s">
        <v>187</v>
      </c>
      <c r="AM45" s="108" t="s">
        <v>237</v>
      </c>
      <c r="AN45" s="108" t="s">
        <v>187</v>
      </c>
      <c r="AO45" s="108" t="s">
        <v>187</v>
      </c>
      <c r="AP45" s="108" t="s">
        <v>239</v>
      </c>
      <c r="AQ45" s="108" t="str">
        <f t="shared" si="2"/>
        <v>Iac, Ica;Iac, Ica, Oac, Oca;NVC;Iac, Ica, Oac, Oca</v>
      </c>
      <c r="AR45" s="108" t="str">
        <f t="shared" si="3"/>
        <v>NVC;Iac, Ica, NVC²</v>
      </c>
      <c r="AS45" s="108" t="s">
        <v>240</v>
      </c>
      <c r="AU45" s="108">
        <f t="shared" si="24"/>
        <v>7</v>
      </c>
      <c r="AV45" s="108">
        <f t="shared" si="4"/>
        <v>3</v>
      </c>
      <c r="AW45" s="108">
        <f t="shared" si="5"/>
        <v>5</v>
      </c>
      <c r="AX45" s="108">
        <f t="shared" si="6"/>
        <v>3</v>
      </c>
      <c r="AY45" s="108">
        <f t="shared" si="7"/>
        <v>5</v>
      </c>
      <c r="AZ45" s="108">
        <f t="shared" si="8"/>
        <v>5</v>
      </c>
      <c r="BA45" s="100">
        <f t="shared" si="9"/>
        <v>9</v>
      </c>
      <c r="BB45" s="100">
        <f t="shared" si="10"/>
        <v>7</v>
      </c>
      <c r="BD45" s="116">
        <f t="shared" si="11"/>
        <v>0.66666666666666663</v>
      </c>
      <c r="BE45" s="116">
        <f t="shared" si="30"/>
        <v>0.66666666666666663</v>
      </c>
      <c r="BF45" s="116">
        <f t="shared" si="30"/>
        <v>0.33333333333333331</v>
      </c>
      <c r="BG45" s="116">
        <f t="shared" si="30"/>
        <v>0.66666666666666663</v>
      </c>
      <c r="BH45" s="116">
        <f t="shared" si="30"/>
        <v>0.33333333333333331</v>
      </c>
      <c r="BI45" s="116">
        <f t="shared" si="30"/>
        <v>0.33333333333333331</v>
      </c>
      <c r="BJ45" s="116">
        <f t="shared" si="30"/>
        <v>1</v>
      </c>
      <c r="BK45" s="116">
        <f t="shared" si="13"/>
        <v>0.66666666666666663</v>
      </c>
      <c r="BL45" s="117"/>
      <c r="BM45" s="116">
        <f t="shared" si="14"/>
        <v>0.16666666666666666</v>
      </c>
      <c r="BN45" s="116">
        <f t="shared" si="31"/>
        <v>0.16666666666666666</v>
      </c>
      <c r="BO45" s="116">
        <f t="shared" si="31"/>
        <v>0.33333333333333331</v>
      </c>
      <c r="BP45" s="116">
        <f t="shared" si="31"/>
        <v>0.16666666666666666</v>
      </c>
      <c r="BQ45" s="116">
        <f t="shared" si="31"/>
        <v>0.33333333333333331</v>
      </c>
      <c r="BR45" s="116">
        <f t="shared" si="31"/>
        <v>0.33333333333333331</v>
      </c>
      <c r="BS45" s="116">
        <f t="shared" si="31"/>
        <v>0</v>
      </c>
      <c r="BT45" s="116">
        <f t="shared" si="16"/>
        <v>0.16666666666666666</v>
      </c>
      <c r="BU45" s="116"/>
      <c r="BV45" s="116">
        <f t="shared" si="32"/>
        <v>1</v>
      </c>
      <c r="BW45" s="116">
        <f t="shared" si="32"/>
        <v>0.66666666666666663</v>
      </c>
      <c r="BX45" s="116">
        <f t="shared" si="32"/>
        <v>1</v>
      </c>
      <c r="BY45" s="116">
        <f t="shared" si="32"/>
        <v>0.66666666666666663</v>
      </c>
      <c r="BZ45" s="116">
        <f t="shared" si="32"/>
        <v>1</v>
      </c>
      <c r="CA45" s="116">
        <f t="shared" si="32"/>
        <v>1</v>
      </c>
      <c r="CB45" s="116">
        <f t="shared" si="32"/>
        <v>1</v>
      </c>
      <c r="CC45" s="116">
        <f t="shared" si="18"/>
        <v>1</v>
      </c>
      <c r="CD45" s="116"/>
      <c r="CE45" s="116">
        <f t="shared" si="33"/>
        <v>0</v>
      </c>
      <c r="CF45" s="116">
        <f t="shared" si="33"/>
        <v>0.33333333333333331</v>
      </c>
      <c r="CG45" s="116">
        <f t="shared" si="33"/>
        <v>0</v>
      </c>
      <c r="CH45" s="116">
        <f t="shared" si="33"/>
        <v>0.33333333333333331</v>
      </c>
      <c r="CI45" s="116">
        <f t="shared" si="33"/>
        <v>0</v>
      </c>
      <c r="CJ45" s="116">
        <f t="shared" si="33"/>
        <v>0</v>
      </c>
      <c r="CK45" s="116">
        <f t="shared" si="33"/>
        <v>0</v>
      </c>
      <c r="CL45" s="116">
        <f t="shared" si="20"/>
        <v>0</v>
      </c>
      <c r="CN45" s="118">
        <f t="shared" si="34"/>
        <v>0.91666666666666663</v>
      </c>
      <c r="CO45" s="118">
        <f t="shared" si="34"/>
        <v>0.75</v>
      </c>
      <c r="CP45" s="118">
        <f t="shared" si="34"/>
        <v>0.83333333333333326</v>
      </c>
      <c r="CQ45" s="118">
        <f t="shared" si="34"/>
        <v>0.75</v>
      </c>
      <c r="CR45" s="118">
        <f t="shared" si="34"/>
        <v>0.83333333333333326</v>
      </c>
      <c r="CS45" s="118">
        <f t="shared" si="34"/>
        <v>0.83333333333333326</v>
      </c>
      <c r="CT45" s="118">
        <f t="shared" si="34"/>
        <v>1</v>
      </c>
      <c r="CU45" s="118">
        <f t="shared" si="28"/>
        <v>0.91666666666666663</v>
      </c>
      <c r="CV45" s="118"/>
      <c r="CW45" s="118">
        <f t="shared" si="35"/>
        <v>0.91666666666666663</v>
      </c>
      <c r="CX45" s="118">
        <f t="shared" si="35"/>
        <v>0.72222222222222221</v>
      </c>
      <c r="CY45" s="118">
        <f t="shared" si="35"/>
        <v>0.83333333333333337</v>
      </c>
      <c r="CZ45" s="118">
        <f t="shared" si="35"/>
        <v>0.72222222222222221</v>
      </c>
      <c r="DA45" s="118">
        <f t="shared" si="35"/>
        <v>0.83333333333333337</v>
      </c>
      <c r="DB45" s="118">
        <f t="shared" si="35"/>
        <v>0.83333333333333337</v>
      </c>
      <c r="DC45" s="118">
        <f t="shared" si="35"/>
        <v>1</v>
      </c>
      <c r="DD45" s="118">
        <f t="shared" si="29"/>
        <v>0.91666666666666663</v>
      </c>
      <c r="DF45" s="119">
        <f t="shared" si="36"/>
        <v>0.83333333333333337</v>
      </c>
      <c r="DG45" s="119">
        <f t="shared" si="36"/>
        <v>0.66666666666666663</v>
      </c>
      <c r="DH45" s="119">
        <f t="shared" si="36"/>
        <v>0.66666666666666663</v>
      </c>
      <c r="DI45" s="119">
        <f t="shared" si="36"/>
        <v>0.66666666666666663</v>
      </c>
      <c r="DJ45" s="119">
        <f t="shared" si="36"/>
        <v>0.66666666666666663</v>
      </c>
      <c r="DK45" s="119">
        <f t="shared" si="36"/>
        <v>0.66666666666666663</v>
      </c>
      <c r="DL45" s="119">
        <f t="shared" si="36"/>
        <v>1</v>
      </c>
      <c r="DM45" s="119">
        <f t="shared" si="36"/>
        <v>0.83333333333333337</v>
      </c>
    </row>
    <row r="46" spans="1:117">
      <c r="A46" s="120">
        <v>24</v>
      </c>
      <c r="B46" s="120" t="s">
        <v>50</v>
      </c>
      <c r="C46" s="113" t="str">
        <f t="shared" si="0"/>
        <v>Iba, Ibc</v>
      </c>
      <c r="D46" s="114">
        <f t="shared" si="27"/>
        <v>1</v>
      </c>
      <c r="E46" s="114">
        <f t="shared" si="27"/>
        <v>4</v>
      </c>
      <c r="F46" s="114">
        <f t="shared" si="27"/>
        <v>26</v>
      </c>
      <c r="G46" s="114">
        <f t="shared" si="26"/>
        <v>3</v>
      </c>
      <c r="H46" s="114" t="str">
        <f t="shared" si="26"/>
        <v/>
      </c>
      <c r="I46" s="114" t="str">
        <f t="shared" si="26"/>
        <v/>
      </c>
      <c r="J46" s="114">
        <f t="shared" si="26"/>
        <v>3</v>
      </c>
      <c r="K46" s="114" t="str">
        <f t="shared" si="26"/>
        <v/>
      </c>
      <c r="L46" s="114">
        <f t="shared" si="26"/>
        <v>61</v>
      </c>
      <c r="M46" s="114"/>
      <c r="N46" s="114">
        <v>0.64102564102564097</v>
      </c>
      <c r="O46" s="114">
        <v>4.4871794871794872</v>
      </c>
      <c r="P46" s="114">
        <v>25.641025641025639</v>
      </c>
      <c r="Q46" s="114">
        <v>3.2051282051282048</v>
      </c>
      <c r="R46" s="114">
        <v>0</v>
      </c>
      <c r="S46" s="114">
        <v>0</v>
      </c>
      <c r="T46" s="114">
        <v>2.5641025641025639</v>
      </c>
      <c r="U46" s="114">
        <v>0</v>
      </c>
      <c r="V46" s="114">
        <v>60.897435897435891</v>
      </c>
      <c r="X46" s="108">
        <v>0</v>
      </c>
      <c r="Y46" s="108">
        <v>0</v>
      </c>
      <c r="Z46" s="108">
        <v>1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1</v>
      </c>
      <c r="AH46" s="108" t="s">
        <v>111</v>
      </c>
      <c r="AJ46" s="115" t="s">
        <v>236</v>
      </c>
      <c r="AK46" s="108" t="s">
        <v>237</v>
      </c>
      <c r="AL46" s="108" t="s">
        <v>187</v>
      </c>
      <c r="AM46" s="108" t="s">
        <v>237</v>
      </c>
      <c r="AN46" s="108" t="s">
        <v>187</v>
      </c>
      <c r="AO46" s="108" t="s">
        <v>247</v>
      </c>
      <c r="AP46" s="108" t="s">
        <v>239</v>
      </c>
      <c r="AQ46" s="108" t="str">
        <f t="shared" si="2"/>
        <v>Iac, Ica;Iac, Ica, Oac, Oca;NVC;Iac, Ica, Oac, Oca</v>
      </c>
      <c r="AR46" s="108" t="str">
        <f t="shared" si="3"/>
        <v>NVC, Ica;Iac, Ica, NVC²</v>
      </c>
      <c r="AS46" s="108" t="s">
        <v>240</v>
      </c>
      <c r="AU46" s="108">
        <f t="shared" si="24"/>
        <v>5</v>
      </c>
      <c r="AV46" s="108">
        <f t="shared" si="4"/>
        <v>1</v>
      </c>
      <c r="AW46" s="108">
        <f t="shared" si="5"/>
        <v>7</v>
      </c>
      <c r="AX46" s="108">
        <f t="shared" si="6"/>
        <v>1</v>
      </c>
      <c r="AY46" s="108">
        <f t="shared" si="7"/>
        <v>7</v>
      </c>
      <c r="AZ46" s="108">
        <f t="shared" si="8"/>
        <v>5</v>
      </c>
      <c r="BA46" s="100">
        <f t="shared" si="9"/>
        <v>7</v>
      </c>
      <c r="BB46" s="100">
        <f t="shared" si="10"/>
        <v>9</v>
      </c>
      <c r="BD46" s="116">
        <f t="shared" si="11"/>
        <v>0.5</v>
      </c>
      <c r="BE46" s="116">
        <f t="shared" si="30"/>
        <v>0.5</v>
      </c>
      <c r="BF46" s="116">
        <f t="shared" si="30"/>
        <v>0.5</v>
      </c>
      <c r="BG46" s="116">
        <f t="shared" si="30"/>
        <v>0.5</v>
      </c>
      <c r="BH46" s="116">
        <f t="shared" si="30"/>
        <v>0.5</v>
      </c>
      <c r="BI46" s="116">
        <f t="shared" si="30"/>
        <v>0.5</v>
      </c>
      <c r="BJ46" s="116">
        <f t="shared" si="30"/>
        <v>1</v>
      </c>
      <c r="BK46" s="116">
        <f t="shared" si="13"/>
        <v>1</v>
      </c>
      <c r="BL46" s="117"/>
      <c r="BM46" s="116">
        <f t="shared" si="14"/>
        <v>0.14285714285714285</v>
      </c>
      <c r="BN46" s="116">
        <f t="shared" si="31"/>
        <v>0.14285714285714285</v>
      </c>
      <c r="BO46" s="116">
        <f t="shared" si="31"/>
        <v>0.14285714285714285</v>
      </c>
      <c r="BP46" s="116">
        <f t="shared" si="31"/>
        <v>0.14285714285714285</v>
      </c>
      <c r="BQ46" s="116">
        <f t="shared" si="31"/>
        <v>0.14285714285714285</v>
      </c>
      <c r="BR46" s="116">
        <f t="shared" si="31"/>
        <v>0.14285714285714285</v>
      </c>
      <c r="BS46" s="116">
        <f t="shared" si="31"/>
        <v>0</v>
      </c>
      <c r="BT46" s="116">
        <f t="shared" si="16"/>
        <v>0</v>
      </c>
      <c r="BU46" s="116"/>
      <c r="BV46" s="116">
        <f t="shared" si="32"/>
        <v>0.8571428571428571</v>
      </c>
      <c r="BW46" s="116">
        <f t="shared" si="32"/>
        <v>0.5714285714285714</v>
      </c>
      <c r="BX46" s="116">
        <f t="shared" si="32"/>
        <v>1</v>
      </c>
      <c r="BY46" s="116">
        <f t="shared" si="32"/>
        <v>0.5714285714285714</v>
      </c>
      <c r="BZ46" s="116">
        <f t="shared" si="32"/>
        <v>1</v>
      </c>
      <c r="CA46" s="116">
        <f t="shared" si="32"/>
        <v>0.8571428571428571</v>
      </c>
      <c r="CB46" s="116">
        <f t="shared" si="32"/>
        <v>0.8571428571428571</v>
      </c>
      <c r="CC46" s="116">
        <f t="shared" si="18"/>
        <v>1</v>
      </c>
      <c r="CD46" s="116"/>
      <c r="CE46" s="116">
        <f t="shared" si="33"/>
        <v>0.14285714285714285</v>
      </c>
      <c r="CF46" s="116">
        <f t="shared" si="33"/>
        <v>0.42857142857142855</v>
      </c>
      <c r="CG46" s="116">
        <f t="shared" si="33"/>
        <v>0</v>
      </c>
      <c r="CH46" s="116">
        <f t="shared" si="33"/>
        <v>0.42857142857142855</v>
      </c>
      <c r="CI46" s="116">
        <f t="shared" si="33"/>
        <v>0</v>
      </c>
      <c r="CJ46" s="116">
        <f t="shared" si="33"/>
        <v>0.14285714285714285</v>
      </c>
      <c r="CK46" s="116">
        <f t="shared" si="33"/>
        <v>0.14285714285714285</v>
      </c>
      <c r="CL46" s="116">
        <f t="shared" si="20"/>
        <v>0</v>
      </c>
      <c r="CN46" s="118">
        <f t="shared" si="34"/>
        <v>0.78273809523809523</v>
      </c>
      <c r="CO46" s="118">
        <f t="shared" si="34"/>
        <v>0.5669642857142857</v>
      </c>
      <c r="CP46" s="118">
        <f t="shared" si="34"/>
        <v>0.875</v>
      </c>
      <c r="CQ46" s="118">
        <f t="shared" si="34"/>
        <v>0.5669642857142857</v>
      </c>
      <c r="CR46" s="118">
        <f t="shared" si="34"/>
        <v>0.875</v>
      </c>
      <c r="CS46" s="118">
        <f t="shared" si="34"/>
        <v>0.78273809523809523</v>
      </c>
      <c r="CT46" s="118">
        <f t="shared" si="34"/>
        <v>0.9642857142857143</v>
      </c>
      <c r="CU46" s="118">
        <f t="shared" si="28"/>
        <v>1</v>
      </c>
      <c r="CV46" s="118"/>
      <c r="CW46" s="118">
        <f t="shared" si="35"/>
        <v>0.7678571428571429</v>
      </c>
      <c r="CX46" s="118">
        <f t="shared" si="35"/>
        <v>0.5535714285714286</v>
      </c>
      <c r="CY46" s="118">
        <f t="shared" si="35"/>
        <v>0.875</v>
      </c>
      <c r="CZ46" s="118">
        <f t="shared" si="35"/>
        <v>0.5535714285714286</v>
      </c>
      <c r="DA46" s="118">
        <f t="shared" si="35"/>
        <v>0.875</v>
      </c>
      <c r="DB46" s="118">
        <f t="shared" si="35"/>
        <v>0.7678571428571429</v>
      </c>
      <c r="DC46" s="118">
        <f t="shared" si="35"/>
        <v>0.9642857142857143</v>
      </c>
      <c r="DD46" s="118">
        <f t="shared" si="29"/>
        <v>1</v>
      </c>
      <c r="DF46" s="119">
        <f t="shared" si="36"/>
        <v>0.67857142857142849</v>
      </c>
      <c r="DG46" s="119">
        <f t="shared" si="36"/>
        <v>0.5357142857142857</v>
      </c>
      <c r="DH46" s="119">
        <f t="shared" si="36"/>
        <v>0.75</v>
      </c>
      <c r="DI46" s="119">
        <f t="shared" si="36"/>
        <v>0.5357142857142857</v>
      </c>
      <c r="DJ46" s="119">
        <f t="shared" si="36"/>
        <v>0.75</v>
      </c>
      <c r="DK46" s="119">
        <f t="shared" si="36"/>
        <v>0.67857142857142849</v>
      </c>
      <c r="DL46" s="119">
        <f t="shared" si="36"/>
        <v>0.9285714285714286</v>
      </c>
      <c r="DM46" s="119">
        <f t="shared" si="36"/>
        <v>1</v>
      </c>
    </row>
    <row r="47" spans="1:117">
      <c r="A47" s="120">
        <v>29</v>
      </c>
      <c r="B47" s="120" t="s">
        <v>61</v>
      </c>
      <c r="C47" s="113" t="str">
        <f t="shared" si="0"/>
        <v>Iab, Obc</v>
      </c>
      <c r="D47" s="114" t="str">
        <f t="shared" si="27"/>
        <v/>
      </c>
      <c r="E47" s="114">
        <f t="shared" si="27"/>
        <v>1</v>
      </c>
      <c r="F47" s="114">
        <f t="shared" si="27"/>
        <v>10</v>
      </c>
      <c r="G47" s="114">
        <f t="shared" si="26"/>
        <v>51</v>
      </c>
      <c r="H47" s="114" t="str">
        <f t="shared" si="26"/>
        <v/>
      </c>
      <c r="I47" s="114">
        <f t="shared" si="26"/>
        <v>1</v>
      </c>
      <c r="J47" s="114" t="str">
        <f t="shared" si="26"/>
        <v/>
      </c>
      <c r="K47" s="114" t="str">
        <f t="shared" si="26"/>
        <v/>
      </c>
      <c r="L47" s="114">
        <f t="shared" si="26"/>
        <v>33</v>
      </c>
      <c r="M47" s="114"/>
      <c r="N47" s="114">
        <v>0</v>
      </c>
      <c r="O47" s="114">
        <v>0.64102564102564097</v>
      </c>
      <c r="P47" s="114">
        <v>9.6153846153846168</v>
      </c>
      <c r="Q47" s="114">
        <v>51.282051282051277</v>
      </c>
      <c r="R47" s="114">
        <v>0</v>
      </c>
      <c r="S47" s="114">
        <v>0.64102564102564097</v>
      </c>
      <c r="T47" s="114">
        <v>0</v>
      </c>
      <c r="U47" s="114">
        <v>0</v>
      </c>
      <c r="V47" s="114">
        <v>33.333333333333329</v>
      </c>
      <c r="X47" s="108">
        <v>0</v>
      </c>
      <c r="Y47" s="108">
        <v>0</v>
      </c>
      <c r="Z47" s="108">
        <v>0</v>
      </c>
      <c r="AA47" s="108">
        <v>1</v>
      </c>
      <c r="AB47" s="108">
        <v>0</v>
      </c>
      <c r="AC47" s="108">
        <v>0</v>
      </c>
      <c r="AD47" s="108">
        <v>0</v>
      </c>
      <c r="AE47" s="108">
        <v>0</v>
      </c>
      <c r="AF47" s="108">
        <v>1</v>
      </c>
      <c r="AH47" s="108" t="s">
        <v>111</v>
      </c>
      <c r="AJ47" s="115" t="s">
        <v>248</v>
      </c>
      <c r="AK47" s="108" t="s">
        <v>237</v>
      </c>
      <c r="AL47" s="108" t="s">
        <v>187</v>
      </c>
      <c r="AM47" s="108" t="s">
        <v>249</v>
      </c>
      <c r="AN47" s="108" t="s">
        <v>187</v>
      </c>
      <c r="AO47" s="108" t="s">
        <v>249</v>
      </c>
      <c r="AP47" s="108" t="s">
        <v>250</v>
      </c>
      <c r="AQ47" s="108" t="str">
        <f t="shared" si="2"/>
        <v>Oac, Oca;Iac, Ica, Oac, Oca;NVC;Oac, Iac</v>
      </c>
      <c r="AR47" s="108" t="str">
        <f t="shared" si="3"/>
        <v>Oac, Iac;Oac, Oca, NVC²</v>
      </c>
      <c r="AS47" s="108" t="s">
        <v>251</v>
      </c>
      <c r="AU47" s="108">
        <f t="shared" si="24"/>
        <v>5</v>
      </c>
      <c r="AV47" s="108">
        <f t="shared" si="4"/>
        <v>1</v>
      </c>
      <c r="AW47" s="108">
        <f t="shared" si="5"/>
        <v>7</v>
      </c>
      <c r="AX47" s="108">
        <f t="shared" si="6"/>
        <v>5</v>
      </c>
      <c r="AY47" s="108">
        <f t="shared" si="7"/>
        <v>7</v>
      </c>
      <c r="AZ47" s="108">
        <f t="shared" si="8"/>
        <v>5</v>
      </c>
      <c r="BA47" s="100">
        <f t="shared" si="9"/>
        <v>7</v>
      </c>
      <c r="BB47" s="100">
        <f t="shared" si="10"/>
        <v>9</v>
      </c>
      <c r="BD47" s="116">
        <f t="shared" si="11"/>
        <v>0.5</v>
      </c>
      <c r="BE47" s="116">
        <f t="shared" si="30"/>
        <v>0.5</v>
      </c>
      <c r="BF47" s="116">
        <f t="shared" si="30"/>
        <v>0.5</v>
      </c>
      <c r="BG47" s="116">
        <f t="shared" si="30"/>
        <v>0.5</v>
      </c>
      <c r="BH47" s="116">
        <f t="shared" si="30"/>
        <v>0.5</v>
      </c>
      <c r="BI47" s="116">
        <f t="shared" si="30"/>
        <v>0.5</v>
      </c>
      <c r="BJ47" s="116">
        <f t="shared" si="30"/>
        <v>1</v>
      </c>
      <c r="BK47" s="116">
        <f t="shared" si="13"/>
        <v>1</v>
      </c>
      <c r="BL47" s="117"/>
      <c r="BM47" s="116">
        <f t="shared" si="14"/>
        <v>0.14285714285714285</v>
      </c>
      <c r="BN47" s="116">
        <f t="shared" si="31"/>
        <v>0.14285714285714285</v>
      </c>
      <c r="BO47" s="116">
        <f t="shared" si="31"/>
        <v>0.14285714285714285</v>
      </c>
      <c r="BP47" s="116">
        <f t="shared" si="31"/>
        <v>0.14285714285714285</v>
      </c>
      <c r="BQ47" s="116">
        <f t="shared" si="31"/>
        <v>0.14285714285714285</v>
      </c>
      <c r="BR47" s="116">
        <f t="shared" si="31"/>
        <v>0.14285714285714285</v>
      </c>
      <c r="BS47" s="116">
        <f t="shared" si="31"/>
        <v>0</v>
      </c>
      <c r="BT47" s="116">
        <f t="shared" si="16"/>
        <v>0</v>
      </c>
      <c r="BU47" s="116"/>
      <c r="BV47" s="116">
        <f t="shared" si="32"/>
        <v>0.8571428571428571</v>
      </c>
      <c r="BW47" s="116">
        <f t="shared" si="32"/>
        <v>0.5714285714285714</v>
      </c>
      <c r="BX47" s="116">
        <f t="shared" si="32"/>
        <v>1</v>
      </c>
      <c r="BY47" s="116">
        <f t="shared" si="32"/>
        <v>0.8571428571428571</v>
      </c>
      <c r="BZ47" s="116">
        <f t="shared" si="32"/>
        <v>1</v>
      </c>
      <c r="CA47" s="116">
        <f t="shared" si="32"/>
        <v>0.8571428571428571</v>
      </c>
      <c r="CB47" s="116">
        <f t="shared" si="32"/>
        <v>0.8571428571428571</v>
      </c>
      <c r="CC47" s="116">
        <f t="shared" si="18"/>
        <v>1</v>
      </c>
      <c r="CD47" s="116"/>
      <c r="CE47" s="116">
        <f t="shared" si="33"/>
        <v>0.14285714285714285</v>
      </c>
      <c r="CF47" s="116">
        <f t="shared" si="33"/>
        <v>0.42857142857142855</v>
      </c>
      <c r="CG47" s="116">
        <f t="shared" si="33"/>
        <v>0</v>
      </c>
      <c r="CH47" s="116">
        <f t="shared" si="33"/>
        <v>0.14285714285714285</v>
      </c>
      <c r="CI47" s="116">
        <f t="shared" si="33"/>
        <v>0</v>
      </c>
      <c r="CJ47" s="116">
        <f t="shared" si="33"/>
        <v>0.14285714285714285</v>
      </c>
      <c r="CK47" s="116">
        <f t="shared" si="33"/>
        <v>0.14285714285714285</v>
      </c>
      <c r="CL47" s="116">
        <f t="shared" si="20"/>
        <v>0</v>
      </c>
      <c r="CN47" s="118">
        <f t="shared" si="34"/>
        <v>0.78273809523809523</v>
      </c>
      <c r="CO47" s="118">
        <f t="shared" si="34"/>
        <v>0.5669642857142857</v>
      </c>
      <c r="CP47" s="118">
        <f t="shared" si="34"/>
        <v>0.875</v>
      </c>
      <c r="CQ47" s="118">
        <f t="shared" si="34"/>
        <v>0.78273809523809523</v>
      </c>
      <c r="CR47" s="118">
        <f t="shared" si="34"/>
        <v>0.875</v>
      </c>
      <c r="CS47" s="118">
        <f t="shared" si="34"/>
        <v>0.78273809523809523</v>
      </c>
      <c r="CT47" s="118">
        <f t="shared" si="34"/>
        <v>0.9642857142857143</v>
      </c>
      <c r="CU47" s="118">
        <f t="shared" si="28"/>
        <v>1</v>
      </c>
      <c r="CV47" s="118"/>
      <c r="CW47" s="118">
        <f t="shared" si="35"/>
        <v>0.7678571428571429</v>
      </c>
      <c r="CX47" s="118">
        <f t="shared" si="35"/>
        <v>0.5535714285714286</v>
      </c>
      <c r="CY47" s="118">
        <f t="shared" si="35"/>
        <v>0.875</v>
      </c>
      <c r="CZ47" s="118">
        <f t="shared" si="35"/>
        <v>0.7678571428571429</v>
      </c>
      <c r="DA47" s="118">
        <f t="shared" si="35"/>
        <v>0.875</v>
      </c>
      <c r="DB47" s="118">
        <f t="shared" si="35"/>
        <v>0.7678571428571429</v>
      </c>
      <c r="DC47" s="118">
        <f t="shared" si="35"/>
        <v>0.9642857142857143</v>
      </c>
      <c r="DD47" s="118">
        <f t="shared" si="29"/>
        <v>1</v>
      </c>
      <c r="DF47" s="119">
        <f t="shared" si="36"/>
        <v>0.67857142857142849</v>
      </c>
      <c r="DG47" s="119">
        <f t="shared" si="36"/>
        <v>0.5357142857142857</v>
      </c>
      <c r="DH47" s="119">
        <f t="shared" si="36"/>
        <v>0.75</v>
      </c>
      <c r="DI47" s="119">
        <f t="shared" si="36"/>
        <v>0.67857142857142849</v>
      </c>
      <c r="DJ47" s="119">
        <f t="shared" si="36"/>
        <v>0.75</v>
      </c>
      <c r="DK47" s="119">
        <f t="shared" si="36"/>
        <v>0.67857142857142849</v>
      </c>
      <c r="DL47" s="119">
        <f t="shared" si="36"/>
        <v>0.9285714285714286</v>
      </c>
      <c r="DM47" s="119">
        <f t="shared" si="36"/>
        <v>1</v>
      </c>
    </row>
    <row r="48" spans="1:117">
      <c r="A48" s="120">
        <v>30</v>
      </c>
      <c r="B48" s="120" t="s">
        <v>59</v>
      </c>
      <c r="C48" s="113" t="str">
        <f t="shared" si="0"/>
        <v>Iba, Ocb</v>
      </c>
      <c r="D48" s="114" t="str">
        <f t="shared" si="27"/>
        <v/>
      </c>
      <c r="E48" s="114">
        <f t="shared" si="27"/>
        <v>1</v>
      </c>
      <c r="F48" s="114">
        <f t="shared" si="27"/>
        <v>6</v>
      </c>
      <c r="G48" s="114">
        <f t="shared" si="26"/>
        <v>10</v>
      </c>
      <c r="H48" s="114" t="str">
        <f t="shared" si="26"/>
        <v/>
      </c>
      <c r="I48" s="114">
        <f t="shared" si="26"/>
        <v>1</v>
      </c>
      <c r="J48" s="114">
        <f t="shared" si="26"/>
        <v>13</v>
      </c>
      <c r="K48" s="114">
        <f t="shared" si="26"/>
        <v>15</v>
      </c>
      <c r="L48" s="114">
        <f t="shared" si="26"/>
        <v>49</v>
      </c>
      <c r="M48" s="114"/>
      <c r="N48" s="114">
        <v>0</v>
      </c>
      <c r="O48" s="114">
        <v>0.64102564102564097</v>
      </c>
      <c r="P48" s="114">
        <v>6.4102564102564097</v>
      </c>
      <c r="Q48" s="114">
        <v>10.256410256410255</v>
      </c>
      <c r="R48" s="114">
        <v>0</v>
      </c>
      <c r="S48" s="114">
        <v>1.2820512820512819</v>
      </c>
      <c r="T48" s="114">
        <v>12.820512820512819</v>
      </c>
      <c r="U48" s="114">
        <v>15.384615384615385</v>
      </c>
      <c r="V48" s="114">
        <v>48.717948717948715</v>
      </c>
      <c r="X48" s="108">
        <v>0</v>
      </c>
      <c r="Y48" s="108">
        <v>0</v>
      </c>
      <c r="Z48" s="108">
        <v>0</v>
      </c>
      <c r="AA48" s="108">
        <v>1</v>
      </c>
      <c r="AB48" s="108">
        <v>0</v>
      </c>
      <c r="AC48" s="108">
        <v>0</v>
      </c>
      <c r="AD48" s="108">
        <v>0</v>
      </c>
      <c r="AE48" s="108">
        <v>1</v>
      </c>
      <c r="AF48" s="108">
        <v>1</v>
      </c>
      <c r="AH48" s="108" t="s">
        <v>111</v>
      </c>
      <c r="AJ48" s="115" t="s">
        <v>248</v>
      </c>
      <c r="AK48" s="108" t="s">
        <v>237</v>
      </c>
      <c r="AL48" s="108" t="s">
        <v>187</v>
      </c>
      <c r="AM48" s="108" t="s">
        <v>252</v>
      </c>
      <c r="AN48" s="108" t="s">
        <v>187</v>
      </c>
      <c r="AO48" s="108" t="s">
        <v>247</v>
      </c>
      <c r="AP48" s="108" t="s">
        <v>254</v>
      </c>
      <c r="AQ48" s="108" t="str">
        <f t="shared" si="2"/>
        <v>Oac, Oca;Iac, Ica, Oac, Oca;NVC;Oca, Ica</v>
      </c>
      <c r="AR48" s="108" t="str">
        <f t="shared" si="3"/>
        <v>NVC, Ica;Oca, Oac, NVC²</v>
      </c>
      <c r="AS48" s="108" t="s">
        <v>255</v>
      </c>
      <c r="AU48" s="108">
        <f t="shared" si="24"/>
        <v>7</v>
      </c>
      <c r="AV48" s="108">
        <f t="shared" si="4"/>
        <v>3</v>
      </c>
      <c r="AW48" s="108">
        <f t="shared" si="5"/>
        <v>5</v>
      </c>
      <c r="AX48" s="108">
        <f t="shared" si="6"/>
        <v>3</v>
      </c>
      <c r="AY48" s="108">
        <f t="shared" si="7"/>
        <v>5</v>
      </c>
      <c r="AZ48" s="108">
        <f t="shared" si="8"/>
        <v>3</v>
      </c>
      <c r="BA48" s="100">
        <f t="shared" si="9"/>
        <v>9</v>
      </c>
      <c r="BB48" s="100">
        <f t="shared" si="10"/>
        <v>7</v>
      </c>
      <c r="BD48" s="116">
        <f t="shared" si="11"/>
        <v>0.66666666666666663</v>
      </c>
      <c r="BE48" s="116">
        <f t="shared" si="30"/>
        <v>0.66666666666666663</v>
      </c>
      <c r="BF48" s="116">
        <f t="shared" si="30"/>
        <v>0.33333333333333331</v>
      </c>
      <c r="BG48" s="116">
        <f t="shared" si="30"/>
        <v>0.33333333333333331</v>
      </c>
      <c r="BH48" s="116">
        <f t="shared" si="30"/>
        <v>0.33333333333333331</v>
      </c>
      <c r="BI48" s="116">
        <f t="shared" si="30"/>
        <v>0.33333333333333331</v>
      </c>
      <c r="BJ48" s="116">
        <f t="shared" si="30"/>
        <v>1</v>
      </c>
      <c r="BK48" s="116">
        <f t="shared" si="13"/>
        <v>0.66666666666666663</v>
      </c>
      <c r="BL48" s="117"/>
      <c r="BM48" s="116">
        <f t="shared" si="14"/>
        <v>0.16666666666666666</v>
      </c>
      <c r="BN48" s="116">
        <f t="shared" si="31"/>
        <v>0.16666666666666666</v>
      </c>
      <c r="BO48" s="116">
        <f t="shared" si="31"/>
        <v>0.33333333333333331</v>
      </c>
      <c r="BP48" s="116">
        <f t="shared" si="31"/>
        <v>0.33333333333333331</v>
      </c>
      <c r="BQ48" s="116">
        <f t="shared" si="31"/>
        <v>0.33333333333333331</v>
      </c>
      <c r="BR48" s="116">
        <f t="shared" si="31"/>
        <v>0.33333333333333331</v>
      </c>
      <c r="BS48" s="116">
        <f t="shared" si="31"/>
        <v>0</v>
      </c>
      <c r="BT48" s="116">
        <f t="shared" si="16"/>
        <v>0.16666666666666666</v>
      </c>
      <c r="BU48" s="116"/>
      <c r="BV48" s="116">
        <f t="shared" si="32"/>
        <v>1</v>
      </c>
      <c r="BW48" s="116">
        <f t="shared" si="32"/>
        <v>0.66666666666666663</v>
      </c>
      <c r="BX48" s="116">
        <f t="shared" si="32"/>
        <v>1</v>
      </c>
      <c r="BY48" s="116">
        <f t="shared" si="32"/>
        <v>0.83333333333333337</v>
      </c>
      <c r="BZ48" s="116">
        <f t="shared" si="32"/>
        <v>1</v>
      </c>
      <c r="CA48" s="116">
        <f t="shared" si="32"/>
        <v>0.83333333333333337</v>
      </c>
      <c r="CB48" s="116">
        <f t="shared" si="32"/>
        <v>1</v>
      </c>
      <c r="CC48" s="116">
        <f t="shared" si="18"/>
        <v>1</v>
      </c>
      <c r="CD48" s="116"/>
      <c r="CE48" s="116">
        <f t="shared" si="33"/>
        <v>0</v>
      </c>
      <c r="CF48" s="116">
        <f t="shared" si="33"/>
        <v>0.33333333333333331</v>
      </c>
      <c r="CG48" s="116">
        <f t="shared" si="33"/>
        <v>0</v>
      </c>
      <c r="CH48" s="116">
        <f t="shared" si="33"/>
        <v>0.16666666666666666</v>
      </c>
      <c r="CI48" s="116">
        <f t="shared" si="33"/>
        <v>0</v>
      </c>
      <c r="CJ48" s="116">
        <f t="shared" si="33"/>
        <v>0.16666666666666666</v>
      </c>
      <c r="CK48" s="116">
        <f t="shared" si="33"/>
        <v>0</v>
      </c>
      <c r="CL48" s="116">
        <f t="shared" si="20"/>
        <v>0</v>
      </c>
      <c r="CN48" s="118">
        <f t="shared" si="34"/>
        <v>0.91666666666666663</v>
      </c>
      <c r="CO48" s="118">
        <f t="shared" si="34"/>
        <v>0.75</v>
      </c>
      <c r="CP48" s="118">
        <f t="shared" si="34"/>
        <v>0.83333333333333326</v>
      </c>
      <c r="CQ48" s="118">
        <f t="shared" si="34"/>
        <v>0.67499999999999993</v>
      </c>
      <c r="CR48" s="118">
        <f t="shared" si="34"/>
        <v>0.83333333333333326</v>
      </c>
      <c r="CS48" s="118">
        <f t="shared" si="34"/>
        <v>0.67499999999999993</v>
      </c>
      <c r="CT48" s="118">
        <f t="shared" si="34"/>
        <v>1</v>
      </c>
      <c r="CU48" s="118">
        <f t="shared" si="28"/>
        <v>0.91666666666666663</v>
      </c>
      <c r="CV48" s="118"/>
      <c r="CW48" s="118">
        <f t="shared" si="35"/>
        <v>0.91666666666666663</v>
      </c>
      <c r="CX48" s="118">
        <f t="shared" si="35"/>
        <v>0.72222222222222221</v>
      </c>
      <c r="CY48" s="118">
        <f t="shared" si="35"/>
        <v>0.83333333333333337</v>
      </c>
      <c r="CZ48" s="118">
        <f t="shared" si="35"/>
        <v>0.66666666666666663</v>
      </c>
      <c r="DA48" s="118">
        <f t="shared" si="35"/>
        <v>0.83333333333333337</v>
      </c>
      <c r="DB48" s="118">
        <f t="shared" si="35"/>
        <v>0.66666666666666663</v>
      </c>
      <c r="DC48" s="118">
        <f t="shared" si="35"/>
        <v>1</v>
      </c>
      <c r="DD48" s="118">
        <f t="shared" si="29"/>
        <v>0.91666666666666663</v>
      </c>
      <c r="DF48" s="119">
        <f t="shared" si="36"/>
        <v>0.83333333333333337</v>
      </c>
      <c r="DG48" s="119">
        <f t="shared" si="36"/>
        <v>0.66666666666666663</v>
      </c>
      <c r="DH48" s="119">
        <f t="shared" si="36"/>
        <v>0.66666666666666663</v>
      </c>
      <c r="DI48" s="119">
        <f t="shared" si="36"/>
        <v>0.58333333333333337</v>
      </c>
      <c r="DJ48" s="119">
        <f t="shared" si="36"/>
        <v>0.66666666666666663</v>
      </c>
      <c r="DK48" s="119">
        <f t="shared" si="36"/>
        <v>0.58333333333333337</v>
      </c>
      <c r="DL48" s="119">
        <f t="shared" si="36"/>
        <v>1</v>
      </c>
      <c r="DM48" s="119">
        <f t="shared" si="36"/>
        <v>0.83333333333333337</v>
      </c>
    </row>
    <row r="49" spans="1:117">
      <c r="A49" s="120">
        <v>31</v>
      </c>
      <c r="B49" s="120" t="s">
        <v>62</v>
      </c>
      <c r="C49" s="113" t="str">
        <f t="shared" si="0"/>
        <v>Iab, Ocb</v>
      </c>
      <c r="D49" s="114">
        <f t="shared" si="27"/>
        <v>1</v>
      </c>
      <c r="E49" s="114">
        <f t="shared" si="27"/>
        <v>1</v>
      </c>
      <c r="F49" s="114">
        <f t="shared" si="27"/>
        <v>12</v>
      </c>
      <c r="G49" s="114">
        <f t="shared" si="26"/>
        <v>10</v>
      </c>
      <c r="H49" s="114" t="str">
        <f t="shared" si="26"/>
        <v/>
      </c>
      <c r="I49" s="114">
        <f t="shared" si="26"/>
        <v>1</v>
      </c>
      <c r="J49" s="114">
        <f t="shared" si="26"/>
        <v>3</v>
      </c>
      <c r="K49" s="114">
        <f t="shared" si="26"/>
        <v>13</v>
      </c>
      <c r="L49" s="114">
        <f t="shared" si="26"/>
        <v>53</v>
      </c>
      <c r="M49" s="114"/>
      <c r="N49" s="114">
        <v>1.2820512820512819</v>
      </c>
      <c r="O49" s="114">
        <v>0.64102564102564097</v>
      </c>
      <c r="P49" s="114">
        <v>11.538461538461538</v>
      </c>
      <c r="Q49" s="114">
        <v>9.6153846153846168</v>
      </c>
      <c r="R49" s="114">
        <v>0</v>
      </c>
      <c r="S49" s="114">
        <v>0.64102564102564097</v>
      </c>
      <c r="T49" s="114">
        <v>2.5641025641025639</v>
      </c>
      <c r="U49" s="114">
        <v>12.820512820512819</v>
      </c>
      <c r="V49" s="114">
        <v>53.205128205128204</v>
      </c>
      <c r="X49" s="108">
        <v>0</v>
      </c>
      <c r="Y49" s="108">
        <v>0</v>
      </c>
      <c r="Z49" s="108">
        <v>0</v>
      </c>
      <c r="AA49" s="108">
        <v>1</v>
      </c>
      <c r="AB49" s="108">
        <v>0</v>
      </c>
      <c r="AC49" s="108">
        <v>0</v>
      </c>
      <c r="AD49" s="108">
        <v>0</v>
      </c>
      <c r="AE49" s="108">
        <v>0</v>
      </c>
      <c r="AF49" s="108">
        <v>1</v>
      </c>
      <c r="AH49" s="108" t="s">
        <v>111</v>
      </c>
      <c r="AJ49" s="115" t="s">
        <v>248</v>
      </c>
      <c r="AK49" s="108" t="s">
        <v>237</v>
      </c>
      <c r="AL49" s="108" t="s">
        <v>187</v>
      </c>
      <c r="AM49" s="108" t="s">
        <v>252</v>
      </c>
      <c r="AN49" s="108" t="s">
        <v>187</v>
      </c>
      <c r="AO49" s="108" t="s">
        <v>244</v>
      </c>
      <c r="AP49" s="108" t="s">
        <v>250</v>
      </c>
      <c r="AQ49" s="108" t="str">
        <f t="shared" si="2"/>
        <v>Oac, Oca;Iac, Ica, Oac, Oca;NVC;Oca, Ica</v>
      </c>
      <c r="AR49" s="108" t="str">
        <f t="shared" si="3"/>
        <v>NVC, Iac, Ica;Oac, Oca, NVC²</v>
      </c>
      <c r="AS49" s="108" t="s">
        <v>255</v>
      </c>
      <c r="AU49" s="108">
        <f t="shared" si="24"/>
        <v>5</v>
      </c>
      <c r="AV49" s="108">
        <f t="shared" si="4"/>
        <v>1</v>
      </c>
      <c r="AW49" s="108">
        <f t="shared" si="5"/>
        <v>7</v>
      </c>
      <c r="AX49" s="108">
        <f t="shared" si="6"/>
        <v>1</v>
      </c>
      <c r="AY49" s="108">
        <f t="shared" si="7"/>
        <v>7</v>
      </c>
      <c r="AZ49" s="108">
        <f t="shared" si="8"/>
        <v>3</v>
      </c>
      <c r="BA49" s="100">
        <f t="shared" si="9"/>
        <v>7</v>
      </c>
      <c r="BB49" s="100">
        <f t="shared" si="10"/>
        <v>5</v>
      </c>
      <c r="BD49" s="116">
        <f t="shared" si="11"/>
        <v>0.5</v>
      </c>
      <c r="BE49" s="116">
        <f t="shared" si="30"/>
        <v>0.5</v>
      </c>
      <c r="BF49" s="116">
        <f t="shared" si="30"/>
        <v>0.5</v>
      </c>
      <c r="BG49" s="116">
        <f t="shared" si="30"/>
        <v>0</v>
      </c>
      <c r="BH49" s="116">
        <f t="shared" si="30"/>
        <v>0.5</v>
      </c>
      <c r="BI49" s="116">
        <f t="shared" si="30"/>
        <v>0.5</v>
      </c>
      <c r="BJ49" s="116">
        <f t="shared" si="30"/>
        <v>1</v>
      </c>
      <c r="BK49" s="116">
        <f t="shared" si="13"/>
        <v>0.5</v>
      </c>
      <c r="BL49" s="117"/>
      <c r="BM49" s="116">
        <f t="shared" si="14"/>
        <v>0.14285714285714285</v>
      </c>
      <c r="BN49" s="116">
        <f t="shared" si="31"/>
        <v>0.14285714285714285</v>
      </c>
      <c r="BO49" s="116">
        <f t="shared" si="31"/>
        <v>0.14285714285714285</v>
      </c>
      <c r="BP49" s="116">
        <f t="shared" si="31"/>
        <v>0.2857142857142857</v>
      </c>
      <c r="BQ49" s="116">
        <f t="shared" si="31"/>
        <v>0.14285714285714285</v>
      </c>
      <c r="BR49" s="116">
        <f t="shared" si="31"/>
        <v>0.14285714285714285</v>
      </c>
      <c r="BS49" s="116">
        <f t="shared" si="31"/>
        <v>0</v>
      </c>
      <c r="BT49" s="116">
        <f t="shared" si="16"/>
        <v>0.14285714285714285</v>
      </c>
      <c r="BU49" s="116"/>
      <c r="BV49" s="116">
        <f t="shared" si="32"/>
        <v>0.8571428571428571</v>
      </c>
      <c r="BW49" s="116">
        <f t="shared" si="32"/>
        <v>0.5714285714285714</v>
      </c>
      <c r="BX49" s="116">
        <f t="shared" si="32"/>
        <v>1</v>
      </c>
      <c r="BY49" s="116">
        <f t="shared" si="32"/>
        <v>0.7142857142857143</v>
      </c>
      <c r="BZ49" s="116">
        <f t="shared" si="32"/>
        <v>1</v>
      </c>
      <c r="CA49" s="116">
        <f t="shared" si="32"/>
        <v>0.7142857142857143</v>
      </c>
      <c r="CB49" s="116">
        <f t="shared" si="32"/>
        <v>0.8571428571428571</v>
      </c>
      <c r="CC49" s="116">
        <f t="shared" si="18"/>
        <v>0.8571428571428571</v>
      </c>
      <c r="CD49" s="116"/>
      <c r="CE49" s="116">
        <f t="shared" si="33"/>
        <v>0.14285714285714285</v>
      </c>
      <c r="CF49" s="116">
        <f t="shared" si="33"/>
        <v>0.42857142857142855</v>
      </c>
      <c r="CG49" s="116">
        <f t="shared" si="33"/>
        <v>0</v>
      </c>
      <c r="CH49" s="116">
        <f t="shared" si="33"/>
        <v>0.2857142857142857</v>
      </c>
      <c r="CI49" s="116">
        <f t="shared" si="33"/>
        <v>0</v>
      </c>
      <c r="CJ49" s="116">
        <f t="shared" si="33"/>
        <v>0.2857142857142857</v>
      </c>
      <c r="CK49" s="116">
        <f t="shared" si="33"/>
        <v>0.14285714285714285</v>
      </c>
      <c r="CL49" s="116">
        <f t="shared" si="20"/>
        <v>0.14285714285714285</v>
      </c>
      <c r="CN49" s="118">
        <f t="shared" si="34"/>
        <v>0.78273809523809523</v>
      </c>
      <c r="CO49" s="118">
        <f t="shared" si="34"/>
        <v>0.5669642857142857</v>
      </c>
      <c r="CP49" s="118">
        <f t="shared" si="34"/>
        <v>0.875</v>
      </c>
      <c r="CQ49" s="118">
        <f t="shared" si="34"/>
        <v>0.8214285714285714</v>
      </c>
      <c r="CR49" s="118">
        <f t="shared" si="34"/>
        <v>0.875</v>
      </c>
      <c r="CS49" s="118">
        <f t="shared" si="34"/>
        <v>0.68214285714285716</v>
      </c>
      <c r="CT49" s="118">
        <f t="shared" si="34"/>
        <v>0.9642857142857143</v>
      </c>
      <c r="CU49" s="118">
        <f t="shared" si="28"/>
        <v>0.78273809523809523</v>
      </c>
      <c r="CV49" s="118"/>
      <c r="CW49" s="118">
        <f t="shared" si="35"/>
        <v>0.7678571428571429</v>
      </c>
      <c r="CX49" s="118">
        <f t="shared" si="35"/>
        <v>0.5535714285714286</v>
      </c>
      <c r="CY49" s="118">
        <f t="shared" si="35"/>
        <v>0.875</v>
      </c>
      <c r="CZ49" s="118" t="b">
        <f t="shared" si="35"/>
        <v>0</v>
      </c>
      <c r="DA49" s="118">
        <f t="shared" si="35"/>
        <v>0.875</v>
      </c>
      <c r="DB49" s="118">
        <f t="shared" si="35"/>
        <v>0.66071428571428581</v>
      </c>
      <c r="DC49" s="118">
        <f t="shared" si="35"/>
        <v>0.9642857142857143</v>
      </c>
      <c r="DD49" s="118">
        <f t="shared" si="29"/>
        <v>0.7678571428571429</v>
      </c>
      <c r="DF49" s="119">
        <f t="shared" si="36"/>
        <v>0.67857142857142849</v>
      </c>
      <c r="DG49" s="119">
        <f t="shared" si="36"/>
        <v>0.5357142857142857</v>
      </c>
      <c r="DH49" s="119">
        <f t="shared" si="36"/>
        <v>0.75</v>
      </c>
      <c r="DI49" s="119">
        <f t="shared" si="36"/>
        <v>0.35714285714285715</v>
      </c>
      <c r="DJ49" s="119">
        <f t="shared" si="36"/>
        <v>0.75</v>
      </c>
      <c r="DK49" s="119">
        <f t="shared" si="36"/>
        <v>0.60714285714285721</v>
      </c>
      <c r="DL49" s="119">
        <f t="shared" si="36"/>
        <v>0.9285714285714286</v>
      </c>
      <c r="DM49" s="119">
        <f t="shared" si="36"/>
        <v>0.67857142857142849</v>
      </c>
    </row>
    <row r="50" spans="1:117">
      <c r="A50" s="120">
        <v>32</v>
      </c>
      <c r="B50" s="120" t="s">
        <v>67</v>
      </c>
      <c r="C50" s="113" t="str">
        <f t="shared" si="0"/>
        <v>Iba, Obc</v>
      </c>
      <c r="D50" s="114" t="str">
        <f t="shared" si="27"/>
        <v/>
      </c>
      <c r="E50" s="114">
        <f t="shared" si="27"/>
        <v>2</v>
      </c>
      <c r="F50" s="114">
        <f t="shared" si="27"/>
        <v>8</v>
      </c>
      <c r="G50" s="114">
        <f t="shared" si="26"/>
        <v>30</v>
      </c>
      <c r="H50" s="114" t="str">
        <f t="shared" si="26"/>
        <v/>
      </c>
      <c r="I50" s="114">
        <f t="shared" si="26"/>
        <v>1</v>
      </c>
      <c r="J50" s="114" t="str">
        <f t="shared" si="26"/>
        <v/>
      </c>
      <c r="K50" s="114">
        <f t="shared" si="26"/>
        <v>1</v>
      </c>
      <c r="L50" s="114">
        <f t="shared" si="26"/>
        <v>54</v>
      </c>
      <c r="M50" s="114"/>
      <c r="N50" s="114">
        <v>0</v>
      </c>
      <c r="O50" s="114">
        <v>1.9230769230769231</v>
      </c>
      <c r="P50" s="114">
        <v>8.3333333333333321</v>
      </c>
      <c r="Q50" s="114">
        <v>30.128205128205128</v>
      </c>
      <c r="R50" s="114">
        <v>0</v>
      </c>
      <c r="S50" s="114">
        <v>0.64102564102564097</v>
      </c>
      <c r="T50" s="114">
        <v>0</v>
      </c>
      <c r="U50" s="114">
        <v>1.2820512820512819</v>
      </c>
      <c r="V50" s="114">
        <v>53.846153846153847</v>
      </c>
      <c r="X50" s="108">
        <v>0</v>
      </c>
      <c r="Y50" s="108">
        <v>0</v>
      </c>
      <c r="Z50" s="108">
        <v>0</v>
      </c>
      <c r="AA50" s="108">
        <v>1</v>
      </c>
      <c r="AB50" s="108">
        <v>0</v>
      </c>
      <c r="AC50" s="108">
        <v>0</v>
      </c>
      <c r="AD50" s="108">
        <v>0</v>
      </c>
      <c r="AE50" s="108">
        <v>0</v>
      </c>
      <c r="AF50" s="108">
        <v>1</v>
      </c>
      <c r="AH50" s="108" t="s">
        <v>111</v>
      </c>
      <c r="AJ50" s="115" t="s">
        <v>248</v>
      </c>
      <c r="AK50" s="108" t="s">
        <v>237</v>
      </c>
      <c r="AL50" s="108" t="s">
        <v>187</v>
      </c>
      <c r="AM50" s="108" t="s">
        <v>249</v>
      </c>
      <c r="AN50" s="108" t="s">
        <v>187</v>
      </c>
      <c r="AO50" s="108" t="s">
        <v>258</v>
      </c>
      <c r="AP50" s="108" t="s">
        <v>250</v>
      </c>
      <c r="AQ50" s="108" t="str">
        <f t="shared" si="2"/>
        <v>Oac, Oca;Iac, Ica, Oac, Oca;NVC;Oac, Iac</v>
      </c>
      <c r="AR50" s="108" t="str">
        <f t="shared" si="3"/>
        <v>NVC, Oac;Oac, Oca, NVC²</v>
      </c>
      <c r="AS50" s="108" t="s">
        <v>251</v>
      </c>
      <c r="AU50" s="108">
        <f t="shared" si="24"/>
        <v>5</v>
      </c>
      <c r="AV50" s="108">
        <f t="shared" si="4"/>
        <v>1</v>
      </c>
      <c r="AW50" s="108">
        <f t="shared" si="5"/>
        <v>7</v>
      </c>
      <c r="AX50" s="108">
        <f t="shared" si="6"/>
        <v>5</v>
      </c>
      <c r="AY50" s="108">
        <f t="shared" si="7"/>
        <v>7</v>
      </c>
      <c r="AZ50" s="108">
        <f t="shared" si="8"/>
        <v>9</v>
      </c>
      <c r="BA50" s="100">
        <f t="shared" si="9"/>
        <v>7</v>
      </c>
      <c r="BB50" s="100">
        <f t="shared" si="10"/>
        <v>9</v>
      </c>
      <c r="BD50" s="116">
        <f t="shared" si="11"/>
        <v>0.5</v>
      </c>
      <c r="BE50" s="116">
        <f t="shared" si="30"/>
        <v>0.5</v>
      </c>
      <c r="BF50" s="116">
        <f t="shared" si="30"/>
        <v>0.5</v>
      </c>
      <c r="BG50" s="116">
        <f t="shared" si="30"/>
        <v>0.5</v>
      </c>
      <c r="BH50" s="116">
        <f t="shared" si="30"/>
        <v>0.5</v>
      </c>
      <c r="BI50" s="116">
        <f t="shared" si="30"/>
        <v>1</v>
      </c>
      <c r="BJ50" s="116">
        <f t="shared" si="30"/>
        <v>1</v>
      </c>
      <c r="BK50" s="116">
        <f t="shared" si="13"/>
        <v>1</v>
      </c>
      <c r="BL50" s="117"/>
      <c r="BM50" s="116">
        <f t="shared" si="14"/>
        <v>0.14285714285714285</v>
      </c>
      <c r="BN50" s="116">
        <f t="shared" si="31"/>
        <v>0.14285714285714285</v>
      </c>
      <c r="BO50" s="116">
        <f t="shared" si="31"/>
        <v>0.14285714285714285</v>
      </c>
      <c r="BP50" s="116">
        <f t="shared" si="31"/>
        <v>0.14285714285714285</v>
      </c>
      <c r="BQ50" s="116">
        <f t="shared" si="31"/>
        <v>0.14285714285714285</v>
      </c>
      <c r="BR50" s="116">
        <f t="shared" si="31"/>
        <v>0</v>
      </c>
      <c r="BS50" s="116">
        <f t="shared" si="31"/>
        <v>0</v>
      </c>
      <c r="BT50" s="116">
        <f t="shared" si="16"/>
        <v>0</v>
      </c>
      <c r="BU50" s="116"/>
      <c r="BV50" s="116">
        <f t="shared" si="32"/>
        <v>0.8571428571428571</v>
      </c>
      <c r="BW50" s="116">
        <f t="shared" si="32"/>
        <v>0.5714285714285714</v>
      </c>
      <c r="BX50" s="116">
        <f t="shared" si="32"/>
        <v>1</v>
      </c>
      <c r="BY50" s="116">
        <f t="shared" si="32"/>
        <v>0.8571428571428571</v>
      </c>
      <c r="BZ50" s="116">
        <f t="shared" si="32"/>
        <v>1</v>
      </c>
      <c r="CA50" s="116">
        <f t="shared" si="32"/>
        <v>1</v>
      </c>
      <c r="CB50" s="116">
        <f t="shared" si="32"/>
        <v>0.8571428571428571</v>
      </c>
      <c r="CC50" s="116">
        <f t="shared" si="18"/>
        <v>1</v>
      </c>
      <c r="CD50" s="116"/>
      <c r="CE50" s="116">
        <f t="shared" si="33"/>
        <v>0.14285714285714285</v>
      </c>
      <c r="CF50" s="116">
        <f t="shared" si="33"/>
        <v>0.42857142857142855</v>
      </c>
      <c r="CG50" s="116">
        <f t="shared" si="33"/>
        <v>0</v>
      </c>
      <c r="CH50" s="116">
        <f t="shared" si="33"/>
        <v>0.14285714285714285</v>
      </c>
      <c r="CI50" s="116">
        <f t="shared" si="33"/>
        <v>0</v>
      </c>
      <c r="CJ50" s="116">
        <f t="shared" si="33"/>
        <v>0</v>
      </c>
      <c r="CK50" s="116">
        <f t="shared" si="33"/>
        <v>0.14285714285714285</v>
      </c>
      <c r="CL50" s="116">
        <f t="shared" si="20"/>
        <v>0</v>
      </c>
      <c r="CN50" s="118">
        <f t="shared" si="34"/>
        <v>0.78273809523809523</v>
      </c>
      <c r="CO50" s="118">
        <f t="shared" si="34"/>
        <v>0.5669642857142857</v>
      </c>
      <c r="CP50" s="118">
        <f t="shared" si="34"/>
        <v>0.875</v>
      </c>
      <c r="CQ50" s="118">
        <f t="shared" si="34"/>
        <v>0.78273809523809523</v>
      </c>
      <c r="CR50" s="118">
        <f t="shared" si="34"/>
        <v>0.875</v>
      </c>
      <c r="CS50" s="118">
        <f t="shared" si="34"/>
        <v>1</v>
      </c>
      <c r="CT50" s="118">
        <f t="shared" si="34"/>
        <v>0.9642857142857143</v>
      </c>
      <c r="CU50" s="118">
        <f t="shared" si="28"/>
        <v>1</v>
      </c>
      <c r="CV50" s="118"/>
      <c r="CW50" s="118">
        <f t="shared" si="35"/>
        <v>0.7678571428571429</v>
      </c>
      <c r="CX50" s="118">
        <f t="shared" si="35"/>
        <v>0.5535714285714286</v>
      </c>
      <c r="CY50" s="118">
        <f t="shared" si="35"/>
        <v>0.875</v>
      </c>
      <c r="CZ50" s="118">
        <f t="shared" si="35"/>
        <v>0.7678571428571429</v>
      </c>
      <c r="DA50" s="118">
        <f t="shared" si="35"/>
        <v>0.875</v>
      </c>
      <c r="DB50" s="118">
        <f t="shared" si="35"/>
        <v>1</v>
      </c>
      <c r="DC50" s="118">
        <f t="shared" si="35"/>
        <v>0.9642857142857143</v>
      </c>
      <c r="DD50" s="118">
        <f t="shared" si="29"/>
        <v>1</v>
      </c>
      <c r="DF50" s="119">
        <f t="shared" si="36"/>
        <v>0.67857142857142849</v>
      </c>
      <c r="DG50" s="119">
        <f t="shared" si="36"/>
        <v>0.5357142857142857</v>
      </c>
      <c r="DH50" s="119">
        <f t="shared" si="36"/>
        <v>0.75</v>
      </c>
      <c r="DI50" s="119">
        <f t="shared" si="36"/>
        <v>0.67857142857142849</v>
      </c>
      <c r="DJ50" s="119">
        <f t="shared" si="36"/>
        <v>0.75</v>
      </c>
      <c r="DK50" s="119">
        <f t="shared" si="36"/>
        <v>1</v>
      </c>
      <c r="DL50" s="119">
        <f t="shared" si="36"/>
        <v>0.9285714285714286</v>
      </c>
      <c r="DM50" s="119">
        <f t="shared" si="36"/>
        <v>1</v>
      </c>
    </row>
    <row r="51" spans="1:117">
      <c r="A51" s="120">
        <v>49</v>
      </c>
      <c r="B51" s="120" t="s">
        <v>84</v>
      </c>
      <c r="C51" s="113" t="str">
        <f t="shared" si="0"/>
        <v>Oab, Abc</v>
      </c>
      <c r="D51" s="114">
        <f t="shared" si="27"/>
        <v>1</v>
      </c>
      <c r="E51" s="114" t="str">
        <f t="shared" si="27"/>
        <v/>
      </c>
      <c r="F51" s="114">
        <f t="shared" si="27"/>
        <v>19</v>
      </c>
      <c r="G51" s="114">
        <f t="shared" si="26"/>
        <v>46</v>
      </c>
      <c r="H51" s="114" t="str">
        <f t="shared" si="26"/>
        <v/>
      </c>
      <c r="I51" s="114" t="str">
        <f t="shared" si="26"/>
        <v/>
      </c>
      <c r="J51" s="114">
        <f t="shared" si="26"/>
        <v>1</v>
      </c>
      <c r="K51" s="114">
        <f t="shared" si="26"/>
        <v>4</v>
      </c>
      <c r="L51" s="114">
        <f t="shared" si="26"/>
        <v>20</v>
      </c>
      <c r="M51" s="114"/>
      <c r="N51" s="114">
        <v>0.64102564102564097</v>
      </c>
      <c r="O51" s="114">
        <v>0</v>
      </c>
      <c r="P51" s="114">
        <v>19.230769230769234</v>
      </c>
      <c r="Q51" s="114">
        <v>45.512820512820511</v>
      </c>
      <c r="R51" s="114">
        <v>0</v>
      </c>
      <c r="S51" s="114">
        <v>0</v>
      </c>
      <c r="T51" s="114">
        <v>1.2820512820512819</v>
      </c>
      <c r="U51" s="114">
        <v>4.4871794871794872</v>
      </c>
      <c r="V51" s="114">
        <v>19.871794871794872</v>
      </c>
      <c r="X51" s="108">
        <v>0</v>
      </c>
      <c r="Y51" s="108">
        <v>0</v>
      </c>
      <c r="Z51" s="108">
        <v>1</v>
      </c>
      <c r="AA51" s="108">
        <v>1</v>
      </c>
      <c r="AB51" s="108">
        <v>0</v>
      </c>
      <c r="AC51" s="108">
        <v>0</v>
      </c>
      <c r="AD51" s="108">
        <v>0</v>
      </c>
      <c r="AE51" s="108">
        <v>0</v>
      </c>
      <c r="AF51" s="108">
        <v>0</v>
      </c>
      <c r="AH51" s="108" t="s">
        <v>111</v>
      </c>
      <c r="AJ51" s="115" t="s">
        <v>248</v>
      </c>
      <c r="AK51" s="108" t="s">
        <v>237</v>
      </c>
      <c r="AL51" s="108" t="s">
        <v>187</v>
      </c>
      <c r="AM51" s="108" t="s">
        <v>249</v>
      </c>
      <c r="AN51" s="108" t="s">
        <v>187</v>
      </c>
      <c r="AO51" s="108" t="s">
        <v>253</v>
      </c>
      <c r="AP51" s="108" t="s">
        <v>250</v>
      </c>
      <c r="AQ51" s="108" t="str">
        <f t="shared" si="2"/>
        <v>Oac, Oca;Iac, Ica, Oac, Oca;NVC;Oac, Iac</v>
      </c>
      <c r="AR51" s="108" t="str">
        <f t="shared" si="3"/>
        <v>NVC, Oca;Oac, Oca, NVC²</v>
      </c>
      <c r="AS51" s="108" t="s">
        <v>251</v>
      </c>
      <c r="AU51" s="108">
        <f t="shared" si="24"/>
        <v>5</v>
      </c>
      <c r="AV51" s="108">
        <f t="shared" si="4"/>
        <v>5</v>
      </c>
      <c r="AW51" s="108">
        <f t="shared" si="5"/>
        <v>3</v>
      </c>
      <c r="AX51" s="108">
        <f t="shared" si="6"/>
        <v>9</v>
      </c>
      <c r="AY51" s="108">
        <f t="shared" si="7"/>
        <v>3</v>
      </c>
      <c r="AZ51" s="108">
        <f t="shared" si="8"/>
        <v>1</v>
      </c>
      <c r="BA51" s="100">
        <f t="shared" si="9"/>
        <v>3</v>
      </c>
      <c r="BB51" s="100">
        <f t="shared" si="10"/>
        <v>5</v>
      </c>
      <c r="BD51" s="116">
        <f t="shared" si="11"/>
        <v>0.5</v>
      </c>
      <c r="BE51" s="116">
        <f t="shared" si="30"/>
        <v>1</v>
      </c>
      <c r="BF51" s="116">
        <f t="shared" si="30"/>
        <v>0</v>
      </c>
      <c r="BG51" s="116">
        <f t="shared" si="30"/>
        <v>1</v>
      </c>
      <c r="BH51" s="116">
        <f t="shared" si="30"/>
        <v>0</v>
      </c>
      <c r="BI51" s="116">
        <f t="shared" si="30"/>
        <v>0</v>
      </c>
      <c r="BJ51" s="116">
        <f t="shared" si="30"/>
        <v>0.5</v>
      </c>
      <c r="BK51" s="116">
        <f t="shared" si="13"/>
        <v>0.5</v>
      </c>
      <c r="BL51" s="117"/>
      <c r="BM51" s="116">
        <f t="shared" si="14"/>
        <v>0.14285714285714285</v>
      </c>
      <c r="BN51" s="116">
        <f t="shared" si="31"/>
        <v>0</v>
      </c>
      <c r="BO51" s="116">
        <f t="shared" si="31"/>
        <v>0.2857142857142857</v>
      </c>
      <c r="BP51" s="116">
        <f t="shared" si="31"/>
        <v>0</v>
      </c>
      <c r="BQ51" s="116">
        <f t="shared" si="31"/>
        <v>0.2857142857142857</v>
      </c>
      <c r="BR51" s="116">
        <f t="shared" si="31"/>
        <v>0.2857142857142857</v>
      </c>
      <c r="BS51" s="116">
        <f t="shared" si="31"/>
        <v>0.14285714285714285</v>
      </c>
      <c r="BT51" s="116">
        <f t="shared" si="16"/>
        <v>0.14285714285714285</v>
      </c>
      <c r="BU51" s="116"/>
      <c r="BV51" s="116">
        <f t="shared" si="32"/>
        <v>0.8571428571428571</v>
      </c>
      <c r="BW51" s="116">
        <f t="shared" si="32"/>
        <v>0.7142857142857143</v>
      </c>
      <c r="BX51" s="116">
        <f t="shared" si="32"/>
        <v>0.8571428571428571</v>
      </c>
      <c r="BY51" s="116">
        <f t="shared" si="32"/>
        <v>1</v>
      </c>
      <c r="BZ51" s="116">
        <f t="shared" si="32"/>
        <v>0.8571428571428571</v>
      </c>
      <c r="CA51" s="116">
        <f t="shared" si="32"/>
        <v>0.7142857142857143</v>
      </c>
      <c r="CB51" s="116">
        <f t="shared" si="32"/>
        <v>0.7142857142857143</v>
      </c>
      <c r="CC51" s="116">
        <f t="shared" si="18"/>
        <v>0.8571428571428571</v>
      </c>
      <c r="CD51" s="116"/>
      <c r="CE51" s="116">
        <f t="shared" si="33"/>
        <v>0.14285714285714285</v>
      </c>
      <c r="CF51" s="116">
        <f t="shared" si="33"/>
        <v>0.2857142857142857</v>
      </c>
      <c r="CG51" s="116">
        <f t="shared" si="33"/>
        <v>0.14285714285714285</v>
      </c>
      <c r="CH51" s="116">
        <f t="shared" si="33"/>
        <v>0</v>
      </c>
      <c r="CI51" s="116">
        <f t="shared" si="33"/>
        <v>0.14285714285714285</v>
      </c>
      <c r="CJ51" s="116">
        <f t="shared" si="33"/>
        <v>0.2857142857142857</v>
      </c>
      <c r="CK51" s="116">
        <f t="shared" si="33"/>
        <v>0.2857142857142857</v>
      </c>
      <c r="CL51" s="116">
        <f t="shared" si="20"/>
        <v>0.14285714285714285</v>
      </c>
      <c r="CN51" s="118">
        <f t="shared" si="34"/>
        <v>0.78273809523809523</v>
      </c>
      <c r="CO51" s="118">
        <f t="shared" si="34"/>
        <v>0.9285714285714286</v>
      </c>
      <c r="CP51" s="118">
        <f t="shared" si="34"/>
        <v>0.7857142857142857</v>
      </c>
      <c r="CQ51" s="118">
        <f t="shared" si="34"/>
        <v>1</v>
      </c>
      <c r="CR51" s="118">
        <f t="shared" si="34"/>
        <v>0.7857142857142857</v>
      </c>
      <c r="CS51" s="118">
        <f t="shared" si="34"/>
        <v>0.8214285714285714</v>
      </c>
      <c r="CT51" s="118">
        <f t="shared" si="34"/>
        <v>0.68214285714285716</v>
      </c>
      <c r="CU51" s="118">
        <f t="shared" si="28"/>
        <v>0.78273809523809523</v>
      </c>
      <c r="CV51" s="118"/>
      <c r="CW51" s="118">
        <f t="shared" si="35"/>
        <v>0.7678571428571429</v>
      </c>
      <c r="CX51" s="118">
        <f t="shared" si="35"/>
        <v>0.9285714285714286</v>
      </c>
      <c r="CY51" s="118" t="b">
        <f t="shared" si="35"/>
        <v>0</v>
      </c>
      <c r="CZ51" s="118">
        <f t="shared" si="35"/>
        <v>1</v>
      </c>
      <c r="DA51" s="118" t="b">
        <f t="shared" si="35"/>
        <v>0</v>
      </c>
      <c r="DB51" s="118" t="b">
        <f t="shared" si="35"/>
        <v>0</v>
      </c>
      <c r="DC51" s="118">
        <f t="shared" si="35"/>
        <v>0.66071428571428581</v>
      </c>
      <c r="DD51" s="118">
        <f t="shared" si="29"/>
        <v>0.7678571428571429</v>
      </c>
      <c r="DF51" s="119">
        <f t="shared" si="36"/>
        <v>0.67857142857142849</v>
      </c>
      <c r="DG51" s="119">
        <f t="shared" si="36"/>
        <v>0.85714285714285721</v>
      </c>
      <c r="DH51" s="119">
        <f t="shared" si="36"/>
        <v>0.42857142857142855</v>
      </c>
      <c r="DI51" s="119">
        <f t="shared" si="36"/>
        <v>1</v>
      </c>
      <c r="DJ51" s="119">
        <f t="shared" si="36"/>
        <v>0.42857142857142855</v>
      </c>
      <c r="DK51" s="119">
        <f t="shared" si="36"/>
        <v>0.35714285714285715</v>
      </c>
      <c r="DL51" s="119">
        <f t="shared" si="36"/>
        <v>0.60714285714285721</v>
      </c>
      <c r="DM51" s="119">
        <f t="shared" si="36"/>
        <v>0.67857142857142849</v>
      </c>
    </row>
    <row r="52" spans="1:117">
      <c r="A52" s="120">
        <v>50</v>
      </c>
      <c r="B52" s="120" t="s">
        <v>80</v>
      </c>
      <c r="C52" s="113" t="str">
        <f t="shared" si="0"/>
        <v>Oba, Acb</v>
      </c>
      <c r="D52" s="114" t="str">
        <f t="shared" si="27"/>
        <v/>
      </c>
      <c r="E52" s="114">
        <f t="shared" si="27"/>
        <v>2</v>
      </c>
      <c r="F52" s="114">
        <f t="shared" si="27"/>
        <v>10</v>
      </c>
      <c r="G52" s="114">
        <f t="shared" si="26"/>
        <v>6</v>
      </c>
      <c r="H52" s="114" t="str">
        <f t="shared" si="26"/>
        <v/>
      </c>
      <c r="I52" s="114">
        <f t="shared" si="26"/>
        <v>1</v>
      </c>
      <c r="J52" s="114">
        <f t="shared" si="26"/>
        <v>3</v>
      </c>
      <c r="K52" s="114">
        <f t="shared" si="26"/>
        <v>56</v>
      </c>
      <c r="L52" s="114">
        <f t="shared" si="26"/>
        <v>13</v>
      </c>
      <c r="M52" s="114"/>
      <c r="N52" s="114">
        <v>0</v>
      </c>
      <c r="O52" s="114">
        <v>1.9230769230769231</v>
      </c>
      <c r="P52" s="114">
        <v>9.6153846153846168</v>
      </c>
      <c r="Q52" s="114">
        <v>6.4102564102564097</v>
      </c>
      <c r="R52" s="114">
        <v>0</v>
      </c>
      <c r="S52" s="114">
        <v>1.2820512820512819</v>
      </c>
      <c r="T52" s="114">
        <v>2.5641025641025639</v>
      </c>
      <c r="U52" s="114">
        <v>56.410256410256409</v>
      </c>
      <c r="V52" s="114">
        <v>12.820512820512819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1</v>
      </c>
      <c r="AF52" s="108">
        <v>0</v>
      </c>
      <c r="AH52" s="108" t="s">
        <v>111</v>
      </c>
      <c r="AJ52" s="115" t="s">
        <v>248</v>
      </c>
      <c r="AK52" s="108" t="s">
        <v>237</v>
      </c>
      <c r="AL52" s="108" t="s">
        <v>187</v>
      </c>
      <c r="AM52" s="108" t="s">
        <v>252</v>
      </c>
      <c r="AN52" s="108" t="s">
        <v>187</v>
      </c>
      <c r="AO52" s="108" t="s">
        <v>253</v>
      </c>
      <c r="AP52" s="108" t="s">
        <v>254</v>
      </c>
      <c r="AQ52" s="108" t="str">
        <f t="shared" si="2"/>
        <v>Oac, Oca;Iac, Ica, Oac, Oca;NVC;Oca, Ica</v>
      </c>
      <c r="AR52" s="108" t="str">
        <f t="shared" si="3"/>
        <v>NVC, Oca;Oca, Oac, NVC²</v>
      </c>
      <c r="AS52" s="108" t="s">
        <v>255</v>
      </c>
      <c r="AU52" s="108">
        <f t="shared" si="24"/>
        <v>7</v>
      </c>
      <c r="AV52" s="108">
        <f t="shared" si="4"/>
        <v>3</v>
      </c>
      <c r="AW52" s="108">
        <f t="shared" si="5"/>
        <v>5</v>
      </c>
      <c r="AX52" s="108">
        <f t="shared" si="6"/>
        <v>7</v>
      </c>
      <c r="AY52" s="108">
        <f t="shared" si="7"/>
        <v>5</v>
      </c>
      <c r="AZ52" s="108">
        <f t="shared" si="8"/>
        <v>7</v>
      </c>
      <c r="BA52" s="100">
        <f t="shared" si="9"/>
        <v>5</v>
      </c>
      <c r="BB52" s="100">
        <f t="shared" si="10"/>
        <v>7</v>
      </c>
      <c r="BD52" s="116">
        <f t="shared" si="11"/>
        <v>1</v>
      </c>
      <c r="BE52" s="116">
        <f t="shared" si="30"/>
        <v>1</v>
      </c>
      <c r="BF52" s="116">
        <f t="shared" si="30"/>
        <v>0</v>
      </c>
      <c r="BG52" s="116">
        <f t="shared" si="30"/>
        <v>1</v>
      </c>
      <c r="BH52" s="116">
        <f t="shared" si="30"/>
        <v>0</v>
      </c>
      <c r="BI52" s="116">
        <f t="shared" si="30"/>
        <v>1</v>
      </c>
      <c r="BJ52" s="116">
        <f t="shared" si="30"/>
        <v>1</v>
      </c>
      <c r="BK52" s="116">
        <f t="shared" si="13"/>
        <v>1</v>
      </c>
      <c r="BL52" s="117"/>
      <c r="BM52" s="116">
        <f t="shared" si="14"/>
        <v>0</v>
      </c>
      <c r="BN52" s="116">
        <f t="shared" si="31"/>
        <v>0</v>
      </c>
      <c r="BO52" s="116">
        <f t="shared" si="31"/>
        <v>0.125</v>
      </c>
      <c r="BP52" s="116">
        <f t="shared" si="31"/>
        <v>0</v>
      </c>
      <c r="BQ52" s="116">
        <f t="shared" si="31"/>
        <v>0.125</v>
      </c>
      <c r="BR52" s="116">
        <f t="shared" si="31"/>
        <v>0</v>
      </c>
      <c r="BS52" s="116">
        <f t="shared" si="31"/>
        <v>0</v>
      </c>
      <c r="BT52" s="116">
        <f t="shared" si="16"/>
        <v>0</v>
      </c>
      <c r="BU52" s="116"/>
      <c r="BV52" s="116">
        <f t="shared" si="32"/>
        <v>0.875</v>
      </c>
      <c r="BW52" s="116">
        <f t="shared" si="32"/>
        <v>0.625</v>
      </c>
      <c r="BX52" s="116">
        <f t="shared" si="32"/>
        <v>0.875</v>
      </c>
      <c r="BY52" s="116">
        <f t="shared" si="32"/>
        <v>0.875</v>
      </c>
      <c r="BZ52" s="116">
        <f t="shared" si="32"/>
        <v>0.875</v>
      </c>
      <c r="CA52" s="116">
        <f t="shared" si="32"/>
        <v>0.875</v>
      </c>
      <c r="CB52" s="116">
        <f t="shared" si="32"/>
        <v>0.75</v>
      </c>
      <c r="CC52" s="116">
        <f t="shared" si="18"/>
        <v>0.875</v>
      </c>
      <c r="CD52" s="116"/>
      <c r="CE52" s="116">
        <f t="shared" si="33"/>
        <v>0.125</v>
      </c>
      <c r="CF52" s="116">
        <f t="shared" si="33"/>
        <v>0.375</v>
      </c>
      <c r="CG52" s="116">
        <f t="shared" si="33"/>
        <v>0.125</v>
      </c>
      <c r="CH52" s="116">
        <f t="shared" si="33"/>
        <v>0.125</v>
      </c>
      <c r="CI52" s="116">
        <f t="shared" si="33"/>
        <v>0.125</v>
      </c>
      <c r="CJ52" s="116">
        <f t="shared" si="33"/>
        <v>0.125</v>
      </c>
      <c r="CK52" s="116">
        <f t="shared" si="33"/>
        <v>0.25</v>
      </c>
      <c r="CL52" s="116">
        <f t="shared" si="20"/>
        <v>0.125</v>
      </c>
      <c r="CN52" s="118">
        <f t="shared" si="34"/>
        <v>0.96875</v>
      </c>
      <c r="CO52" s="118">
        <f t="shared" si="34"/>
        <v>0.90625</v>
      </c>
      <c r="CP52" s="118">
        <f t="shared" si="34"/>
        <v>0.78125</v>
      </c>
      <c r="CQ52" s="118">
        <f t="shared" si="34"/>
        <v>0.96875</v>
      </c>
      <c r="CR52" s="118">
        <f t="shared" si="34"/>
        <v>0.78125</v>
      </c>
      <c r="CS52" s="118">
        <f t="shared" si="34"/>
        <v>0.96875</v>
      </c>
      <c r="CT52" s="118">
        <f t="shared" si="34"/>
        <v>0.9375</v>
      </c>
      <c r="CU52" s="118">
        <f t="shared" si="28"/>
        <v>0.96875</v>
      </c>
      <c r="CV52" s="118"/>
      <c r="CW52" s="118">
        <f t="shared" si="35"/>
        <v>0.96875</v>
      </c>
      <c r="CX52" s="118">
        <f t="shared" si="35"/>
        <v>0.90625</v>
      </c>
      <c r="CY52" s="118" t="b">
        <f t="shared" si="35"/>
        <v>0</v>
      </c>
      <c r="CZ52" s="118">
        <f t="shared" si="35"/>
        <v>0.96875</v>
      </c>
      <c r="DA52" s="118" t="b">
        <f t="shared" si="35"/>
        <v>0</v>
      </c>
      <c r="DB52" s="118">
        <f t="shared" si="35"/>
        <v>0.96875</v>
      </c>
      <c r="DC52" s="118">
        <f t="shared" si="35"/>
        <v>0.9375</v>
      </c>
      <c r="DD52" s="118">
        <f t="shared" si="29"/>
        <v>0.96875</v>
      </c>
      <c r="DF52" s="119">
        <f t="shared" si="36"/>
        <v>0.9375</v>
      </c>
      <c r="DG52" s="119">
        <f t="shared" si="36"/>
        <v>0.8125</v>
      </c>
      <c r="DH52" s="119">
        <f t="shared" si="36"/>
        <v>0.4375</v>
      </c>
      <c r="DI52" s="119">
        <f t="shared" si="36"/>
        <v>0.9375</v>
      </c>
      <c r="DJ52" s="119">
        <f t="shared" si="36"/>
        <v>0.4375</v>
      </c>
      <c r="DK52" s="119">
        <f t="shared" si="36"/>
        <v>0.9375</v>
      </c>
      <c r="DL52" s="119">
        <f t="shared" si="36"/>
        <v>0.875</v>
      </c>
      <c r="DM52" s="119">
        <f t="shared" si="36"/>
        <v>0.9375</v>
      </c>
    </row>
    <row r="53" spans="1:117">
      <c r="A53" s="120">
        <v>51</v>
      </c>
      <c r="B53" s="120" t="s">
        <v>41</v>
      </c>
      <c r="C53" s="113" t="str">
        <f t="shared" si="0"/>
        <v>Oab, Acb</v>
      </c>
      <c r="D53" s="114" t="str">
        <f t="shared" si="27"/>
        <v/>
      </c>
      <c r="E53" s="114">
        <f t="shared" si="27"/>
        <v>1</v>
      </c>
      <c r="F53" s="114">
        <f t="shared" si="27"/>
        <v>19</v>
      </c>
      <c r="G53" s="114">
        <f t="shared" si="26"/>
        <v>36</v>
      </c>
      <c r="H53" s="114" t="str">
        <f t="shared" si="26"/>
        <v/>
      </c>
      <c r="I53" s="114" t="str">
        <f t="shared" si="26"/>
        <v/>
      </c>
      <c r="J53" s="114">
        <f t="shared" si="26"/>
        <v>1</v>
      </c>
      <c r="K53" s="114">
        <f t="shared" si="26"/>
        <v>10</v>
      </c>
      <c r="L53" s="114">
        <f t="shared" si="26"/>
        <v>22</v>
      </c>
      <c r="M53" s="114"/>
      <c r="N53" s="114">
        <v>0</v>
      </c>
      <c r="O53" s="114">
        <v>1.2820512820512819</v>
      </c>
      <c r="P53" s="114">
        <v>19.230769230769234</v>
      </c>
      <c r="Q53" s="114">
        <v>35.897435897435898</v>
      </c>
      <c r="R53" s="114">
        <v>0</v>
      </c>
      <c r="S53" s="114">
        <v>0</v>
      </c>
      <c r="T53" s="114">
        <v>1.2820512820512819</v>
      </c>
      <c r="U53" s="114">
        <v>9.6153846153846168</v>
      </c>
      <c r="V53" s="114">
        <v>22.435897435897438</v>
      </c>
      <c r="X53" s="108">
        <v>0</v>
      </c>
      <c r="Y53" s="108">
        <v>0</v>
      </c>
      <c r="Z53" s="108">
        <v>1</v>
      </c>
      <c r="AA53" s="108">
        <v>1</v>
      </c>
      <c r="AB53" s="108">
        <v>0</v>
      </c>
      <c r="AC53" s="108">
        <v>0</v>
      </c>
      <c r="AD53" s="108">
        <v>0</v>
      </c>
      <c r="AE53" s="108">
        <v>1</v>
      </c>
      <c r="AF53" s="108">
        <v>0</v>
      </c>
      <c r="AH53" s="108" t="s">
        <v>207</v>
      </c>
      <c r="AJ53" s="115" t="s">
        <v>248</v>
      </c>
      <c r="AK53" s="108" t="s">
        <v>237</v>
      </c>
      <c r="AL53" s="108" t="s">
        <v>187</v>
      </c>
      <c r="AM53" s="108" t="s">
        <v>249</v>
      </c>
      <c r="AN53" s="108" t="s">
        <v>275</v>
      </c>
      <c r="AO53" s="108" t="s">
        <v>253</v>
      </c>
      <c r="AP53" s="108" t="s">
        <v>259</v>
      </c>
      <c r="AQ53" s="108" t="str">
        <f t="shared" si="2"/>
        <v>Oac, Oca;Iac, Ica, Oac, Oca;NVC;Oac, Iac</v>
      </c>
      <c r="AR53" s="108" t="str">
        <f t="shared" si="3"/>
        <v>NVC, Oca;Oac², Oca, NVC</v>
      </c>
      <c r="AS53" s="108" t="s">
        <v>182</v>
      </c>
      <c r="AU53" s="108">
        <f t="shared" si="24"/>
        <v>7</v>
      </c>
      <c r="AV53" s="108">
        <f t="shared" si="4"/>
        <v>7</v>
      </c>
      <c r="AW53" s="108">
        <f t="shared" si="5"/>
        <v>1</v>
      </c>
      <c r="AX53" s="108">
        <f t="shared" si="6"/>
        <v>7</v>
      </c>
      <c r="AY53" s="108">
        <f t="shared" si="7"/>
        <v>5</v>
      </c>
      <c r="AZ53" s="108">
        <f t="shared" si="8"/>
        <v>3</v>
      </c>
      <c r="BA53" s="100">
        <f t="shared" si="9"/>
        <v>5</v>
      </c>
      <c r="BB53" s="100">
        <f t="shared" si="10"/>
        <v>5</v>
      </c>
      <c r="BD53" s="116">
        <f t="shared" si="11"/>
        <v>0.66666666666666663</v>
      </c>
      <c r="BE53" s="116">
        <f t="shared" si="30"/>
        <v>1</v>
      </c>
      <c r="BF53" s="116">
        <f t="shared" si="30"/>
        <v>0</v>
      </c>
      <c r="BG53" s="116">
        <f t="shared" si="30"/>
        <v>0.66666666666666663</v>
      </c>
      <c r="BH53" s="116">
        <f t="shared" si="30"/>
        <v>0.66666666666666663</v>
      </c>
      <c r="BI53" s="116">
        <f t="shared" si="30"/>
        <v>0.33333333333333331</v>
      </c>
      <c r="BJ53" s="116">
        <f t="shared" si="30"/>
        <v>0.66666666666666663</v>
      </c>
      <c r="BK53" s="116">
        <f t="shared" si="13"/>
        <v>0.33333333333333331</v>
      </c>
      <c r="BL53" s="117"/>
      <c r="BM53" s="116">
        <f t="shared" si="14"/>
        <v>0.16666666666666666</v>
      </c>
      <c r="BN53" s="116">
        <f t="shared" si="31"/>
        <v>0</v>
      </c>
      <c r="BO53" s="116">
        <f t="shared" si="31"/>
        <v>0.5</v>
      </c>
      <c r="BP53" s="116">
        <f t="shared" si="31"/>
        <v>0.16666666666666666</v>
      </c>
      <c r="BQ53" s="116">
        <f t="shared" si="31"/>
        <v>0.16666666666666666</v>
      </c>
      <c r="BR53" s="116">
        <f t="shared" si="31"/>
        <v>0.33333333333333331</v>
      </c>
      <c r="BS53" s="116">
        <f t="shared" si="31"/>
        <v>0.16666666666666666</v>
      </c>
      <c r="BT53" s="116">
        <f t="shared" si="16"/>
        <v>0.33333333333333331</v>
      </c>
      <c r="BU53" s="116"/>
      <c r="BV53" s="116">
        <f t="shared" si="32"/>
        <v>1</v>
      </c>
      <c r="BW53" s="116">
        <f t="shared" si="32"/>
        <v>0.83333333333333337</v>
      </c>
      <c r="BX53" s="116">
        <f t="shared" si="32"/>
        <v>0.83333333333333337</v>
      </c>
      <c r="BY53" s="116">
        <f t="shared" si="32"/>
        <v>1</v>
      </c>
      <c r="BZ53" s="116">
        <f t="shared" si="32"/>
        <v>0.83333333333333337</v>
      </c>
      <c r="CA53" s="116">
        <f t="shared" si="32"/>
        <v>0.83333333333333337</v>
      </c>
      <c r="CB53" s="116">
        <f t="shared" si="32"/>
        <v>0.83333333333333337</v>
      </c>
      <c r="CC53" s="116">
        <f t="shared" si="18"/>
        <v>1</v>
      </c>
      <c r="CD53" s="116"/>
      <c r="CE53" s="116">
        <f t="shared" si="33"/>
        <v>0</v>
      </c>
      <c r="CF53" s="116">
        <f t="shared" si="33"/>
        <v>0.16666666666666666</v>
      </c>
      <c r="CG53" s="116">
        <f t="shared" si="33"/>
        <v>0.16666666666666666</v>
      </c>
      <c r="CH53" s="116">
        <f t="shared" si="33"/>
        <v>0</v>
      </c>
      <c r="CI53" s="116">
        <f t="shared" si="33"/>
        <v>0.16666666666666666</v>
      </c>
      <c r="CJ53" s="116">
        <f t="shared" si="33"/>
        <v>0.16666666666666666</v>
      </c>
      <c r="CK53" s="116">
        <f t="shared" si="33"/>
        <v>0.16666666666666666</v>
      </c>
      <c r="CL53" s="116">
        <f t="shared" si="20"/>
        <v>0</v>
      </c>
      <c r="CN53" s="118">
        <f t="shared" si="34"/>
        <v>0.91666666666666663</v>
      </c>
      <c r="CO53" s="118">
        <f t="shared" si="34"/>
        <v>0.95833333333333326</v>
      </c>
      <c r="CP53" s="118">
        <f t="shared" si="34"/>
        <v>0.79166666666666674</v>
      </c>
      <c r="CQ53" s="118">
        <f t="shared" si="34"/>
        <v>0.91666666666666663</v>
      </c>
      <c r="CR53" s="118">
        <f t="shared" si="34"/>
        <v>0.83749999999999991</v>
      </c>
      <c r="CS53" s="118">
        <f t="shared" si="34"/>
        <v>0.67499999999999993</v>
      </c>
      <c r="CT53" s="118">
        <f t="shared" si="34"/>
        <v>0.83749999999999991</v>
      </c>
      <c r="CU53" s="118">
        <f t="shared" si="28"/>
        <v>0.83333333333333326</v>
      </c>
      <c r="CV53" s="118"/>
      <c r="CW53" s="118">
        <f t="shared" si="35"/>
        <v>0.91666666666666663</v>
      </c>
      <c r="CX53" s="118">
        <f t="shared" si="35"/>
        <v>0.95833333333333337</v>
      </c>
      <c r="CY53" s="118" t="b">
        <f t="shared" si="35"/>
        <v>0</v>
      </c>
      <c r="CZ53" s="118">
        <f t="shared" si="35"/>
        <v>0.91666666666666663</v>
      </c>
      <c r="DA53" s="118">
        <f t="shared" si="35"/>
        <v>0.81944444444444442</v>
      </c>
      <c r="DB53" s="118">
        <f t="shared" si="35"/>
        <v>0.66666666666666663</v>
      </c>
      <c r="DC53" s="118">
        <f t="shared" si="35"/>
        <v>0.81944444444444442</v>
      </c>
      <c r="DD53" s="118">
        <f t="shared" si="29"/>
        <v>0.83333333333333337</v>
      </c>
      <c r="DF53" s="119">
        <f t="shared" si="36"/>
        <v>0.83333333333333337</v>
      </c>
      <c r="DG53" s="119">
        <f t="shared" si="36"/>
        <v>0.91666666666666663</v>
      </c>
      <c r="DH53" s="119">
        <f t="shared" si="36"/>
        <v>0.41666666666666669</v>
      </c>
      <c r="DI53" s="119">
        <f t="shared" si="36"/>
        <v>0.83333333333333337</v>
      </c>
      <c r="DJ53" s="119">
        <f t="shared" si="36"/>
        <v>0.75</v>
      </c>
      <c r="DK53" s="119">
        <f t="shared" si="36"/>
        <v>0.58333333333333337</v>
      </c>
      <c r="DL53" s="119">
        <f t="shared" si="36"/>
        <v>0.75</v>
      </c>
      <c r="DM53" s="119">
        <f t="shared" si="36"/>
        <v>0.66666666666666663</v>
      </c>
    </row>
    <row r="54" spans="1:117">
      <c r="A54" s="120">
        <v>52</v>
      </c>
      <c r="B54" s="120" t="s">
        <v>18</v>
      </c>
      <c r="C54" s="113" t="str">
        <f t="shared" si="0"/>
        <v>Oba, Abc</v>
      </c>
      <c r="D54" s="114" t="str">
        <f t="shared" si="27"/>
        <v/>
      </c>
      <c r="E54" s="114">
        <f t="shared" si="27"/>
        <v>3</v>
      </c>
      <c r="F54" s="114">
        <f t="shared" si="27"/>
        <v>13</v>
      </c>
      <c r="G54" s="114">
        <f t="shared" si="26"/>
        <v>12</v>
      </c>
      <c r="H54" s="114" t="str">
        <f t="shared" si="26"/>
        <v/>
      </c>
      <c r="I54" s="114" t="str">
        <f t="shared" si="26"/>
        <v/>
      </c>
      <c r="J54" s="114">
        <f t="shared" si="26"/>
        <v>8</v>
      </c>
      <c r="K54" s="114">
        <f t="shared" si="26"/>
        <v>42</v>
      </c>
      <c r="L54" s="114">
        <f t="shared" si="26"/>
        <v>13</v>
      </c>
      <c r="M54" s="114"/>
      <c r="N54" s="114">
        <v>0</v>
      </c>
      <c r="O54" s="114">
        <v>3.2051282051282048</v>
      </c>
      <c r="P54" s="114">
        <v>12.820512820512819</v>
      </c>
      <c r="Q54" s="114">
        <v>12.179487179487179</v>
      </c>
      <c r="R54" s="114">
        <v>0</v>
      </c>
      <c r="S54" s="114">
        <v>0</v>
      </c>
      <c r="T54" s="114">
        <v>7.6923076923076925</v>
      </c>
      <c r="U54" s="114">
        <v>41.666666666666671</v>
      </c>
      <c r="V54" s="114">
        <v>12.820512820512819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1</v>
      </c>
      <c r="AF54" s="108">
        <v>0</v>
      </c>
      <c r="AH54" s="108" t="s">
        <v>207</v>
      </c>
      <c r="AJ54" s="115" t="s">
        <v>248</v>
      </c>
      <c r="AK54" s="108" t="s">
        <v>237</v>
      </c>
      <c r="AL54" s="108" t="s">
        <v>187</v>
      </c>
      <c r="AM54" s="108" t="s">
        <v>252</v>
      </c>
      <c r="AN54" s="108" t="s">
        <v>281</v>
      </c>
      <c r="AO54" s="108" t="s">
        <v>253</v>
      </c>
      <c r="AP54" s="108" t="s">
        <v>257</v>
      </c>
      <c r="AQ54" s="108" t="str">
        <f t="shared" si="2"/>
        <v>Oac, Oca;Iac, Ica, Oac, Oca;NVC;Oca, Ica</v>
      </c>
      <c r="AR54" s="108" t="str">
        <f t="shared" si="3"/>
        <v>NVC, Oca;Oac, Oca², NVC</v>
      </c>
      <c r="AS54" s="108" t="s">
        <v>186</v>
      </c>
      <c r="AU54" s="108">
        <f t="shared" si="24"/>
        <v>7</v>
      </c>
      <c r="AV54" s="108">
        <f t="shared" si="4"/>
        <v>3</v>
      </c>
      <c r="AW54" s="108">
        <f t="shared" si="5"/>
        <v>5</v>
      </c>
      <c r="AX54" s="108">
        <f t="shared" si="6"/>
        <v>7</v>
      </c>
      <c r="AY54" s="108">
        <f t="shared" si="7"/>
        <v>5</v>
      </c>
      <c r="AZ54" s="108">
        <f t="shared" si="8"/>
        <v>7</v>
      </c>
      <c r="BA54" s="100">
        <f t="shared" si="9"/>
        <v>5</v>
      </c>
      <c r="BB54" s="100">
        <f t="shared" si="10"/>
        <v>9</v>
      </c>
      <c r="BD54" s="116">
        <f t="shared" si="11"/>
        <v>1</v>
      </c>
      <c r="BE54" s="116">
        <f t="shared" si="30"/>
        <v>1</v>
      </c>
      <c r="BF54" s="116">
        <f t="shared" si="30"/>
        <v>0</v>
      </c>
      <c r="BG54" s="116">
        <f t="shared" si="30"/>
        <v>1</v>
      </c>
      <c r="BH54" s="116">
        <f t="shared" si="30"/>
        <v>1</v>
      </c>
      <c r="BI54" s="116">
        <f t="shared" si="30"/>
        <v>1</v>
      </c>
      <c r="BJ54" s="116">
        <f t="shared" si="30"/>
        <v>1</v>
      </c>
      <c r="BK54" s="116">
        <f t="shared" si="13"/>
        <v>1</v>
      </c>
      <c r="BL54" s="117"/>
      <c r="BM54" s="116">
        <f t="shared" si="14"/>
        <v>0</v>
      </c>
      <c r="BN54" s="116">
        <f t="shared" si="31"/>
        <v>0</v>
      </c>
      <c r="BO54" s="116">
        <f t="shared" si="31"/>
        <v>0.125</v>
      </c>
      <c r="BP54" s="116">
        <f t="shared" si="31"/>
        <v>0</v>
      </c>
      <c r="BQ54" s="116">
        <f t="shared" si="31"/>
        <v>0</v>
      </c>
      <c r="BR54" s="116">
        <f t="shared" si="31"/>
        <v>0</v>
      </c>
      <c r="BS54" s="116">
        <f t="shared" si="31"/>
        <v>0</v>
      </c>
      <c r="BT54" s="116">
        <f t="shared" si="16"/>
        <v>0</v>
      </c>
      <c r="BU54" s="116"/>
      <c r="BV54" s="116">
        <f t="shared" si="32"/>
        <v>0.875</v>
      </c>
      <c r="BW54" s="116">
        <f t="shared" si="32"/>
        <v>0.625</v>
      </c>
      <c r="BX54" s="116">
        <f t="shared" si="32"/>
        <v>0.875</v>
      </c>
      <c r="BY54" s="116">
        <f t="shared" si="32"/>
        <v>0.875</v>
      </c>
      <c r="BZ54" s="116">
        <f t="shared" si="32"/>
        <v>0.75</v>
      </c>
      <c r="CA54" s="116">
        <f t="shared" si="32"/>
        <v>0.875</v>
      </c>
      <c r="CB54" s="116">
        <f t="shared" si="32"/>
        <v>0.75</v>
      </c>
      <c r="CC54" s="116">
        <f t="shared" si="18"/>
        <v>1</v>
      </c>
      <c r="CD54" s="116"/>
      <c r="CE54" s="116">
        <f t="shared" si="33"/>
        <v>0.125</v>
      </c>
      <c r="CF54" s="116">
        <f t="shared" si="33"/>
        <v>0.375</v>
      </c>
      <c r="CG54" s="116">
        <f t="shared" si="33"/>
        <v>0.125</v>
      </c>
      <c r="CH54" s="116">
        <f t="shared" si="33"/>
        <v>0.125</v>
      </c>
      <c r="CI54" s="116">
        <f t="shared" si="33"/>
        <v>0.25</v>
      </c>
      <c r="CJ54" s="116">
        <f t="shared" si="33"/>
        <v>0.125</v>
      </c>
      <c r="CK54" s="116">
        <f t="shared" si="33"/>
        <v>0.25</v>
      </c>
      <c r="CL54" s="116">
        <f t="shared" si="20"/>
        <v>0</v>
      </c>
      <c r="CN54" s="118">
        <f t="shared" si="34"/>
        <v>0.96875</v>
      </c>
      <c r="CO54" s="118">
        <f t="shared" si="34"/>
        <v>0.90625</v>
      </c>
      <c r="CP54" s="118">
        <f t="shared" si="34"/>
        <v>0.78125</v>
      </c>
      <c r="CQ54" s="118">
        <f t="shared" si="34"/>
        <v>0.96875</v>
      </c>
      <c r="CR54" s="118">
        <f t="shared" si="34"/>
        <v>0.9375</v>
      </c>
      <c r="CS54" s="118">
        <f t="shared" si="34"/>
        <v>0.96875</v>
      </c>
      <c r="CT54" s="118">
        <f t="shared" si="34"/>
        <v>0.9375</v>
      </c>
      <c r="CU54" s="118">
        <f t="shared" si="28"/>
        <v>1</v>
      </c>
      <c r="CV54" s="118"/>
      <c r="CW54" s="118">
        <f t="shared" si="35"/>
        <v>0.96875</v>
      </c>
      <c r="CX54" s="118">
        <f t="shared" si="35"/>
        <v>0.90625</v>
      </c>
      <c r="CY54" s="118" t="b">
        <f t="shared" si="35"/>
        <v>0</v>
      </c>
      <c r="CZ54" s="118">
        <f t="shared" si="35"/>
        <v>0.96875</v>
      </c>
      <c r="DA54" s="118">
        <f t="shared" si="35"/>
        <v>0.9375</v>
      </c>
      <c r="DB54" s="118">
        <f t="shared" si="35"/>
        <v>0.96875</v>
      </c>
      <c r="DC54" s="118">
        <f t="shared" si="35"/>
        <v>0.9375</v>
      </c>
      <c r="DD54" s="118">
        <f t="shared" si="29"/>
        <v>1</v>
      </c>
      <c r="DF54" s="119">
        <f t="shared" si="36"/>
        <v>0.9375</v>
      </c>
      <c r="DG54" s="119">
        <f t="shared" si="36"/>
        <v>0.8125</v>
      </c>
      <c r="DH54" s="119">
        <f t="shared" si="36"/>
        <v>0.4375</v>
      </c>
      <c r="DI54" s="119">
        <f t="shared" si="36"/>
        <v>0.9375</v>
      </c>
      <c r="DJ54" s="119">
        <f t="shared" si="36"/>
        <v>0.875</v>
      </c>
      <c r="DK54" s="119">
        <f t="shared" si="36"/>
        <v>0.9375</v>
      </c>
      <c r="DL54" s="119">
        <f t="shared" si="36"/>
        <v>0.875</v>
      </c>
      <c r="DM54" s="119">
        <f t="shared" si="36"/>
        <v>1</v>
      </c>
    </row>
    <row r="55" spans="1:117">
      <c r="A55" s="120">
        <v>57</v>
      </c>
      <c r="B55" s="120" t="s">
        <v>76</v>
      </c>
      <c r="C55" s="113" t="str">
        <f t="shared" si="0"/>
        <v>Oab, Ebc</v>
      </c>
      <c r="D55" s="114" t="str">
        <f t="shared" si="27"/>
        <v/>
      </c>
      <c r="E55" s="114">
        <f t="shared" si="27"/>
        <v>10</v>
      </c>
      <c r="F55" s="114">
        <f t="shared" si="27"/>
        <v>17</v>
      </c>
      <c r="G55" s="114">
        <f t="shared" si="26"/>
        <v>22</v>
      </c>
      <c r="H55" s="114" t="str">
        <f t="shared" si="26"/>
        <v/>
      </c>
      <c r="I55" s="114">
        <f t="shared" si="26"/>
        <v>5</v>
      </c>
      <c r="J55" s="114">
        <f t="shared" si="26"/>
        <v>3</v>
      </c>
      <c r="K55" s="114">
        <f t="shared" si="26"/>
        <v>2</v>
      </c>
      <c r="L55" s="114">
        <f t="shared" si="26"/>
        <v>37</v>
      </c>
      <c r="M55" s="114"/>
      <c r="N55" s="114">
        <v>0</v>
      </c>
      <c r="O55" s="114">
        <v>9.6153846153846168</v>
      </c>
      <c r="P55" s="114">
        <v>17.307692307692307</v>
      </c>
      <c r="Q55" s="114">
        <v>21.794871794871796</v>
      </c>
      <c r="R55" s="114">
        <v>0</v>
      </c>
      <c r="S55" s="114">
        <v>5.1282051282051277</v>
      </c>
      <c r="T55" s="114">
        <v>2.5641025641025639</v>
      </c>
      <c r="U55" s="114">
        <v>1.9230769230769231</v>
      </c>
      <c r="V55" s="114">
        <v>37.179487179487182</v>
      </c>
      <c r="X55" s="108">
        <v>0</v>
      </c>
      <c r="Y55" s="108">
        <v>0</v>
      </c>
      <c r="Z55" s="108">
        <v>0</v>
      </c>
      <c r="AA55" s="108">
        <v>1</v>
      </c>
      <c r="AB55" s="108">
        <v>0</v>
      </c>
      <c r="AC55" s="108">
        <v>0</v>
      </c>
      <c r="AD55" s="108">
        <v>0</v>
      </c>
      <c r="AE55" s="108">
        <v>0</v>
      </c>
      <c r="AF55" s="108">
        <v>1</v>
      </c>
      <c r="AH55" s="108" t="s">
        <v>111</v>
      </c>
      <c r="AJ55" s="115" t="s">
        <v>248</v>
      </c>
      <c r="AK55" s="108" t="s">
        <v>222</v>
      </c>
      <c r="AL55" s="108" t="s">
        <v>187</v>
      </c>
      <c r="AM55" s="108" t="s">
        <v>249</v>
      </c>
      <c r="AN55" s="108" t="s">
        <v>187</v>
      </c>
      <c r="AO55" s="108" t="s">
        <v>258</v>
      </c>
      <c r="AP55" s="108" t="s">
        <v>272</v>
      </c>
      <c r="AQ55" s="108" t="str">
        <f t="shared" si="2"/>
        <v>Oac, Oca;Eac, Eca;NVC;Oac, Iac</v>
      </c>
      <c r="AR55" s="108" t="str">
        <f t="shared" si="3"/>
        <v>NVC, Oac;Eac, Eca, Oac, Oca, NVC³</v>
      </c>
      <c r="AS55" s="108" t="s">
        <v>251</v>
      </c>
      <c r="AU55" s="108">
        <f t="shared" si="24"/>
        <v>5</v>
      </c>
      <c r="AV55" s="108">
        <f t="shared" si="4"/>
        <v>1</v>
      </c>
      <c r="AW55" s="108">
        <f t="shared" si="5"/>
        <v>7</v>
      </c>
      <c r="AX55" s="108">
        <f t="shared" si="6"/>
        <v>5</v>
      </c>
      <c r="AY55" s="108">
        <f t="shared" si="7"/>
        <v>7</v>
      </c>
      <c r="AZ55" s="108">
        <f t="shared" si="8"/>
        <v>9</v>
      </c>
      <c r="BA55" s="100">
        <f t="shared" si="9"/>
        <v>3</v>
      </c>
      <c r="BB55" s="100">
        <f t="shared" si="10"/>
        <v>9</v>
      </c>
      <c r="BD55" s="116">
        <f t="shared" si="11"/>
        <v>0.5</v>
      </c>
      <c r="BE55" s="116">
        <f t="shared" si="30"/>
        <v>0</v>
      </c>
      <c r="BF55" s="116">
        <f t="shared" si="30"/>
        <v>0.5</v>
      </c>
      <c r="BG55" s="116">
        <f t="shared" si="30"/>
        <v>0.5</v>
      </c>
      <c r="BH55" s="116">
        <f t="shared" si="30"/>
        <v>0.5</v>
      </c>
      <c r="BI55" s="116">
        <f t="shared" si="30"/>
        <v>1</v>
      </c>
      <c r="BJ55" s="116">
        <f t="shared" si="30"/>
        <v>1</v>
      </c>
      <c r="BK55" s="116">
        <f t="shared" si="13"/>
        <v>1</v>
      </c>
      <c r="BL55" s="117"/>
      <c r="BM55" s="116">
        <f t="shared" si="14"/>
        <v>0.14285714285714285</v>
      </c>
      <c r="BN55" s="116">
        <f t="shared" si="31"/>
        <v>0.2857142857142857</v>
      </c>
      <c r="BO55" s="116">
        <f t="shared" si="31"/>
        <v>0.14285714285714285</v>
      </c>
      <c r="BP55" s="116">
        <f t="shared" si="31"/>
        <v>0.14285714285714285</v>
      </c>
      <c r="BQ55" s="116">
        <f t="shared" si="31"/>
        <v>0.14285714285714285</v>
      </c>
      <c r="BR55" s="116">
        <f t="shared" si="31"/>
        <v>0</v>
      </c>
      <c r="BS55" s="116">
        <f t="shared" si="31"/>
        <v>0</v>
      </c>
      <c r="BT55" s="116">
        <f t="shared" si="16"/>
        <v>0</v>
      </c>
      <c r="BU55" s="116"/>
      <c r="BV55" s="116">
        <f t="shared" si="32"/>
        <v>0.8571428571428571</v>
      </c>
      <c r="BW55" s="116">
        <f t="shared" si="32"/>
        <v>0.7142857142857143</v>
      </c>
      <c r="BX55" s="116">
        <f t="shared" si="32"/>
        <v>1</v>
      </c>
      <c r="BY55" s="116">
        <f t="shared" si="32"/>
        <v>0.8571428571428571</v>
      </c>
      <c r="BZ55" s="116">
        <f t="shared" si="32"/>
        <v>1</v>
      </c>
      <c r="CA55" s="116">
        <f t="shared" si="32"/>
        <v>1</v>
      </c>
      <c r="CB55" s="116">
        <f t="shared" si="32"/>
        <v>0.5714285714285714</v>
      </c>
      <c r="CC55" s="116">
        <f t="shared" si="18"/>
        <v>1</v>
      </c>
      <c r="CD55" s="116"/>
      <c r="CE55" s="116">
        <f t="shared" si="33"/>
        <v>0.14285714285714285</v>
      </c>
      <c r="CF55" s="116">
        <f t="shared" si="33"/>
        <v>0.2857142857142857</v>
      </c>
      <c r="CG55" s="116">
        <f t="shared" si="33"/>
        <v>0</v>
      </c>
      <c r="CH55" s="116">
        <f t="shared" si="33"/>
        <v>0.14285714285714285</v>
      </c>
      <c r="CI55" s="116">
        <f t="shared" si="33"/>
        <v>0</v>
      </c>
      <c r="CJ55" s="116">
        <f t="shared" si="33"/>
        <v>0</v>
      </c>
      <c r="CK55" s="116">
        <f t="shared" si="33"/>
        <v>0.42857142857142855</v>
      </c>
      <c r="CL55" s="116">
        <f t="shared" si="20"/>
        <v>0</v>
      </c>
      <c r="CN55" s="118">
        <f t="shared" si="34"/>
        <v>0.78273809523809523</v>
      </c>
      <c r="CO55" s="118">
        <f t="shared" si="34"/>
        <v>0.8214285714285714</v>
      </c>
      <c r="CP55" s="118">
        <f t="shared" si="34"/>
        <v>0.875</v>
      </c>
      <c r="CQ55" s="118">
        <f t="shared" si="34"/>
        <v>0.78273809523809523</v>
      </c>
      <c r="CR55" s="118">
        <f t="shared" si="34"/>
        <v>0.875</v>
      </c>
      <c r="CS55" s="118">
        <f t="shared" si="34"/>
        <v>1</v>
      </c>
      <c r="CT55" s="118">
        <f t="shared" si="34"/>
        <v>0.89285714285714279</v>
      </c>
      <c r="CU55" s="118">
        <f t="shared" si="28"/>
        <v>1</v>
      </c>
      <c r="CV55" s="118"/>
      <c r="CW55" s="118">
        <f t="shared" si="35"/>
        <v>0.7678571428571429</v>
      </c>
      <c r="CX55" s="118" t="b">
        <f t="shared" si="35"/>
        <v>0</v>
      </c>
      <c r="CY55" s="118">
        <f t="shared" si="35"/>
        <v>0.875</v>
      </c>
      <c r="CZ55" s="118">
        <f t="shared" si="35"/>
        <v>0.7678571428571429</v>
      </c>
      <c r="DA55" s="118">
        <f t="shared" si="35"/>
        <v>0.875</v>
      </c>
      <c r="DB55" s="118">
        <f t="shared" si="35"/>
        <v>1</v>
      </c>
      <c r="DC55" s="118">
        <f t="shared" si="35"/>
        <v>0.89285714285714279</v>
      </c>
      <c r="DD55" s="118">
        <f t="shared" si="29"/>
        <v>1</v>
      </c>
      <c r="DF55" s="119">
        <f t="shared" si="36"/>
        <v>0.67857142857142849</v>
      </c>
      <c r="DG55" s="119">
        <f t="shared" si="36"/>
        <v>0.35714285714285715</v>
      </c>
      <c r="DH55" s="119">
        <f t="shared" si="36"/>
        <v>0.75</v>
      </c>
      <c r="DI55" s="119">
        <f t="shared" si="36"/>
        <v>0.67857142857142849</v>
      </c>
      <c r="DJ55" s="119">
        <f t="shared" si="36"/>
        <v>0.75</v>
      </c>
      <c r="DK55" s="119">
        <f t="shared" si="36"/>
        <v>1</v>
      </c>
      <c r="DL55" s="119">
        <f t="shared" si="36"/>
        <v>0.7857142857142857</v>
      </c>
      <c r="DM55" s="119">
        <f t="shared" si="36"/>
        <v>1</v>
      </c>
    </row>
    <row r="56" spans="1:117">
      <c r="A56" s="120">
        <v>58</v>
      </c>
      <c r="B56" s="120" t="s">
        <v>66</v>
      </c>
      <c r="C56" s="113" t="str">
        <f t="shared" si="0"/>
        <v>Oba, Ecb</v>
      </c>
      <c r="D56" s="114" t="str">
        <f t="shared" si="27"/>
        <v/>
      </c>
      <c r="E56" s="114">
        <f t="shared" si="27"/>
        <v>10</v>
      </c>
      <c r="F56" s="114">
        <f t="shared" si="27"/>
        <v>4</v>
      </c>
      <c r="G56" s="114">
        <f t="shared" si="26"/>
        <v>3</v>
      </c>
      <c r="H56" s="114" t="str">
        <f t="shared" si="26"/>
        <v/>
      </c>
      <c r="I56" s="114">
        <f t="shared" si="26"/>
        <v>18</v>
      </c>
      <c r="J56" s="114">
        <f t="shared" si="26"/>
        <v>2</v>
      </c>
      <c r="K56" s="114">
        <f t="shared" si="26"/>
        <v>6</v>
      </c>
      <c r="L56" s="114">
        <f t="shared" si="26"/>
        <v>51</v>
      </c>
      <c r="M56" s="114"/>
      <c r="N56" s="114">
        <v>0</v>
      </c>
      <c r="O56" s="114">
        <v>10.256410256410255</v>
      </c>
      <c r="P56" s="114">
        <v>3.8461538461538463</v>
      </c>
      <c r="Q56" s="114">
        <v>3.2051282051282048</v>
      </c>
      <c r="R56" s="114">
        <v>0</v>
      </c>
      <c r="S56" s="114">
        <v>17.948717948717949</v>
      </c>
      <c r="T56" s="114">
        <v>1.9230769230769231</v>
      </c>
      <c r="U56" s="114">
        <v>5.7692307692307692</v>
      </c>
      <c r="V56" s="114">
        <v>50.641025641025635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1</v>
      </c>
      <c r="AH56" s="108" t="s">
        <v>111</v>
      </c>
      <c r="AJ56" s="115" t="s">
        <v>248</v>
      </c>
      <c r="AK56" s="108" t="s">
        <v>222</v>
      </c>
      <c r="AL56" s="108" t="s">
        <v>187</v>
      </c>
      <c r="AM56" s="108" t="s">
        <v>252</v>
      </c>
      <c r="AN56" s="108" t="s">
        <v>187</v>
      </c>
      <c r="AO56" s="108" t="s">
        <v>253</v>
      </c>
      <c r="AP56" s="108" t="s">
        <v>273</v>
      </c>
      <c r="AQ56" s="108" t="str">
        <f t="shared" si="2"/>
        <v>Oac, Oca;Eac, Eca;NVC;Oca, Ica</v>
      </c>
      <c r="AR56" s="108" t="str">
        <f t="shared" si="3"/>
        <v>NVC, Oca;Eca, Eac, Oca, Oac, NVC³</v>
      </c>
      <c r="AS56" s="108" t="s">
        <v>255</v>
      </c>
      <c r="AU56" s="108">
        <f t="shared" si="24"/>
        <v>3</v>
      </c>
      <c r="AV56" s="108">
        <f t="shared" si="4"/>
        <v>3</v>
      </c>
      <c r="AW56" s="108">
        <f t="shared" si="5"/>
        <v>9</v>
      </c>
      <c r="AX56" s="108">
        <f t="shared" si="6"/>
        <v>3</v>
      </c>
      <c r="AY56" s="108">
        <f t="shared" si="7"/>
        <v>9</v>
      </c>
      <c r="AZ56" s="108">
        <f t="shared" si="8"/>
        <v>7</v>
      </c>
      <c r="BA56" s="100">
        <f t="shared" si="9"/>
        <v>1</v>
      </c>
      <c r="BB56" s="100">
        <f t="shared" si="10"/>
        <v>7</v>
      </c>
      <c r="BD56" s="116">
        <f t="shared" si="11"/>
        <v>0</v>
      </c>
      <c r="BE56" s="116">
        <f t="shared" si="30"/>
        <v>0</v>
      </c>
      <c r="BF56" s="116">
        <f t="shared" si="30"/>
        <v>1</v>
      </c>
      <c r="BG56" s="116">
        <f t="shared" si="30"/>
        <v>0</v>
      </c>
      <c r="BH56" s="116">
        <f t="shared" si="30"/>
        <v>1</v>
      </c>
      <c r="BI56" s="116">
        <f t="shared" si="30"/>
        <v>1</v>
      </c>
      <c r="BJ56" s="116">
        <f t="shared" si="30"/>
        <v>1</v>
      </c>
      <c r="BK56" s="116">
        <f t="shared" si="13"/>
        <v>1</v>
      </c>
      <c r="BL56" s="117"/>
      <c r="BM56" s="116">
        <f t="shared" si="14"/>
        <v>0.125</v>
      </c>
      <c r="BN56" s="116">
        <f t="shared" si="31"/>
        <v>0.125</v>
      </c>
      <c r="BO56" s="116">
        <f t="shared" si="31"/>
        <v>0</v>
      </c>
      <c r="BP56" s="116">
        <f t="shared" si="31"/>
        <v>0.125</v>
      </c>
      <c r="BQ56" s="116">
        <f t="shared" si="31"/>
        <v>0</v>
      </c>
      <c r="BR56" s="116">
        <f t="shared" si="31"/>
        <v>0</v>
      </c>
      <c r="BS56" s="116">
        <f t="shared" si="31"/>
        <v>0</v>
      </c>
      <c r="BT56" s="116">
        <f t="shared" si="16"/>
        <v>0</v>
      </c>
      <c r="BU56" s="116"/>
      <c r="BV56" s="116">
        <f t="shared" si="32"/>
        <v>0.75</v>
      </c>
      <c r="BW56" s="116">
        <f t="shared" si="32"/>
        <v>0.75</v>
      </c>
      <c r="BX56" s="116">
        <f t="shared" si="32"/>
        <v>1</v>
      </c>
      <c r="BY56" s="116">
        <f t="shared" si="32"/>
        <v>0.75</v>
      </c>
      <c r="BZ56" s="116">
        <f t="shared" si="32"/>
        <v>1</v>
      </c>
      <c r="CA56" s="116">
        <f t="shared" si="32"/>
        <v>0.875</v>
      </c>
      <c r="CB56" s="116">
        <f t="shared" si="32"/>
        <v>0.5</v>
      </c>
      <c r="CC56" s="116">
        <f t="shared" si="18"/>
        <v>0.875</v>
      </c>
      <c r="CD56" s="116"/>
      <c r="CE56" s="116">
        <f t="shared" si="33"/>
        <v>0.25</v>
      </c>
      <c r="CF56" s="116">
        <f t="shared" si="33"/>
        <v>0.25</v>
      </c>
      <c r="CG56" s="116">
        <f t="shared" si="33"/>
        <v>0</v>
      </c>
      <c r="CH56" s="116">
        <f t="shared" si="33"/>
        <v>0.25</v>
      </c>
      <c r="CI56" s="116">
        <f t="shared" si="33"/>
        <v>0</v>
      </c>
      <c r="CJ56" s="116">
        <f t="shared" si="33"/>
        <v>0.125</v>
      </c>
      <c r="CK56" s="116">
        <f t="shared" si="33"/>
        <v>0.5</v>
      </c>
      <c r="CL56" s="116">
        <f t="shared" si="20"/>
        <v>0.125</v>
      </c>
      <c r="CN56" s="118">
        <f t="shared" si="34"/>
        <v>0.8125</v>
      </c>
      <c r="CO56" s="118">
        <f t="shared" si="34"/>
        <v>0.8125</v>
      </c>
      <c r="CP56" s="118">
        <f t="shared" si="34"/>
        <v>1</v>
      </c>
      <c r="CQ56" s="118">
        <f t="shared" si="34"/>
        <v>0.8125</v>
      </c>
      <c r="CR56" s="118">
        <f t="shared" si="34"/>
        <v>1</v>
      </c>
      <c r="CS56" s="118">
        <f t="shared" si="34"/>
        <v>0.96875</v>
      </c>
      <c r="CT56" s="118">
        <f t="shared" si="34"/>
        <v>0.875</v>
      </c>
      <c r="CU56" s="118">
        <f t="shared" si="28"/>
        <v>0.96875</v>
      </c>
      <c r="CV56" s="118"/>
      <c r="CW56" s="118" t="b">
        <f t="shared" si="35"/>
        <v>0</v>
      </c>
      <c r="CX56" s="118" t="b">
        <f t="shared" si="35"/>
        <v>0</v>
      </c>
      <c r="CY56" s="118">
        <f t="shared" si="35"/>
        <v>1</v>
      </c>
      <c r="CZ56" s="118" t="b">
        <f t="shared" si="35"/>
        <v>0</v>
      </c>
      <c r="DA56" s="118">
        <f t="shared" si="35"/>
        <v>1</v>
      </c>
      <c r="DB56" s="118">
        <f t="shared" si="35"/>
        <v>0.96875</v>
      </c>
      <c r="DC56" s="118">
        <f t="shared" si="35"/>
        <v>0.875</v>
      </c>
      <c r="DD56" s="118">
        <f t="shared" si="29"/>
        <v>0.96875</v>
      </c>
      <c r="DF56" s="119">
        <f t="shared" si="36"/>
        <v>0.375</v>
      </c>
      <c r="DG56" s="119">
        <f t="shared" si="36"/>
        <v>0.375</v>
      </c>
      <c r="DH56" s="119">
        <f t="shared" si="36"/>
        <v>1</v>
      </c>
      <c r="DI56" s="119">
        <f t="shared" si="36"/>
        <v>0.375</v>
      </c>
      <c r="DJ56" s="119">
        <f t="shared" si="36"/>
        <v>1</v>
      </c>
      <c r="DK56" s="119">
        <f t="shared" si="36"/>
        <v>0.9375</v>
      </c>
      <c r="DL56" s="119">
        <f t="shared" si="36"/>
        <v>0.75</v>
      </c>
      <c r="DM56" s="119">
        <f t="shared" si="36"/>
        <v>0.9375</v>
      </c>
    </row>
    <row r="57" spans="1:117">
      <c r="A57" s="120">
        <v>59</v>
      </c>
      <c r="B57" s="120" t="s">
        <v>77</v>
      </c>
      <c r="C57" s="113" t="str">
        <f t="shared" si="0"/>
        <v>Oab, Ecb</v>
      </c>
      <c r="D57" s="114" t="str">
        <f t="shared" si="27"/>
        <v/>
      </c>
      <c r="E57" s="114">
        <f t="shared" si="27"/>
        <v>11</v>
      </c>
      <c r="F57" s="114">
        <f t="shared" si="27"/>
        <v>3</v>
      </c>
      <c r="G57" s="114">
        <f t="shared" si="26"/>
        <v>13</v>
      </c>
      <c r="H57" s="114" t="str">
        <f t="shared" si="26"/>
        <v/>
      </c>
      <c r="I57" s="114">
        <f t="shared" si="26"/>
        <v>15</v>
      </c>
      <c r="J57" s="114" t="str">
        <f t="shared" si="26"/>
        <v/>
      </c>
      <c r="K57" s="114">
        <f t="shared" si="26"/>
        <v>3</v>
      </c>
      <c r="L57" s="114">
        <f t="shared" si="26"/>
        <v>47</v>
      </c>
      <c r="M57" s="114"/>
      <c r="N57" s="114">
        <v>0</v>
      </c>
      <c r="O57" s="114">
        <v>10.897435897435898</v>
      </c>
      <c r="P57" s="114">
        <v>2.5641025641025639</v>
      </c>
      <c r="Q57" s="114">
        <v>13.461538461538462</v>
      </c>
      <c r="R57" s="114">
        <v>0</v>
      </c>
      <c r="S57" s="114">
        <v>14.743589743589745</v>
      </c>
      <c r="T57" s="114">
        <v>0</v>
      </c>
      <c r="U57" s="114">
        <v>3.2051282051282048</v>
      </c>
      <c r="V57" s="114">
        <v>47.435897435897431</v>
      </c>
      <c r="X57" s="108">
        <v>0</v>
      </c>
      <c r="Y57" s="108">
        <v>0</v>
      </c>
      <c r="Z57" s="108">
        <v>0</v>
      </c>
      <c r="AA57" s="108">
        <v>1</v>
      </c>
      <c r="AB57" s="108">
        <v>0</v>
      </c>
      <c r="AC57" s="108">
        <v>0</v>
      </c>
      <c r="AD57" s="108">
        <v>0</v>
      </c>
      <c r="AE57" s="108">
        <v>0</v>
      </c>
      <c r="AF57" s="108">
        <v>1</v>
      </c>
      <c r="AH57" s="108" t="s">
        <v>111</v>
      </c>
      <c r="AJ57" s="115" t="s">
        <v>248</v>
      </c>
      <c r="AK57" s="108" t="s">
        <v>222</v>
      </c>
      <c r="AL57" s="108" t="s">
        <v>187</v>
      </c>
      <c r="AM57" s="108" t="s">
        <v>249</v>
      </c>
      <c r="AN57" s="108" t="s">
        <v>187</v>
      </c>
      <c r="AO57" s="108" t="s">
        <v>253</v>
      </c>
      <c r="AP57" s="108" t="s">
        <v>272</v>
      </c>
      <c r="AQ57" s="108" t="str">
        <f t="shared" si="2"/>
        <v>Oac, Oca;Eac, Eca;NVC;Oac, Iac</v>
      </c>
      <c r="AR57" s="108" t="str">
        <f t="shared" si="3"/>
        <v>NVC, Oca;Eac, Eca, Oac, Oca, NVC³</v>
      </c>
      <c r="AS57" s="108" t="s">
        <v>251</v>
      </c>
      <c r="AU57" s="108">
        <f t="shared" si="24"/>
        <v>5</v>
      </c>
      <c r="AV57" s="108">
        <f t="shared" si="4"/>
        <v>1</v>
      </c>
      <c r="AW57" s="108">
        <f t="shared" si="5"/>
        <v>7</v>
      </c>
      <c r="AX57" s="108">
        <f t="shared" si="6"/>
        <v>5</v>
      </c>
      <c r="AY57" s="108">
        <f t="shared" si="7"/>
        <v>7</v>
      </c>
      <c r="AZ57" s="108">
        <f t="shared" si="8"/>
        <v>5</v>
      </c>
      <c r="BA57" s="100">
        <f t="shared" si="9"/>
        <v>3</v>
      </c>
      <c r="BB57" s="100">
        <f t="shared" si="10"/>
        <v>9</v>
      </c>
      <c r="BD57" s="116">
        <f t="shared" si="11"/>
        <v>0.5</v>
      </c>
      <c r="BE57" s="116">
        <f t="shared" si="30"/>
        <v>0</v>
      </c>
      <c r="BF57" s="116">
        <f t="shared" si="30"/>
        <v>0.5</v>
      </c>
      <c r="BG57" s="116">
        <f t="shared" si="30"/>
        <v>0.5</v>
      </c>
      <c r="BH57" s="116">
        <f t="shared" si="30"/>
        <v>0.5</v>
      </c>
      <c r="BI57" s="116">
        <f t="shared" si="30"/>
        <v>0.5</v>
      </c>
      <c r="BJ57" s="116">
        <f t="shared" si="30"/>
        <v>1</v>
      </c>
      <c r="BK57" s="116">
        <f t="shared" si="13"/>
        <v>1</v>
      </c>
      <c r="BL57" s="117"/>
      <c r="BM57" s="116">
        <f t="shared" si="14"/>
        <v>0.14285714285714285</v>
      </c>
      <c r="BN57" s="116">
        <f t="shared" si="31"/>
        <v>0.2857142857142857</v>
      </c>
      <c r="BO57" s="116">
        <f t="shared" si="31"/>
        <v>0.14285714285714285</v>
      </c>
      <c r="BP57" s="116">
        <f t="shared" si="31"/>
        <v>0.14285714285714285</v>
      </c>
      <c r="BQ57" s="116">
        <f t="shared" si="31"/>
        <v>0.14285714285714285</v>
      </c>
      <c r="BR57" s="116">
        <f t="shared" si="31"/>
        <v>0.14285714285714285</v>
      </c>
      <c r="BS57" s="116">
        <f t="shared" si="31"/>
        <v>0</v>
      </c>
      <c r="BT57" s="116">
        <f t="shared" si="16"/>
        <v>0</v>
      </c>
      <c r="BU57" s="116"/>
      <c r="BV57" s="116">
        <f t="shared" si="32"/>
        <v>0.8571428571428571</v>
      </c>
      <c r="BW57" s="116">
        <f t="shared" si="32"/>
        <v>0.7142857142857143</v>
      </c>
      <c r="BX57" s="116">
        <f t="shared" si="32"/>
        <v>1</v>
      </c>
      <c r="BY57" s="116">
        <f t="shared" si="32"/>
        <v>0.8571428571428571</v>
      </c>
      <c r="BZ57" s="116">
        <f t="shared" si="32"/>
        <v>1</v>
      </c>
      <c r="CA57" s="116">
        <f t="shared" si="32"/>
        <v>0.8571428571428571</v>
      </c>
      <c r="CB57" s="116">
        <f t="shared" si="32"/>
        <v>0.5714285714285714</v>
      </c>
      <c r="CC57" s="116">
        <f t="shared" si="18"/>
        <v>1</v>
      </c>
      <c r="CD57" s="116"/>
      <c r="CE57" s="116">
        <f t="shared" si="33"/>
        <v>0.14285714285714285</v>
      </c>
      <c r="CF57" s="116">
        <f t="shared" si="33"/>
        <v>0.2857142857142857</v>
      </c>
      <c r="CG57" s="116">
        <f t="shared" si="33"/>
        <v>0</v>
      </c>
      <c r="CH57" s="116">
        <f t="shared" si="33"/>
        <v>0.14285714285714285</v>
      </c>
      <c r="CI57" s="116">
        <f t="shared" si="33"/>
        <v>0</v>
      </c>
      <c r="CJ57" s="116">
        <f t="shared" si="33"/>
        <v>0.14285714285714285</v>
      </c>
      <c r="CK57" s="116">
        <f t="shared" si="33"/>
        <v>0.42857142857142855</v>
      </c>
      <c r="CL57" s="116">
        <f t="shared" si="20"/>
        <v>0</v>
      </c>
      <c r="CN57" s="118">
        <f t="shared" si="34"/>
        <v>0.78273809523809523</v>
      </c>
      <c r="CO57" s="118">
        <f t="shared" si="34"/>
        <v>0.8214285714285714</v>
      </c>
      <c r="CP57" s="118">
        <f t="shared" si="34"/>
        <v>0.875</v>
      </c>
      <c r="CQ57" s="118">
        <f t="shared" si="34"/>
        <v>0.78273809523809523</v>
      </c>
      <c r="CR57" s="118">
        <f t="shared" si="34"/>
        <v>0.875</v>
      </c>
      <c r="CS57" s="118">
        <f t="shared" si="34"/>
        <v>0.78273809523809523</v>
      </c>
      <c r="CT57" s="118">
        <f t="shared" si="34"/>
        <v>0.89285714285714279</v>
      </c>
      <c r="CU57" s="118">
        <f t="shared" si="28"/>
        <v>1</v>
      </c>
      <c r="CV57" s="118"/>
      <c r="CW57" s="118">
        <f t="shared" si="35"/>
        <v>0.7678571428571429</v>
      </c>
      <c r="CX57" s="118" t="b">
        <f t="shared" si="35"/>
        <v>0</v>
      </c>
      <c r="CY57" s="118">
        <f t="shared" si="35"/>
        <v>0.875</v>
      </c>
      <c r="CZ57" s="118">
        <f t="shared" si="35"/>
        <v>0.7678571428571429</v>
      </c>
      <c r="DA57" s="118">
        <f t="shared" si="35"/>
        <v>0.875</v>
      </c>
      <c r="DB57" s="118">
        <f t="shared" si="35"/>
        <v>0.7678571428571429</v>
      </c>
      <c r="DC57" s="118">
        <f t="shared" si="35"/>
        <v>0.89285714285714279</v>
      </c>
      <c r="DD57" s="118">
        <f t="shared" si="29"/>
        <v>1</v>
      </c>
      <c r="DF57" s="119">
        <f t="shared" si="36"/>
        <v>0.67857142857142849</v>
      </c>
      <c r="DG57" s="119">
        <f t="shared" si="36"/>
        <v>0.35714285714285715</v>
      </c>
      <c r="DH57" s="119">
        <f t="shared" si="36"/>
        <v>0.75</v>
      </c>
      <c r="DI57" s="119">
        <f t="shared" si="36"/>
        <v>0.67857142857142849</v>
      </c>
      <c r="DJ57" s="119">
        <f t="shared" si="36"/>
        <v>0.75</v>
      </c>
      <c r="DK57" s="119">
        <f t="shared" si="36"/>
        <v>0.67857142857142849</v>
      </c>
      <c r="DL57" s="119">
        <f t="shared" si="36"/>
        <v>0.7857142857142857</v>
      </c>
      <c r="DM57" s="119">
        <f t="shared" si="36"/>
        <v>1</v>
      </c>
    </row>
    <row r="58" spans="1:117">
      <c r="A58" s="120">
        <v>60</v>
      </c>
      <c r="B58" s="120" t="s">
        <v>75</v>
      </c>
      <c r="C58" s="113" t="str">
        <f t="shared" si="0"/>
        <v>Oba, Ebc</v>
      </c>
      <c r="D58" s="114" t="str">
        <f t="shared" si="27"/>
        <v/>
      </c>
      <c r="E58" s="114">
        <f t="shared" si="27"/>
        <v>7</v>
      </c>
      <c r="F58" s="114">
        <f t="shared" si="27"/>
        <v>4</v>
      </c>
      <c r="G58" s="114">
        <f t="shared" si="26"/>
        <v>13</v>
      </c>
      <c r="H58" s="114" t="str">
        <f t="shared" si="26"/>
        <v/>
      </c>
      <c r="I58" s="114">
        <f t="shared" si="26"/>
        <v>11</v>
      </c>
      <c r="J58" s="114" t="str">
        <f t="shared" si="26"/>
        <v/>
      </c>
      <c r="K58" s="114">
        <f t="shared" si="26"/>
        <v>6</v>
      </c>
      <c r="L58" s="114">
        <f t="shared" si="26"/>
        <v>49</v>
      </c>
      <c r="M58" s="114"/>
      <c r="N58" s="114">
        <v>0</v>
      </c>
      <c r="O58" s="114">
        <v>7.0512820512820511</v>
      </c>
      <c r="P58" s="114">
        <v>3.8461538461538463</v>
      </c>
      <c r="Q58" s="114">
        <v>12.820512820512819</v>
      </c>
      <c r="R58" s="114">
        <v>0</v>
      </c>
      <c r="S58" s="114">
        <v>10.897435897435898</v>
      </c>
      <c r="T58" s="114">
        <v>0</v>
      </c>
      <c r="U58" s="114">
        <v>6.4102564102564097</v>
      </c>
      <c r="V58" s="114">
        <v>48.717948717948715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108">
        <v>0</v>
      </c>
      <c r="AE58" s="108">
        <v>0</v>
      </c>
      <c r="AF58" s="108">
        <v>1</v>
      </c>
      <c r="AH58" s="108" t="s">
        <v>111</v>
      </c>
      <c r="AJ58" s="115" t="s">
        <v>248</v>
      </c>
      <c r="AK58" s="108" t="s">
        <v>222</v>
      </c>
      <c r="AL58" s="108" t="s">
        <v>187</v>
      </c>
      <c r="AM58" s="108" t="s">
        <v>252</v>
      </c>
      <c r="AN58" s="108" t="s">
        <v>187</v>
      </c>
      <c r="AO58" s="108" t="s">
        <v>187</v>
      </c>
      <c r="AP58" s="108" t="s">
        <v>272</v>
      </c>
      <c r="AQ58" s="108" t="str">
        <f t="shared" si="2"/>
        <v>Oac, Oca;Eac, Eca;NVC;Oca, Ica</v>
      </c>
      <c r="AR58" s="108" t="str">
        <f t="shared" si="3"/>
        <v>NVC;Eac, Eca, Oac, Oca, NVC³</v>
      </c>
      <c r="AS58" s="108" t="s">
        <v>255</v>
      </c>
      <c r="AU58" s="108">
        <f t="shared" si="24"/>
        <v>3</v>
      </c>
      <c r="AV58" s="108">
        <f t="shared" si="4"/>
        <v>3</v>
      </c>
      <c r="AW58" s="108">
        <f t="shared" si="5"/>
        <v>9</v>
      </c>
      <c r="AX58" s="108">
        <f t="shared" si="6"/>
        <v>3</v>
      </c>
      <c r="AY58" s="108">
        <f t="shared" si="7"/>
        <v>9</v>
      </c>
      <c r="AZ58" s="108">
        <f t="shared" si="8"/>
        <v>9</v>
      </c>
      <c r="BA58" s="100">
        <f t="shared" si="9"/>
        <v>1</v>
      </c>
      <c r="BB58" s="100">
        <f t="shared" si="10"/>
        <v>7</v>
      </c>
      <c r="BD58" s="116">
        <f t="shared" si="11"/>
        <v>0</v>
      </c>
      <c r="BE58" s="116">
        <f t="shared" si="30"/>
        <v>0</v>
      </c>
      <c r="BF58" s="116">
        <f t="shared" si="30"/>
        <v>1</v>
      </c>
      <c r="BG58" s="116">
        <f t="shared" si="30"/>
        <v>0</v>
      </c>
      <c r="BH58" s="116">
        <f t="shared" si="30"/>
        <v>1</v>
      </c>
      <c r="BI58" s="116">
        <f t="shared" si="30"/>
        <v>1</v>
      </c>
      <c r="BJ58" s="116">
        <f t="shared" si="30"/>
        <v>1</v>
      </c>
      <c r="BK58" s="116">
        <f t="shared" si="13"/>
        <v>1</v>
      </c>
      <c r="BL58" s="117"/>
      <c r="BM58" s="116">
        <f t="shared" si="14"/>
        <v>0.125</v>
      </c>
      <c r="BN58" s="116">
        <f t="shared" si="31"/>
        <v>0.125</v>
      </c>
      <c r="BO58" s="116">
        <f t="shared" si="31"/>
        <v>0</v>
      </c>
      <c r="BP58" s="116">
        <f t="shared" si="31"/>
        <v>0.125</v>
      </c>
      <c r="BQ58" s="116">
        <f t="shared" si="31"/>
        <v>0</v>
      </c>
      <c r="BR58" s="116">
        <f t="shared" si="31"/>
        <v>0</v>
      </c>
      <c r="BS58" s="116">
        <f t="shared" si="31"/>
        <v>0</v>
      </c>
      <c r="BT58" s="116">
        <f t="shared" si="16"/>
        <v>0</v>
      </c>
      <c r="BU58" s="116"/>
      <c r="BV58" s="116">
        <f t="shared" si="32"/>
        <v>0.75</v>
      </c>
      <c r="BW58" s="116">
        <f t="shared" si="32"/>
        <v>0.75</v>
      </c>
      <c r="BX58" s="116">
        <f t="shared" si="32"/>
        <v>1</v>
      </c>
      <c r="BY58" s="116">
        <f t="shared" si="32"/>
        <v>0.75</v>
      </c>
      <c r="BZ58" s="116">
        <f t="shared" si="32"/>
        <v>1</v>
      </c>
      <c r="CA58" s="116">
        <f t="shared" si="32"/>
        <v>1</v>
      </c>
      <c r="CB58" s="116">
        <f t="shared" si="32"/>
        <v>0.5</v>
      </c>
      <c r="CC58" s="116">
        <f t="shared" si="18"/>
        <v>0.875</v>
      </c>
      <c r="CD58" s="116"/>
      <c r="CE58" s="116">
        <f t="shared" si="33"/>
        <v>0.25</v>
      </c>
      <c r="CF58" s="116">
        <f t="shared" si="33"/>
        <v>0.25</v>
      </c>
      <c r="CG58" s="116">
        <f t="shared" si="33"/>
        <v>0</v>
      </c>
      <c r="CH58" s="116">
        <f t="shared" si="33"/>
        <v>0.25</v>
      </c>
      <c r="CI58" s="116">
        <f t="shared" si="33"/>
        <v>0</v>
      </c>
      <c r="CJ58" s="116">
        <f t="shared" si="33"/>
        <v>0</v>
      </c>
      <c r="CK58" s="116">
        <f t="shared" si="33"/>
        <v>0.5</v>
      </c>
      <c r="CL58" s="116">
        <f t="shared" si="20"/>
        <v>0.125</v>
      </c>
      <c r="CN58" s="118">
        <f t="shared" si="34"/>
        <v>0.8125</v>
      </c>
      <c r="CO58" s="118">
        <f t="shared" si="34"/>
        <v>0.8125</v>
      </c>
      <c r="CP58" s="118">
        <f t="shared" si="34"/>
        <v>1</v>
      </c>
      <c r="CQ58" s="118">
        <f t="shared" si="34"/>
        <v>0.8125</v>
      </c>
      <c r="CR58" s="118">
        <f t="shared" si="34"/>
        <v>1</v>
      </c>
      <c r="CS58" s="118">
        <f t="shared" si="34"/>
        <v>1</v>
      </c>
      <c r="CT58" s="118">
        <f t="shared" si="34"/>
        <v>0.875</v>
      </c>
      <c r="CU58" s="118">
        <f t="shared" si="28"/>
        <v>0.96875</v>
      </c>
      <c r="CV58" s="118"/>
      <c r="CW58" s="118" t="b">
        <f t="shared" si="35"/>
        <v>0</v>
      </c>
      <c r="CX58" s="118" t="b">
        <f t="shared" si="35"/>
        <v>0</v>
      </c>
      <c r="CY58" s="118">
        <f t="shared" si="35"/>
        <v>1</v>
      </c>
      <c r="CZ58" s="118" t="b">
        <f t="shared" si="35"/>
        <v>0</v>
      </c>
      <c r="DA58" s="118">
        <f t="shared" si="35"/>
        <v>1</v>
      </c>
      <c r="DB58" s="118">
        <f t="shared" si="35"/>
        <v>1</v>
      </c>
      <c r="DC58" s="118">
        <f t="shared" si="35"/>
        <v>0.875</v>
      </c>
      <c r="DD58" s="118">
        <f t="shared" si="29"/>
        <v>0.96875</v>
      </c>
      <c r="DF58" s="119">
        <f t="shared" si="36"/>
        <v>0.375</v>
      </c>
      <c r="DG58" s="119">
        <f t="shared" si="36"/>
        <v>0.375</v>
      </c>
      <c r="DH58" s="119">
        <f t="shared" si="36"/>
        <v>1</v>
      </c>
      <c r="DI58" s="119">
        <f t="shared" si="36"/>
        <v>0.375</v>
      </c>
      <c r="DJ58" s="119">
        <f t="shared" si="36"/>
        <v>1</v>
      </c>
      <c r="DK58" s="119">
        <f t="shared" si="36"/>
        <v>1</v>
      </c>
      <c r="DL58" s="119">
        <f t="shared" si="36"/>
        <v>0.75</v>
      </c>
      <c r="DM58" s="119">
        <f t="shared" si="36"/>
        <v>0.9375</v>
      </c>
    </row>
    <row r="59" spans="1:117">
      <c r="A59" s="120">
        <v>53</v>
      </c>
      <c r="B59" s="120" t="s">
        <v>49</v>
      </c>
      <c r="C59" s="113" t="str">
        <f t="shared" si="0"/>
        <v>Oab, Ibc</v>
      </c>
      <c r="D59" s="114" t="str">
        <f t="shared" si="27"/>
        <v/>
      </c>
      <c r="E59" s="114">
        <f t="shared" si="27"/>
        <v>1</v>
      </c>
      <c r="F59" s="114">
        <f t="shared" si="27"/>
        <v>24</v>
      </c>
      <c r="G59" s="114">
        <f t="shared" si="26"/>
        <v>25</v>
      </c>
      <c r="H59" s="114" t="str">
        <f t="shared" si="26"/>
        <v/>
      </c>
      <c r="I59" s="114">
        <f t="shared" si="26"/>
        <v>1</v>
      </c>
      <c r="J59" s="114">
        <f t="shared" si="26"/>
        <v>2</v>
      </c>
      <c r="K59" s="114">
        <f t="shared" si="26"/>
        <v>5</v>
      </c>
      <c r="L59" s="114">
        <f t="shared" si="26"/>
        <v>36</v>
      </c>
      <c r="M59" s="114"/>
      <c r="N59" s="114">
        <v>0</v>
      </c>
      <c r="O59" s="114">
        <v>0.64102564102564097</v>
      </c>
      <c r="P59" s="114">
        <v>24.358974358974358</v>
      </c>
      <c r="Q59" s="114">
        <v>25</v>
      </c>
      <c r="R59" s="114">
        <v>0</v>
      </c>
      <c r="S59" s="114">
        <v>0.64102564102564097</v>
      </c>
      <c r="T59" s="114">
        <v>1.9230769230769231</v>
      </c>
      <c r="U59" s="114">
        <v>5.1282051282051277</v>
      </c>
      <c r="V59" s="114">
        <v>35.897435897435898</v>
      </c>
      <c r="X59" s="108">
        <v>0</v>
      </c>
      <c r="Y59" s="108">
        <v>0</v>
      </c>
      <c r="Z59" s="108">
        <v>1</v>
      </c>
      <c r="AA59" s="108">
        <v>1</v>
      </c>
      <c r="AB59" s="108">
        <v>0</v>
      </c>
      <c r="AC59" s="108">
        <v>0</v>
      </c>
      <c r="AD59" s="108">
        <v>0</v>
      </c>
      <c r="AE59" s="108">
        <v>0</v>
      </c>
      <c r="AF59" s="108">
        <v>1</v>
      </c>
      <c r="AH59" s="108" t="s">
        <v>111</v>
      </c>
      <c r="AJ59" s="115" t="s">
        <v>248</v>
      </c>
      <c r="AK59" s="108" t="s">
        <v>237</v>
      </c>
      <c r="AL59" s="108" t="s">
        <v>187</v>
      </c>
      <c r="AM59" s="108" t="s">
        <v>249</v>
      </c>
      <c r="AN59" s="108" t="s">
        <v>187</v>
      </c>
      <c r="AO59" s="108" t="s">
        <v>253</v>
      </c>
      <c r="AP59" s="108" t="s">
        <v>250</v>
      </c>
      <c r="AQ59" s="108" t="str">
        <f t="shared" si="2"/>
        <v>Oac, Oca;Iac, Ica, Oac, Oca;NVC;Oac, Iac</v>
      </c>
      <c r="AR59" s="108" t="str">
        <f t="shared" si="3"/>
        <v>NVC, Oca;Oac, Oca, NVC²</v>
      </c>
      <c r="AS59" s="108" t="s">
        <v>251</v>
      </c>
      <c r="AU59" s="108">
        <f t="shared" si="24"/>
        <v>3</v>
      </c>
      <c r="AV59" s="108">
        <f t="shared" si="4"/>
        <v>3</v>
      </c>
      <c r="AW59" s="108">
        <f t="shared" si="5"/>
        <v>5</v>
      </c>
      <c r="AX59" s="108">
        <f t="shared" si="6"/>
        <v>7</v>
      </c>
      <c r="AY59" s="108">
        <f t="shared" si="7"/>
        <v>5</v>
      </c>
      <c r="AZ59" s="108">
        <f t="shared" si="8"/>
        <v>3</v>
      </c>
      <c r="BA59" s="100">
        <f t="shared" si="9"/>
        <v>5</v>
      </c>
      <c r="BB59" s="100">
        <f t="shared" si="10"/>
        <v>7</v>
      </c>
      <c r="BD59" s="116">
        <f t="shared" si="11"/>
        <v>0.33333333333333331</v>
      </c>
      <c r="BE59" s="116">
        <f t="shared" si="30"/>
        <v>0.66666666666666663</v>
      </c>
      <c r="BF59" s="116">
        <f t="shared" si="30"/>
        <v>0.33333333333333331</v>
      </c>
      <c r="BG59" s="116">
        <f t="shared" si="30"/>
        <v>0.66666666666666663</v>
      </c>
      <c r="BH59" s="116">
        <f t="shared" si="30"/>
        <v>0.33333333333333331</v>
      </c>
      <c r="BI59" s="116">
        <f t="shared" si="30"/>
        <v>0.33333333333333331</v>
      </c>
      <c r="BJ59" s="116">
        <f t="shared" si="30"/>
        <v>0.66666666666666663</v>
      </c>
      <c r="BK59" s="116">
        <f t="shared" si="13"/>
        <v>0.66666666666666663</v>
      </c>
      <c r="BL59" s="117"/>
      <c r="BM59" s="116">
        <f t="shared" si="14"/>
        <v>0.33333333333333331</v>
      </c>
      <c r="BN59" s="116">
        <f t="shared" si="31"/>
        <v>0.16666666666666666</v>
      </c>
      <c r="BO59" s="116">
        <f t="shared" si="31"/>
        <v>0.33333333333333331</v>
      </c>
      <c r="BP59" s="116">
        <f t="shared" si="31"/>
        <v>0.16666666666666666</v>
      </c>
      <c r="BQ59" s="116">
        <f t="shared" si="31"/>
        <v>0.33333333333333331</v>
      </c>
      <c r="BR59" s="116">
        <f t="shared" si="31"/>
        <v>0.33333333333333331</v>
      </c>
      <c r="BS59" s="116">
        <f t="shared" si="31"/>
        <v>0.16666666666666666</v>
      </c>
      <c r="BT59" s="116">
        <f t="shared" si="16"/>
        <v>0.16666666666666666</v>
      </c>
      <c r="BU59" s="116"/>
      <c r="BV59" s="116">
        <f t="shared" si="32"/>
        <v>0.83333333333333337</v>
      </c>
      <c r="BW59" s="116">
        <f t="shared" si="32"/>
        <v>0.66666666666666663</v>
      </c>
      <c r="BX59" s="116">
        <f t="shared" si="32"/>
        <v>1</v>
      </c>
      <c r="BY59" s="116">
        <f t="shared" si="32"/>
        <v>1</v>
      </c>
      <c r="BZ59" s="116">
        <f t="shared" si="32"/>
        <v>1</v>
      </c>
      <c r="CA59" s="116">
        <f t="shared" si="32"/>
        <v>0.83333333333333337</v>
      </c>
      <c r="CB59" s="116">
        <f t="shared" si="32"/>
        <v>0.83333333333333337</v>
      </c>
      <c r="CC59" s="116">
        <f t="shared" si="18"/>
        <v>1</v>
      </c>
      <c r="CD59" s="116"/>
      <c r="CE59" s="116">
        <f t="shared" si="33"/>
        <v>0.16666666666666666</v>
      </c>
      <c r="CF59" s="116">
        <f t="shared" si="33"/>
        <v>0.33333333333333331</v>
      </c>
      <c r="CG59" s="116">
        <f t="shared" si="33"/>
        <v>0</v>
      </c>
      <c r="CH59" s="116">
        <f t="shared" si="33"/>
        <v>0</v>
      </c>
      <c r="CI59" s="116">
        <f t="shared" si="33"/>
        <v>0</v>
      </c>
      <c r="CJ59" s="116">
        <f t="shared" si="33"/>
        <v>0.16666666666666666</v>
      </c>
      <c r="CK59" s="116">
        <f t="shared" si="33"/>
        <v>0.16666666666666666</v>
      </c>
      <c r="CL59" s="116">
        <f t="shared" si="20"/>
        <v>0</v>
      </c>
      <c r="CN59" s="118">
        <f t="shared" si="34"/>
        <v>0.67499999999999993</v>
      </c>
      <c r="CO59" s="118">
        <f t="shared" si="34"/>
        <v>0.75</v>
      </c>
      <c r="CP59" s="118">
        <f t="shared" si="34"/>
        <v>0.83333333333333326</v>
      </c>
      <c r="CQ59" s="118">
        <f t="shared" si="34"/>
        <v>0.91666666666666663</v>
      </c>
      <c r="CR59" s="118">
        <f t="shared" si="34"/>
        <v>0.83333333333333326</v>
      </c>
      <c r="CS59" s="118">
        <f t="shared" si="34"/>
        <v>0.67499999999999993</v>
      </c>
      <c r="CT59" s="118">
        <f t="shared" si="34"/>
        <v>0.83749999999999991</v>
      </c>
      <c r="CU59" s="118">
        <f t="shared" si="28"/>
        <v>0.91666666666666663</v>
      </c>
      <c r="CV59" s="118"/>
      <c r="CW59" s="118">
        <f t="shared" si="35"/>
        <v>0.66666666666666663</v>
      </c>
      <c r="CX59" s="118">
        <f t="shared" si="35"/>
        <v>0.72222222222222221</v>
      </c>
      <c r="CY59" s="118">
        <f t="shared" si="35"/>
        <v>0.83333333333333337</v>
      </c>
      <c r="CZ59" s="118">
        <f t="shared" si="35"/>
        <v>0.91666666666666663</v>
      </c>
      <c r="DA59" s="118">
        <f t="shared" si="35"/>
        <v>0.83333333333333337</v>
      </c>
      <c r="DB59" s="118">
        <f t="shared" si="35"/>
        <v>0.66666666666666663</v>
      </c>
      <c r="DC59" s="118">
        <f t="shared" si="35"/>
        <v>0.81944444444444442</v>
      </c>
      <c r="DD59" s="118">
        <f t="shared" si="29"/>
        <v>0.91666666666666663</v>
      </c>
      <c r="DF59" s="119">
        <f t="shared" si="36"/>
        <v>0.58333333333333337</v>
      </c>
      <c r="DG59" s="119">
        <f t="shared" si="36"/>
        <v>0.66666666666666663</v>
      </c>
      <c r="DH59" s="119">
        <f t="shared" si="36"/>
        <v>0.66666666666666663</v>
      </c>
      <c r="DI59" s="119">
        <f t="shared" si="36"/>
        <v>0.83333333333333337</v>
      </c>
      <c r="DJ59" s="119">
        <f t="shared" si="36"/>
        <v>0.66666666666666663</v>
      </c>
      <c r="DK59" s="119">
        <f t="shared" si="36"/>
        <v>0.58333333333333337</v>
      </c>
      <c r="DL59" s="119">
        <f t="shared" si="36"/>
        <v>0.75</v>
      </c>
      <c r="DM59" s="119">
        <f t="shared" si="36"/>
        <v>0.83333333333333337</v>
      </c>
    </row>
    <row r="60" spans="1:117">
      <c r="A60" s="120">
        <v>54</v>
      </c>
      <c r="B60" s="120" t="s">
        <v>53</v>
      </c>
      <c r="C60" s="113" t="str">
        <f t="shared" si="0"/>
        <v>Oba, Icb</v>
      </c>
      <c r="D60" s="114" t="str">
        <f t="shared" si="27"/>
        <v/>
      </c>
      <c r="E60" s="114">
        <f t="shared" si="27"/>
        <v>1</v>
      </c>
      <c r="F60" s="114">
        <f t="shared" si="27"/>
        <v>7</v>
      </c>
      <c r="G60" s="114">
        <f t="shared" si="26"/>
        <v>10</v>
      </c>
      <c r="H60" s="114">
        <f t="shared" si="26"/>
        <v>1</v>
      </c>
      <c r="I60" s="114">
        <f t="shared" si="26"/>
        <v>1</v>
      </c>
      <c r="J60" s="114">
        <f t="shared" si="26"/>
        <v>8</v>
      </c>
      <c r="K60" s="114">
        <f t="shared" si="26"/>
        <v>38</v>
      </c>
      <c r="L60" s="114">
        <f t="shared" si="26"/>
        <v>31</v>
      </c>
      <c r="M60" s="114"/>
      <c r="N60" s="114">
        <v>0</v>
      </c>
      <c r="O60" s="114">
        <v>1.2820512820512819</v>
      </c>
      <c r="P60" s="114">
        <v>7.0512820512820511</v>
      </c>
      <c r="Q60" s="114">
        <v>9.6153846153846168</v>
      </c>
      <c r="R60" s="114">
        <v>0.64102564102564097</v>
      </c>
      <c r="S60" s="114">
        <v>1.2820512820512819</v>
      </c>
      <c r="T60" s="114">
        <v>7.6923076923076925</v>
      </c>
      <c r="U60" s="114">
        <v>37.820512820512818</v>
      </c>
      <c r="V60" s="114">
        <v>30.76923076923077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108">
        <v>0</v>
      </c>
      <c r="AE60" s="108">
        <v>1</v>
      </c>
      <c r="AF60" s="108">
        <v>1</v>
      </c>
      <c r="AH60" s="108" t="s">
        <v>111</v>
      </c>
      <c r="AJ60" s="115" t="s">
        <v>248</v>
      </c>
      <c r="AK60" s="108" t="s">
        <v>237</v>
      </c>
      <c r="AL60" s="108" t="s">
        <v>187</v>
      </c>
      <c r="AM60" s="108" t="s">
        <v>252</v>
      </c>
      <c r="AN60" s="108" t="s">
        <v>187</v>
      </c>
      <c r="AO60" s="108" t="s">
        <v>187</v>
      </c>
      <c r="AP60" s="108" t="s">
        <v>254</v>
      </c>
      <c r="AQ60" s="108" t="str">
        <f t="shared" si="2"/>
        <v>Oac, Oca;Iac, Ica, Oac, Oca;NVC;Oca, Ica</v>
      </c>
      <c r="AR60" s="108" t="str">
        <f t="shared" si="3"/>
        <v>NVC;Oca, Oac, NVC²</v>
      </c>
      <c r="AS60" s="108" t="s">
        <v>255</v>
      </c>
      <c r="AU60" s="108">
        <f t="shared" si="24"/>
        <v>5</v>
      </c>
      <c r="AV60" s="108">
        <f t="shared" si="4"/>
        <v>1</v>
      </c>
      <c r="AW60" s="108">
        <f t="shared" si="5"/>
        <v>7</v>
      </c>
      <c r="AX60" s="108">
        <f t="shared" si="6"/>
        <v>5</v>
      </c>
      <c r="AY60" s="108">
        <f t="shared" si="7"/>
        <v>7</v>
      </c>
      <c r="AZ60" s="108">
        <f t="shared" si="8"/>
        <v>7</v>
      </c>
      <c r="BA60" s="100">
        <f t="shared" si="9"/>
        <v>7</v>
      </c>
      <c r="BB60" s="100">
        <f t="shared" si="10"/>
        <v>9</v>
      </c>
      <c r="BD60" s="116">
        <f t="shared" si="11"/>
        <v>0.5</v>
      </c>
      <c r="BE60" s="116">
        <f t="shared" si="30"/>
        <v>0.5</v>
      </c>
      <c r="BF60" s="116">
        <f t="shared" si="30"/>
        <v>0.5</v>
      </c>
      <c r="BG60" s="116">
        <f t="shared" si="30"/>
        <v>0.5</v>
      </c>
      <c r="BH60" s="116">
        <f t="shared" si="30"/>
        <v>0.5</v>
      </c>
      <c r="BI60" s="116">
        <f t="shared" si="30"/>
        <v>0.5</v>
      </c>
      <c r="BJ60" s="116">
        <f t="shared" si="30"/>
        <v>1</v>
      </c>
      <c r="BK60" s="116">
        <f t="shared" si="13"/>
        <v>1</v>
      </c>
      <c r="BL60" s="117"/>
      <c r="BM60" s="116">
        <f t="shared" si="14"/>
        <v>0.14285714285714285</v>
      </c>
      <c r="BN60" s="116">
        <f t="shared" si="31"/>
        <v>0.14285714285714285</v>
      </c>
      <c r="BO60" s="116">
        <f t="shared" si="31"/>
        <v>0.14285714285714285</v>
      </c>
      <c r="BP60" s="116">
        <f t="shared" si="31"/>
        <v>0.14285714285714285</v>
      </c>
      <c r="BQ60" s="116">
        <f t="shared" si="31"/>
        <v>0.14285714285714285</v>
      </c>
      <c r="BR60" s="116">
        <f t="shared" si="31"/>
        <v>0.14285714285714285</v>
      </c>
      <c r="BS60" s="116">
        <f t="shared" si="31"/>
        <v>0</v>
      </c>
      <c r="BT60" s="116">
        <f t="shared" si="16"/>
        <v>0</v>
      </c>
      <c r="BU60" s="116"/>
      <c r="BV60" s="116">
        <f t="shared" si="32"/>
        <v>0.8571428571428571</v>
      </c>
      <c r="BW60" s="116">
        <f t="shared" si="32"/>
        <v>0.5714285714285714</v>
      </c>
      <c r="BX60" s="116">
        <f t="shared" si="32"/>
        <v>1</v>
      </c>
      <c r="BY60" s="116">
        <f t="shared" si="32"/>
        <v>0.8571428571428571</v>
      </c>
      <c r="BZ60" s="116">
        <f t="shared" si="32"/>
        <v>1</v>
      </c>
      <c r="CA60" s="116">
        <f t="shared" si="32"/>
        <v>1</v>
      </c>
      <c r="CB60" s="116">
        <f t="shared" si="32"/>
        <v>0.8571428571428571</v>
      </c>
      <c r="CC60" s="116">
        <f t="shared" si="18"/>
        <v>1</v>
      </c>
      <c r="CD60" s="116"/>
      <c r="CE60" s="116">
        <f t="shared" si="33"/>
        <v>0.14285714285714285</v>
      </c>
      <c r="CF60" s="116">
        <f t="shared" si="33"/>
        <v>0.42857142857142855</v>
      </c>
      <c r="CG60" s="116">
        <f t="shared" si="33"/>
        <v>0</v>
      </c>
      <c r="CH60" s="116">
        <f t="shared" si="33"/>
        <v>0.14285714285714285</v>
      </c>
      <c r="CI60" s="116">
        <f t="shared" si="33"/>
        <v>0</v>
      </c>
      <c r="CJ60" s="116">
        <f t="shared" si="33"/>
        <v>0</v>
      </c>
      <c r="CK60" s="116">
        <f t="shared" si="33"/>
        <v>0.14285714285714285</v>
      </c>
      <c r="CL60" s="116">
        <f t="shared" si="20"/>
        <v>0</v>
      </c>
      <c r="CN60" s="118">
        <f t="shared" si="34"/>
        <v>0.78273809523809523</v>
      </c>
      <c r="CO60" s="118">
        <f t="shared" si="34"/>
        <v>0.5669642857142857</v>
      </c>
      <c r="CP60" s="118">
        <f t="shared" si="34"/>
        <v>0.875</v>
      </c>
      <c r="CQ60" s="118">
        <f t="shared" si="34"/>
        <v>0.78273809523809523</v>
      </c>
      <c r="CR60" s="118">
        <f t="shared" si="34"/>
        <v>0.875</v>
      </c>
      <c r="CS60" s="118">
        <f t="shared" si="34"/>
        <v>0.875</v>
      </c>
      <c r="CT60" s="118">
        <f t="shared" si="34"/>
        <v>0.9642857142857143</v>
      </c>
      <c r="CU60" s="118">
        <f t="shared" si="28"/>
        <v>1</v>
      </c>
      <c r="CV60" s="118"/>
      <c r="CW60" s="118">
        <f t="shared" si="35"/>
        <v>0.7678571428571429</v>
      </c>
      <c r="CX60" s="118">
        <f t="shared" si="35"/>
        <v>0.5535714285714286</v>
      </c>
      <c r="CY60" s="118">
        <f t="shared" si="35"/>
        <v>0.875</v>
      </c>
      <c r="CZ60" s="118">
        <f t="shared" si="35"/>
        <v>0.7678571428571429</v>
      </c>
      <c r="DA60" s="118">
        <f t="shared" si="35"/>
        <v>0.875</v>
      </c>
      <c r="DB60" s="118">
        <f t="shared" si="35"/>
        <v>0.875</v>
      </c>
      <c r="DC60" s="118">
        <f t="shared" si="35"/>
        <v>0.9642857142857143</v>
      </c>
      <c r="DD60" s="118">
        <f t="shared" si="29"/>
        <v>1</v>
      </c>
      <c r="DF60" s="119">
        <f t="shared" si="36"/>
        <v>0.67857142857142849</v>
      </c>
      <c r="DG60" s="119">
        <f t="shared" si="36"/>
        <v>0.5357142857142857</v>
      </c>
      <c r="DH60" s="119">
        <f t="shared" si="36"/>
        <v>0.75</v>
      </c>
      <c r="DI60" s="119">
        <f t="shared" si="36"/>
        <v>0.67857142857142849</v>
      </c>
      <c r="DJ60" s="119">
        <f t="shared" si="36"/>
        <v>0.75</v>
      </c>
      <c r="DK60" s="119">
        <f t="shared" si="36"/>
        <v>0.75</v>
      </c>
      <c r="DL60" s="119">
        <f t="shared" si="36"/>
        <v>0.9285714285714286</v>
      </c>
      <c r="DM60" s="119">
        <f t="shared" si="36"/>
        <v>1</v>
      </c>
    </row>
    <row r="61" spans="1:117">
      <c r="A61" s="120">
        <v>55</v>
      </c>
      <c r="B61" s="120" t="s">
        <v>51</v>
      </c>
      <c r="C61" s="113" t="str">
        <f t="shared" si="0"/>
        <v>Oab, Icb</v>
      </c>
      <c r="D61" s="114" t="str">
        <f t="shared" si="27"/>
        <v/>
      </c>
      <c r="E61" s="114">
        <f t="shared" si="27"/>
        <v>1</v>
      </c>
      <c r="F61" s="114">
        <f t="shared" si="27"/>
        <v>13</v>
      </c>
      <c r="G61" s="114">
        <f t="shared" si="26"/>
        <v>19</v>
      </c>
      <c r="H61" s="114" t="str">
        <f t="shared" si="26"/>
        <v/>
      </c>
      <c r="I61" s="114" t="str">
        <f t="shared" si="26"/>
        <v/>
      </c>
      <c r="J61" s="114">
        <f t="shared" si="26"/>
        <v>4</v>
      </c>
      <c r="K61" s="114">
        <f t="shared" si="26"/>
        <v>8</v>
      </c>
      <c r="L61" s="114">
        <f t="shared" si="26"/>
        <v>49</v>
      </c>
      <c r="M61" s="114"/>
      <c r="N61" s="114">
        <v>0</v>
      </c>
      <c r="O61" s="114">
        <v>0.64102564102564097</v>
      </c>
      <c r="P61" s="114">
        <v>12.820512820512819</v>
      </c>
      <c r="Q61" s="114">
        <v>19.230769230769234</v>
      </c>
      <c r="R61" s="114">
        <v>0</v>
      </c>
      <c r="S61" s="114">
        <v>0</v>
      </c>
      <c r="T61" s="114">
        <v>3.8461538461538463</v>
      </c>
      <c r="U61" s="114">
        <v>7.6923076923076925</v>
      </c>
      <c r="V61" s="114">
        <v>48.717948717948715</v>
      </c>
      <c r="X61" s="108">
        <v>0</v>
      </c>
      <c r="Y61" s="108">
        <v>0</v>
      </c>
      <c r="Z61" s="108">
        <v>1</v>
      </c>
      <c r="AA61" s="108">
        <v>0</v>
      </c>
      <c r="AB61" s="108">
        <v>0</v>
      </c>
      <c r="AC61" s="108">
        <v>0</v>
      </c>
      <c r="AD61" s="108">
        <v>0</v>
      </c>
      <c r="AE61" s="108">
        <v>0</v>
      </c>
      <c r="AF61" s="108">
        <v>1</v>
      </c>
      <c r="AH61" s="108" t="s">
        <v>111</v>
      </c>
      <c r="AJ61" s="115" t="s">
        <v>248</v>
      </c>
      <c r="AK61" s="108" t="s">
        <v>237</v>
      </c>
      <c r="AL61" s="108" t="s">
        <v>187</v>
      </c>
      <c r="AM61" s="108" t="s">
        <v>249</v>
      </c>
      <c r="AN61" s="108" t="s">
        <v>187</v>
      </c>
      <c r="AO61" s="108" t="s">
        <v>253</v>
      </c>
      <c r="AP61" s="108" t="s">
        <v>250</v>
      </c>
      <c r="AQ61" s="108" t="str">
        <f t="shared" si="2"/>
        <v>Oac, Oca;Iac, Ica, Oac, Oca;NVC;Oac, Iac</v>
      </c>
      <c r="AR61" s="108" t="str">
        <f t="shared" si="3"/>
        <v>NVC, Oca;Oac, Oca, NVC²</v>
      </c>
      <c r="AS61" s="108" t="s">
        <v>251</v>
      </c>
      <c r="AU61" s="108">
        <f t="shared" si="24"/>
        <v>1</v>
      </c>
      <c r="AV61" s="108">
        <f t="shared" si="4"/>
        <v>1</v>
      </c>
      <c r="AW61" s="108">
        <f t="shared" si="5"/>
        <v>7</v>
      </c>
      <c r="AX61" s="108">
        <f t="shared" si="6"/>
        <v>5</v>
      </c>
      <c r="AY61" s="108">
        <f t="shared" si="7"/>
        <v>7</v>
      </c>
      <c r="AZ61" s="108">
        <f t="shared" si="8"/>
        <v>5</v>
      </c>
      <c r="BA61" s="100">
        <f t="shared" si="9"/>
        <v>3</v>
      </c>
      <c r="BB61" s="100">
        <f t="shared" si="10"/>
        <v>5</v>
      </c>
      <c r="BD61" s="116">
        <f t="shared" si="11"/>
        <v>0</v>
      </c>
      <c r="BE61" s="116">
        <f t="shared" si="30"/>
        <v>0.5</v>
      </c>
      <c r="BF61" s="116">
        <f t="shared" si="30"/>
        <v>0.5</v>
      </c>
      <c r="BG61" s="116">
        <f t="shared" si="30"/>
        <v>0.5</v>
      </c>
      <c r="BH61" s="116">
        <f t="shared" si="30"/>
        <v>0.5</v>
      </c>
      <c r="BI61" s="116">
        <f t="shared" si="30"/>
        <v>0.5</v>
      </c>
      <c r="BJ61" s="116">
        <f t="shared" si="30"/>
        <v>0.5</v>
      </c>
      <c r="BK61" s="116">
        <f t="shared" si="13"/>
        <v>0.5</v>
      </c>
      <c r="BL61" s="117"/>
      <c r="BM61" s="116">
        <f t="shared" si="14"/>
        <v>0.2857142857142857</v>
      </c>
      <c r="BN61" s="116">
        <f t="shared" si="31"/>
        <v>0.14285714285714285</v>
      </c>
      <c r="BO61" s="116">
        <f t="shared" si="31"/>
        <v>0.14285714285714285</v>
      </c>
      <c r="BP61" s="116">
        <f t="shared" si="31"/>
        <v>0.14285714285714285</v>
      </c>
      <c r="BQ61" s="116">
        <f t="shared" si="31"/>
        <v>0.14285714285714285</v>
      </c>
      <c r="BR61" s="116">
        <f t="shared" si="31"/>
        <v>0.14285714285714285</v>
      </c>
      <c r="BS61" s="116">
        <f t="shared" si="31"/>
        <v>0.14285714285714285</v>
      </c>
      <c r="BT61" s="116">
        <f t="shared" si="16"/>
        <v>0.14285714285714285</v>
      </c>
      <c r="BU61" s="116"/>
      <c r="BV61" s="116">
        <f t="shared" si="32"/>
        <v>0.7142857142857143</v>
      </c>
      <c r="BW61" s="116">
        <f t="shared" si="32"/>
        <v>0.5714285714285714</v>
      </c>
      <c r="BX61" s="116">
        <f t="shared" si="32"/>
        <v>1</v>
      </c>
      <c r="BY61" s="116">
        <f t="shared" si="32"/>
        <v>0.8571428571428571</v>
      </c>
      <c r="BZ61" s="116">
        <f t="shared" si="32"/>
        <v>1</v>
      </c>
      <c r="CA61" s="116">
        <f t="shared" si="32"/>
        <v>0.8571428571428571</v>
      </c>
      <c r="CB61" s="116">
        <f t="shared" si="32"/>
        <v>0.7142857142857143</v>
      </c>
      <c r="CC61" s="116">
        <f t="shared" si="18"/>
        <v>0.8571428571428571</v>
      </c>
      <c r="CD61" s="116"/>
      <c r="CE61" s="116">
        <f t="shared" si="33"/>
        <v>0.2857142857142857</v>
      </c>
      <c r="CF61" s="116">
        <f t="shared" si="33"/>
        <v>0.42857142857142855</v>
      </c>
      <c r="CG61" s="116">
        <f t="shared" si="33"/>
        <v>0</v>
      </c>
      <c r="CH61" s="116">
        <f t="shared" si="33"/>
        <v>0.14285714285714285</v>
      </c>
      <c r="CI61" s="116">
        <f t="shared" si="33"/>
        <v>0</v>
      </c>
      <c r="CJ61" s="116">
        <f t="shared" si="33"/>
        <v>0.14285714285714285</v>
      </c>
      <c r="CK61" s="116">
        <f t="shared" si="33"/>
        <v>0.2857142857142857</v>
      </c>
      <c r="CL61" s="116">
        <f t="shared" si="20"/>
        <v>0.14285714285714285</v>
      </c>
      <c r="CN61" s="118">
        <f t="shared" si="34"/>
        <v>0.8214285714285714</v>
      </c>
      <c r="CO61" s="118">
        <f t="shared" si="34"/>
        <v>0.5669642857142857</v>
      </c>
      <c r="CP61" s="118">
        <f t="shared" si="34"/>
        <v>0.875</v>
      </c>
      <c r="CQ61" s="118">
        <f t="shared" si="34"/>
        <v>0.78273809523809523</v>
      </c>
      <c r="CR61" s="118">
        <f t="shared" si="34"/>
        <v>0.875</v>
      </c>
      <c r="CS61" s="118">
        <f t="shared" si="34"/>
        <v>0.78273809523809523</v>
      </c>
      <c r="CT61" s="118">
        <f t="shared" si="34"/>
        <v>0.68214285714285716</v>
      </c>
      <c r="CU61" s="118">
        <f t="shared" si="28"/>
        <v>0.78273809523809523</v>
      </c>
      <c r="CV61" s="118"/>
      <c r="CW61" s="118" t="b">
        <f t="shared" si="35"/>
        <v>0</v>
      </c>
      <c r="CX61" s="118">
        <f t="shared" si="35"/>
        <v>0.5535714285714286</v>
      </c>
      <c r="CY61" s="118">
        <f t="shared" si="35"/>
        <v>0.875</v>
      </c>
      <c r="CZ61" s="118">
        <f t="shared" si="35"/>
        <v>0.7678571428571429</v>
      </c>
      <c r="DA61" s="118">
        <f t="shared" si="35"/>
        <v>0.875</v>
      </c>
      <c r="DB61" s="118">
        <f t="shared" si="35"/>
        <v>0.7678571428571429</v>
      </c>
      <c r="DC61" s="118">
        <f t="shared" si="35"/>
        <v>0.66071428571428581</v>
      </c>
      <c r="DD61" s="118">
        <f t="shared" si="29"/>
        <v>0.7678571428571429</v>
      </c>
      <c r="DF61" s="119">
        <f t="shared" si="36"/>
        <v>0.35714285714285715</v>
      </c>
      <c r="DG61" s="119">
        <f t="shared" si="36"/>
        <v>0.5357142857142857</v>
      </c>
      <c r="DH61" s="119">
        <f t="shared" si="36"/>
        <v>0.75</v>
      </c>
      <c r="DI61" s="119">
        <f t="shared" si="36"/>
        <v>0.67857142857142849</v>
      </c>
      <c r="DJ61" s="119">
        <f t="shared" si="36"/>
        <v>0.75</v>
      </c>
      <c r="DK61" s="119">
        <f t="shared" si="36"/>
        <v>0.67857142857142849</v>
      </c>
      <c r="DL61" s="119">
        <f t="shared" si="36"/>
        <v>0.60714285714285721</v>
      </c>
      <c r="DM61" s="119">
        <f t="shared" si="36"/>
        <v>0.67857142857142849</v>
      </c>
    </row>
    <row r="62" spans="1:117">
      <c r="A62" s="120">
        <v>56</v>
      </c>
      <c r="B62" s="120" t="s">
        <v>48</v>
      </c>
      <c r="C62" s="113" t="str">
        <f t="shared" si="0"/>
        <v>Oba, Ibc</v>
      </c>
      <c r="D62" s="114" t="str">
        <f t="shared" si="27"/>
        <v/>
      </c>
      <c r="E62" s="114">
        <f t="shared" si="27"/>
        <v>3</v>
      </c>
      <c r="F62" s="114">
        <f t="shared" si="27"/>
        <v>6</v>
      </c>
      <c r="G62" s="114">
        <f t="shared" si="26"/>
        <v>11</v>
      </c>
      <c r="H62" s="114" t="str">
        <f t="shared" si="26"/>
        <v/>
      </c>
      <c r="I62" s="114" t="str">
        <f t="shared" si="26"/>
        <v/>
      </c>
      <c r="J62" s="114">
        <f t="shared" si="26"/>
        <v>13</v>
      </c>
      <c r="K62" s="114">
        <f t="shared" si="26"/>
        <v>16</v>
      </c>
      <c r="L62" s="114">
        <f t="shared" si="26"/>
        <v>47</v>
      </c>
      <c r="M62" s="114"/>
      <c r="N62" s="114">
        <v>0</v>
      </c>
      <c r="O62" s="114">
        <v>2.5641025641025639</v>
      </c>
      <c r="P62" s="114">
        <v>6.4102564102564097</v>
      </c>
      <c r="Q62" s="114">
        <v>10.897435897435898</v>
      </c>
      <c r="R62" s="114">
        <v>0</v>
      </c>
      <c r="S62" s="114">
        <v>0</v>
      </c>
      <c r="T62" s="114">
        <v>13.461538461538462</v>
      </c>
      <c r="U62" s="114">
        <v>16.025641025641026</v>
      </c>
      <c r="V62" s="114">
        <v>46.794871794871796</v>
      </c>
      <c r="X62" s="108">
        <v>0</v>
      </c>
      <c r="Y62" s="108">
        <v>0</v>
      </c>
      <c r="Z62" s="108">
        <v>1</v>
      </c>
      <c r="AA62" s="108">
        <v>0</v>
      </c>
      <c r="AB62" s="108">
        <v>0</v>
      </c>
      <c r="AC62" s="108">
        <v>0</v>
      </c>
      <c r="AD62" s="108">
        <v>0</v>
      </c>
      <c r="AE62" s="108">
        <v>1</v>
      </c>
      <c r="AF62" s="108">
        <v>1</v>
      </c>
      <c r="AH62" s="108" t="s">
        <v>111</v>
      </c>
      <c r="AJ62" s="115" t="s">
        <v>248</v>
      </c>
      <c r="AK62" s="108" t="s">
        <v>237</v>
      </c>
      <c r="AL62" s="108" t="s">
        <v>187</v>
      </c>
      <c r="AM62" s="108" t="s">
        <v>252</v>
      </c>
      <c r="AN62" s="108" t="s">
        <v>187</v>
      </c>
      <c r="AO62" s="108" t="s">
        <v>253</v>
      </c>
      <c r="AP62" s="108" t="s">
        <v>250</v>
      </c>
      <c r="AQ62" s="108" t="str">
        <f t="shared" si="2"/>
        <v>Oac, Oca;Iac, Ica, Oac, Oca;NVC;Oca, Ica</v>
      </c>
      <c r="AR62" s="108" t="str">
        <f t="shared" si="3"/>
        <v>NVC, Oca;Oac, Oca, NVC²</v>
      </c>
      <c r="AS62" s="108" t="s">
        <v>255</v>
      </c>
      <c r="AU62" s="108">
        <f t="shared" si="24"/>
        <v>3</v>
      </c>
      <c r="AV62" s="108">
        <f t="shared" si="4"/>
        <v>3</v>
      </c>
      <c r="AW62" s="108">
        <f t="shared" si="5"/>
        <v>5</v>
      </c>
      <c r="AX62" s="108">
        <f t="shared" si="6"/>
        <v>3</v>
      </c>
      <c r="AY62" s="108">
        <f t="shared" si="7"/>
        <v>5</v>
      </c>
      <c r="AZ62" s="108">
        <f t="shared" si="8"/>
        <v>7</v>
      </c>
      <c r="BA62" s="100">
        <f t="shared" si="9"/>
        <v>5</v>
      </c>
      <c r="BB62" s="100">
        <f t="shared" si="10"/>
        <v>7</v>
      </c>
      <c r="BD62" s="116">
        <f t="shared" si="11"/>
        <v>0.33333333333333331</v>
      </c>
      <c r="BE62" s="116">
        <f t="shared" si="30"/>
        <v>0.66666666666666663</v>
      </c>
      <c r="BF62" s="116">
        <f t="shared" si="30"/>
        <v>0.33333333333333331</v>
      </c>
      <c r="BG62" s="116">
        <f t="shared" si="30"/>
        <v>0.33333333333333331</v>
      </c>
      <c r="BH62" s="116">
        <f t="shared" si="30"/>
        <v>0.33333333333333331</v>
      </c>
      <c r="BI62" s="116">
        <f t="shared" si="30"/>
        <v>0.66666666666666663</v>
      </c>
      <c r="BJ62" s="116">
        <f t="shared" si="30"/>
        <v>0.66666666666666663</v>
      </c>
      <c r="BK62" s="116">
        <f t="shared" si="13"/>
        <v>0.66666666666666663</v>
      </c>
      <c r="BL62" s="117"/>
      <c r="BM62" s="116">
        <f t="shared" si="14"/>
        <v>0.33333333333333331</v>
      </c>
      <c r="BN62" s="116">
        <f t="shared" si="31"/>
        <v>0.16666666666666666</v>
      </c>
      <c r="BO62" s="116">
        <f t="shared" si="31"/>
        <v>0.33333333333333331</v>
      </c>
      <c r="BP62" s="116">
        <f t="shared" si="31"/>
        <v>0.33333333333333331</v>
      </c>
      <c r="BQ62" s="116">
        <f t="shared" si="31"/>
        <v>0.33333333333333331</v>
      </c>
      <c r="BR62" s="116">
        <f t="shared" si="31"/>
        <v>0.16666666666666666</v>
      </c>
      <c r="BS62" s="116">
        <f t="shared" si="31"/>
        <v>0.16666666666666666</v>
      </c>
      <c r="BT62" s="116">
        <f t="shared" si="16"/>
        <v>0.16666666666666666</v>
      </c>
      <c r="BU62" s="116"/>
      <c r="BV62" s="116">
        <f t="shared" si="32"/>
        <v>0.83333333333333337</v>
      </c>
      <c r="BW62" s="116">
        <f t="shared" si="32"/>
        <v>0.66666666666666663</v>
      </c>
      <c r="BX62" s="116">
        <f t="shared" si="32"/>
        <v>1</v>
      </c>
      <c r="BY62" s="116">
        <f t="shared" si="32"/>
        <v>0.83333333333333337</v>
      </c>
      <c r="BZ62" s="116">
        <f t="shared" si="32"/>
        <v>1</v>
      </c>
      <c r="CA62" s="116">
        <f t="shared" si="32"/>
        <v>1</v>
      </c>
      <c r="CB62" s="116">
        <f t="shared" si="32"/>
        <v>0.83333333333333337</v>
      </c>
      <c r="CC62" s="116">
        <f t="shared" si="18"/>
        <v>1</v>
      </c>
      <c r="CD62" s="116"/>
      <c r="CE62" s="116">
        <f t="shared" si="33"/>
        <v>0.16666666666666666</v>
      </c>
      <c r="CF62" s="116">
        <f t="shared" si="33"/>
        <v>0.33333333333333331</v>
      </c>
      <c r="CG62" s="116">
        <f t="shared" si="33"/>
        <v>0</v>
      </c>
      <c r="CH62" s="116">
        <f t="shared" si="33"/>
        <v>0.16666666666666666</v>
      </c>
      <c r="CI62" s="116">
        <f t="shared" si="33"/>
        <v>0</v>
      </c>
      <c r="CJ62" s="116">
        <f t="shared" si="33"/>
        <v>0</v>
      </c>
      <c r="CK62" s="116">
        <f t="shared" si="33"/>
        <v>0.16666666666666666</v>
      </c>
      <c r="CL62" s="116">
        <f t="shared" si="20"/>
        <v>0</v>
      </c>
      <c r="CN62" s="118">
        <f t="shared" si="34"/>
        <v>0.67499999999999993</v>
      </c>
      <c r="CO62" s="118">
        <f t="shared" si="34"/>
        <v>0.75</v>
      </c>
      <c r="CP62" s="118">
        <f t="shared" si="34"/>
        <v>0.83333333333333326</v>
      </c>
      <c r="CQ62" s="118">
        <f t="shared" si="34"/>
        <v>0.67499999999999993</v>
      </c>
      <c r="CR62" s="118">
        <f t="shared" si="34"/>
        <v>0.83333333333333326</v>
      </c>
      <c r="CS62" s="118">
        <f t="shared" si="34"/>
        <v>0.91666666666666663</v>
      </c>
      <c r="CT62" s="118">
        <f t="shared" si="34"/>
        <v>0.83749999999999991</v>
      </c>
      <c r="CU62" s="118">
        <f t="shared" si="28"/>
        <v>0.91666666666666663</v>
      </c>
      <c r="CV62" s="118"/>
      <c r="CW62" s="118">
        <f t="shared" si="35"/>
        <v>0.66666666666666663</v>
      </c>
      <c r="CX62" s="118">
        <f t="shared" si="35"/>
        <v>0.72222222222222221</v>
      </c>
      <c r="CY62" s="118">
        <f t="shared" si="35"/>
        <v>0.83333333333333337</v>
      </c>
      <c r="CZ62" s="118">
        <f t="shared" si="35"/>
        <v>0.66666666666666663</v>
      </c>
      <c r="DA62" s="118">
        <f t="shared" si="35"/>
        <v>0.83333333333333337</v>
      </c>
      <c r="DB62" s="118">
        <f t="shared" si="35"/>
        <v>0.91666666666666663</v>
      </c>
      <c r="DC62" s="118">
        <f t="shared" si="35"/>
        <v>0.81944444444444442</v>
      </c>
      <c r="DD62" s="118">
        <f t="shared" si="29"/>
        <v>0.91666666666666663</v>
      </c>
      <c r="DF62" s="119">
        <f t="shared" si="36"/>
        <v>0.58333333333333337</v>
      </c>
      <c r="DG62" s="119">
        <f t="shared" si="36"/>
        <v>0.66666666666666663</v>
      </c>
      <c r="DH62" s="119">
        <f t="shared" si="36"/>
        <v>0.66666666666666663</v>
      </c>
      <c r="DI62" s="119">
        <f t="shared" si="36"/>
        <v>0.58333333333333337</v>
      </c>
      <c r="DJ62" s="119">
        <f t="shared" si="36"/>
        <v>0.66666666666666663</v>
      </c>
      <c r="DK62" s="119">
        <f t="shared" si="36"/>
        <v>0.83333333333333337</v>
      </c>
      <c r="DL62" s="119">
        <f t="shared" si="36"/>
        <v>0.75</v>
      </c>
      <c r="DM62" s="119">
        <f t="shared" si="36"/>
        <v>0.83333333333333337</v>
      </c>
    </row>
    <row r="63" spans="1:117">
      <c r="A63" s="120">
        <v>61</v>
      </c>
      <c r="B63" s="120" t="s">
        <v>56</v>
      </c>
      <c r="C63" s="113" t="str">
        <f t="shared" si="0"/>
        <v>Oab, Obc</v>
      </c>
      <c r="D63" s="114" t="str">
        <f t="shared" si="27"/>
        <v/>
      </c>
      <c r="E63" s="114">
        <f t="shared" si="27"/>
        <v>1</v>
      </c>
      <c r="F63" s="114">
        <f t="shared" si="27"/>
        <v>7</v>
      </c>
      <c r="G63" s="114">
        <f t="shared" si="27"/>
        <v>47</v>
      </c>
      <c r="H63" s="114" t="str">
        <f t="shared" si="27"/>
        <v/>
      </c>
      <c r="I63" s="114" t="str">
        <f t="shared" si="27"/>
        <v/>
      </c>
      <c r="J63" s="114" t="str">
        <f t="shared" si="27"/>
        <v/>
      </c>
      <c r="K63" s="114">
        <f t="shared" si="27"/>
        <v>3</v>
      </c>
      <c r="L63" s="114">
        <f t="shared" si="27"/>
        <v>37</v>
      </c>
      <c r="M63" s="114"/>
      <c r="N63" s="114">
        <v>0</v>
      </c>
      <c r="O63" s="114">
        <v>0.64102564102564097</v>
      </c>
      <c r="P63" s="114">
        <v>7.0512820512820511</v>
      </c>
      <c r="Q63" s="114">
        <v>46.794871794871796</v>
      </c>
      <c r="R63" s="114">
        <v>0</v>
      </c>
      <c r="S63" s="114">
        <v>0</v>
      </c>
      <c r="T63" s="114">
        <v>0</v>
      </c>
      <c r="U63" s="114">
        <v>2.5641025641025639</v>
      </c>
      <c r="V63" s="114">
        <v>37.179487179487182</v>
      </c>
      <c r="X63" s="108">
        <v>0</v>
      </c>
      <c r="Y63" s="108">
        <v>0</v>
      </c>
      <c r="Z63" s="108">
        <v>0</v>
      </c>
      <c r="AA63" s="108">
        <v>1</v>
      </c>
      <c r="AB63" s="108">
        <v>0</v>
      </c>
      <c r="AC63" s="108">
        <v>0</v>
      </c>
      <c r="AD63" s="108">
        <v>0</v>
      </c>
      <c r="AE63" s="108">
        <v>0</v>
      </c>
      <c r="AF63" s="108">
        <v>1</v>
      </c>
      <c r="AH63" s="108" t="s">
        <v>111</v>
      </c>
      <c r="AJ63" s="115" t="s">
        <v>248</v>
      </c>
      <c r="AK63" s="108" t="s">
        <v>237</v>
      </c>
      <c r="AL63" s="108" t="s">
        <v>187</v>
      </c>
      <c r="AM63" s="108" t="s">
        <v>282</v>
      </c>
      <c r="AN63" s="108" t="s">
        <v>187</v>
      </c>
      <c r="AO63" s="108" t="s">
        <v>187</v>
      </c>
      <c r="AP63" s="108" t="s">
        <v>250</v>
      </c>
      <c r="AQ63" s="108" t="str">
        <f t="shared" si="2"/>
        <v>Oac, Oca;Iac, Ica, Oac, Oca;NVC;Oac, Oca, Iac, Ica</v>
      </c>
      <c r="AR63" s="108" t="str">
        <f t="shared" si="3"/>
        <v>NVC;Oac, Oca, NVC²</v>
      </c>
      <c r="AS63" s="108" t="s">
        <v>251</v>
      </c>
      <c r="AU63" s="108">
        <f t="shared" si="24"/>
        <v>5</v>
      </c>
      <c r="AV63" s="108">
        <f t="shared" si="4"/>
        <v>1</v>
      </c>
      <c r="AW63" s="108">
        <f t="shared" si="5"/>
        <v>7</v>
      </c>
      <c r="AX63" s="108">
        <f t="shared" si="6"/>
        <v>1</v>
      </c>
      <c r="AY63" s="108">
        <f t="shared" si="7"/>
        <v>7</v>
      </c>
      <c r="AZ63" s="108">
        <f t="shared" si="8"/>
        <v>7</v>
      </c>
      <c r="BA63" s="100">
        <f t="shared" si="9"/>
        <v>7</v>
      </c>
      <c r="BB63" s="100">
        <f t="shared" si="10"/>
        <v>9</v>
      </c>
      <c r="BD63" s="116">
        <f t="shared" si="11"/>
        <v>0.5</v>
      </c>
      <c r="BE63" s="116">
        <f t="shared" si="30"/>
        <v>0.5</v>
      </c>
      <c r="BF63" s="116">
        <f t="shared" si="30"/>
        <v>0.5</v>
      </c>
      <c r="BG63" s="116">
        <f t="shared" si="30"/>
        <v>0.5</v>
      </c>
      <c r="BH63" s="116">
        <f t="shared" si="30"/>
        <v>0.5</v>
      </c>
      <c r="BI63" s="116">
        <f t="shared" si="30"/>
        <v>0.5</v>
      </c>
      <c r="BJ63" s="116">
        <f t="shared" si="30"/>
        <v>1</v>
      </c>
      <c r="BK63" s="116">
        <f t="shared" si="13"/>
        <v>1</v>
      </c>
      <c r="BL63" s="117"/>
      <c r="BM63" s="116">
        <f t="shared" si="14"/>
        <v>0.14285714285714285</v>
      </c>
      <c r="BN63" s="116">
        <f t="shared" si="31"/>
        <v>0.14285714285714285</v>
      </c>
      <c r="BO63" s="116">
        <f t="shared" si="31"/>
        <v>0.14285714285714285</v>
      </c>
      <c r="BP63" s="116">
        <f t="shared" si="31"/>
        <v>0.14285714285714285</v>
      </c>
      <c r="BQ63" s="116">
        <f t="shared" si="31"/>
        <v>0.14285714285714285</v>
      </c>
      <c r="BR63" s="116">
        <f t="shared" si="31"/>
        <v>0.14285714285714285</v>
      </c>
      <c r="BS63" s="116">
        <f t="shared" si="31"/>
        <v>0</v>
      </c>
      <c r="BT63" s="116">
        <f t="shared" si="16"/>
        <v>0</v>
      </c>
      <c r="BU63" s="116"/>
      <c r="BV63" s="116">
        <f t="shared" si="32"/>
        <v>0.8571428571428571</v>
      </c>
      <c r="BW63" s="116">
        <f t="shared" si="32"/>
        <v>0.5714285714285714</v>
      </c>
      <c r="BX63" s="116">
        <f t="shared" si="32"/>
        <v>1</v>
      </c>
      <c r="BY63" s="116">
        <f t="shared" si="32"/>
        <v>0.5714285714285714</v>
      </c>
      <c r="BZ63" s="116">
        <f t="shared" si="32"/>
        <v>1</v>
      </c>
      <c r="CA63" s="116">
        <f t="shared" si="32"/>
        <v>1</v>
      </c>
      <c r="CB63" s="116">
        <f t="shared" si="32"/>
        <v>0.8571428571428571</v>
      </c>
      <c r="CC63" s="116">
        <f t="shared" si="18"/>
        <v>1</v>
      </c>
      <c r="CD63" s="116"/>
      <c r="CE63" s="116">
        <f t="shared" si="33"/>
        <v>0.14285714285714285</v>
      </c>
      <c r="CF63" s="116">
        <f t="shared" si="33"/>
        <v>0.42857142857142855</v>
      </c>
      <c r="CG63" s="116">
        <f t="shared" si="33"/>
        <v>0</v>
      </c>
      <c r="CH63" s="116">
        <f t="shared" si="33"/>
        <v>0.42857142857142855</v>
      </c>
      <c r="CI63" s="116">
        <f t="shared" si="33"/>
        <v>0</v>
      </c>
      <c r="CJ63" s="116">
        <f t="shared" si="33"/>
        <v>0</v>
      </c>
      <c r="CK63" s="116">
        <f t="shared" si="33"/>
        <v>0.14285714285714285</v>
      </c>
      <c r="CL63" s="116">
        <f t="shared" si="20"/>
        <v>0</v>
      </c>
      <c r="CN63" s="118">
        <f t="shared" si="34"/>
        <v>0.78273809523809523</v>
      </c>
      <c r="CO63" s="118">
        <f t="shared" si="34"/>
        <v>0.5669642857142857</v>
      </c>
      <c r="CP63" s="118">
        <f t="shared" si="34"/>
        <v>0.875</v>
      </c>
      <c r="CQ63" s="118">
        <f t="shared" si="34"/>
        <v>0.5669642857142857</v>
      </c>
      <c r="CR63" s="118">
        <f t="shared" si="34"/>
        <v>0.875</v>
      </c>
      <c r="CS63" s="118">
        <f t="shared" si="34"/>
        <v>0.875</v>
      </c>
      <c r="CT63" s="118">
        <f t="shared" si="34"/>
        <v>0.9642857142857143</v>
      </c>
      <c r="CU63" s="118">
        <f t="shared" si="28"/>
        <v>1</v>
      </c>
      <c r="CV63" s="118"/>
      <c r="CW63" s="118">
        <f t="shared" si="35"/>
        <v>0.7678571428571429</v>
      </c>
      <c r="CX63" s="118">
        <f t="shared" si="35"/>
        <v>0.5535714285714286</v>
      </c>
      <c r="CY63" s="118">
        <f t="shared" si="35"/>
        <v>0.875</v>
      </c>
      <c r="CZ63" s="118">
        <f t="shared" si="35"/>
        <v>0.5535714285714286</v>
      </c>
      <c r="DA63" s="118">
        <f t="shared" si="35"/>
        <v>0.875</v>
      </c>
      <c r="DB63" s="118">
        <f t="shared" si="35"/>
        <v>0.875</v>
      </c>
      <c r="DC63" s="118">
        <f t="shared" si="35"/>
        <v>0.9642857142857143</v>
      </c>
      <c r="DD63" s="118">
        <f t="shared" si="29"/>
        <v>1</v>
      </c>
      <c r="DF63" s="119">
        <f t="shared" si="36"/>
        <v>0.67857142857142849</v>
      </c>
      <c r="DG63" s="119">
        <f t="shared" si="36"/>
        <v>0.5357142857142857</v>
      </c>
      <c r="DH63" s="119">
        <f t="shared" si="36"/>
        <v>0.75</v>
      </c>
      <c r="DI63" s="119">
        <f t="shared" si="36"/>
        <v>0.5357142857142857</v>
      </c>
      <c r="DJ63" s="119">
        <f t="shared" si="36"/>
        <v>0.75</v>
      </c>
      <c r="DK63" s="119">
        <f t="shared" si="36"/>
        <v>0.75</v>
      </c>
      <c r="DL63" s="119">
        <f t="shared" si="36"/>
        <v>0.9285714285714286</v>
      </c>
      <c r="DM63" s="119">
        <f t="shared" si="36"/>
        <v>1</v>
      </c>
    </row>
    <row r="64" spans="1:117">
      <c r="A64" s="120">
        <v>62</v>
      </c>
      <c r="B64" s="120" t="s">
        <v>57</v>
      </c>
      <c r="C64" s="113" t="str">
        <f t="shared" si="0"/>
        <v>Oba, Ocb</v>
      </c>
      <c r="D64" s="114" t="str">
        <f t="shared" ref="D64:L66" si="37">IF(N64&gt;0, ROUND(N64,0), "")</f>
        <v/>
      </c>
      <c r="E64" s="114">
        <f t="shared" si="37"/>
        <v>2</v>
      </c>
      <c r="F64" s="114">
        <f t="shared" si="37"/>
        <v>13</v>
      </c>
      <c r="G64" s="114">
        <f t="shared" si="37"/>
        <v>9</v>
      </c>
      <c r="H64" s="114">
        <f t="shared" si="37"/>
        <v>1</v>
      </c>
      <c r="I64" s="114">
        <f t="shared" si="37"/>
        <v>1</v>
      </c>
      <c r="J64" s="114">
        <f t="shared" si="37"/>
        <v>7</v>
      </c>
      <c r="K64" s="114">
        <f t="shared" si="37"/>
        <v>22</v>
      </c>
      <c r="L64" s="114">
        <f t="shared" si="37"/>
        <v>42</v>
      </c>
      <c r="M64" s="114"/>
      <c r="N64" s="114">
        <v>0</v>
      </c>
      <c r="O64" s="114">
        <v>1.9230769230769231</v>
      </c>
      <c r="P64" s="114">
        <v>13.461538461538462</v>
      </c>
      <c r="Q64" s="114">
        <v>8.9743589743589745</v>
      </c>
      <c r="R64" s="114">
        <v>0.64102564102564097</v>
      </c>
      <c r="S64" s="114">
        <v>0.64102564102564097</v>
      </c>
      <c r="T64" s="114">
        <v>7.0512820512820511</v>
      </c>
      <c r="U64" s="114">
        <v>21.794871794871796</v>
      </c>
      <c r="V64" s="114">
        <v>42.307692307692307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108">
        <v>0</v>
      </c>
      <c r="AE64" s="108">
        <v>1</v>
      </c>
      <c r="AF64" s="108">
        <v>1</v>
      </c>
      <c r="AH64" s="108" t="s">
        <v>111</v>
      </c>
      <c r="AJ64" s="115" t="s">
        <v>248</v>
      </c>
      <c r="AK64" s="108" t="s">
        <v>237</v>
      </c>
      <c r="AL64" s="108" t="s">
        <v>187</v>
      </c>
      <c r="AM64" s="108" t="s">
        <v>282</v>
      </c>
      <c r="AN64" s="108" t="s">
        <v>187</v>
      </c>
      <c r="AO64" s="108" t="s">
        <v>253</v>
      </c>
      <c r="AP64" s="108" t="s">
        <v>254</v>
      </c>
      <c r="AQ64" s="108" t="str">
        <f t="shared" si="2"/>
        <v>Oac, Oca;Iac, Ica, Oac, Oca;NVC;Oac, Oca, Iac, Ica</v>
      </c>
      <c r="AR64" s="108" t="str">
        <f t="shared" si="3"/>
        <v>NVC, Oca;Oca, Oac, NVC²</v>
      </c>
      <c r="AS64" s="108" t="s">
        <v>255</v>
      </c>
      <c r="AU64" s="108">
        <f t="shared" si="24"/>
        <v>5</v>
      </c>
      <c r="AV64" s="108">
        <f t="shared" si="4"/>
        <v>1</v>
      </c>
      <c r="AW64" s="108">
        <f t="shared" si="5"/>
        <v>7</v>
      </c>
      <c r="AX64" s="108">
        <f t="shared" si="6"/>
        <v>1</v>
      </c>
      <c r="AY64" s="108">
        <f t="shared" si="7"/>
        <v>7</v>
      </c>
      <c r="AZ64" s="108">
        <f t="shared" si="8"/>
        <v>9</v>
      </c>
      <c r="BA64" s="100">
        <f t="shared" si="9"/>
        <v>7</v>
      </c>
      <c r="BB64" s="100">
        <f t="shared" si="10"/>
        <v>9</v>
      </c>
      <c r="BD64" s="116">
        <f t="shared" si="11"/>
        <v>0.5</v>
      </c>
      <c r="BE64" s="116">
        <f t="shared" si="30"/>
        <v>0.5</v>
      </c>
      <c r="BF64" s="116">
        <f t="shared" si="30"/>
        <v>0.5</v>
      </c>
      <c r="BG64" s="116">
        <f t="shared" si="30"/>
        <v>0.5</v>
      </c>
      <c r="BH64" s="116">
        <f t="shared" si="30"/>
        <v>0.5</v>
      </c>
      <c r="BI64" s="116">
        <f t="shared" si="30"/>
        <v>1</v>
      </c>
      <c r="BJ64" s="116">
        <f t="shared" si="30"/>
        <v>1</v>
      </c>
      <c r="BK64" s="116">
        <f t="shared" si="13"/>
        <v>1</v>
      </c>
      <c r="BL64" s="117"/>
      <c r="BM64" s="116">
        <f t="shared" si="14"/>
        <v>0.14285714285714285</v>
      </c>
      <c r="BN64" s="116">
        <f t="shared" si="31"/>
        <v>0.14285714285714285</v>
      </c>
      <c r="BO64" s="116">
        <f t="shared" si="31"/>
        <v>0.14285714285714285</v>
      </c>
      <c r="BP64" s="116">
        <f t="shared" si="31"/>
        <v>0.14285714285714285</v>
      </c>
      <c r="BQ64" s="116">
        <f t="shared" si="31"/>
        <v>0.14285714285714285</v>
      </c>
      <c r="BR64" s="116">
        <f t="shared" si="31"/>
        <v>0</v>
      </c>
      <c r="BS64" s="116">
        <f t="shared" si="31"/>
        <v>0</v>
      </c>
      <c r="BT64" s="116">
        <f t="shared" si="16"/>
        <v>0</v>
      </c>
      <c r="BU64" s="116"/>
      <c r="BV64" s="116">
        <f t="shared" si="32"/>
        <v>0.8571428571428571</v>
      </c>
      <c r="BW64" s="116">
        <f t="shared" si="32"/>
        <v>0.5714285714285714</v>
      </c>
      <c r="BX64" s="116">
        <f t="shared" si="32"/>
        <v>1</v>
      </c>
      <c r="BY64" s="116">
        <f t="shared" si="32"/>
        <v>0.5714285714285714</v>
      </c>
      <c r="BZ64" s="116">
        <f t="shared" si="32"/>
        <v>1</v>
      </c>
      <c r="CA64" s="116">
        <f t="shared" si="32"/>
        <v>1</v>
      </c>
      <c r="CB64" s="116">
        <f t="shared" si="32"/>
        <v>0.8571428571428571</v>
      </c>
      <c r="CC64" s="116">
        <f t="shared" si="18"/>
        <v>1</v>
      </c>
      <c r="CD64" s="116"/>
      <c r="CE64" s="116">
        <f t="shared" si="33"/>
        <v>0.14285714285714285</v>
      </c>
      <c r="CF64" s="116">
        <f t="shared" si="33"/>
        <v>0.42857142857142855</v>
      </c>
      <c r="CG64" s="116">
        <f t="shared" si="33"/>
        <v>0</v>
      </c>
      <c r="CH64" s="116">
        <f t="shared" si="33"/>
        <v>0.42857142857142855</v>
      </c>
      <c r="CI64" s="116">
        <f t="shared" si="33"/>
        <v>0</v>
      </c>
      <c r="CJ64" s="116">
        <f t="shared" si="33"/>
        <v>0</v>
      </c>
      <c r="CK64" s="116">
        <f t="shared" si="33"/>
        <v>0.14285714285714285</v>
      </c>
      <c r="CL64" s="116">
        <f t="shared" si="20"/>
        <v>0</v>
      </c>
      <c r="CN64" s="118">
        <f t="shared" si="34"/>
        <v>0.78273809523809523</v>
      </c>
      <c r="CO64" s="118">
        <f t="shared" si="34"/>
        <v>0.5669642857142857</v>
      </c>
      <c r="CP64" s="118">
        <f t="shared" si="34"/>
        <v>0.875</v>
      </c>
      <c r="CQ64" s="118">
        <f t="shared" si="34"/>
        <v>0.5669642857142857</v>
      </c>
      <c r="CR64" s="118">
        <f t="shared" si="34"/>
        <v>0.875</v>
      </c>
      <c r="CS64" s="118">
        <f t="shared" si="34"/>
        <v>1</v>
      </c>
      <c r="CT64" s="118">
        <f t="shared" si="34"/>
        <v>0.9642857142857143</v>
      </c>
      <c r="CU64" s="118">
        <f t="shared" si="28"/>
        <v>1</v>
      </c>
      <c r="CV64" s="118"/>
      <c r="CW64" s="118">
        <f t="shared" si="35"/>
        <v>0.7678571428571429</v>
      </c>
      <c r="CX64" s="118">
        <f t="shared" si="35"/>
        <v>0.5535714285714286</v>
      </c>
      <c r="CY64" s="118">
        <f t="shared" si="35"/>
        <v>0.875</v>
      </c>
      <c r="CZ64" s="118">
        <f t="shared" si="35"/>
        <v>0.5535714285714286</v>
      </c>
      <c r="DA64" s="118">
        <f t="shared" si="35"/>
        <v>0.875</v>
      </c>
      <c r="DB64" s="118">
        <f t="shared" si="35"/>
        <v>1</v>
      </c>
      <c r="DC64" s="118">
        <f t="shared" si="35"/>
        <v>0.9642857142857143</v>
      </c>
      <c r="DD64" s="118">
        <f t="shared" si="29"/>
        <v>1</v>
      </c>
      <c r="DF64" s="119">
        <f t="shared" si="36"/>
        <v>0.67857142857142849</v>
      </c>
      <c r="DG64" s="119">
        <f t="shared" si="36"/>
        <v>0.5357142857142857</v>
      </c>
      <c r="DH64" s="119">
        <f t="shared" si="36"/>
        <v>0.75</v>
      </c>
      <c r="DI64" s="119">
        <f t="shared" si="36"/>
        <v>0.5357142857142857</v>
      </c>
      <c r="DJ64" s="119">
        <f t="shared" si="36"/>
        <v>0.75</v>
      </c>
      <c r="DK64" s="119">
        <f t="shared" si="36"/>
        <v>1</v>
      </c>
      <c r="DL64" s="119">
        <f t="shared" si="36"/>
        <v>0.9285714285714286</v>
      </c>
      <c r="DM64" s="119">
        <f t="shared" si="36"/>
        <v>1</v>
      </c>
    </row>
    <row r="65" spans="1:119">
      <c r="A65" s="120">
        <v>63</v>
      </c>
      <c r="B65" s="120" t="s">
        <v>58</v>
      </c>
      <c r="C65" s="113" t="str">
        <f t="shared" si="0"/>
        <v>Oab, Ocb</v>
      </c>
      <c r="D65" s="114" t="str">
        <f t="shared" si="37"/>
        <v/>
      </c>
      <c r="E65" s="114" t="str">
        <f t="shared" si="37"/>
        <v/>
      </c>
      <c r="F65" s="114">
        <f t="shared" si="37"/>
        <v>8</v>
      </c>
      <c r="G65" s="114">
        <f t="shared" si="37"/>
        <v>22</v>
      </c>
      <c r="H65" s="114" t="str">
        <f t="shared" si="37"/>
        <v/>
      </c>
      <c r="I65" s="114">
        <f t="shared" si="37"/>
        <v>1</v>
      </c>
      <c r="J65" s="114">
        <f t="shared" si="37"/>
        <v>1</v>
      </c>
      <c r="K65" s="114">
        <f t="shared" si="37"/>
        <v>2</v>
      </c>
      <c r="L65" s="114">
        <f t="shared" si="37"/>
        <v>64</v>
      </c>
      <c r="M65" s="114"/>
      <c r="N65" s="114">
        <v>0</v>
      </c>
      <c r="O65" s="114">
        <v>0</v>
      </c>
      <c r="P65" s="114">
        <v>8.3333333333333321</v>
      </c>
      <c r="Q65" s="114">
        <v>21.794871794871796</v>
      </c>
      <c r="R65" s="114">
        <v>0</v>
      </c>
      <c r="S65" s="114">
        <v>0.64102564102564097</v>
      </c>
      <c r="T65" s="114">
        <v>0.64102564102564097</v>
      </c>
      <c r="U65" s="114">
        <v>1.9230769230769231</v>
      </c>
      <c r="V65" s="114">
        <v>64.102564102564102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0</v>
      </c>
      <c r="AE65" s="108">
        <v>0</v>
      </c>
      <c r="AF65" s="108">
        <v>1</v>
      </c>
      <c r="AH65" s="108" t="s">
        <v>111</v>
      </c>
      <c r="AJ65" s="115" t="s">
        <v>248</v>
      </c>
      <c r="AK65" s="108" t="s">
        <v>237</v>
      </c>
      <c r="AL65" s="108" t="s">
        <v>187</v>
      </c>
      <c r="AM65" s="108" t="s">
        <v>282</v>
      </c>
      <c r="AN65" s="108" t="s">
        <v>187</v>
      </c>
      <c r="AO65" s="108" t="s">
        <v>253</v>
      </c>
      <c r="AP65" s="108" t="s">
        <v>250</v>
      </c>
      <c r="AQ65" s="108" t="str">
        <f t="shared" si="2"/>
        <v>Oac, Oca;Iac, Ica, Oac, Oca;NVC;Oac, Oca, Iac, Ica</v>
      </c>
      <c r="AR65" s="108" t="str">
        <f t="shared" si="3"/>
        <v>NVC, Oca;Oac, Oca, NVC²</v>
      </c>
      <c r="AS65" s="108" t="s">
        <v>251</v>
      </c>
      <c r="AU65" s="108">
        <f t="shared" si="24"/>
        <v>3</v>
      </c>
      <c r="AV65" s="108">
        <f t="shared" si="4"/>
        <v>-1</v>
      </c>
      <c r="AW65" s="108">
        <f t="shared" si="5"/>
        <v>9</v>
      </c>
      <c r="AX65" s="108">
        <f t="shared" si="6"/>
        <v>-1</v>
      </c>
      <c r="AY65" s="108">
        <f t="shared" si="7"/>
        <v>9</v>
      </c>
      <c r="AZ65" s="108">
        <f t="shared" si="8"/>
        <v>7</v>
      </c>
      <c r="BA65" s="100">
        <f t="shared" si="9"/>
        <v>5</v>
      </c>
      <c r="BB65" s="100">
        <f t="shared" si="10"/>
        <v>7</v>
      </c>
      <c r="BD65" s="116">
        <f t="shared" si="11"/>
        <v>0</v>
      </c>
      <c r="BE65" s="116">
        <f t="shared" si="30"/>
        <v>0</v>
      </c>
      <c r="BF65" s="116">
        <f t="shared" si="30"/>
        <v>1</v>
      </c>
      <c r="BG65" s="116">
        <f t="shared" si="30"/>
        <v>0</v>
      </c>
      <c r="BH65" s="116">
        <f t="shared" si="30"/>
        <v>1</v>
      </c>
      <c r="BI65" s="116">
        <f t="shared" si="30"/>
        <v>1</v>
      </c>
      <c r="BJ65" s="116">
        <f t="shared" si="30"/>
        <v>1</v>
      </c>
      <c r="BK65" s="116">
        <f t="shared" si="13"/>
        <v>1</v>
      </c>
      <c r="BL65" s="117"/>
      <c r="BM65" s="116">
        <f t="shared" si="14"/>
        <v>0.125</v>
      </c>
      <c r="BN65" s="116">
        <f t="shared" si="31"/>
        <v>0.125</v>
      </c>
      <c r="BO65" s="116">
        <f t="shared" si="31"/>
        <v>0</v>
      </c>
      <c r="BP65" s="116">
        <f t="shared" si="31"/>
        <v>0.125</v>
      </c>
      <c r="BQ65" s="116">
        <f t="shared" si="31"/>
        <v>0</v>
      </c>
      <c r="BR65" s="116">
        <f t="shared" si="31"/>
        <v>0</v>
      </c>
      <c r="BS65" s="116">
        <f t="shared" si="31"/>
        <v>0</v>
      </c>
      <c r="BT65" s="116">
        <f t="shared" si="16"/>
        <v>0</v>
      </c>
      <c r="BU65" s="116"/>
      <c r="BV65" s="116">
        <f t="shared" si="32"/>
        <v>0.75</v>
      </c>
      <c r="BW65" s="116">
        <f t="shared" si="32"/>
        <v>0.5</v>
      </c>
      <c r="BX65" s="116">
        <f t="shared" si="32"/>
        <v>1</v>
      </c>
      <c r="BY65" s="116">
        <f t="shared" si="32"/>
        <v>0.5</v>
      </c>
      <c r="BZ65" s="116">
        <f t="shared" si="32"/>
        <v>1</v>
      </c>
      <c r="CA65" s="116">
        <f t="shared" si="32"/>
        <v>0.875</v>
      </c>
      <c r="CB65" s="116">
        <f t="shared" si="32"/>
        <v>0.75</v>
      </c>
      <c r="CC65" s="116">
        <f t="shared" si="18"/>
        <v>0.875</v>
      </c>
      <c r="CD65" s="116"/>
      <c r="CE65" s="116">
        <f t="shared" si="33"/>
        <v>0.25</v>
      </c>
      <c r="CF65" s="116">
        <f t="shared" si="33"/>
        <v>0.5</v>
      </c>
      <c r="CG65" s="116">
        <f t="shared" si="33"/>
        <v>0</v>
      </c>
      <c r="CH65" s="116">
        <f t="shared" si="33"/>
        <v>0.5</v>
      </c>
      <c r="CI65" s="116">
        <f t="shared" si="33"/>
        <v>0</v>
      </c>
      <c r="CJ65" s="116">
        <f t="shared" si="33"/>
        <v>0.125</v>
      </c>
      <c r="CK65" s="116">
        <f t="shared" si="33"/>
        <v>0.25</v>
      </c>
      <c r="CL65" s="116">
        <f t="shared" si="20"/>
        <v>0.125</v>
      </c>
      <c r="CN65" s="118">
        <f t="shared" si="34"/>
        <v>0.8125</v>
      </c>
      <c r="CO65" s="118">
        <f t="shared" si="34"/>
        <v>0.875</v>
      </c>
      <c r="CP65" s="118">
        <f t="shared" si="34"/>
        <v>1</v>
      </c>
      <c r="CQ65" s="118">
        <f t="shared" si="34"/>
        <v>0.875</v>
      </c>
      <c r="CR65" s="118">
        <f t="shared" si="34"/>
        <v>1</v>
      </c>
      <c r="CS65" s="118">
        <f t="shared" si="34"/>
        <v>0.96875</v>
      </c>
      <c r="CT65" s="118">
        <f t="shared" si="34"/>
        <v>0.9375</v>
      </c>
      <c r="CU65" s="118">
        <f t="shared" si="28"/>
        <v>0.96875</v>
      </c>
      <c r="CV65" s="118"/>
      <c r="CW65" s="118" t="b">
        <f t="shared" si="35"/>
        <v>0</v>
      </c>
      <c r="CX65" s="118" t="b">
        <f t="shared" si="35"/>
        <v>0</v>
      </c>
      <c r="CY65" s="118">
        <f t="shared" si="35"/>
        <v>1</v>
      </c>
      <c r="CZ65" s="118" t="b">
        <f t="shared" si="35"/>
        <v>0</v>
      </c>
      <c r="DA65" s="118">
        <f t="shared" si="35"/>
        <v>1</v>
      </c>
      <c r="DB65" s="118">
        <f t="shared" si="35"/>
        <v>0.96875</v>
      </c>
      <c r="DC65" s="118">
        <f t="shared" si="35"/>
        <v>0.9375</v>
      </c>
      <c r="DD65" s="118">
        <f t="shared" si="29"/>
        <v>0.96875</v>
      </c>
      <c r="DF65" s="119">
        <f t="shared" si="36"/>
        <v>0.375</v>
      </c>
      <c r="DG65" s="119">
        <f t="shared" si="36"/>
        <v>0.25</v>
      </c>
      <c r="DH65" s="119">
        <f t="shared" si="36"/>
        <v>1</v>
      </c>
      <c r="DI65" s="119">
        <f t="shared" si="36"/>
        <v>0.25</v>
      </c>
      <c r="DJ65" s="119">
        <f t="shared" si="36"/>
        <v>1</v>
      </c>
      <c r="DK65" s="119">
        <f t="shared" si="36"/>
        <v>0.9375</v>
      </c>
      <c r="DL65" s="119">
        <f t="shared" si="36"/>
        <v>0.875</v>
      </c>
      <c r="DM65" s="119">
        <f t="shared" si="36"/>
        <v>0.9375</v>
      </c>
    </row>
    <row r="66" spans="1:119">
      <c r="A66" s="121">
        <v>64</v>
      </c>
      <c r="B66" s="121" t="s">
        <v>55</v>
      </c>
      <c r="C66" s="114" t="str">
        <f t="shared" si="0"/>
        <v>Oba, Obc</v>
      </c>
      <c r="D66" s="114" t="str">
        <f t="shared" si="37"/>
        <v/>
      </c>
      <c r="E66" s="114">
        <f t="shared" si="37"/>
        <v>3</v>
      </c>
      <c r="F66" s="114">
        <f t="shared" si="37"/>
        <v>3</v>
      </c>
      <c r="G66" s="114">
        <f t="shared" si="37"/>
        <v>21</v>
      </c>
      <c r="H66" s="114">
        <f t="shared" si="37"/>
        <v>1</v>
      </c>
      <c r="I66" s="114" t="str">
        <f t="shared" si="37"/>
        <v/>
      </c>
      <c r="J66" s="114" t="str">
        <f t="shared" si="37"/>
        <v/>
      </c>
      <c r="K66" s="114">
        <f t="shared" si="37"/>
        <v>3</v>
      </c>
      <c r="L66" s="114">
        <f t="shared" si="37"/>
        <v>66</v>
      </c>
      <c r="M66" s="114"/>
      <c r="N66" s="114">
        <v>0</v>
      </c>
      <c r="O66" s="114">
        <v>3.2051282051282048</v>
      </c>
      <c r="P66" s="114">
        <v>2.5641025641025639</v>
      </c>
      <c r="Q66" s="114">
        <v>21.153846153846153</v>
      </c>
      <c r="R66" s="114">
        <v>0.64102564102564097</v>
      </c>
      <c r="S66" s="114">
        <v>0</v>
      </c>
      <c r="T66" s="114">
        <v>0</v>
      </c>
      <c r="U66" s="114">
        <v>2.5641025641025639</v>
      </c>
      <c r="V66" s="114">
        <v>66.025641025641022</v>
      </c>
      <c r="X66" s="108">
        <v>0</v>
      </c>
      <c r="Y66" s="108">
        <v>0</v>
      </c>
      <c r="Z66" s="108">
        <v>0</v>
      </c>
      <c r="AA66" s="108">
        <v>0</v>
      </c>
      <c r="AB66" s="108">
        <v>0</v>
      </c>
      <c r="AC66" s="108">
        <v>0</v>
      </c>
      <c r="AD66" s="108">
        <v>0</v>
      </c>
      <c r="AE66" s="108">
        <v>0</v>
      </c>
      <c r="AF66" s="108">
        <v>1</v>
      </c>
      <c r="AH66" s="108" t="s">
        <v>111</v>
      </c>
      <c r="AJ66" s="115" t="s">
        <v>248</v>
      </c>
      <c r="AK66" s="108" t="s">
        <v>237</v>
      </c>
      <c r="AL66" s="108" t="s">
        <v>187</v>
      </c>
      <c r="AM66" s="108" t="s">
        <v>282</v>
      </c>
      <c r="AN66" s="108" t="s">
        <v>187</v>
      </c>
      <c r="AO66" s="108" t="s">
        <v>187</v>
      </c>
      <c r="AP66" s="108" t="s">
        <v>250</v>
      </c>
      <c r="AQ66" s="108" t="str">
        <f t="shared" si="2"/>
        <v>Oac, Oca;Iac, Ica, Oac, Oca;NVC;Oac, Oca, Iac, Ica</v>
      </c>
      <c r="AR66" s="108" t="str">
        <f t="shared" si="3"/>
        <v>NVC;Oac, Oca, NVC²</v>
      </c>
      <c r="AS66" s="108" t="s">
        <v>251</v>
      </c>
      <c r="AU66" s="108">
        <f t="shared" si="24"/>
        <v>3</v>
      </c>
      <c r="AV66" s="108">
        <f t="shared" si="4"/>
        <v>-1</v>
      </c>
      <c r="AW66" s="108">
        <f t="shared" si="5"/>
        <v>9</v>
      </c>
      <c r="AX66" s="108">
        <f t="shared" si="6"/>
        <v>-1</v>
      </c>
      <c r="AY66" s="108">
        <f t="shared" si="7"/>
        <v>9</v>
      </c>
      <c r="AZ66" s="108">
        <f t="shared" si="8"/>
        <v>9</v>
      </c>
      <c r="BA66" s="100">
        <f t="shared" si="9"/>
        <v>5</v>
      </c>
      <c r="BB66" s="100">
        <f t="shared" si="10"/>
        <v>7</v>
      </c>
      <c r="BD66" s="116">
        <f t="shared" si="11"/>
        <v>0</v>
      </c>
      <c r="BE66" s="116">
        <f t="shared" si="30"/>
        <v>0</v>
      </c>
      <c r="BF66" s="116">
        <f t="shared" si="30"/>
        <v>1</v>
      </c>
      <c r="BG66" s="116">
        <f t="shared" si="30"/>
        <v>0</v>
      </c>
      <c r="BH66" s="116">
        <f t="shared" si="30"/>
        <v>1</v>
      </c>
      <c r="BI66" s="116">
        <f t="shared" si="30"/>
        <v>1</v>
      </c>
      <c r="BJ66" s="116">
        <f t="shared" si="30"/>
        <v>1</v>
      </c>
      <c r="BK66" s="116">
        <f t="shared" si="13"/>
        <v>1</v>
      </c>
      <c r="BL66" s="117"/>
      <c r="BM66" s="116">
        <f t="shared" si="14"/>
        <v>0.125</v>
      </c>
      <c r="BN66" s="116">
        <f t="shared" si="31"/>
        <v>0.125</v>
      </c>
      <c r="BO66" s="116">
        <f t="shared" si="31"/>
        <v>0</v>
      </c>
      <c r="BP66" s="116">
        <f t="shared" si="31"/>
        <v>0.125</v>
      </c>
      <c r="BQ66" s="116">
        <f t="shared" si="31"/>
        <v>0</v>
      </c>
      <c r="BR66" s="116">
        <f t="shared" si="31"/>
        <v>0</v>
      </c>
      <c r="BS66" s="116">
        <f t="shared" si="31"/>
        <v>0</v>
      </c>
      <c r="BT66" s="116">
        <f t="shared" si="16"/>
        <v>0</v>
      </c>
      <c r="BU66" s="116"/>
      <c r="BV66" s="116">
        <f t="shared" si="32"/>
        <v>0.75</v>
      </c>
      <c r="BW66" s="116">
        <f t="shared" si="32"/>
        <v>0.5</v>
      </c>
      <c r="BX66" s="116">
        <f t="shared" si="32"/>
        <v>1</v>
      </c>
      <c r="BY66" s="116">
        <f t="shared" si="32"/>
        <v>0.5</v>
      </c>
      <c r="BZ66" s="116">
        <f t="shared" si="32"/>
        <v>1</v>
      </c>
      <c r="CA66" s="116">
        <f t="shared" si="32"/>
        <v>1</v>
      </c>
      <c r="CB66" s="116">
        <f t="shared" si="32"/>
        <v>0.75</v>
      </c>
      <c r="CC66" s="116">
        <f t="shared" si="18"/>
        <v>0.875</v>
      </c>
      <c r="CD66" s="116"/>
      <c r="CE66" s="116">
        <f t="shared" si="33"/>
        <v>0.25</v>
      </c>
      <c r="CF66" s="116">
        <f t="shared" si="33"/>
        <v>0.5</v>
      </c>
      <c r="CG66" s="116">
        <f t="shared" si="33"/>
        <v>0</v>
      </c>
      <c r="CH66" s="116">
        <f t="shared" si="33"/>
        <v>0.5</v>
      </c>
      <c r="CI66" s="116">
        <f t="shared" si="33"/>
        <v>0</v>
      </c>
      <c r="CJ66" s="116">
        <f t="shared" si="33"/>
        <v>0</v>
      </c>
      <c r="CK66" s="116">
        <f t="shared" si="33"/>
        <v>0.25</v>
      </c>
      <c r="CL66" s="116">
        <f t="shared" si="20"/>
        <v>0.125</v>
      </c>
      <c r="CN66" s="118">
        <f t="shared" si="34"/>
        <v>0.8125</v>
      </c>
      <c r="CO66" s="118">
        <f t="shared" si="34"/>
        <v>0.875</v>
      </c>
      <c r="CP66" s="118">
        <f t="shared" si="34"/>
        <v>1</v>
      </c>
      <c r="CQ66" s="118">
        <f t="shared" si="34"/>
        <v>0.875</v>
      </c>
      <c r="CR66" s="118">
        <f t="shared" si="34"/>
        <v>1</v>
      </c>
      <c r="CS66" s="118">
        <f t="shared" si="34"/>
        <v>1</v>
      </c>
      <c r="CT66" s="118">
        <f t="shared" si="34"/>
        <v>0.9375</v>
      </c>
      <c r="CU66" s="118">
        <f t="shared" si="28"/>
        <v>0.96875</v>
      </c>
      <c r="CV66" s="118"/>
      <c r="CW66" s="118" t="b">
        <f t="shared" si="35"/>
        <v>0</v>
      </c>
      <c r="CX66" s="118" t="b">
        <f t="shared" si="35"/>
        <v>0</v>
      </c>
      <c r="CY66" s="118">
        <f t="shared" si="35"/>
        <v>1</v>
      </c>
      <c r="CZ66" s="118" t="b">
        <f t="shared" si="35"/>
        <v>0</v>
      </c>
      <c r="DA66" s="118">
        <f t="shared" si="35"/>
        <v>1</v>
      </c>
      <c r="DB66" s="118">
        <f t="shared" si="35"/>
        <v>1</v>
      </c>
      <c r="DC66" s="118">
        <f t="shared" si="35"/>
        <v>0.9375</v>
      </c>
      <c r="DD66" s="118">
        <f t="shared" si="29"/>
        <v>0.96875</v>
      </c>
      <c r="DF66" s="119">
        <f t="shared" si="36"/>
        <v>0.375</v>
      </c>
      <c r="DG66" s="119">
        <f t="shared" si="36"/>
        <v>0.25</v>
      </c>
      <c r="DH66" s="119">
        <f t="shared" si="36"/>
        <v>1</v>
      </c>
      <c r="DI66" s="119">
        <f t="shared" si="36"/>
        <v>0.25</v>
      </c>
      <c r="DJ66" s="119">
        <f t="shared" si="36"/>
        <v>1</v>
      </c>
      <c r="DK66" s="119">
        <f t="shared" si="36"/>
        <v>1</v>
      </c>
      <c r="DL66" s="119">
        <f t="shared" si="36"/>
        <v>0.875</v>
      </c>
      <c r="DM66" s="119">
        <f t="shared" si="36"/>
        <v>0.9375</v>
      </c>
    </row>
    <row r="67" spans="1:119" s="123" customFormat="1">
      <c r="A67" s="122"/>
      <c r="W67" s="124"/>
      <c r="X67" s="125"/>
      <c r="Y67" s="125"/>
      <c r="Z67" s="125"/>
      <c r="AA67" s="125"/>
      <c r="AB67" s="125"/>
      <c r="AC67" s="125"/>
      <c r="AD67" s="125"/>
      <c r="AE67" s="125"/>
      <c r="AF67" s="125"/>
      <c r="AM67" s="125"/>
      <c r="AN67" s="125"/>
      <c r="AP67" s="125"/>
      <c r="AQ67" s="125"/>
      <c r="AR67" s="125"/>
      <c r="AS67" s="125"/>
      <c r="AT67" s="124"/>
      <c r="AU67" s="126">
        <f t="shared" ref="AU67:AZ67" si="38">AVERAGE(AU3:AU66)</f>
        <v>5.78125</v>
      </c>
      <c r="AV67" s="126">
        <f t="shared" si="38"/>
        <v>3.71875</v>
      </c>
      <c r="AW67" s="126">
        <f t="shared" si="38"/>
        <v>6.21875</v>
      </c>
      <c r="AX67" s="126">
        <f t="shared" si="38"/>
        <v>4.09375</v>
      </c>
      <c r="AY67" s="126">
        <f t="shared" si="38"/>
        <v>4.875</v>
      </c>
      <c r="AZ67" s="126">
        <f t="shared" si="38"/>
        <v>6.40625</v>
      </c>
      <c r="BA67" s="126">
        <f>AVERAGE(BA3:BA66)</f>
        <v>5.5</v>
      </c>
      <c r="BB67" s="126">
        <f>AVERAGE(BB3:BB66)</f>
        <v>7.25</v>
      </c>
      <c r="BC67" s="127"/>
      <c r="BD67" s="128">
        <f>AVERAGE(BD3:BD66)</f>
        <v>0.61197916666666674</v>
      </c>
      <c r="BE67" s="128">
        <f t="shared" ref="BE67:BJ67" si="39">AVERAGE(BE3:BE66)</f>
        <v>0.59114583333333326</v>
      </c>
      <c r="BF67" s="128">
        <f t="shared" si="39"/>
        <v>0.51562499999999978</v>
      </c>
      <c r="BG67" s="128">
        <f t="shared" si="39"/>
        <v>0.53385416666666674</v>
      </c>
      <c r="BH67" s="128">
        <f t="shared" si="39"/>
        <v>0.51041666666666652</v>
      </c>
      <c r="BI67" s="128">
        <f t="shared" si="39"/>
        <v>0.68489583333333337</v>
      </c>
      <c r="BJ67" s="128">
        <f t="shared" si="39"/>
        <v>0.96354166666666663</v>
      </c>
      <c r="BK67" s="128">
        <f>AVERAGE(BK3:BK66)</f>
        <v>0.87760416666666663</v>
      </c>
      <c r="BL67" s="129"/>
      <c r="BM67" s="128">
        <f xml:space="preserve"> AVERAGE(BM3:BM66)</f>
        <v>0.11951264880952386</v>
      </c>
      <c r="BN67" s="128">
        <f t="shared" ref="BN67:BS67" si="40" xml:space="preserve"> AVERAGE(BN3:BN66)</f>
        <v>0.12072172619047626</v>
      </c>
      <c r="BO67" s="128">
        <f t="shared" si="40"/>
        <v>0.15597098214285712</v>
      </c>
      <c r="BP67" s="128">
        <f t="shared" si="40"/>
        <v>0.14518229166666671</v>
      </c>
      <c r="BQ67" s="128">
        <f t="shared" si="40"/>
        <v>0.16108630952380951</v>
      </c>
      <c r="BR67" s="128">
        <f t="shared" si="40"/>
        <v>0.10649181547619048</v>
      </c>
      <c r="BS67" s="128">
        <f t="shared" si="40"/>
        <v>1.4880952380952378E-2</v>
      </c>
      <c r="BT67" s="128">
        <f xml:space="preserve"> AVERAGE(BT3:BT66)</f>
        <v>4.6130952380952377E-2</v>
      </c>
      <c r="BU67" s="130"/>
      <c r="BV67" s="128">
        <f>AVERAGE(BV3:BV66)</f>
        <v>0.88764880952380898</v>
      </c>
      <c r="BW67" s="128">
        <f t="shared" ref="BW67:CB67" si="41">AVERAGE(BW3:BW66)</f>
        <v>0.74135044642857117</v>
      </c>
      <c r="BX67" s="128">
        <f t="shared" si="41"/>
        <v>0.95107886904761885</v>
      </c>
      <c r="BY67" s="128">
        <f t="shared" si="41"/>
        <v>0.7911086309523806</v>
      </c>
      <c r="BZ67" s="128">
        <f t="shared" si="41"/>
        <v>0.85816592261904767</v>
      </c>
      <c r="CA67" s="128">
        <f t="shared" si="41"/>
        <v>0.91685267857142849</v>
      </c>
      <c r="CB67" s="128">
        <f t="shared" si="41"/>
        <v>0.7686941964285714</v>
      </c>
      <c r="CC67" s="128">
        <f>AVERAGE(CC3:CC66)</f>
        <v>0.92057291666666641</v>
      </c>
      <c r="CD67" s="130"/>
      <c r="CE67" s="128">
        <f t="shared" ref="CE67:CK67" si="42">AVERAGE(CE3:CE66)</f>
        <v>0.11235119047619052</v>
      </c>
      <c r="CF67" s="128">
        <f t="shared" si="42"/>
        <v>0.25864955357142871</v>
      </c>
      <c r="CG67" s="128">
        <f t="shared" si="42"/>
        <v>4.8921130952380945E-2</v>
      </c>
      <c r="CH67" s="128">
        <f t="shared" si="42"/>
        <v>0.20889136904761907</v>
      </c>
      <c r="CI67" s="128">
        <f t="shared" si="42"/>
        <v>0.14183407738095236</v>
      </c>
      <c r="CJ67" s="128">
        <f t="shared" si="42"/>
        <v>8.3147321428571438E-2</v>
      </c>
      <c r="CK67" s="128">
        <f t="shared" si="42"/>
        <v>0.23130580357142855</v>
      </c>
      <c r="CL67" s="128">
        <f>AVERAGE(CL3:CL66)</f>
        <v>7.9427083333333343E-2</v>
      </c>
      <c r="CN67" s="131">
        <f>AVERAGE(CN3:CN66)</f>
        <v>0.86369977678571397</v>
      </c>
      <c r="CO67" s="131">
        <f t="shared" ref="CO67:DD67" si="43">AVERAGE(CO3:CO66)</f>
        <v>0.81536458333333317</v>
      </c>
      <c r="CP67" s="131">
        <f t="shared" si="43"/>
        <v>0.87625558035714279</v>
      </c>
      <c r="CQ67" s="131">
        <f t="shared" si="43"/>
        <v>0.79366164434523789</v>
      </c>
      <c r="CR67" s="131">
        <f t="shared" si="43"/>
        <v>0.84588448660714299</v>
      </c>
      <c r="CS67" s="131">
        <f t="shared" si="43"/>
        <v>0.87958984374999982</v>
      </c>
      <c r="CT67" s="131">
        <f t="shared" si="43"/>
        <v>0.92522786458333373</v>
      </c>
      <c r="CU67" s="131">
        <f t="shared" si="43"/>
        <v>0.94247581845238093</v>
      </c>
      <c r="CV67" s="132"/>
      <c r="CW67" s="133">
        <f t="shared" si="43"/>
        <v>0.86421130952380998</v>
      </c>
      <c r="CX67" s="133">
        <f t="shared" si="43"/>
        <v>0.8028030656707128</v>
      </c>
      <c r="CY67" s="133">
        <f t="shared" si="43"/>
        <v>0.89534684065934056</v>
      </c>
      <c r="CZ67" s="133">
        <f t="shared" si="43"/>
        <v>0.77694515306122458</v>
      </c>
      <c r="DA67" s="133">
        <f t="shared" si="43"/>
        <v>0.84989316239316226</v>
      </c>
      <c r="DB67" s="133">
        <f t="shared" si="43"/>
        <v>0.87720814132104474</v>
      </c>
      <c r="DC67" s="133">
        <f t="shared" si="43"/>
        <v>0.92338634672619091</v>
      </c>
      <c r="DD67" s="133">
        <f t="shared" si="43"/>
        <v>0.94061569940476208</v>
      </c>
      <c r="DF67" s="134">
        <f>AVERAGE(DF3:DF66)</f>
        <v>0.74981398809523836</v>
      </c>
      <c r="DG67" s="134">
        <f t="shared" ref="DG67:DM67" si="44">AVERAGE(DG3:DG66)</f>
        <v>0.66624813988095188</v>
      </c>
      <c r="DH67" s="134">
        <f t="shared" si="44"/>
        <v>0.73335193452380953</v>
      </c>
      <c r="DI67" s="134">
        <f t="shared" si="44"/>
        <v>0.66248139880952384</v>
      </c>
      <c r="DJ67" s="134">
        <f t="shared" si="44"/>
        <v>0.68429129464285721</v>
      </c>
      <c r="DK67" s="134">
        <f t="shared" si="44"/>
        <v>0.80087425595238093</v>
      </c>
      <c r="DL67" s="134">
        <f t="shared" si="44"/>
        <v>0.86611793154761896</v>
      </c>
      <c r="DM67" s="134">
        <f t="shared" si="44"/>
        <v>0.89908854166666674</v>
      </c>
    </row>
    <row r="68" spans="1:119">
      <c r="X68" s="135" t="s">
        <v>283</v>
      </c>
      <c r="Y68" s="135"/>
      <c r="Z68" s="135"/>
      <c r="AA68" s="135"/>
      <c r="AB68" s="135"/>
      <c r="AC68" s="135"/>
      <c r="AD68" s="135"/>
      <c r="AE68" s="135"/>
      <c r="AF68" s="135"/>
      <c r="AU68" s="136">
        <f t="shared" ref="AU68:BB68" si="45">AU67/9</f>
        <v>0.64236111111111116</v>
      </c>
      <c r="AV68" s="136">
        <f t="shared" si="45"/>
        <v>0.41319444444444442</v>
      </c>
      <c r="AW68" s="136">
        <f t="shared" si="45"/>
        <v>0.69097222222222221</v>
      </c>
      <c r="AX68" s="136">
        <f t="shared" si="45"/>
        <v>0.4548611111111111</v>
      </c>
      <c r="AY68" s="136">
        <f t="shared" si="45"/>
        <v>0.54166666666666663</v>
      </c>
      <c r="AZ68" s="136">
        <f t="shared" si="45"/>
        <v>0.71180555555555558</v>
      </c>
      <c r="BA68" s="136">
        <f t="shared" si="45"/>
        <v>0.61111111111111116</v>
      </c>
      <c r="BB68" s="136">
        <f t="shared" si="45"/>
        <v>0.80555555555555558</v>
      </c>
      <c r="BC68" s="137"/>
      <c r="BD68" s="104">
        <f>VAR(BD3:BD66)</f>
        <v>0.10851383377425017</v>
      </c>
      <c r="BE68" s="104">
        <f t="shared" ref="BE68:BK68" si="46">VAR(BE3:BE66)</f>
        <v>0.13574046516754837</v>
      </c>
      <c r="BF68" s="104">
        <f t="shared" si="46"/>
        <v>0.12056327160493843</v>
      </c>
      <c r="BG68" s="104">
        <f t="shared" si="46"/>
        <v>8.8341876102292521E-2</v>
      </c>
      <c r="BH68" s="104">
        <f t="shared" si="46"/>
        <v>0.12070105820105828</v>
      </c>
      <c r="BI68" s="104">
        <f t="shared" si="46"/>
        <v>7.7704750881834012E-2</v>
      </c>
      <c r="BJ68" s="104">
        <f t="shared" si="46"/>
        <v>1.3640873015873016E-2</v>
      </c>
      <c r="BK68" s="104">
        <f t="shared" si="46"/>
        <v>4.5187114197530839E-2</v>
      </c>
      <c r="BL68" s="137"/>
      <c r="BM68" s="104"/>
      <c r="BN68" s="104"/>
      <c r="BO68" s="104"/>
      <c r="BP68" s="104"/>
      <c r="BQ68" s="137"/>
      <c r="BR68" s="137"/>
      <c r="BS68" s="137"/>
      <c r="BT68" s="137"/>
      <c r="BU68" s="137"/>
      <c r="BV68" s="104">
        <f>VAR(BV3:BV66)</f>
        <v>7.5119002627506027E-3</v>
      </c>
      <c r="BW68" s="104">
        <f t="shared" ref="BW68:CC68" si="47">VAR(BW3:BW66)</f>
        <v>1.9655600645516226E-2</v>
      </c>
      <c r="BX68" s="104">
        <f t="shared" si="47"/>
        <v>5.0249576517114826E-3</v>
      </c>
      <c r="BY68" s="104">
        <f t="shared" si="47"/>
        <v>1.7545260084854623E-2</v>
      </c>
      <c r="BZ68" s="104">
        <f t="shared" si="47"/>
        <v>2.7919000251390092E-2</v>
      </c>
      <c r="CA68" s="104">
        <f t="shared" si="47"/>
        <v>1.105326183052591E-2</v>
      </c>
      <c r="CB68" s="104">
        <f t="shared" si="47"/>
        <v>2.7410947327839927E-2</v>
      </c>
      <c r="CC68" s="104">
        <f t="shared" si="47"/>
        <v>9.9714964524176067E-3</v>
      </c>
      <c r="CD68" s="137"/>
      <c r="CE68" s="104"/>
      <c r="CF68" s="104"/>
      <c r="CG68" s="104"/>
      <c r="CH68" s="104"/>
      <c r="CI68" s="137"/>
      <c r="CJ68" s="137"/>
      <c r="CK68" s="137"/>
      <c r="CL68" s="137"/>
      <c r="CN68" s="138">
        <v>0.55902777777777779</v>
      </c>
      <c r="CO68" s="138">
        <v>0.4201388888888889</v>
      </c>
      <c r="CP68" s="138">
        <v>0.62152777777777779</v>
      </c>
      <c r="CQ68" s="138">
        <v>0.38541666666666669</v>
      </c>
      <c r="CR68" s="138">
        <v>0.47222222222222221</v>
      </c>
      <c r="CS68" s="138">
        <v>0.67013888888888884</v>
      </c>
      <c r="CT68" s="138">
        <v>0.72222222222222221</v>
      </c>
      <c r="CU68" s="138">
        <v>0.86805555555555558</v>
      </c>
      <c r="DF68" s="104">
        <f t="shared" ref="DF68:DM68" si="48">VAR(DF3:DF66)</f>
        <v>3.9900432312474469E-2</v>
      </c>
      <c r="DG68" s="104">
        <f t="shared" si="48"/>
        <v>4.591833000044445E-2</v>
      </c>
      <c r="DH68" s="104">
        <f t="shared" si="48"/>
        <v>3.6414949887858351E-2</v>
      </c>
      <c r="DI68" s="104">
        <f t="shared" si="48"/>
        <v>3.3764385693926625E-2</v>
      </c>
      <c r="DJ68" s="104">
        <f t="shared" si="48"/>
        <v>3.9220337269952499E-2</v>
      </c>
      <c r="DK68" s="104">
        <f t="shared" si="48"/>
        <v>2.7683497650879001E-2</v>
      </c>
      <c r="DL68" s="104">
        <f t="shared" si="48"/>
        <v>1.0892590620698236E-2</v>
      </c>
      <c r="DM68" s="104">
        <f t="shared" si="48"/>
        <v>1.3386872916328906E-2</v>
      </c>
    </row>
    <row r="69" spans="1:119">
      <c r="CW69" s="140"/>
      <c r="CX69" s="140"/>
      <c r="CY69" s="140"/>
      <c r="CZ69" s="140"/>
      <c r="DA69" s="140"/>
      <c r="DB69" s="140"/>
      <c r="DC69" s="140"/>
      <c r="DD69" s="140"/>
      <c r="DE69" s="140"/>
      <c r="DF69" s="140"/>
      <c r="DG69" s="140"/>
      <c r="DH69" s="140"/>
      <c r="DI69" s="140"/>
      <c r="DJ69" s="140"/>
      <c r="DK69" s="140"/>
      <c r="DL69" s="140"/>
      <c r="DM69" s="140"/>
      <c r="DN69" s="140"/>
      <c r="DO69" s="140"/>
    </row>
    <row r="70" spans="1:119">
      <c r="CN70" s="137"/>
      <c r="CW70" s="137"/>
    </row>
    <row r="71" spans="1:119" s="140" customFormat="1">
      <c r="W71" s="141"/>
      <c r="X71" s="142"/>
      <c r="Y71" s="142"/>
      <c r="Z71" s="142"/>
      <c r="AA71" s="142"/>
      <c r="AB71" s="142"/>
      <c r="AC71" s="142"/>
      <c r="AD71" s="142"/>
      <c r="AE71" s="142"/>
      <c r="AF71" s="142"/>
      <c r="AM71" s="142"/>
      <c r="AN71" s="142"/>
      <c r="AP71" s="142"/>
      <c r="AQ71" s="142"/>
      <c r="AR71" s="142"/>
      <c r="AS71" s="142"/>
      <c r="AT71" s="236" t="s">
        <v>284</v>
      </c>
      <c r="AU71" s="143">
        <v>5.03125</v>
      </c>
      <c r="AV71" s="144">
        <v>3.78125</v>
      </c>
      <c r="AW71" s="144">
        <v>5.59375</v>
      </c>
      <c r="AX71" s="144">
        <v>3.46875</v>
      </c>
      <c r="AY71" s="145">
        <v>4.25</v>
      </c>
      <c r="AZ71" s="145">
        <v>6.03125</v>
      </c>
      <c r="BA71" s="145">
        <v>6.5</v>
      </c>
      <c r="BB71" s="145">
        <v>7.8125</v>
      </c>
      <c r="BD71" s="143">
        <v>0.52994791666666663</v>
      </c>
      <c r="BE71" s="144">
        <v>0.59375</v>
      </c>
      <c r="BF71" s="144">
        <v>0.44921874999999972</v>
      </c>
      <c r="BG71" s="144">
        <v>0.46744791666666657</v>
      </c>
      <c r="BH71" s="145">
        <v>0.45442708333333315</v>
      </c>
      <c r="BI71" s="145">
        <v>0.59505208333333337</v>
      </c>
      <c r="BJ71" s="145">
        <v>0.95833333333333304</v>
      </c>
      <c r="BK71" s="145">
        <v>0.84244791666666652</v>
      </c>
      <c r="BL71" s="141"/>
      <c r="BM71" s="143">
        <v>0.20907738095238099</v>
      </c>
      <c r="BN71" s="144">
        <v>0.17633928571428567</v>
      </c>
      <c r="BO71" s="144">
        <v>0.24190848214285715</v>
      </c>
      <c r="BP71" s="144">
        <v>0.22961309523809517</v>
      </c>
      <c r="BQ71" s="145">
        <v>0.24851190476190482</v>
      </c>
      <c r="BR71" s="145">
        <v>0.17686011904761906</v>
      </c>
      <c r="BS71" s="145">
        <v>2.0833333333333332E-2</v>
      </c>
      <c r="BT71" s="145">
        <v>7.1577380952380948E-2</v>
      </c>
      <c r="BV71" s="146">
        <v>0.88857886904761907</v>
      </c>
      <c r="BW71" s="147">
        <v>0.76934523809523758</v>
      </c>
      <c r="BX71" s="147">
        <v>0.96365327380952392</v>
      </c>
      <c r="BY71" s="147">
        <v>0.79419642857142847</v>
      </c>
      <c r="BZ71" s="148">
        <v>0.86002604166666685</v>
      </c>
      <c r="CA71" s="148">
        <v>0.93668154761904776</v>
      </c>
      <c r="CB71" s="148">
        <v>0.82449776785714246</v>
      </c>
      <c r="CC71" s="148">
        <v>0.97581845238095244</v>
      </c>
      <c r="CD71" s="149"/>
      <c r="CE71" s="146">
        <v>0.11142113095238101</v>
      </c>
      <c r="CF71" s="147">
        <v>0.23065476190476192</v>
      </c>
      <c r="CG71" s="147">
        <v>3.6346726190476186E-2</v>
      </c>
      <c r="CH71" s="147">
        <v>0.20580357142857147</v>
      </c>
      <c r="CI71" s="148">
        <v>0.13997395833333334</v>
      </c>
      <c r="CJ71" s="148">
        <v>6.3318452380952364E-2</v>
      </c>
      <c r="CK71" s="148">
        <v>0.17550223214285712</v>
      </c>
      <c r="CL71" s="148">
        <v>2.418154761904762E-2</v>
      </c>
      <c r="CN71" s="150">
        <v>0.81082821800595184</v>
      </c>
      <c r="CO71" s="145">
        <v>0.76578776041666641</v>
      </c>
      <c r="CP71" s="145">
        <v>0.83825102306547661</v>
      </c>
      <c r="CQ71" s="145">
        <v>0.74089239211309477</v>
      </c>
      <c r="CR71" s="145">
        <v>0.8250000000000004</v>
      </c>
      <c r="CS71" s="145">
        <v>0.85301804315476148</v>
      </c>
      <c r="CT71" s="145">
        <v>0.9375046502976192</v>
      </c>
      <c r="CU71" s="145">
        <v>0.94915364583333295</v>
      </c>
      <c r="CW71" s="148">
        <v>0.8031746031746031</v>
      </c>
      <c r="CX71" s="148">
        <v>0.75195212493599584</v>
      </c>
      <c r="CY71" s="148">
        <v>0.83901736924277948</v>
      </c>
      <c r="CZ71" s="148">
        <v>0.7234496906107073</v>
      </c>
      <c r="DA71" s="148">
        <v>0.83528990299823647</v>
      </c>
      <c r="DB71" s="148">
        <v>0.84894903273809497</v>
      </c>
      <c r="DC71" s="148">
        <v>0.93529110863095244</v>
      </c>
      <c r="DD71" s="148">
        <v>0.94842819940476164</v>
      </c>
      <c r="DF71" s="148">
        <v>0.70926339285714302</v>
      </c>
      <c r="DG71" s="148">
        <v>0.68154761904761874</v>
      </c>
      <c r="DH71" s="148">
        <v>0.70643601190476146</v>
      </c>
      <c r="DI71" s="148">
        <v>0.63082217261904761</v>
      </c>
      <c r="DJ71" s="148">
        <v>0.65722656249999989</v>
      </c>
      <c r="DK71" s="148">
        <v>0.76586681547619073</v>
      </c>
      <c r="DL71" s="148">
        <v>0.89141555059523836</v>
      </c>
      <c r="DM71" s="148">
        <v>0.90913318452380987</v>
      </c>
    </row>
    <row r="72" spans="1:119" s="140" customFormat="1">
      <c r="W72" s="141"/>
      <c r="X72" s="142"/>
      <c r="Y72" s="142"/>
      <c r="Z72" s="142"/>
      <c r="AA72" s="142"/>
      <c r="AB72" s="142"/>
      <c r="AC72" s="142"/>
      <c r="AD72" s="142"/>
      <c r="AE72" s="142"/>
      <c r="AF72" s="142"/>
      <c r="AM72" s="142"/>
      <c r="AN72" s="142"/>
      <c r="AP72" s="142"/>
      <c r="AQ72" s="142"/>
      <c r="AR72" s="142"/>
      <c r="AS72" s="142"/>
      <c r="AT72" s="236"/>
      <c r="AU72" s="143">
        <v>0.55902777777777779</v>
      </c>
      <c r="AV72" s="144">
        <v>0.4201388888888889</v>
      </c>
      <c r="AW72" s="144">
        <v>0.62152777777777779</v>
      </c>
      <c r="AX72" s="144">
        <v>0.38541666666666669</v>
      </c>
      <c r="AY72" s="145">
        <v>0.47222222222222221</v>
      </c>
      <c r="AZ72" s="145">
        <v>0.67013888888888884</v>
      </c>
      <c r="BA72" s="145">
        <v>0.72222222222222221</v>
      </c>
      <c r="BB72" s="145">
        <v>0.86805555555555558</v>
      </c>
      <c r="BD72" s="151"/>
      <c r="BE72" s="142"/>
      <c r="BF72" s="142"/>
      <c r="BG72" s="142"/>
      <c r="BL72" s="141"/>
      <c r="BM72" s="151"/>
      <c r="BN72" s="142"/>
      <c r="BO72" s="142"/>
      <c r="BP72" s="142"/>
      <c r="BV72" s="151"/>
      <c r="BW72" s="142"/>
      <c r="BX72" s="142"/>
      <c r="BY72" s="142"/>
      <c r="CE72" s="151"/>
      <c r="CF72" s="142"/>
      <c r="CG72" s="142"/>
      <c r="CH72" s="142"/>
      <c r="CN72" s="150">
        <v>0.55902777777777779</v>
      </c>
      <c r="CO72" s="145">
        <v>0.4201388888888889</v>
      </c>
      <c r="CP72" s="145">
        <v>0.62152777777777779</v>
      </c>
      <c r="CQ72" s="145">
        <v>0.38541666666666669</v>
      </c>
      <c r="CR72" s="145">
        <v>0.47222222222222221</v>
      </c>
      <c r="CS72" s="145">
        <v>0.67013888888888884</v>
      </c>
      <c r="CT72" s="145">
        <v>0.72222222222222221</v>
      </c>
      <c r="CU72" s="145">
        <v>0.86805555555555558</v>
      </c>
    </row>
    <row r="73" spans="1:119">
      <c r="CN73" s="152"/>
    </row>
    <row r="74" spans="1:119">
      <c r="CN74" s="100" t="s">
        <v>285</v>
      </c>
      <c r="CW74" s="100" t="s">
        <v>286</v>
      </c>
    </row>
    <row r="75" spans="1:119">
      <c r="CN75" s="100" t="s">
        <v>287</v>
      </c>
      <c r="CW75" s="100" t="s">
        <v>288</v>
      </c>
    </row>
    <row r="76" spans="1:119" ht="18" customHeight="1">
      <c r="AT76" s="237" t="s">
        <v>289</v>
      </c>
      <c r="AU76" s="153">
        <v>5.875</v>
      </c>
      <c r="AV76" s="154">
        <v>3.875</v>
      </c>
      <c r="AW76" s="154">
        <v>5.375</v>
      </c>
      <c r="AX76" s="154">
        <v>3.6875</v>
      </c>
      <c r="AY76" s="155">
        <v>3.90625</v>
      </c>
      <c r="AZ76" s="155">
        <v>5.75</v>
      </c>
      <c r="BA76" s="155">
        <v>6.65625</v>
      </c>
      <c r="BB76" s="155">
        <v>7.03125</v>
      </c>
      <c r="BC76" s="155"/>
      <c r="BD76" s="156">
        <v>0.61171875000000009</v>
      </c>
      <c r="BE76" s="157">
        <v>0.59453124999999996</v>
      </c>
      <c r="BF76" s="157">
        <v>0.4432291666666664</v>
      </c>
      <c r="BG76" s="157">
        <v>0.47760416666666672</v>
      </c>
      <c r="BH76" s="158">
        <v>0.43255208333333317</v>
      </c>
      <c r="BI76" s="158">
        <v>0.56874999999999998</v>
      </c>
      <c r="BJ76" s="158">
        <v>0.94427083333333317</v>
      </c>
      <c r="BK76" s="158">
        <v>0.75833333333333319</v>
      </c>
      <c r="BL76" s="159"/>
      <c r="BM76" s="156">
        <v>0.20853794642857143</v>
      </c>
      <c r="BN76" s="157">
        <v>0.20273437499999997</v>
      </c>
      <c r="BO76" s="157">
        <v>0.28675595238095236</v>
      </c>
      <c r="BP76" s="157">
        <v>0.25265997023809517</v>
      </c>
      <c r="BQ76" s="158">
        <v>0.29761904761904751</v>
      </c>
      <c r="BR76" s="158">
        <v>0.22131696428571426</v>
      </c>
      <c r="BS76" s="158">
        <v>3.9583333333333325E-2</v>
      </c>
      <c r="BT76" s="158">
        <v>0.13556547619047618</v>
      </c>
      <c r="BU76" s="158"/>
      <c r="BV76" s="156">
        <v>0.93937872023809521</v>
      </c>
      <c r="BW76" s="157">
        <v>0.78111979166666623</v>
      </c>
      <c r="BX76" s="157">
        <v>0.97304687499999998</v>
      </c>
      <c r="BY76" s="157">
        <v>0.81795014880952344</v>
      </c>
      <c r="BZ76" s="158">
        <v>0.86476934523809545</v>
      </c>
      <c r="CA76" s="158">
        <v>0.94289434523809523</v>
      </c>
      <c r="CB76" s="158">
        <v>0.84642857142857097</v>
      </c>
      <c r="CC76" s="158">
        <v>0.96404389880952379</v>
      </c>
      <c r="CD76" s="158"/>
      <c r="CE76" s="156">
        <v>6.0621279761904748E-2</v>
      </c>
      <c r="CF76" s="157">
        <v>0.21888020833333338</v>
      </c>
      <c r="CG76" s="157">
        <v>2.6953124999999994E-2</v>
      </c>
      <c r="CH76" s="157">
        <v>0.1820498511904762</v>
      </c>
      <c r="CI76" s="158">
        <v>0.13523065476190479</v>
      </c>
      <c r="CJ76" s="158">
        <v>5.7105654761904753E-2</v>
      </c>
      <c r="CK76" s="158">
        <v>0.15357142857142855</v>
      </c>
      <c r="CL76" s="158">
        <v>3.5956101190476188E-2</v>
      </c>
      <c r="CM76" s="158"/>
      <c r="CN76" s="160">
        <v>0.85619652157738058</v>
      </c>
      <c r="CO76" s="160">
        <v>0.8059361049107141</v>
      </c>
      <c r="CP76" s="160">
        <v>0.85065336681547632</v>
      </c>
      <c r="CQ76" s="160">
        <v>0.75937034970238071</v>
      </c>
      <c r="CR76" s="160">
        <v>0.81270926339285743</v>
      </c>
      <c r="CS76" s="160">
        <v>0.85210425967261871</v>
      </c>
      <c r="CT76" s="160">
        <v>0.93916248139880965</v>
      </c>
      <c r="CU76" s="160">
        <v>0.92384905133928552</v>
      </c>
      <c r="CV76" s="158"/>
      <c r="CW76" s="158">
        <v>0.85308484504913085</v>
      </c>
      <c r="CX76" s="158">
        <v>0.7932096797052155</v>
      </c>
      <c r="CY76" s="158">
        <v>0.85695299671592773</v>
      </c>
      <c r="CZ76" s="158">
        <v>0.74459244080145726</v>
      </c>
      <c r="DA76" s="158">
        <v>0.82543800539083567</v>
      </c>
      <c r="DB76" s="158">
        <v>0.84872581845238093</v>
      </c>
      <c r="DC76" s="158">
        <v>0.93734499007936511</v>
      </c>
      <c r="DD76" s="158">
        <v>0.92227957589285703</v>
      </c>
      <c r="DE76" s="158"/>
      <c r="DF76" s="158">
        <v>0.77554873511904809</v>
      </c>
      <c r="DG76" s="158">
        <v>0.68782552083333293</v>
      </c>
      <c r="DH76" s="158">
        <v>0.70813802083333321</v>
      </c>
      <c r="DI76" s="158">
        <v>0.64777715773809497</v>
      </c>
      <c r="DJ76" s="158">
        <v>0.64866071428571415</v>
      </c>
      <c r="DK76" s="158">
        <v>0.75582217261904772</v>
      </c>
      <c r="DL76" s="158">
        <v>0.89534970238095257</v>
      </c>
      <c r="DM76" s="158">
        <v>0.86118861607142883</v>
      </c>
    </row>
    <row r="77" spans="1:119">
      <c r="AT77" s="237"/>
      <c r="AU77" s="156">
        <v>0.65277777777777779</v>
      </c>
      <c r="AV77" s="157">
        <v>0.43055555555555558</v>
      </c>
      <c r="AW77" s="157">
        <v>0.59722222222222221</v>
      </c>
      <c r="AX77" s="157">
        <v>0.40972222222222221</v>
      </c>
      <c r="AY77" s="158">
        <v>0.43402777777777779</v>
      </c>
      <c r="AZ77" s="158">
        <v>0.63888888888888884</v>
      </c>
      <c r="BA77" s="158">
        <v>0.73958333333333337</v>
      </c>
      <c r="BB77" s="158">
        <v>0.78125</v>
      </c>
      <c r="BC77" s="155"/>
      <c r="BD77" s="153"/>
      <c r="BE77" s="154"/>
      <c r="BF77" s="154"/>
      <c r="BG77" s="154"/>
      <c r="BH77" s="155"/>
      <c r="BI77" s="155"/>
      <c r="BJ77" s="155"/>
      <c r="BK77" s="155"/>
      <c r="BL77" s="161"/>
      <c r="BM77" s="153"/>
      <c r="BN77" s="154"/>
      <c r="BO77" s="154"/>
      <c r="BP77" s="154"/>
      <c r="BQ77" s="155"/>
      <c r="BR77" s="155"/>
      <c r="BS77" s="155"/>
      <c r="BT77" s="155"/>
      <c r="BU77" s="155"/>
      <c r="BV77" s="153"/>
      <c r="BW77" s="154"/>
      <c r="BX77" s="154"/>
      <c r="BY77" s="154"/>
      <c r="BZ77" s="155"/>
      <c r="CA77" s="155"/>
      <c r="CB77" s="155"/>
      <c r="CC77" s="155"/>
      <c r="CD77" s="155"/>
      <c r="CE77" s="153"/>
      <c r="CF77" s="154"/>
      <c r="CG77" s="154"/>
      <c r="CH77" s="154"/>
      <c r="CI77" s="155"/>
      <c r="CJ77" s="155"/>
      <c r="CK77" s="155"/>
      <c r="CL77" s="155"/>
      <c r="CM77" s="155"/>
      <c r="CN77" s="158">
        <v>0.55902777777777779</v>
      </c>
      <c r="CO77" s="158">
        <v>0.4201388888888889</v>
      </c>
      <c r="CP77" s="158">
        <v>0.62152777777777779</v>
      </c>
      <c r="CQ77" s="158">
        <v>0.38541666666666669</v>
      </c>
      <c r="CR77" s="158">
        <v>0.47222222222222221</v>
      </c>
      <c r="CS77" s="158">
        <v>0.67013888888888884</v>
      </c>
      <c r="CT77" s="158">
        <v>0.72222222222222221</v>
      </c>
      <c r="CU77" s="158">
        <v>0.86805555555555558</v>
      </c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</row>
    <row r="78" spans="1:119" s="162" customFormat="1">
      <c r="W78" s="163"/>
      <c r="X78" s="164"/>
      <c r="Y78" s="164"/>
      <c r="Z78" s="164"/>
      <c r="AA78" s="164"/>
      <c r="AB78" s="164"/>
      <c r="AC78" s="164"/>
      <c r="AD78" s="164"/>
      <c r="AE78" s="164"/>
      <c r="AF78" s="164"/>
      <c r="AM78" s="164"/>
      <c r="AN78" s="164"/>
      <c r="AP78" s="164"/>
      <c r="AQ78" s="164"/>
      <c r="AR78" s="164"/>
      <c r="AS78" s="164"/>
      <c r="AT78" s="163"/>
      <c r="AU78" s="165"/>
      <c r="AV78" s="164"/>
      <c r="AW78" s="164"/>
      <c r="AX78" s="164"/>
      <c r="BD78" s="165"/>
      <c r="BE78" s="164"/>
      <c r="BF78" s="164"/>
      <c r="BG78" s="164"/>
      <c r="BL78" s="163"/>
      <c r="BM78" s="165"/>
      <c r="BN78" s="164"/>
      <c r="BO78" s="164"/>
      <c r="BP78" s="164"/>
      <c r="BV78" s="165"/>
      <c r="BW78" s="164"/>
      <c r="BX78" s="164"/>
      <c r="BY78" s="164"/>
      <c r="CE78" s="165"/>
      <c r="CF78" s="164"/>
      <c r="CG78" s="164"/>
      <c r="CH78" s="164"/>
    </row>
  </sheetData>
  <autoFilter ref="A2:CL2">
    <sortState ref="A3:CJ66">
      <sortCondition ref="A2:A66"/>
    </sortState>
  </autoFilter>
  <mergeCells count="2">
    <mergeCell ref="AT71:AT72"/>
    <mergeCell ref="AT76:AT7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M24" sqref="M24"/>
    </sheetView>
  </sheetViews>
  <sheetFormatPr defaultRowHeight="15"/>
  <cols>
    <col min="1" max="1" width="14" customWidth="1"/>
  </cols>
  <sheetData>
    <row r="1" spans="1:10" ht="15.75" thickBot="1"/>
    <row r="2" spans="1:10" ht="15.75" customHeight="1" thickBot="1">
      <c r="A2" s="283" t="s">
        <v>107</v>
      </c>
      <c r="B2" s="284"/>
      <c r="C2" s="284"/>
      <c r="D2" s="284"/>
      <c r="E2" s="284"/>
      <c r="F2" s="284"/>
      <c r="G2" s="36"/>
    </row>
    <row r="3" spans="1:10" ht="15.75" customHeight="1" thickBot="1">
      <c r="A3" s="47"/>
      <c r="B3" s="285" t="s">
        <v>108</v>
      </c>
      <c r="C3" s="286"/>
      <c r="D3" s="286" t="s">
        <v>109</v>
      </c>
      <c r="E3" s="286"/>
      <c r="F3" s="286" t="s">
        <v>110</v>
      </c>
      <c r="G3" s="287"/>
    </row>
    <row r="4" spans="1:10" ht="15.75" customHeight="1" thickBot="1">
      <c r="A4" s="48"/>
      <c r="B4" s="49">
        <v>139</v>
      </c>
      <c r="C4" s="50">
        <v>204</v>
      </c>
      <c r="D4" s="49">
        <v>139</v>
      </c>
      <c r="E4" s="50">
        <v>204</v>
      </c>
      <c r="F4" s="49">
        <v>139</v>
      </c>
      <c r="G4" s="51">
        <v>204</v>
      </c>
    </row>
    <row r="5" spans="1:10">
      <c r="A5" s="52" t="s">
        <v>111</v>
      </c>
      <c r="B5" s="53">
        <v>37</v>
      </c>
      <c r="C5" s="54">
        <v>37</v>
      </c>
      <c r="D5" s="55">
        <v>27</v>
      </c>
      <c r="E5" s="56">
        <v>27</v>
      </c>
      <c r="F5" s="57">
        <v>64</v>
      </c>
      <c r="G5" s="58">
        <v>64</v>
      </c>
    </row>
    <row r="6" spans="1:10">
      <c r="A6" s="59" t="s">
        <v>112</v>
      </c>
      <c r="B6" s="60">
        <v>0.66661398240345626</v>
      </c>
      <c r="C6" s="61">
        <v>0.69399999999999995</v>
      </c>
      <c r="D6" s="62">
        <v>0.29578649537355656</v>
      </c>
      <c r="E6" s="63">
        <v>0.26600000000000001</v>
      </c>
      <c r="F6" s="64">
        <v>0.53627341347497925</v>
      </c>
      <c r="G6" s="65">
        <v>0.59799999999999998</v>
      </c>
    </row>
    <row r="7" spans="1:10">
      <c r="A7" s="59" t="s">
        <v>113</v>
      </c>
      <c r="B7" s="66">
        <v>147.98830409356728</v>
      </c>
      <c r="C7" s="67">
        <v>154.05799999999999</v>
      </c>
      <c r="D7" s="68">
        <v>47.917412250516165</v>
      </c>
      <c r="E7" s="69">
        <v>43.03</v>
      </c>
      <c r="F7" s="70">
        <v>205.92899077439202</v>
      </c>
      <c r="G7" s="71">
        <v>229.697</v>
      </c>
    </row>
    <row r="8" spans="1:10">
      <c r="A8" s="59" t="s">
        <v>114</v>
      </c>
      <c r="B8" s="72">
        <v>6</v>
      </c>
      <c r="C8" s="73">
        <v>6</v>
      </c>
      <c r="D8" s="74">
        <v>6</v>
      </c>
      <c r="E8" s="75">
        <v>6</v>
      </c>
      <c r="F8" s="76">
        <v>6</v>
      </c>
      <c r="G8" s="77">
        <v>6</v>
      </c>
    </row>
    <row r="9" spans="1:10" ht="15.75" thickBot="1">
      <c r="A9" s="78" t="s">
        <v>115</v>
      </c>
      <c r="B9" s="79">
        <v>2.0599187386297644E-29</v>
      </c>
      <c r="C9" s="80">
        <v>2.0599187386297644E-29</v>
      </c>
      <c r="D9" s="81">
        <v>1.2273739146418788E-8</v>
      </c>
      <c r="E9" s="81">
        <v>2.0599187386297644E-29</v>
      </c>
      <c r="F9" s="82">
        <v>1.0372133649389523E-41</v>
      </c>
      <c r="G9" s="83">
        <v>1.0372133649389523E-41</v>
      </c>
    </row>
    <row r="10" spans="1:10">
      <c r="A10" s="84" t="s">
        <v>116</v>
      </c>
      <c r="B10" s="84"/>
      <c r="C10" s="84"/>
      <c r="D10" s="84"/>
      <c r="E10" s="84"/>
      <c r="F10" s="84"/>
      <c r="G10" s="84"/>
    </row>
    <row r="16" spans="1:10" ht="15.75" thickBot="1">
      <c r="A16" s="288" t="s">
        <v>117</v>
      </c>
      <c r="B16" s="288"/>
      <c r="C16" s="288"/>
      <c r="D16" s="288"/>
      <c r="E16" s="288"/>
      <c r="F16" s="288"/>
      <c r="G16" s="288"/>
      <c r="H16" s="288"/>
      <c r="I16" s="288"/>
      <c r="J16" s="85"/>
    </row>
    <row r="17" spans="1:10" ht="26.25" thickTop="1" thickBot="1">
      <c r="A17" s="280" t="s">
        <v>3</v>
      </c>
      <c r="B17" s="281"/>
      <c r="C17" s="282"/>
      <c r="D17" s="86" t="s">
        <v>118</v>
      </c>
      <c r="E17" s="87" t="s">
        <v>119</v>
      </c>
      <c r="F17" s="87" t="s">
        <v>120</v>
      </c>
      <c r="G17" s="87" t="s">
        <v>121</v>
      </c>
      <c r="H17" s="87" t="s">
        <v>122</v>
      </c>
      <c r="I17" s="87" t="s">
        <v>123</v>
      </c>
      <c r="J17" s="85"/>
    </row>
    <row r="18" spans="1:10" ht="48.75" thickTop="1">
      <c r="A18" s="275" t="s">
        <v>124</v>
      </c>
      <c r="B18" s="277" t="s">
        <v>125</v>
      </c>
      <c r="C18" s="88" t="s">
        <v>126</v>
      </c>
      <c r="D18" s="89" t="s">
        <v>127</v>
      </c>
      <c r="E18" s="90" t="s">
        <v>128</v>
      </c>
      <c r="F18" s="90" t="s">
        <v>129</v>
      </c>
      <c r="G18" s="90" t="s">
        <v>130</v>
      </c>
      <c r="H18" s="90" t="s">
        <v>131</v>
      </c>
      <c r="I18" s="90" t="s">
        <v>132</v>
      </c>
      <c r="J18" s="85"/>
    </row>
    <row r="19" spans="1:10" ht="24" hidden="1">
      <c r="A19" s="275"/>
      <c r="B19" s="278"/>
      <c r="C19" s="88" t="s">
        <v>133</v>
      </c>
      <c r="D19" s="91">
        <v>1.341792591927531E-13</v>
      </c>
      <c r="E19" s="92">
        <v>1.1190749899947952E-18</v>
      </c>
      <c r="F19" s="92">
        <v>2.4343149178039414E-14</v>
      </c>
      <c r="G19" s="92">
        <v>8.6747550562008505E-12</v>
      </c>
      <c r="H19" s="92">
        <v>5.9077369577345654E-11</v>
      </c>
      <c r="I19" s="92">
        <v>2.550902246098755E-17</v>
      </c>
      <c r="J19" s="85"/>
    </row>
    <row r="20" spans="1:10" hidden="1">
      <c r="A20" s="275"/>
      <c r="B20" s="277"/>
      <c r="C20" s="93" t="s">
        <v>111</v>
      </c>
      <c r="D20" s="94">
        <v>64</v>
      </c>
      <c r="E20" s="95">
        <v>64</v>
      </c>
      <c r="F20" s="95">
        <v>64</v>
      </c>
      <c r="G20" s="95">
        <v>64</v>
      </c>
      <c r="H20" s="95">
        <v>64</v>
      </c>
      <c r="I20" s="95">
        <v>64</v>
      </c>
      <c r="J20" s="85"/>
    </row>
    <row r="21" spans="1:10" ht="48">
      <c r="A21" s="275"/>
      <c r="B21" s="277" t="s">
        <v>134</v>
      </c>
      <c r="C21" s="88" t="s">
        <v>126</v>
      </c>
      <c r="D21" s="89" t="s">
        <v>135</v>
      </c>
      <c r="E21" s="90" t="s">
        <v>136</v>
      </c>
      <c r="F21" s="90" t="s">
        <v>137</v>
      </c>
      <c r="G21" s="90" t="s">
        <v>138</v>
      </c>
      <c r="H21" s="90" t="s">
        <v>139</v>
      </c>
      <c r="I21" s="90" t="s">
        <v>140</v>
      </c>
      <c r="J21" s="85"/>
    </row>
    <row r="22" spans="1:10" ht="24" hidden="1">
      <c r="A22" s="275"/>
      <c r="B22" s="278"/>
      <c r="C22" s="88" t="s">
        <v>133</v>
      </c>
      <c r="D22" s="91">
        <v>6.8340635937444437E-13</v>
      </c>
      <c r="E22" s="92">
        <v>2.9898945813927179E-21</v>
      </c>
      <c r="F22" s="92">
        <v>1.5562188920925205E-16</v>
      </c>
      <c r="G22" s="92">
        <v>9.4930330466698653E-14</v>
      </c>
      <c r="H22" s="92">
        <v>2.1151759241278192E-12</v>
      </c>
      <c r="I22" s="92">
        <v>1.4032711245638841E-18</v>
      </c>
      <c r="J22" s="85"/>
    </row>
    <row r="23" spans="1:10" ht="15.75" hidden="1" thickBot="1">
      <c r="A23" s="276"/>
      <c r="B23" s="279"/>
      <c r="C23" s="96" t="s">
        <v>111</v>
      </c>
      <c r="D23" s="97">
        <v>64</v>
      </c>
      <c r="E23" s="98">
        <v>64</v>
      </c>
      <c r="F23" s="98">
        <v>64</v>
      </c>
      <c r="G23" s="98">
        <v>64</v>
      </c>
      <c r="H23" s="98">
        <v>64</v>
      </c>
      <c r="I23" s="98">
        <v>64</v>
      </c>
      <c r="J23" s="85"/>
    </row>
    <row r="24" spans="1:10">
      <c r="A24" s="278" t="s">
        <v>141</v>
      </c>
      <c r="B24" s="278"/>
      <c r="C24" s="278"/>
      <c r="D24" s="278"/>
      <c r="E24" s="278"/>
      <c r="F24" s="278"/>
      <c r="G24" s="278"/>
      <c r="H24" s="278"/>
      <c r="I24" s="278"/>
      <c r="J24" s="85"/>
    </row>
    <row r="28" spans="1:10" ht="15.75" thickBot="1">
      <c r="A28" s="288" t="s">
        <v>117</v>
      </c>
      <c r="B28" s="288"/>
      <c r="C28" s="288"/>
      <c r="D28" s="288"/>
      <c r="E28" s="288"/>
      <c r="F28" s="288"/>
      <c r="G28" s="288"/>
      <c r="H28" s="288"/>
      <c r="I28" s="288"/>
      <c r="J28" s="85"/>
    </row>
    <row r="29" spans="1:10" ht="38.25" thickTop="1" thickBot="1">
      <c r="A29" s="280" t="s">
        <v>3</v>
      </c>
      <c r="B29" s="281"/>
      <c r="C29" s="282"/>
      <c r="D29" s="86" t="s">
        <v>142</v>
      </c>
      <c r="E29" s="87" t="s">
        <v>143</v>
      </c>
      <c r="F29" s="87" t="s">
        <v>144</v>
      </c>
      <c r="G29" s="87" t="s">
        <v>145</v>
      </c>
      <c r="H29" s="87" t="s">
        <v>146</v>
      </c>
      <c r="I29" s="87" t="s">
        <v>147</v>
      </c>
      <c r="J29" s="85"/>
    </row>
    <row r="30" spans="1:10" ht="48.75" thickTop="1">
      <c r="A30" s="275"/>
      <c r="B30" s="277" t="s">
        <v>148</v>
      </c>
      <c r="C30" s="88" t="s">
        <v>126</v>
      </c>
      <c r="D30" s="89" t="s">
        <v>149</v>
      </c>
      <c r="E30" s="90" t="s">
        <v>150</v>
      </c>
      <c r="F30" s="90" t="s">
        <v>151</v>
      </c>
      <c r="G30" s="90" t="s">
        <v>152</v>
      </c>
      <c r="H30" s="90" t="s">
        <v>153</v>
      </c>
      <c r="I30" s="90" t="s">
        <v>154</v>
      </c>
      <c r="J30" s="85"/>
    </row>
    <row r="31" spans="1:10" ht="24" hidden="1">
      <c r="A31" s="275"/>
      <c r="B31" s="278"/>
      <c r="C31" s="88" t="s">
        <v>133</v>
      </c>
      <c r="D31" s="91">
        <v>1.6427205780328676E-7</v>
      </c>
      <c r="E31" s="92">
        <v>6.2116404311093009E-4</v>
      </c>
      <c r="F31" s="92">
        <v>3.3732603099429182E-6</v>
      </c>
      <c r="G31" s="92">
        <v>2.3036479038773231E-3</v>
      </c>
      <c r="H31" s="92">
        <v>1.6766699256965595E-7</v>
      </c>
      <c r="I31" s="92">
        <v>7.964198772990894E-6</v>
      </c>
      <c r="J31" s="85"/>
    </row>
    <row r="32" spans="1:10" hidden="1">
      <c r="A32" s="275"/>
      <c r="B32" s="277"/>
      <c r="C32" s="93" t="s">
        <v>111</v>
      </c>
      <c r="D32" s="94">
        <v>64</v>
      </c>
      <c r="E32" s="95">
        <v>64</v>
      </c>
      <c r="F32" s="95">
        <v>64</v>
      </c>
      <c r="G32" s="95">
        <v>64</v>
      </c>
      <c r="H32" s="95">
        <v>64</v>
      </c>
      <c r="I32" s="95">
        <v>64</v>
      </c>
      <c r="J32" s="85"/>
    </row>
    <row r="33" spans="1:10" ht="48">
      <c r="A33" s="275"/>
      <c r="B33" s="277" t="s">
        <v>155</v>
      </c>
      <c r="C33" s="88" t="s">
        <v>126</v>
      </c>
      <c r="D33" s="89" t="s">
        <v>156</v>
      </c>
      <c r="E33" s="90" t="s">
        <v>157</v>
      </c>
      <c r="F33" s="90" t="s">
        <v>158</v>
      </c>
      <c r="G33" s="90" t="s">
        <v>159</v>
      </c>
      <c r="H33" s="90" t="s">
        <v>160</v>
      </c>
      <c r="I33" s="90" t="s">
        <v>161</v>
      </c>
      <c r="J33" s="85"/>
    </row>
    <row r="34" spans="1:10" ht="24" hidden="1">
      <c r="A34" s="275"/>
      <c r="B34" s="278"/>
      <c r="C34" s="88" t="s">
        <v>133</v>
      </c>
      <c r="D34" s="91">
        <v>3.0318838659476244E-6</v>
      </c>
      <c r="E34" s="92">
        <v>1.5488265850793069E-2</v>
      </c>
      <c r="F34" s="92">
        <v>1.4496135213394718E-6</v>
      </c>
      <c r="G34" s="92">
        <v>8.2540393280309366E-5</v>
      </c>
      <c r="H34" s="92">
        <v>4.4286724582790461E-8</v>
      </c>
      <c r="I34" s="92">
        <v>1.9242742319765019E-8</v>
      </c>
      <c r="J34" s="85"/>
    </row>
    <row r="35" spans="1:10" ht="15.75" hidden="1" thickBot="1">
      <c r="A35" s="276"/>
      <c r="B35" s="279"/>
      <c r="C35" s="96" t="s">
        <v>111</v>
      </c>
      <c r="D35" s="97">
        <v>64</v>
      </c>
      <c r="E35" s="98">
        <v>64</v>
      </c>
      <c r="F35" s="98">
        <v>64</v>
      </c>
      <c r="G35" s="98">
        <v>64</v>
      </c>
      <c r="H35" s="98">
        <v>64</v>
      </c>
      <c r="I35" s="98">
        <v>64</v>
      </c>
      <c r="J35" s="85"/>
    </row>
    <row r="36" spans="1:10">
      <c r="A36" s="278" t="s">
        <v>141</v>
      </c>
      <c r="B36" s="278"/>
      <c r="C36" s="278"/>
      <c r="D36" s="278"/>
      <c r="E36" s="278"/>
      <c r="F36" s="278"/>
      <c r="G36" s="278"/>
      <c r="H36" s="278"/>
      <c r="I36" s="278"/>
      <c r="J36" s="85"/>
    </row>
    <row r="37" spans="1:10">
      <c r="A37" s="278" t="s">
        <v>162</v>
      </c>
      <c r="B37" s="278"/>
      <c r="C37" s="278"/>
      <c r="D37" s="278"/>
      <c r="E37" s="278"/>
      <c r="F37" s="278"/>
      <c r="G37" s="278"/>
      <c r="H37" s="278"/>
      <c r="I37" s="278"/>
      <c r="J37" s="85"/>
    </row>
  </sheetData>
  <mergeCells count="17">
    <mergeCell ref="A29:C29"/>
    <mergeCell ref="A2:F2"/>
    <mergeCell ref="B3:C3"/>
    <mergeCell ref="D3:E3"/>
    <mergeCell ref="F3:G3"/>
    <mergeCell ref="A16:I16"/>
    <mergeCell ref="A17:C17"/>
    <mergeCell ref="A18:A23"/>
    <mergeCell ref="B18:B20"/>
    <mergeCell ref="B21:B23"/>
    <mergeCell ref="A24:I24"/>
    <mergeCell ref="A28:I28"/>
    <mergeCell ref="A30:A35"/>
    <mergeCell ref="B30:B32"/>
    <mergeCell ref="B33:B35"/>
    <mergeCell ref="A36:I36"/>
    <mergeCell ref="A37:I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32" sqref="Z3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zoomScale="70" zoomScaleNormal="70" workbookViewId="0">
      <selection activeCell="C5" sqref="C5"/>
    </sheetView>
  </sheetViews>
  <sheetFormatPr defaultRowHeight="15"/>
  <sheetData>
    <row r="1" spans="2:3">
      <c r="B1" t="s">
        <v>290</v>
      </c>
      <c r="C1" t="s">
        <v>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workbookViewId="0">
      <selection activeCell="G16" sqref="G16"/>
    </sheetView>
  </sheetViews>
  <sheetFormatPr defaultRowHeight="15"/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15.75" thickBot="1">
      <c r="A2" s="246" t="s">
        <v>1</v>
      </c>
      <c r="B2" s="246"/>
      <c r="C2" s="246"/>
      <c r="D2" s="246"/>
      <c r="E2" s="246"/>
      <c r="F2" s="246"/>
      <c r="G2" s="246"/>
      <c r="H2" s="246"/>
      <c r="I2" s="246"/>
      <c r="K2" s="240" t="s">
        <v>2</v>
      </c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"/>
    </row>
    <row r="3" spans="1:22" ht="15.75" thickTop="1">
      <c r="A3" s="247" t="s">
        <v>3</v>
      </c>
      <c r="B3" s="249" t="s">
        <v>4</v>
      </c>
      <c r="C3" s="250"/>
      <c r="D3" s="250"/>
      <c r="E3" s="250"/>
      <c r="F3" s="250"/>
      <c r="G3" s="250"/>
      <c r="H3" s="250"/>
      <c r="I3" s="250"/>
      <c r="K3" s="241" t="s">
        <v>3</v>
      </c>
      <c r="L3" s="243" t="s">
        <v>4</v>
      </c>
      <c r="M3" s="244"/>
      <c r="N3" s="244"/>
      <c r="O3" s="244"/>
      <c r="P3" s="244"/>
      <c r="Q3" s="244"/>
      <c r="R3" s="244"/>
      <c r="S3" s="244"/>
      <c r="T3" s="244"/>
      <c r="U3" s="245"/>
      <c r="V3" s="2"/>
    </row>
    <row r="4" spans="1:22" ht="15.75" thickBot="1">
      <c r="A4" s="248"/>
      <c r="B4" s="3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K4" s="242"/>
      <c r="L4" s="5" t="s">
        <v>5</v>
      </c>
      <c r="M4" s="6" t="s">
        <v>6</v>
      </c>
      <c r="N4" s="6" t="s">
        <v>7</v>
      </c>
      <c r="O4" s="6" t="s">
        <v>8</v>
      </c>
      <c r="P4" s="6" t="s">
        <v>9</v>
      </c>
      <c r="Q4" s="6" t="s">
        <v>10</v>
      </c>
      <c r="R4" s="6" t="s">
        <v>11</v>
      </c>
      <c r="S4" s="6" t="s">
        <v>12</v>
      </c>
      <c r="T4" s="6" t="s">
        <v>13</v>
      </c>
      <c r="U4" s="7" t="s">
        <v>14</v>
      </c>
      <c r="V4" s="2"/>
    </row>
    <row r="5" spans="1:22" ht="15.75" thickTop="1">
      <c r="A5" s="8" t="s">
        <v>31</v>
      </c>
      <c r="B5" s="9">
        <v>0.42414275104461135</v>
      </c>
      <c r="C5" s="10" t="s">
        <v>3</v>
      </c>
      <c r="D5" s="10" t="s">
        <v>3</v>
      </c>
      <c r="E5" s="10" t="s">
        <v>3</v>
      </c>
      <c r="F5" s="10" t="s">
        <v>3</v>
      </c>
      <c r="G5" s="10" t="s">
        <v>3</v>
      </c>
      <c r="H5" s="10" t="s">
        <v>3</v>
      </c>
      <c r="I5" s="10" t="s">
        <v>3</v>
      </c>
      <c r="K5" s="11" t="s">
        <v>16</v>
      </c>
      <c r="L5" s="12">
        <v>0.71121320914410746</v>
      </c>
      <c r="M5" s="13" t="s">
        <v>3</v>
      </c>
      <c r="N5" s="13" t="s">
        <v>3</v>
      </c>
      <c r="O5" s="13" t="s">
        <v>3</v>
      </c>
      <c r="P5" s="13" t="s">
        <v>3</v>
      </c>
      <c r="Q5" s="13" t="s">
        <v>3</v>
      </c>
      <c r="R5" s="13" t="s">
        <v>3</v>
      </c>
      <c r="S5" s="13" t="s">
        <v>3</v>
      </c>
      <c r="T5" s="13" t="s">
        <v>3</v>
      </c>
      <c r="U5" s="14" t="s">
        <v>3</v>
      </c>
      <c r="V5" s="2"/>
    </row>
    <row r="6" spans="1:22">
      <c r="A6" s="15" t="s">
        <v>37</v>
      </c>
      <c r="B6" s="25" t="s">
        <v>3</v>
      </c>
      <c r="C6" s="17" t="s">
        <v>3</v>
      </c>
      <c r="D6" s="17" t="s">
        <v>3</v>
      </c>
      <c r="E6" s="22">
        <v>-0.48614862913438489</v>
      </c>
      <c r="F6" s="17" t="s">
        <v>3</v>
      </c>
      <c r="G6" s="17" t="s">
        <v>3</v>
      </c>
      <c r="H6" s="17" t="s">
        <v>3</v>
      </c>
      <c r="I6" s="17" t="s">
        <v>3</v>
      </c>
      <c r="K6" s="18" t="s">
        <v>17</v>
      </c>
      <c r="L6" s="19">
        <v>0.67347878627715552</v>
      </c>
      <c r="M6" s="20" t="s">
        <v>3</v>
      </c>
      <c r="N6" s="20" t="s">
        <v>3</v>
      </c>
      <c r="O6" s="20" t="s">
        <v>3</v>
      </c>
      <c r="P6" s="20" t="s">
        <v>3</v>
      </c>
      <c r="Q6" s="20" t="s">
        <v>3</v>
      </c>
      <c r="R6" s="20" t="s">
        <v>3</v>
      </c>
      <c r="S6" s="20" t="s">
        <v>3</v>
      </c>
      <c r="T6" s="20" t="s">
        <v>3</v>
      </c>
      <c r="U6" s="21" t="s">
        <v>3</v>
      </c>
      <c r="V6" s="2"/>
    </row>
    <row r="7" spans="1:22">
      <c r="A7" s="15" t="s">
        <v>36</v>
      </c>
      <c r="B7" s="25" t="s">
        <v>3</v>
      </c>
      <c r="C7" s="17" t="s">
        <v>3</v>
      </c>
      <c r="D7" s="22">
        <v>0.49475203882583652</v>
      </c>
      <c r="E7" s="17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K7" s="18" t="s">
        <v>15</v>
      </c>
      <c r="L7" s="19">
        <v>0.61059518265447477</v>
      </c>
      <c r="M7" s="20" t="s">
        <v>3</v>
      </c>
      <c r="N7" s="20" t="s">
        <v>3</v>
      </c>
      <c r="O7" s="20" t="s">
        <v>3</v>
      </c>
      <c r="P7" s="20" t="s">
        <v>3</v>
      </c>
      <c r="Q7" s="20" t="s">
        <v>3</v>
      </c>
      <c r="R7" s="20" t="s">
        <v>3</v>
      </c>
      <c r="S7" s="20" t="s">
        <v>3</v>
      </c>
      <c r="T7" s="20" t="s">
        <v>3</v>
      </c>
      <c r="U7" s="21" t="s">
        <v>3</v>
      </c>
      <c r="V7" s="2"/>
    </row>
    <row r="8" spans="1:22">
      <c r="A8" s="15" t="s">
        <v>23</v>
      </c>
      <c r="B8" s="16">
        <v>0.48157268099112377</v>
      </c>
      <c r="C8" s="17" t="s">
        <v>3</v>
      </c>
      <c r="D8" s="17" t="s">
        <v>3</v>
      </c>
      <c r="E8" s="17" t="s">
        <v>3</v>
      </c>
      <c r="F8" s="17" t="s">
        <v>3</v>
      </c>
      <c r="G8" s="17" t="s">
        <v>3</v>
      </c>
      <c r="H8" s="17" t="s">
        <v>3</v>
      </c>
      <c r="I8" s="17" t="s">
        <v>3</v>
      </c>
      <c r="K8" s="18" t="s">
        <v>20</v>
      </c>
      <c r="L8" s="19">
        <v>0.49410956164104086</v>
      </c>
      <c r="M8" s="20" t="s">
        <v>3</v>
      </c>
      <c r="N8" s="20" t="s">
        <v>3</v>
      </c>
      <c r="O8" s="20" t="s">
        <v>3</v>
      </c>
      <c r="P8" s="20" t="s">
        <v>3</v>
      </c>
      <c r="Q8" s="20" t="s">
        <v>3</v>
      </c>
      <c r="R8" s="20" t="s">
        <v>3</v>
      </c>
      <c r="S8" s="20" t="s">
        <v>3</v>
      </c>
      <c r="T8" s="20" t="s">
        <v>3</v>
      </c>
      <c r="U8" s="21" t="s">
        <v>3</v>
      </c>
      <c r="V8" s="2"/>
    </row>
    <row r="9" spans="1:22">
      <c r="A9" s="15" t="s">
        <v>32</v>
      </c>
      <c r="B9" s="25" t="s">
        <v>3</v>
      </c>
      <c r="C9" s="22">
        <v>0.53436350527827459</v>
      </c>
      <c r="D9" s="17" t="s">
        <v>3</v>
      </c>
      <c r="E9" s="17" t="s">
        <v>3</v>
      </c>
      <c r="F9" s="17" t="s">
        <v>3</v>
      </c>
      <c r="G9" s="17" t="s">
        <v>3</v>
      </c>
      <c r="H9" s="17" t="s">
        <v>3</v>
      </c>
      <c r="I9" s="17" t="s">
        <v>3</v>
      </c>
      <c r="K9" s="18" t="s">
        <v>22</v>
      </c>
      <c r="L9" s="19">
        <v>0.48077708022195426</v>
      </c>
      <c r="M9" s="20" t="s">
        <v>3</v>
      </c>
      <c r="N9" s="20" t="s">
        <v>3</v>
      </c>
      <c r="O9" s="20" t="s">
        <v>3</v>
      </c>
      <c r="P9" s="20" t="s">
        <v>3</v>
      </c>
      <c r="Q9" s="20" t="s">
        <v>3</v>
      </c>
      <c r="R9" s="20" t="s">
        <v>3</v>
      </c>
      <c r="S9" s="20" t="s">
        <v>3</v>
      </c>
      <c r="T9" s="20" t="s">
        <v>3</v>
      </c>
      <c r="U9" s="21" t="s">
        <v>3</v>
      </c>
      <c r="V9" s="2"/>
    </row>
    <row r="10" spans="1:22">
      <c r="A10" s="15" t="s">
        <v>25</v>
      </c>
      <c r="B10" s="16">
        <v>0.43522129409678889</v>
      </c>
      <c r="C10" s="17" t="s">
        <v>3</v>
      </c>
      <c r="D10" s="17" t="s">
        <v>3</v>
      </c>
      <c r="E10" s="17" t="s">
        <v>3</v>
      </c>
      <c r="F10" s="17" t="s">
        <v>3</v>
      </c>
      <c r="G10" s="17" t="s">
        <v>3</v>
      </c>
      <c r="H10" s="17" t="s">
        <v>3</v>
      </c>
      <c r="I10" s="17" t="s">
        <v>3</v>
      </c>
      <c r="K10" s="18" t="s">
        <v>18</v>
      </c>
      <c r="L10" s="19">
        <v>0.40104908587546406</v>
      </c>
      <c r="M10" s="20" t="s">
        <v>3</v>
      </c>
      <c r="N10" s="20" t="s">
        <v>3</v>
      </c>
      <c r="O10" s="20" t="s">
        <v>3</v>
      </c>
      <c r="P10" s="20" t="s">
        <v>3</v>
      </c>
      <c r="Q10" s="20" t="s">
        <v>3</v>
      </c>
      <c r="R10" s="20" t="s">
        <v>3</v>
      </c>
      <c r="S10" s="20" t="s">
        <v>3</v>
      </c>
      <c r="T10" s="20" t="s">
        <v>3</v>
      </c>
      <c r="U10" s="21" t="s">
        <v>3</v>
      </c>
      <c r="V10" s="2"/>
    </row>
    <row r="11" spans="1:22">
      <c r="A11" s="15" t="s">
        <v>22</v>
      </c>
      <c r="B11" s="25" t="s">
        <v>3</v>
      </c>
      <c r="C11" s="17" t="s">
        <v>3</v>
      </c>
      <c r="D11" s="17" t="s">
        <v>3</v>
      </c>
      <c r="E11" s="17" t="s">
        <v>3</v>
      </c>
      <c r="F11" s="17" t="s">
        <v>3</v>
      </c>
      <c r="G11" s="17" t="s">
        <v>3</v>
      </c>
      <c r="H11" s="17" t="s">
        <v>3</v>
      </c>
      <c r="I11" s="17" t="s">
        <v>3</v>
      </c>
      <c r="K11" s="18" t="s">
        <v>25</v>
      </c>
      <c r="L11" s="23" t="s">
        <v>3</v>
      </c>
      <c r="M11" s="24">
        <v>0.75415668454294638</v>
      </c>
      <c r="N11" s="20" t="s">
        <v>3</v>
      </c>
      <c r="O11" s="20" t="s">
        <v>3</v>
      </c>
      <c r="P11" s="20" t="s">
        <v>3</v>
      </c>
      <c r="Q11" s="20" t="s">
        <v>3</v>
      </c>
      <c r="R11" s="20" t="s">
        <v>3</v>
      </c>
      <c r="S11" s="20" t="s">
        <v>3</v>
      </c>
      <c r="T11" s="20" t="s">
        <v>3</v>
      </c>
      <c r="U11" s="21" t="s">
        <v>3</v>
      </c>
      <c r="V11" s="2"/>
    </row>
    <row r="12" spans="1:22">
      <c r="A12" s="15" t="s">
        <v>29</v>
      </c>
      <c r="B12" s="16">
        <v>0.45786584014460302</v>
      </c>
      <c r="C12" s="17" t="s">
        <v>3</v>
      </c>
      <c r="D12" s="17" t="s">
        <v>3</v>
      </c>
      <c r="E12" s="17" t="s">
        <v>3</v>
      </c>
      <c r="F12" s="17" t="s">
        <v>3</v>
      </c>
      <c r="G12" s="17" t="s">
        <v>3</v>
      </c>
      <c r="H12" s="17" t="s">
        <v>3</v>
      </c>
      <c r="I12" s="17" t="s">
        <v>3</v>
      </c>
      <c r="K12" s="18" t="s">
        <v>27</v>
      </c>
      <c r="L12" s="23" t="s">
        <v>3</v>
      </c>
      <c r="M12" s="24">
        <v>0.64202130570230742</v>
      </c>
      <c r="N12" s="20" t="s">
        <v>3</v>
      </c>
      <c r="O12" s="20" t="s">
        <v>3</v>
      </c>
      <c r="P12" s="20" t="s">
        <v>3</v>
      </c>
      <c r="Q12" s="20" t="s">
        <v>3</v>
      </c>
      <c r="R12" s="20" t="s">
        <v>3</v>
      </c>
      <c r="S12" s="20" t="s">
        <v>3</v>
      </c>
      <c r="T12" s="20" t="s">
        <v>3</v>
      </c>
      <c r="U12" s="21" t="s">
        <v>3</v>
      </c>
      <c r="V12" s="2"/>
    </row>
    <row r="13" spans="1:22">
      <c r="A13" s="15" t="s">
        <v>30</v>
      </c>
      <c r="B13" s="16">
        <v>0.45216567407640074</v>
      </c>
      <c r="C13" s="17" t="s">
        <v>3</v>
      </c>
      <c r="D13" s="17" t="s">
        <v>3</v>
      </c>
      <c r="E13" s="17" t="s">
        <v>3</v>
      </c>
      <c r="F13" s="17" t="s">
        <v>3</v>
      </c>
      <c r="G13" s="17" t="s">
        <v>3</v>
      </c>
      <c r="H13" s="17" t="s">
        <v>3</v>
      </c>
      <c r="I13" s="17" t="s">
        <v>3</v>
      </c>
      <c r="K13" s="18" t="s">
        <v>28</v>
      </c>
      <c r="L13" s="23" t="s">
        <v>3</v>
      </c>
      <c r="M13" s="24">
        <v>0.47909345187076519</v>
      </c>
      <c r="N13" s="20" t="s">
        <v>3</v>
      </c>
      <c r="O13" s="20" t="s">
        <v>3</v>
      </c>
      <c r="P13" s="20" t="s">
        <v>3</v>
      </c>
      <c r="Q13" s="20" t="s">
        <v>3</v>
      </c>
      <c r="R13" s="20" t="s">
        <v>3</v>
      </c>
      <c r="S13" s="20" t="s">
        <v>3</v>
      </c>
      <c r="T13" s="20" t="s">
        <v>3</v>
      </c>
      <c r="U13" s="21" t="s">
        <v>3</v>
      </c>
      <c r="V13" s="2"/>
    </row>
    <row r="14" spans="1:22">
      <c r="A14" s="15" t="s">
        <v>38</v>
      </c>
      <c r="B14" s="25" t="s">
        <v>3</v>
      </c>
      <c r="C14" s="17" t="s">
        <v>3</v>
      </c>
      <c r="D14" s="17" t="s">
        <v>3</v>
      </c>
      <c r="E14" s="22">
        <v>-0.41834217073444546</v>
      </c>
      <c r="F14" s="17" t="s">
        <v>3</v>
      </c>
      <c r="G14" s="17" t="s">
        <v>3</v>
      </c>
      <c r="H14" s="17" t="s">
        <v>3</v>
      </c>
      <c r="I14" s="17" t="s">
        <v>3</v>
      </c>
      <c r="K14" s="18" t="s">
        <v>30</v>
      </c>
      <c r="L14" s="23" t="s">
        <v>3</v>
      </c>
      <c r="M14" s="20" t="s">
        <v>3</v>
      </c>
      <c r="N14" s="24">
        <v>0.7405266015032328</v>
      </c>
      <c r="O14" s="20" t="s">
        <v>3</v>
      </c>
      <c r="P14" s="20" t="s">
        <v>3</v>
      </c>
      <c r="Q14" s="20" t="s">
        <v>3</v>
      </c>
      <c r="R14" s="20" t="s">
        <v>3</v>
      </c>
      <c r="S14" s="20" t="s">
        <v>3</v>
      </c>
      <c r="T14" s="20" t="s">
        <v>3</v>
      </c>
      <c r="U14" s="21" t="s">
        <v>3</v>
      </c>
      <c r="V14" s="2"/>
    </row>
    <row r="15" spans="1:22">
      <c r="A15" s="15" t="s">
        <v>19</v>
      </c>
      <c r="B15" s="16">
        <v>0.56772857502798046</v>
      </c>
      <c r="C15" s="17" t="s">
        <v>3</v>
      </c>
      <c r="D15" s="17" t="s">
        <v>3</v>
      </c>
      <c r="E15" s="17" t="s">
        <v>3</v>
      </c>
      <c r="F15" s="17" t="s">
        <v>3</v>
      </c>
      <c r="G15" s="17" t="s">
        <v>3</v>
      </c>
      <c r="H15" s="17" t="s">
        <v>3</v>
      </c>
      <c r="I15" s="17" t="s">
        <v>3</v>
      </c>
      <c r="K15" s="18" t="s">
        <v>24</v>
      </c>
      <c r="L15" s="23" t="s">
        <v>3</v>
      </c>
      <c r="M15" s="20" t="s">
        <v>3</v>
      </c>
      <c r="N15" s="24">
        <v>0.67746982810418599</v>
      </c>
      <c r="O15" s="20" t="s">
        <v>3</v>
      </c>
      <c r="P15" s="20" t="s">
        <v>3</v>
      </c>
      <c r="Q15" s="20" t="s">
        <v>3</v>
      </c>
      <c r="R15" s="20" t="s">
        <v>3</v>
      </c>
      <c r="S15" s="20" t="s">
        <v>3</v>
      </c>
      <c r="T15" s="20" t="s">
        <v>3</v>
      </c>
      <c r="U15" s="21" t="s">
        <v>3</v>
      </c>
      <c r="V15" s="2"/>
    </row>
    <row r="16" spans="1:22">
      <c r="A16" s="15" t="s">
        <v>39</v>
      </c>
      <c r="B16" s="25" t="s">
        <v>3</v>
      </c>
      <c r="C16" s="17" t="s">
        <v>3</v>
      </c>
      <c r="D16" s="17" t="s">
        <v>3</v>
      </c>
      <c r="E16" s="17" t="s">
        <v>3</v>
      </c>
      <c r="F16" s="17" t="s">
        <v>3</v>
      </c>
      <c r="G16" s="17" t="s">
        <v>3</v>
      </c>
      <c r="H16" s="22">
        <v>-0.46061505286406024</v>
      </c>
      <c r="I16" s="17" t="s">
        <v>3</v>
      </c>
      <c r="K16" s="18" t="s">
        <v>29</v>
      </c>
      <c r="L16" s="23" t="s">
        <v>3</v>
      </c>
      <c r="M16" s="20" t="s">
        <v>3</v>
      </c>
      <c r="N16" s="20" t="s">
        <v>3</v>
      </c>
      <c r="O16" s="24">
        <v>0.73951519510844477</v>
      </c>
      <c r="P16" s="20" t="s">
        <v>3</v>
      </c>
      <c r="Q16" s="20" t="s">
        <v>3</v>
      </c>
      <c r="R16" s="20" t="s">
        <v>3</v>
      </c>
      <c r="S16" s="20" t="s">
        <v>3</v>
      </c>
      <c r="T16" s="20" t="s">
        <v>3</v>
      </c>
      <c r="U16" s="21" t="s">
        <v>3</v>
      </c>
      <c r="V16" s="2"/>
    </row>
    <row r="17" spans="1:22">
      <c r="A17" s="15" t="s">
        <v>27</v>
      </c>
      <c r="B17" s="16">
        <v>0.44382633228591795</v>
      </c>
      <c r="C17" s="17" t="s">
        <v>3</v>
      </c>
      <c r="D17" s="17" t="s">
        <v>3</v>
      </c>
      <c r="E17" s="22">
        <v>0.46543833001208074</v>
      </c>
      <c r="F17" s="17" t="s">
        <v>3</v>
      </c>
      <c r="G17" s="17" t="s">
        <v>3</v>
      </c>
      <c r="H17" s="17" t="s">
        <v>3</v>
      </c>
      <c r="I17" s="17" t="s">
        <v>3</v>
      </c>
      <c r="K17" s="18" t="s">
        <v>31</v>
      </c>
      <c r="L17" s="23" t="s">
        <v>3</v>
      </c>
      <c r="M17" s="20" t="s">
        <v>3</v>
      </c>
      <c r="N17" s="20" t="s">
        <v>3</v>
      </c>
      <c r="O17" s="24">
        <v>0.57305107278030032</v>
      </c>
      <c r="P17" s="20" t="s">
        <v>3</v>
      </c>
      <c r="Q17" s="20" t="s">
        <v>3</v>
      </c>
      <c r="R17" s="20" t="s">
        <v>3</v>
      </c>
      <c r="S17" s="20" t="s">
        <v>3</v>
      </c>
      <c r="T17" s="20" t="s">
        <v>3</v>
      </c>
      <c r="U17" s="21" t="s">
        <v>3</v>
      </c>
      <c r="V17" s="2"/>
    </row>
    <row r="18" spans="1:22">
      <c r="A18" s="15" t="s">
        <v>28</v>
      </c>
      <c r="B18" s="16">
        <v>0.45063639336155764</v>
      </c>
      <c r="C18" s="17" t="s">
        <v>3</v>
      </c>
      <c r="D18" s="17" t="s">
        <v>3</v>
      </c>
      <c r="E18" s="17" t="s">
        <v>3</v>
      </c>
      <c r="F18" s="17" t="s">
        <v>3</v>
      </c>
      <c r="G18" s="17" t="s">
        <v>3</v>
      </c>
      <c r="H18" s="17" t="s">
        <v>3</v>
      </c>
      <c r="I18" s="17" t="s">
        <v>3</v>
      </c>
      <c r="K18" s="18" t="s">
        <v>21</v>
      </c>
      <c r="L18" s="23" t="s">
        <v>3</v>
      </c>
      <c r="M18" s="20" t="s">
        <v>3</v>
      </c>
      <c r="N18" s="24">
        <v>0.43643428012180313</v>
      </c>
      <c r="O18" s="24">
        <v>0.55992894905161172</v>
      </c>
      <c r="P18" s="20" t="s">
        <v>3</v>
      </c>
      <c r="Q18" s="20" t="s">
        <v>3</v>
      </c>
      <c r="R18" s="20" t="s">
        <v>3</v>
      </c>
      <c r="S18" s="20" t="s">
        <v>3</v>
      </c>
      <c r="T18" s="20" t="s">
        <v>3</v>
      </c>
      <c r="U18" s="21" t="s">
        <v>3</v>
      </c>
      <c r="V18" s="2"/>
    </row>
    <row r="19" spans="1:22">
      <c r="A19" s="15" t="s">
        <v>35</v>
      </c>
      <c r="B19" s="25" t="s">
        <v>3</v>
      </c>
      <c r="C19" s="22">
        <v>0.46695796065650125</v>
      </c>
      <c r="D19" s="17" t="s">
        <v>3</v>
      </c>
      <c r="E19" s="17" t="s">
        <v>3</v>
      </c>
      <c r="F19" s="17" t="s">
        <v>3</v>
      </c>
      <c r="G19" s="17" t="s">
        <v>3</v>
      </c>
      <c r="H19" s="17" t="s">
        <v>3</v>
      </c>
      <c r="I19" s="17" t="s">
        <v>3</v>
      </c>
      <c r="K19" s="18" t="s">
        <v>32</v>
      </c>
      <c r="L19" s="23" t="s">
        <v>3</v>
      </c>
      <c r="M19" s="20" t="s">
        <v>3</v>
      </c>
      <c r="N19" s="20" t="s">
        <v>3</v>
      </c>
      <c r="O19" s="20" t="s">
        <v>3</v>
      </c>
      <c r="P19" s="24">
        <v>0.81215234388975532</v>
      </c>
      <c r="Q19" s="20" t="s">
        <v>3</v>
      </c>
      <c r="R19" s="20" t="s">
        <v>3</v>
      </c>
      <c r="S19" s="20" t="s">
        <v>3</v>
      </c>
      <c r="T19" s="20" t="s">
        <v>3</v>
      </c>
      <c r="U19" s="21" t="s">
        <v>3</v>
      </c>
      <c r="V19" s="2"/>
    </row>
    <row r="20" spans="1:22">
      <c r="A20" s="15" t="s">
        <v>33</v>
      </c>
      <c r="B20" s="25" t="s">
        <v>3</v>
      </c>
      <c r="C20" s="22">
        <v>0.48821327790418428</v>
      </c>
      <c r="D20" s="17" t="s">
        <v>3</v>
      </c>
      <c r="E20" s="17" t="s">
        <v>3</v>
      </c>
      <c r="F20" s="17" t="s">
        <v>3</v>
      </c>
      <c r="G20" s="17" t="s">
        <v>3</v>
      </c>
      <c r="H20" s="17" t="s">
        <v>3</v>
      </c>
      <c r="I20" s="17" t="s">
        <v>3</v>
      </c>
      <c r="K20" s="18" t="s">
        <v>23</v>
      </c>
      <c r="L20" s="23" t="s">
        <v>3</v>
      </c>
      <c r="M20" s="20" t="s">
        <v>3</v>
      </c>
      <c r="N20" s="20" t="s">
        <v>3</v>
      </c>
      <c r="O20" s="20" t="s">
        <v>3</v>
      </c>
      <c r="P20" s="20" t="s">
        <v>3</v>
      </c>
      <c r="Q20" s="20" t="s">
        <v>3</v>
      </c>
      <c r="R20" s="20" t="s">
        <v>3</v>
      </c>
      <c r="S20" s="20" t="s">
        <v>3</v>
      </c>
      <c r="T20" s="20" t="s">
        <v>3</v>
      </c>
      <c r="U20" s="21" t="s">
        <v>3</v>
      </c>
      <c r="V20" s="2"/>
    </row>
    <row r="21" spans="1:22">
      <c r="A21" s="15" t="s">
        <v>15</v>
      </c>
      <c r="B21" s="16">
        <v>0.57611433893376462</v>
      </c>
      <c r="C21" s="17" t="s">
        <v>3</v>
      </c>
      <c r="D21" s="17" t="s">
        <v>3</v>
      </c>
      <c r="E21" s="17" t="s">
        <v>3</v>
      </c>
      <c r="F21" s="17" t="s">
        <v>3</v>
      </c>
      <c r="G21" s="17" t="s">
        <v>3</v>
      </c>
      <c r="H21" s="17" t="s">
        <v>3</v>
      </c>
      <c r="I21" s="17" t="s">
        <v>3</v>
      </c>
      <c r="K21" s="18" t="s">
        <v>34</v>
      </c>
      <c r="L21" s="23" t="s">
        <v>3</v>
      </c>
      <c r="M21" s="20" t="s">
        <v>3</v>
      </c>
      <c r="N21" s="20" t="s">
        <v>3</v>
      </c>
      <c r="O21" s="20" t="s">
        <v>3</v>
      </c>
      <c r="P21" s="20" t="s">
        <v>3</v>
      </c>
      <c r="Q21" s="24">
        <v>0.80003147049072199</v>
      </c>
      <c r="R21" s="20" t="s">
        <v>3</v>
      </c>
      <c r="S21" s="20" t="s">
        <v>3</v>
      </c>
      <c r="T21" s="20" t="s">
        <v>3</v>
      </c>
      <c r="U21" s="21" t="s">
        <v>3</v>
      </c>
      <c r="V21" s="2"/>
    </row>
    <row r="22" spans="1:22">
      <c r="A22" s="15" t="s">
        <v>20</v>
      </c>
      <c r="B22" s="16">
        <v>0.44968323648775815</v>
      </c>
      <c r="C22" s="17" t="s">
        <v>3</v>
      </c>
      <c r="D22" s="17" t="s">
        <v>3</v>
      </c>
      <c r="E22" s="17" t="s">
        <v>3</v>
      </c>
      <c r="F22" s="17" t="s">
        <v>3</v>
      </c>
      <c r="G22" s="17" t="s">
        <v>3</v>
      </c>
      <c r="H22" s="17" t="s">
        <v>3</v>
      </c>
      <c r="I22" s="17" t="s">
        <v>3</v>
      </c>
      <c r="K22" s="18" t="s">
        <v>19</v>
      </c>
      <c r="L22" s="23" t="s">
        <v>3</v>
      </c>
      <c r="M22" s="20" t="s">
        <v>3</v>
      </c>
      <c r="N22" s="20" t="s">
        <v>3</v>
      </c>
      <c r="O22" s="20" t="s">
        <v>3</v>
      </c>
      <c r="P22" s="20" t="s">
        <v>3</v>
      </c>
      <c r="Q22" s="24">
        <v>0.50143908076639565</v>
      </c>
      <c r="R22" s="20" t="s">
        <v>3</v>
      </c>
      <c r="S22" s="20" t="s">
        <v>3</v>
      </c>
      <c r="T22" s="20" t="s">
        <v>3</v>
      </c>
      <c r="U22" s="21" t="s">
        <v>3</v>
      </c>
      <c r="V22" s="2"/>
    </row>
    <row r="23" spans="1:22">
      <c r="A23" s="15" t="s">
        <v>34</v>
      </c>
      <c r="B23" s="25" t="s">
        <v>3</v>
      </c>
      <c r="C23" s="17" t="s">
        <v>3</v>
      </c>
      <c r="D23" s="17" t="s">
        <v>3</v>
      </c>
      <c r="E23" s="17" t="s">
        <v>3</v>
      </c>
      <c r="F23" s="17" t="s">
        <v>3</v>
      </c>
      <c r="G23" s="22">
        <v>-0.46157614330896407</v>
      </c>
      <c r="H23" s="17" t="s">
        <v>3</v>
      </c>
      <c r="I23" s="17" t="s">
        <v>3</v>
      </c>
      <c r="K23" s="18" t="s">
        <v>35</v>
      </c>
      <c r="L23" s="23" t="s">
        <v>3</v>
      </c>
      <c r="M23" s="20" t="s">
        <v>3</v>
      </c>
      <c r="N23" s="20" t="s">
        <v>3</v>
      </c>
      <c r="O23" s="20" t="s">
        <v>3</v>
      </c>
      <c r="P23" s="20" t="s">
        <v>3</v>
      </c>
      <c r="Q23" s="24">
        <v>0.40600704636137402</v>
      </c>
      <c r="R23" s="20" t="s">
        <v>3</v>
      </c>
      <c r="S23" s="20" t="s">
        <v>3</v>
      </c>
      <c r="T23" s="20" t="s">
        <v>3</v>
      </c>
      <c r="U23" s="21" t="s">
        <v>3</v>
      </c>
      <c r="V23" s="2"/>
    </row>
    <row r="24" spans="1:22">
      <c r="A24" s="15" t="s">
        <v>24</v>
      </c>
      <c r="B24" s="16">
        <v>0.47277490541988271</v>
      </c>
      <c r="C24" s="17" t="s">
        <v>3</v>
      </c>
      <c r="D24" s="22">
        <v>0.41179162828828131</v>
      </c>
      <c r="E24" s="17" t="s">
        <v>3</v>
      </c>
      <c r="F24" s="17" t="s">
        <v>3</v>
      </c>
      <c r="G24" s="17" t="s">
        <v>3</v>
      </c>
      <c r="H24" s="17" t="s">
        <v>3</v>
      </c>
      <c r="I24" s="22">
        <v>-0.46715630245567979</v>
      </c>
      <c r="K24" s="18" t="s">
        <v>36</v>
      </c>
      <c r="L24" s="23" t="s">
        <v>3</v>
      </c>
      <c r="M24" s="20" t="s">
        <v>3</v>
      </c>
      <c r="N24" s="20" t="s">
        <v>3</v>
      </c>
      <c r="O24" s="20" t="s">
        <v>3</v>
      </c>
      <c r="P24" s="20" t="s">
        <v>3</v>
      </c>
      <c r="Q24" s="20" t="s">
        <v>3</v>
      </c>
      <c r="R24" s="24">
        <v>0.64874120088930032</v>
      </c>
      <c r="S24" s="20" t="s">
        <v>3</v>
      </c>
      <c r="T24" s="20" t="s">
        <v>3</v>
      </c>
      <c r="U24" s="21" t="s">
        <v>3</v>
      </c>
      <c r="V24" s="2"/>
    </row>
    <row r="25" spans="1:22">
      <c r="A25" s="15" t="s">
        <v>21</v>
      </c>
      <c r="B25" s="16">
        <v>0.48599433316140822</v>
      </c>
      <c r="C25" s="17" t="s">
        <v>3</v>
      </c>
      <c r="D25" s="17" t="s">
        <v>3</v>
      </c>
      <c r="E25" s="17" t="s">
        <v>3</v>
      </c>
      <c r="F25" s="17" t="s">
        <v>3</v>
      </c>
      <c r="G25" s="17" t="s">
        <v>3</v>
      </c>
      <c r="H25" s="17" t="s">
        <v>3</v>
      </c>
      <c r="I25" s="17" t="s">
        <v>3</v>
      </c>
      <c r="K25" s="18" t="s">
        <v>37</v>
      </c>
      <c r="L25" s="23" t="s">
        <v>3</v>
      </c>
      <c r="M25" s="20" t="s">
        <v>3</v>
      </c>
      <c r="N25" s="20" t="s">
        <v>3</v>
      </c>
      <c r="O25" s="20" t="s">
        <v>3</v>
      </c>
      <c r="P25" s="20" t="s">
        <v>3</v>
      </c>
      <c r="Q25" s="20" t="s">
        <v>3</v>
      </c>
      <c r="R25" s="24">
        <v>0.49760809173550724</v>
      </c>
      <c r="S25" s="20" t="s">
        <v>3</v>
      </c>
      <c r="T25" s="20" t="s">
        <v>3</v>
      </c>
      <c r="U25" s="21" t="s">
        <v>3</v>
      </c>
      <c r="V25" s="2"/>
    </row>
    <row r="26" spans="1:22">
      <c r="A26" s="15" t="s">
        <v>17</v>
      </c>
      <c r="B26" s="16">
        <v>0.57148441329187905</v>
      </c>
      <c r="C26" s="17" t="s">
        <v>3</v>
      </c>
      <c r="D26" s="17" t="s">
        <v>3</v>
      </c>
      <c r="E26" s="17" t="s">
        <v>3</v>
      </c>
      <c r="F26" s="17" t="s">
        <v>3</v>
      </c>
      <c r="G26" s="17" t="s">
        <v>3</v>
      </c>
      <c r="H26" s="17" t="s">
        <v>3</v>
      </c>
      <c r="I26" s="17" t="s">
        <v>3</v>
      </c>
      <c r="K26" s="18" t="s">
        <v>26</v>
      </c>
      <c r="L26" s="23" t="s">
        <v>3</v>
      </c>
      <c r="M26" s="20" t="s">
        <v>3</v>
      </c>
      <c r="N26" s="20" t="s">
        <v>3</v>
      </c>
      <c r="O26" s="20" t="s">
        <v>3</v>
      </c>
      <c r="P26" s="20" t="s">
        <v>3</v>
      </c>
      <c r="Q26" s="20" t="s">
        <v>3</v>
      </c>
      <c r="R26" s="24">
        <v>0.41135983794391706</v>
      </c>
      <c r="S26" s="20" t="s">
        <v>3</v>
      </c>
      <c r="T26" s="20" t="s">
        <v>3</v>
      </c>
      <c r="U26" s="21" t="s">
        <v>3</v>
      </c>
      <c r="V26" s="2"/>
    </row>
    <row r="27" spans="1:22">
      <c r="A27" s="15" t="s">
        <v>40</v>
      </c>
      <c r="B27" s="25" t="s">
        <v>3</v>
      </c>
      <c r="C27" s="17" t="s">
        <v>3</v>
      </c>
      <c r="D27" s="22">
        <v>-0.42849187743403727</v>
      </c>
      <c r="E27" s="17" t="s">
        <v>3</v>
      </c>
      <c r="F27" s="22">
        <v>0.52829305994193132</v>
      </c>
      <c r="G27" s="17" t="s">
        <v>3</v>
      </c>
      <c r="H27" s="17" t="s">
        <v>3</v>
      </c>
      <c r="I27" s="17" t="s">
        <v>3</v>
      </c>
      <c r="K27" s="18" t="s">
        <v>39</v>
      </c>
      <c r="L27" s="23" t="s">
        <v>3</v>
      </c>
      <c r="M27" s="20" t="s">
        <v>3</v>
      </c>
      <c r="N27" s="20" t="s">
        <v>3</v>
      </c>
      <c r="O27" s="20" t="s">
        <v>3</v>
      </c>
      <c r="P27" s="20" t="s">
        <v>3</v>
      </c>
      <c r="Q27" s="20" t="s">
        <v>3</v>
      </c>
      <c r="R27" s="20" t="s">
        <v>3</v>
      </c>
      <c r="S27" s="24">
        <v>0.82700476353267827</v>
      </c>
      <c r="T27" s="20" t="s">
        <v>3</v>
      </c>
      <c r="U27" s="21" t="s">
        <v>3</v>
      </c>
      <c r="V27" s="2"/>
    </row>
    <row r="28" spans="1:22">
      <c r="A28" s="15" t="s">
        <v>16</v>
      </c>
      <c r="B28" s="16">
        <v>0.45828755027140305</v>
      </c>
      <c r="C28" s="17" t="s">
        <v>3</v>
      </c>
      <c r="D28" s="17" t="s">
        <v>3</v>
      </c>
      <c r="E28" s="17" t="s">
        <v>3</v>
      </c>
      <c r="F28" s="17" t="s">
        <v>3</v>
      </c>
      <c r="G28" s="17" t="s">
        <v>3</v>
      </c>
      <c r="H28" s="17" t="s">
        <v>3</v>
      </c>
      <c r="I28" s="17" t="s">
        <v>3</v>
      </c>
      <c r="K28" s="18" t="s">
        <v>33</v>
      </c>
      <c r="L28" s="23" t="s">
        <v>3</v>
      </c>
      <c r="M28" s="20" t="s">
        <v>3</v>
      </c>
      <c r="N28" s="20" t="s">
        <v>3</v>
      </c>
      <c r="O28" s="20" t="s">
        <v>3</v>
      </c>
      <c r="P28" s="24">
        <v>0.40569697253618064</v>
      </c>
      <c r="Q28" s="20" t="s">
        <v>3</v>
      </c>
      <c r="R28" s="20" t="s">
        <v>3</v>
      </c>
      <c r="S28" s="24">
        <v>0.54599708678587988</v>
      </c>
      <c r="T28" s="20" t="s">
        <v>3</v>
      </c>
      <c r="U28" s="21" t="s">
        <v>3</v>
      </c>
      <c r="V28" s="2"/>
    </row>
    <row r="29" spans="1:22">
      <c r="A29" s="15" t="s">
        <v>26</v>
      </c>
      <c r="B29" s="16">
        <v>0.45996499666310314</v>
      </c>
      <c r="C29" s="17" t="s">
        <v>3</v>
      </c>
      <c r="D29" s="17" t="s">
        <v>3</v>
      </c>
      <c r="E29" s="17" t="s">
        <v>3</v>
      </c>
      <c r="F29" s="17" t="s">
        <v>3</v>
      </c>
      <c r="G29" s="17" t="s">
        <v>3</v>
      </c>
      <c r="H29" s="17" t="s">
        <v>3</v>
      </c>
      <c r="I29" s="17" t="s">
        <v>3</v>
      </c>
      <c r="K29" s="18" t="s">
        <v>38</v>
      </c>
      <c r="L29" s="23" t="s">
        <v>3</v>
      </c>
      <c r="M29" s="20" t="s">
        <v>3</v>
      </c>
      <c r="N29" s="20" t="s">
        <v>3</v>
      </c>
      <c r="O29" s="20" t="s">
        <v>3</v>
      </c>
      <c r="P29" s="20" t="s">
        <v>3</v>
      </c>
      <c r="Q29" s="20" t="s">
        <v>3</v>
      </c>
      <c r="R29" s="20" t="s">
        <v>3</v>
      </c>
      <c r="S29" s="20" t="s">
        <v>3</v>
      </c>
      <c r="T29" s="24">
        <v>0.83585077214896297</v>
      </c>
      <c r="U29" s="21" t="s">
        <v>3</v>
      </c>
      <c r="V29" s="2"/>
    </row>
    <row r="30" spans="1:22">
      <c r="A30" s="15" t="s">
        <v>41</v>
      </c>
      <c r="B30" s="25" t="s">
        <v>3</v>
      </c>
      <c r="C30" s="17" t="s">
        <v>3</v>
      </c>
      <c r="D30" s="17" t="s">
        <v>3</v>
      </c>
      <c r="E30" s="17" t="s">
        <v>3</v>
      </c>
      <c r="F30" s="17" t="s">
        <v>3</v>
      </c>
      <c r="G30" s="22">
        <v>0.51891950938073395</v>
      </c>
      <c r="H30" s="17" t="s">
        <v>3</v>
      </c>
      <c r="I30" s="17" t="s">
        <v>3</v>
      </c>
      <c r="K30" s="18" t="s">
        <v>41</v>
      </c>
      <c r="L30" s="23" t="s">
        <v>3</v>
      </c>
      <c r="M30" s="20" t="s">
        <v>3</v>
      </c>
      <c r="N30" s="20" t="s">
        <v>3</v>
      </c>
      <c r="O30" s="20" t="s">
        <v>3</v>
      </c>
      <c r="P30" s="24">
        <v>0.43552129340173784</v>
      </c>
      <c r="Q30" s="20" t="s">
        <v>3</v>
      </c>
      <c r="R30" s="20" t="s">
        <v>3</v>
      </c>
      <c r="S30" s="20" t="s">
        <v>3</v>
      </c>
      <c r="T30" s="24">
        <v>0.58127642695169957</v>
      </c>
      <c r="U30" s="21" t="s">
        <v>3</v>
      </c>
      <c r="V30" s="2"/>
    </row>
    <row r="31" spans="1:22" ht="15.75" thickBot="1">
      <c r="A31" s="26" t="s">
        <v>18</v>
      </c>
      <c r="B31" s="173">
        <v>0.56905378393967698</v>
      </c>
      <c r="C31" s="27" t="s">
        <v>3</v>
      </c>
      <c r="D31" s="27" t="s">
        <v>3</v>
      </c>
      <c r="E31" s="27" t="s">
        <v>3</v>
      </c>
      <c r="F31" s="27" t="s">
        <v>3</v>
      </c>
      <c r="G31" s="27" t="s">
        <v>3</v>
      </c>
      <c r="H31" s="27" t="s">
        <v>3</v>
      </c>
      <c r="I31" s="27" t="s">
        <v>3</v>
      </c>
      <c r="K31" s="28" t="s">
        <v>40</v>
      </c>
      <c r="L31" s="29" t="s">
        <v>3</v>
      </c>
      <c r="M31" s="30" t="s">
        <v>3</v>
      </c>
      <c r="N31" s="30" t="s">
        <v>3</v>
      </c>
      <c r="O31" s="30" t="s">
        <v>3</v>
      </c>
      <c r="P31" s="30" t="s">
        <v>3</v>
      </c>
      <c r="Q31" s="30" t="s">
        <v>3</v>
      </c>
      <c r="R31" s="30" t="s">
        <v>3</v>
      </c>
      <c r="S31" s="30" t="s">
        <v>3</v>
      </c>
      <c r="T31" s="30" t="s">
        <v>3</v>
      </c>
      <c r="U31" s="31">
        <v>0.81982194602478142</v>
      </c>
      <c r="V31" s="2"/>
    </row>
    <row r="32" spans="1:22" ht="15.75" thickTop="1">
      <c r="A32" s="239" t="s">
        <v>42</v>
      </c>
      <c r="B32" s="239"/>
      <c r="C32" s="239"/>
      <c r="D32" s="239"/>
      <c r="E32" s="239"/>
      <c r="F32" s="239"/>
      <c r="G32" s="239"/>
      <c r="H32" s="239"/>
      <c r="I32" s="239"/>
      <c r="K32" s="238" t="s">
        <v>43</v>
      </c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"/>
    </row>
    <row r="33" spans="1:22">
      <c r="A33" s="239" t="s">
        <v>44</v>
      </c>
      <c r="B33" s="239"/>
      <c r="C33" s="239"/>
      <c r="D33" s="239"/>
      <c r="E33" s="239"/>
      <c r="F33" s="239"/>
      <c r="G33" s="239"/>
      <c r="H33" s="239"/>
      <c r="I33" s="239"/>
      <c r="K33" s="238" t="s">
        <v>45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"/>
    </row>
    <row r="34" spans="1:22">
      <c r="K34" s="32" t="s">
        <v>46</v>
      </c>
    </row>
    <row r="36" spans="1:22">
      <c r="A36" s="1" t="s">
        <v>47</v>
      </c>
      <c r="B36" s="1"/>
      <c r="C36" s="1"/>
      <c r="D36" s="1"/>
      <c r="E36" s="1"/>
      <c r="F36" s="1"/>
      <c r="G36" s="1"/>
      <c r="H36" s="1"/>
      <c r="I36" s="1"/>
    </row>
    <row r="37" spans="1:22" ht="15.75" thickBot="1">
      <c r="A37" s="240" t="s">
        <v>1</v>
      </c>
      <c r="B37" s="240"/>
      <c r="C37" s="240"/>
      <c r="D37" s="240"/>
      <c r="E37" s="240"/>
      <c r="F37" s="240"/>
      <c r="G37" s="240"/>
      <c r="H37" s="2"/>
    </row>
    <row r="38" spans="1:22" ht="15.75" thickTop="1">
      <c r="A38" s="241" t="s">
        <v>3</v>
      </c>
      <c r="B38" s="243" t="s">
        <v>4</v>
      </c>
      <c r="C38" s="244"/>
      <c r="D38" s="244"/>
      <c r="E38" s="244"/>
      <c r="F38" s="244"/>
      <c r="G38" s="245"/>
      <c r="H38" s="2"/>
    </row>
    <row r="39" spans="1:22" ht="15.75" thickBot="1">
      <c r="A39" s="242"/>
      <c r="B39" s="5" t="s">
        <v>5</v>
      </c>
      <c r="C39" s="6" t="s">
        <v>6</v>
      </c>
      <c r="D39" s="6" t="s">
        <v>7</v>
      </c>
      <c r="E39" s="6" t="s">
        <v>8</v>
      </c>
      <c r="F39" s="6" t="s">
        <v>9</v>
      </c>
      <c r="G39" s="7" t="s">
        <v>10</v>
      </c>
      <c r="H39" s="2"/>
    </row>
    <row r="40" spans="1:22" ht="15.75" thickTop="1">
      <c r="A40" s="18" t="s">
        <v>74</v>
      </c>
      <c r="B40" s="19">
        <v>0.63381830599585176</v>
      </c>
      <c r="C40" s="20" t="s">
        <v>3</v>
      </c>
      <c r="D40" s="20" t="s">
        <v>3</v>
      </c>
      <c r="E40" s="20" t="s">
        <v>3</v>
      </c>
      <c r="F40" s="20" t="s">
        <v>3</v>
      </c>
      <c r="G40" s="21" t="s">
        <v>3</v>
      </c>
      <c r="H40" s="2"/>
    </row>
    <row r="41" spans="1:22">
      <c r="A41" s="18" t="s">
        <v>81</v>
      </c>
      <c r="B41" s="23" t="s">
        <v>3</v>
      </c>
      <c r="C41" s="24">
        <v>0.50273225260780574</v>
      </c>
      <c r="D41" s="20" t="s">
        <v>3</v>
      </c>
      <c r="E41" s="20" t="s">
        <v>3</v>
      </c>
      <c r="F41" s="20" t="s">
        <v>3</v>
      </c>
      <c r="G41" s="21" t="s">
        <v>3</v>
      </c>
      <c r="H41" s="2"/>
    </row>
    <row r="42" spans="1:22">
      <c r="A42" s="18" t="s">
        <v>65</v>
      </c>
      <c r="B42" s="19">
        <v>0.67861833570305852</v>
      </c>
      <c r="C42" s="20" t="s">
        <v>3</v>
      </c>
      <c r="D42" s="20" t="s">
        <v>3</v>
      </c>
      <c r="E42" s="20" t="s">
        <v>3</v>
      </c>
      <c r="F42" s="20" t="s">
        <v>3</v>
      </c>
      <c r="G42" s="21" t="s">
        <v>3</v>
      </c>
      <c r="H42" s="2"/>
    </row>
    <row r="43" spans="1:22">
      <c r="A43" s="18" t="s">
        <v>79</v>
      </c>
      <c r="B43" s="19">
        <v>0.40660121102798602</v>
      </c>
      <c r="C43" s="20" t="s">
        <v>3</v>
      </c>
      <c r="D43" s="20" t="s">
        <v>3</v>
      </c>
      <c r="E43" s="20" t="s">
        <v>3</v>
      </c>
      <c r="F43" s="20" t="s">
        <v>3</v>
      </c>
      <c r="G43" s="21" t="s">
        <v>3</v>
      </c>
      <c r="H43" s="2"/>
    </row>
    <row r="44" spans="1:22">
      <c r="A44" s="18" t="s">
        <v>83</v>
      </c>
      <c r="B44" s="23" t="s">
        <v>3</v>
      </c>
      <c r="C44" s="20" t="s">
        <v>3</v>
      </c>
      <c r="D44" s="20" t="s">
        <v>3</v>
      </c>
      <c r="E44" s="24">
        <v>0.47602517354413137</v>
      </c>
      <c r="F44" s="24">
        <v>0.54700944455688627</v>
      </c>
      <c r="G44" s="21" t="s">
        <v>3</v>
      </c>
      <c r="H44" s="2"/>
    </row>
    <row r="45" spans="1:22">
      <c r="A45" s="18" t="s">
        <v>60</v>
      </c>
      <c r="B45" s="19">
        <v>0.68501822207474139</v>
      </c>
      <c r="C45" s="20" t="s">
        <v>3</v>
      </c>
      <c r="D45" s="20" t="s">
        <v>3</v>
      </c>
      <c r="E45" s="20" t="s">
        <v>3</v>
      </c>
      <c r="F45" s="20" t="s">
        <v>3</v>
      </c>
      <c r="G45" s="21" t="s">
        <v>3</v>
      </c>
      <c r="H45" s="2"/>
    </row>
    <row r="46" spans="1:22">
      <c r="A46" s="18" t="s">
        <v>71</v>
      </c>
      <c r="B46" s="19">
        <v>0.66376873444283579</v>
      </c>
      <c r="C46" s="20" t="s">
        <v>3</v>
      </c>
      <c r="D46" s="20" t="s">
        <v>3</v>
      </c>
      <c r="E46" s="20" t="s">
        <v>3</v>
      </c>
      <c r="F46" s="20" t="s">
        <v>3</v>
      </c>
      <c r="G46" s="21" t="s">
        <v>3</v>
      </c>
      <c r="H46" s="2"/>
    </row>
    <row r="47" spans="1:22">
      <c r="A47" s="18" t="s">
        <v>73</v>
      </c>
      <c r="B47" s="19">
        <v>0.6408029942610336</v>
      </c>
      <c r="C47" s="20" t="s">
        <v>3</v>
      </c>
      <c r="D47" s="20" t="s">
        <v>3</v>
      </c>
      <c r="E47" s="20" t="s">
        <v>3</v>
      </c>
      <c r="F47" s="20" t="s">
        <v>3</v>
      </c>
      <c r="G47" s="21" t="s">
        <v>3</v>
      </c>
      <c r="H47" s="2"/>
    </row>
    <row r="48" spans="1:22">
      <c r="A48" s="18" t="s">
        <v>54</v>
      </c>
      <c r="B48" s="19">
        <v>0.71921241725833096</v>
      </c>
      <c r="C48" s="20" t="s">
        <v>3</v>
      </c>
      <c r="D48" s="20" t="s">
        <v>3</v>
      </c>
      <c r="E48" s="20" t="s">
        <v>3</v>
      </c>
      <c r="F48" s="20" t="s">
        <v>3</v>
      </c>
      <c r="G48" s="21" t="s">
        <v>3</v>
      </c>
      <c r="H48" s="2"/>
    </row>
    <row r="49" spans="1:8">
      <c r="A49" s="18" t="s">
        <v>69</v>
      </c>
      <c r="B49" s="19">
        <v>0.66750567815876938</v>
      </c>
      <c r="C49" s="20" t="s">
        <v>3</v>
      </c>
      <c r="D49" s="20" t="s">
        <v>3</v>
      </c>
      <c r="E49" s="20" t="s">
        <v>3</v>
      </c>
      <c r="F49" s="20" t="s">
        <v>3</v>
      </c>
      <c r="G49" s="21" t="s">
        <v>3</v>
      </c>
      <c r="H49" s="2"/>
    </row>
    <row r="50" spans="1:8">
      <c r="A50" s="18" t="s">
        <v>68</v>
      </c>
      <c r="B50" s="19">
        <v>0.67030928344810004</v>
      </c>
      <c r="C50" s="20" t="s">
        <v>3</v>
      </c>
      <c r="D50" s="20" t="s">
        <v>3</v>
      </c>
      <c r="E50" s="20" t="s">
        <v>3</v>
      </c>
      <c r="F50" s="20" t="s">
        <v>3</v>
      </c>
      <c r="G50" s="21" t="s">
        <v>3</v>
      </c>
      <c r="H50" s="2"/>
    </row>
    <row r="51" spans="1:8">
      <c r="A51" s="18" t="s">
        <v>64</v>
      </c>
      <c r="B51" s="19">
        <v>0.67970114225039835</v>
      </c>
      <c r="C51" s="20" t="s">
        <v>3</v>
      </c>
      <c r="D51" s="20" t="s">
        <v>3</v>
      </c>
      <c r="E51" s="20" t="s">
        <v>3</v>
      </c>
      <c r="F51" s="20" t="s">
        <v>3</v>
      </c>
      <c r="G51" s="21" t="s">
        <v>3</v>
      </c>
      <c r="H51" s="2"/>
    </row>
    <row r="52" spans="1:8">
      <c r="A52" s="18" t="s">
        <v>70</v>
      </c>
      <c r="B52" s="19">
        <v>0.66726988297943712</v>
      </c>
      <c r="C52" s="20" t="s">
        <v>3</v>
      </c>
      <c r="D52" s="20" t="s">
        <v>3</v>
      </c>
      <c r="E52" s="20" t="s">
        <v>3</v>
      </c>
      <c r="F52" s="20" t="s">
        <v>3</v>
      </c>
      <c r="G52" s="21" t="s">
        <v>3</v>
      </c>
      <c r="H52" s="2"/>
    </row>
    <row r="53" spans="1:8">
      <c r="A53" s="18" t="s">
        <v>82</v>
      </c>
      <c r="B53" s="23" t="s">
        <v>3</v>
      </c>
      <c r="C53" s="24">
        <v>0.47638546140318189</v>
      </c>
      <c r="D53" s="20" t="s">
        <v>3</v>
      </c>
      <c r="E53" s="20" t="s">
        <v>3</v>
      </c>
      <c r="F53" s="20" t="s">
        <v>3</v>
      </c>
      <c r="G53" s="21" t="s">
        <v>3</v>
      </c>
      <c r="H53" s="2"/>
    </row>
    <row r="54" spans="1:8">
      <c r="A54" s="18" t="s">
        <v>78</v>
      </c>
      <c r="B54" s="19">
        <v>0.5493309438397509</v>
      </c>
      <c r="C54" s="20" t="s">
        <v>3</v>
      </c>
      <c r="D54" s="20" t="s">
        <v>3</v>
      </c>
      <c r="E54" s="20" t="s">
        <v>3</v>
      </c>
      <c r="F54" s="20" t="s">
        <v>3</v>
      </c>
      <c r="G54" s="21" t="s">
        <v>3</v>
      </c>
      <c r="H54" s="2"/>
    </row>
    <row r="55" spans="1:8">
      <c r="A55" s="18" t="s">
        <v>63</v>
      </c>
      <c r="B55" s="19">
        <v>0.68276238630837272</v>
      </c>
      <c r="C55" s="20" t="s">
        <v>3</v>
      </c>
      <c r="D55" s="20" t="s">
        <v>3</v>
      </c>
      <c r="E55" s="20" t="s">
        <v>3</v>
      </c>
      <c r="F55" s="20" t="s">
        <v>3</v>
      </c>
      <c r="G55" s="21" t="s">
        <v>3</v>
      </c>
      <c r="H55" s="2"/>
    </row>
    <row r="56" spans="1:8">
      <c r="A56" s="18" t="s">
        <v>72</v>
      </c>
      <c r="B56" s="19">
        <v>0.65560533283054068</v>
      </c>
      <c r="C56" s="20" t="s">
        <v>3</v>
      </c>
      <c r="D56" s="20" t="s">
        <v>3</v>
      </c>
      <c r="E56" s="20" t="s">
        <v>3</v>
      </c>
      <c r="F56" s="20" t="s">
        <v>3</v>
      </c>
      <c r="G56" s="21" t="s">
        <v>3</v>
      </c>
      <c r="H56" s="2"/>
    </row>
    <row r="57" spans="1:8">
      <c r="A57" s="18" t="s">
        <v>52</v>
      </c>
      <c r="B57" s="19">
        <v>0.72449274126336816</v>
      </c>
      <c r="C57" s="20" t="s">
        <v>3</v>
      </c>
      <c r="D57" s="20" t="s">
        <v>3</v>
      </c>
      <c r="E57" s="20" t="s">
        <v>3</v>
      </c>
      <c r="F57" s="20" t="s">
        <v>3</v>
      </c>
      <c r="G57" s="21" t="s">
        <v>3</v>
      </c>
      <c r="H57" s="2"/>
    </row>
    <row r="58" spans="1:8">
      <c r="A58" s="18" t="s">
        <v>50</v>
      </c>
      <c r="B58" s="19">
        <v>0.74257020807061835</v>
      </c>
      <c r="C58" s="20" t="s">
        <v>3</v>
      </c>
      <c r="D58" s="20" t="s">
        <v>3</v>
      </c>
      <c r="E58" s="20" t="s">
        <v>3</v>
      </c>
      <c r="F58" s="20" t="s">
        <v>3</v>
      </c>
      <c r="G58" s="21" t="s">
        <v>3</v>
      </c>
      <c r="H58" s="2"/>
    </row>
    <row r="59" spans="1:8">
      <c r="A59" s="18" t="s">
        <v>61</v>
      </c>
      <c r="B59" s="19">
        <v>0.68480846152360408</v>
      </c>
      <c r="C59" s="20" t="s">
        <v>3</v>
      </c>
      <c r="D59" s="24">
        <v>-0.45678768757579102</v>
      </c>
      <c r="E59" s="20" t="s">
        <v>3</v>
      </c>
      <c r="F59" s="20" t="s">
        <v>3</v>
      </c>
      <c r="G59" s="21" t="s">
        <v>3</v>
      </c>
      <c r="H59" s="2"/>
    </row>
    <row r="60" spans="1:8">
      <c r="A60" s="18" t="s">
        <v>59</v>
      </c>
      <c r="B60" s="19">
        <v>0.69327158584833581</v>
      </c>
      <c r="C60" s="20" t="s">
        <v>3</v>
      </c>
      <c r="D60" s="20" t="s">
        <v>3</v>
      </c>
      <c r="E60" s="20" t="s">
        <v>3</v>
      </c>
      <c r="F60" s="20" t="s">
        <v>3</v>
      </c>
      <c r="G60" s="21" t="s">
        <v>3</v>
      </c>
      <c r="H60" s="2"/>
    </row>
    <row r="61" spans="1:8">
      <c r="A61" s="18" t="s">
        <v>62</v>
      </c>
      <c r="B61" s="19">
        <v>0.68445899366274709</v>
      </c>
      <c r="C61" s="20" t="s">
        <v>3</v>
      </c>
      <c r="D61" s="20" t="s">
        <v>3</v>
      </c>
      <c r="E61" s="20" t="s">
        <v>3</v>
      </c>
      <c r="F61" s="20" t="s">
        <v>3</v>
      </c>
      <c r="G61" s="21" t="s">
        <v>3</v>
      </c>
      <c r="H61" s="2"/>
    </row>
    <row r="62" spans="1:8">
      <c r="A62" s="18" t="s">
        <v>67</v>
      </c>
      <c r="B62" s="19">
        <v>0.67371807143759821</v>
      </c>
      <c r="C62" s="20" t="s">
        <v>3</v>
      </c>
      <c r="D62" s="20" t="s">
        <v>3</v>
      </c>
      <c r="E62" s="20" t="s">
        <v>3</v>
      </c>
      <c r="F62" s="20" t="s">
        <v>3</v>
      </c>
      <c r="G62" s="21" t="s">
        <v>3</v>
      </c>
      <c r="H62" s="2"/>
    </row>
    <row r="63" spans="1:8">
      <c r="A63" s="18" t="s">
        <v>84</v>
      </c>
      <c r="B63" s="23" t="s">
        <v>3</v>
      </c>
      <c r="C63" s="20" t="s">
        <v>3</v>
      </c>
      <c r="D63" s="20" t="s">
        <v>3</v>
      </c>
      <c r="E63" s="20" t="s">
        <v>3</v>
      </c>
      <c r="F63" s="20" t="s">
        <v>3</v>
      </c>
      <c r="G63" s="175">
        <v>0.49901023056785904</v>
      </c>
      <c r="H63" s="2"/>
    </row>
    <row r="64" spans="1:8">
      <c r="A64" s="18" t="s">
        <v>80</v>
      </c>
      <c r="B64" s="23" t="s">
        <v>3</v>
      </c>
      <c r="C64" s="24">
        <v>0.54078792307215784</v>
      </c>
      <c r="D64" s="20" t="s">
        <v>3</v>
      </c>
      <c r="E64" s="20" t="s">
        <v>3</v>
      </c>
      <c r="F64" s="20" t="s">
        <v>3</v>
      </c>
      <c r="G64" s="21" t="s">
        <v>3</v>
      </c>
      <c r="H64" s="2"/>
    </row>
    <row r="65" spans="1:8">
      <c r="A65" s="18" t="s">
        <v>76</v>
      </c>
      <c r="B65" s="19">
        <v>0.57120993326513725</v>
      </c>
      <c r="C65" s="20" t="s">
        <v>3</v>
      </c>
      <c r="D65" s="20" t="s">
        <v>3</v>
      </c>
      <c r="E65" s="20" t="s">
        <v>3</v>
      </c>
      <c r="F65" s="20" t="s">
        <v>3</v>
      </c>
      <c r="G65" s="21" t="s">
        <v>3</v>
      </c>
      <c r="H65" s="2"/>
    </row>
    <row r="66" spans="1:8">
      <c r="A66" s="18" t="s">
        <v>66</v>
      </c>
      <c r="B66" s="19">
        <v>0.6776333174072573</v>
      </c>
      <c r="C66" s="20" t="s">
        <v>3</v>
      </c>
      <c r="D66" s="20" t="s">
        <v>3</v>
      </c>
      <c r="E66" s="20" t="s">
        <v>3</v>
      </c>
      <c r="F66" s="20" t="s">
        <v>3</v>
      </c>
      <c r="G66" s="21" t="s">
        <v>3</v>
      </c>
      <c r="H66" s="2"/>
    </row>
    <row r="67" spans="1:8">
      <c r="A67" s="18" t="s">
        <v>77</v>
      </c>
      <c r="B67" s="19">
        <v>0.56393486610938259</v>
      </c>
      <c r="C67" s="20" t="s">
        <v>3</v>
      </c>
      <c r="D67" s="20" t="s">
        <v>3</v>
      </c>
      <c r="E67" s="20" t="s">
        <v>3</v>
      </c>
      <c r="F67" s="20" t="s">
        <v>3</v>
      </c>
      <c r="G67" s="21" t="s">
        <v>3</v>
      </c>
      <c r="H67" s="2"/>
    </row>
    <row r="68" spans="1:8">
      <c r="A68" s="18" t="s">
        <v>75</v>
      </c>
      <c r="B68" s="19">
        <v>0.62769424504830862</v>
      </c>
      <c r="C68" s="20" t="s">
        <v>3</v>
      </c>
      <c r="D68" s="20" t="s">
        <v>3</v>
      </c>
      <c r="E68" s="20" t="s">
        <v>3</v>
      </c>
      <c r="F68" s="20" t="s">
        <v>3</v>
      </c>
      <c r="G68" s="21" t="s">
        <v>3</v>
      </c>
      <c r="H68" s="2"/>
    </row>
    <row r="69" spans="1:8">
      <c r="A69" s="18" t="s">
        <v>49</v>
      </c>
      <c r="B69" s="19">
        <v>0.76060890867497921</v>
      </c>
      <c r="C69" s="20" t="s">
        <v>3</v>
      </c>
      <c r="D69" s="24">
        <v>-0.40494345827598832</v>
      </c>
      <c r="E69" s="20" t="s">
        <v>3</v>
      </c>
      <c r="F69" s="20" t="s">
        <v>3</v>
      </c>
      <c r="G69" s="21" t="s">
        <v>3</v>
      </c>
      <c r="H69" s="2"/>
    </row>
    <row r="70" spans="1:8">
      <c r="A70" s="18" t="s">
        <v>53</v>
      </c>
      <c r="B70" s="19">
        <v>0.72315471153931465</v>
      </c>
      <c r="C70" s="20" t="s">
        <v>3</v>
      </c>
      <c r="D70" s="20" t="s">
        <v>3</v>
      </c>
      <c r="E70" s="20" t="s">
        <v>3</v>
      </c>
      <c r="F70" s="20" t="s">
        <v>3</v>
      </c>
      <c r="G70" s="21" t="s">
        <v>3</v>
      </c>
      <c r="H70" s="2"/>
    </row>
    <row r="71" spans="1:8">
      <c r="A71" s="18" t="s">
        <v>51</v>
      </c>
      <c r="B71" s="19">
        <v>0.73456817913793848</v>
      </c>
      <c r="C71" s="20" t="s">
        <v>3</v>
      </c>
      <c r="D71" s="20" t="s">
        <v>3</v>
      </c>
      <c r="E71" s="20" t="s">
        <v>3</v>
      </c>
      <c r="F71" s="20" t="s">
        <v>3</v>
      </c>
      <c r="G71" s="21" t="s">
        <v>3</v>
      </c>
      <c r="H71" s="2"/>
    </row>
    <row r="72" spans="1:8">
      <c r="A72" s="18" t="s">
        <v>48</v>
      </c>
      <c r="B72" s="19">
        <v>0.77406707344674774</v>
      </c>
      <c r="C72" s="20" t="s">
        <v>3</v>
      </c>
      <c r="D72" s="20" t="s">
        <v>3</v>
      </c>
      <c r="E72" s="20" t="s">
        <v>3</v>
      </c>
      <c r="F72" s="20" t="s">
        <v>3</v>
      </c>
      <c r="G72" s="21" t="s">
        <v>3</v>
      </c>
      <c r="H72" s="2"/>
    </row>
    <row r="73" spans="1:8">
      <c r="A73" s="18" t="s">
        <v>56</v>
      </c>
      <c r="B73" s="19">
        <v>0.7041216151434756</v>
      </c>
      <c r="C73" s="20" t="s">
        <v>3</v>
      </c>
      <c r="D73" s="20" t="s">
        <v>3</v>
      </c>
      <c r="E73" s="20" t="s">
        <v>3</v>
      </c>
      <c r="F73" s="20" t="s">
        <v>3</v>
      </c>
      <c r="G73" s="21" t="s">
        <v>3</v>
      </c>
      <c r="H73" s="2"/>
    </row>
    <row r="74" spans="1:8">
      <c r="A74" s="18" t="s">
        <v>57</v>
      </c>
      <c r="B74" s="19">
        <v>0.70112853566460254</v>
      </c>
      <c r="C74" s="20" t="s">
        <v>3</v>
      </c>
      <c r="D74" s="20" t="s">
        <v>3</v>
      </c>
      <c r="E74" s="20" t="s">
        <v>3</v>
      </c>
      <c r="F74" s="20" t="s">
        <v>3</v>
      </c>
      <c r="G74" s="21" t="s">
        <v>3</v>
      </c>
      <c r="H74" s="2"/>
    </row>
    <row r="75" spans="1:8">
      <c r="A75" s="18" t="s">
        <v>58</v>
      </c>
      <c r="B75" s="19">
        <v>0.69375221057762715</v>
      </c>
      <c r="C75" s="20" t="s">
        <v>3</v>
      </c>
      <c r="D75" s="20" t="s">
        <v>3</v>
      </c>
      <c r="E75" s="20" t="s">
        <v>3</v>
      </c>
      <c r="F75" s="20" t="s">
        <v>3</v>
      </c>
      <c r="G75" s="21" t="s">
        <v>3</v>
      </c>
      <c r="H75" s="2"/>
    </row>
    <row r="76" spans="1:8" ht="15.75" thickBot="1">
      <c r="A76" s="28" t="s">
        <v>55</v>
      </c>
      <c r="B76" s="174">
        <v>0.71368650322759264</v>
      </c>
      <c r="C76" s="30" t="s">
        <v>3</v>
      </c>
      <c r="D76" s="30" t="s">
        <v>3</v>
      </c>
      <c r="E76" s="30" t="s">
        <v>3</v>
      </c>
      <c r="F76" s="30" t="s">
        <v>3</v>
      </c>
      <c r="G76" s="176" t="s">
        <v>3</v>
      </c>
      <c r="H76" s="2"/>
    </row>
    <row r="77" spans="1:8" ht="15.75" thickTop="1">
      <c r="A77" s="238" t="s">
        <v>42</v>
      </c>
      <c r="B77" s="238"/>
      <c r="C77" s="238"/>
      <c r="D77" s="238"/>
      <c r="E77" s="238"/>
      <c r="F77" s="238"/>
      <c r="G77" s="238"/>
      <c r="H77" s="2"/>
    </row>
    <row r="78" spans="1:8">
      <c r="A78" s="238" t="s">
        <v>85</v>
      </c>
      <c r="B78" s="238"/>
      <c r="C78" s="238"/>
      <c r="D78" s="238"/>
      <c r="E78" s="238"/>
      <c r="F78" s="238"/>
      <c r="G78" s="238"/>
      <c r="H78" s="2"/>
    </row>
  </sheetData>
  <sortState ref="A41:G76">
    <sortCondition ref="A41:A76"/>
  </sortState>
  <mergeCells count="15">
    <mergeCell ref="A2:I2"/>
    <mergeCell ref="K2:U2"/>
    <mergeCell ref="A3:A4"/>
    <mergeCell ref="B3:I3"/>
    <mergeCell ref="K3:K4"/>
    <mergeCell ref="L3:U3"/>
    <mergeCell ref="A77:G77"/>
    <mergeCell ref="A78:G78"/>
    <mergeCell ref="A32:I32"/>
    <mergeCell ref="K32:U32"/>
    <mergeCell ref="A33:I33"/>
    <mergeCell ref="K33:U33"/>
    <mergeCell ref="A37:G37"/>
    <mergeCell ref="A38:A39"/>
    <mergeCell ref="B38:G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AA30" sqref="AA30"/>
    </sheetView>
  </sheetViews>
  <sheetFormatPr defaultRowHeight="15"/>
  <sheetData>
    <row r="1" spans="1:18" ht="15.75" thickBot="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N1" s="33" t="s">
        <v>98</v>
      </c>
      <c r="O1" s="33"/>
      <c r="P1" s="33"/>
      <c r="Q1" s="33"/>
      <c r="R1" s="33"/>
    </row>
    <row r="2" spans="1:18">
      <c r="A2" t="s">
        <v>31</v>
      </c>
      <c r="B2" s="34">
        <v>0.805755395683453</v>
      </c>
      <c r="C2" s="35">
        <v>13158.294642857099</v>
      </c>
      <c r="D2" s="35">
        <v>14134.071942446</v>
      </c>
      <c r="E2" s="35">
        <v>1</v>
      </c>
      <c r="F2" s="35">
        <v>1</v>
      </c>
      <c r="G2" s="35">
        <v>1</v>
      </c>
      <c r="H2" s="35">
        <v>1</v>
      </c>
      <c r="I2" s="35">
        <v>1</v>
      </c>
      <c r="J2" s="34">
        <v>1</v>
      </c>
      <c r="K2" s="36">
        <v>1</v>
      </c>
      <c r="L2" s="36">
        <v>1</v>
      </c>
      <c r="N2" s="1" t="s">
        <v>99</v>
      </c>
      <c r="O2" s="1"/>
      <c r="P2" s="1"/>
      <c r="Q2" s="1"/>
      <c r="R2" s="1"/>
    </row>
    <row r="3" spans="1:18">
      <c r="A3" t="s">
        <v>37</v>
      </c>
      <c r="B3" s="37">
        <v>0.68345323741007102</v>
      </c>
      <c r="C3" s="38">
        <v>16563.273684210501</v>
      </c>
      <c r="D3" s="38">
        <v>15950.3741007194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7">
        <v>1</v>
      </c>
      <c r="K3" s="39">
        <v>1</v>
      </c>
      <c r="L3" s="39">
        <v>1</v>
      </c>
      <c r="N3" t="s">
        <v>91</v>
      </c>
      <c r="O3" t="s">
        <v>100</v>
      </c>
    </row>
    <row r="4" spans="1:18">
      <c r="A4" t="s">
        <v>36</v>
      </c>
      <c r="B4" s="37">
        <v>0.28057553956834502</v>
      </c>
      <c r="C4" s="38">
        <v>15576.538461538399</v>
      </c>
      <c r="D4" s="38">
        <v>15339.9064748201</v>
      </c>
      <c r="E4" s="38">
        <v>3</v>
      </c>
      <c r="F4" s="40">
        <v>1</v>
      </c>
      <c r="G4" s="40">
        <v>1</v>
      </c>
      <c r="H4" s="40">
        <v>1</v>
      </c>
      <c r="I4" s="40">
        <v>1</v>
      </c>
      <c r="J4" s="37">
        <v>3</v>
      </c>
      <c r="K4" s="41">
        <v>2</v>
      </c>
      <c r="L4" s="39">
        <v>1</v>
      </c>
      <c r="N4" t="s">
        <v>92</v>
      </c>
      <c r="O4" t="s">
        <v>101</v>
      </c>
    </row>
    <row r="5" spans="1:18">
      <c r="A5" t="s">
        <v>23</v>
      </c>
      <c r="B5" s="37">
        <v>0.88489208633093497</v>
      </c>
      <c r="C5" s="38">
        <v>15961.2682926829</v>
      </c>
      <c r="D5" s="38">
        <v>16028.201438848901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7">
        <v>1</v>
      </c>
      <c r="K5" s="39">
        <v>1</v>
      </c>
      <c r="L5" s="39">
        <v>1</v>
      </c>
      <c r="N5" t="s">
        <v>93</v>
      </c>
      <c r="O5" t="s">
        <v>102</v>
      </c>
    </row>
    <row r="6" spans="1:18">
      <c r="A6" t="s">
        <v>32</v>
      </c>
      <c r="B6" s="37">
        <v>9.3525179856115095E-2</v>
      </c>
      <c r="C6" s="38">
        <v>13815.8461538461</v>
      </c>
      <c r="D6" s="38">
        <v>18858.971223021501</v>
      </c>
      <c r="E6" s="38">
        <v>3</v>
      </c>
      <c r="F6" s="38">
        <v>3</v>
      </c>
      <c r="G6" s="40">
        <v>1</v>
      </c>
      <c r="H6" s="40">
        <v>2</v>
      </c>
      <c r="I6" s="38">
        <v>3</v>
      </c>
      <c r="J6" s="37">
        <v>3</v>
      </c>
      <c r="K6" s="39">
        <v>3</v>
      </c>
      <c r="L6" s="39">
        <v>1</v>
      </c>
      <c r="N6" t="s">
        <v>94</v>
      </c>
      <c r="O6" t="s">
        <v>103</v>
      </c>
    </row>
    <row r="7" spans="1:18">
      <c r="A7" t="s">
        <v>25</v>
      </c>
      <c r="B7" s="37">
        <v>0.83453237410071901</v>
      </c>
      <c r="C7" s="38">
        <v>16873.508620689601</v>
      </c>
      <c r="D7" s="38">
        <v>16853.338129496398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7">
        <v>1</v>
      </c>
      <c r="K7" s="39">
        <v>1</v>
      </c>
      <c r="L7" s="39">
        <v>1</v>
      </c>
      <c r="N7" t="s">
        <v>95</v>
      </c>
      <c r="O7" t="s">
        <v>104</v>
      </c>
    </row>
    <row r="8" spans="1:18">
      <c r="A8" t="s">
        <v>22</v>
      </c>
      <c r="B8" s="37">
        <v>0.17985611510791299</v>
      </c>
      <c r="C8" s="38">
        <v>25508.44</v>
      </c>
      <c r="D8" s="38">
        <v>18299.956834532299</v>
      </c>
      <c r="E8" s="38">
        <v>3</v>
      </c>
      <c r="F8" s="38">
        <v>3</v>
      </c>
      <c r="G8" s="40">
        <v>1</v>
      </c>
      <c r="H8" s="40">
        <v>2</v>
      </c>
      <c r="I8" s="38">
        <v>3</v>
      </c>
      <c r="J8" s="37">
        <v>3</v>
      </c>
      <c r="K8" s="39">
        <v>3</v>
      </c>
      <c r="L8" s="39">
        <v>1</v>
      </c>
      <c r="N8" t="s">
        <v>96</v>
      </c>
      <c r="O8" t="s">
        <v>105</v>
      </c>
    </row>
    <row r="9" spans="1:18">
      <c r="A9" t="s">
        <v>29</v>
      </c>
      <c r="B9" s="37">
        <v>0.805755395683453</v>
      </c>
      <c r="C9" s="38">
        <v>17581.2053571428</v>
      </c>
      <c r="D9" s="38">
        <v>18736.834532374101</v>
      </c>
      <c r="E9" s="38">
        <v>1</v>
      </c>
      <c r="F9" s="40">
        <v>3</v>
      </c>
      <c r="G9" s="38">
        <v>1</v>
      </c>
      <c r="H9" s="40">
        <v>2</v>
      </c>
      <c r="I9" s="40">
        <v>3</v>
      </c>
      <c r="J9" s="37">
        <v>1</v>
      </c>
      <c r="K9" s="39">
        <v>1</v>
      </c>
      <c r="L9" s="39">
        <v>1</v>
      </c>
      <c r="N9" t="s">
        <v>97</v>
      </c>
      <c r="O9" t="s">
        <v>106</v>
      </c>
    </row>
    <row r="10" spans="1:18">
      <c r="A10" t="s">
        <v>30</v>
      </c>
      <c r="B10" s="37">
        <v>0.805755395683453</v>
      </c>
      <c r="C10" s="38">
        <v>15155.0089285714</v>
      </c>
      <c r="D10" s="38">
        <v>14239.7122302158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7">
        <v>1</v>
      </c>
      <c r="K10" s="39">
        <v>1</v>
      </c>
      <c r="L10" s="39">
        <v>1</v>
      </c>
    </row>
    <row r="11" spans="1:18">
      <c r="A11" t="s">
        <v>38</v>
      </c>
      <c r="B11" s="37">
        <v>0.35251798561150999</v>
      </c>
      <c r="C11" s="38">
        <v>16949.4081632653</v>
      </c>
      <c r="D11" s="38">
        <v>15797.856115107899</v>
      </c>
      <c r="E11" s="38">
        <v>2</v>
      </c>
      <c r="F11" s="40">
        <v>1</v>
      </c>
      <c r="G11" s="40">
        <v>1</v>
      </c>
      <c r="H11" s="40">
        <v>1</v>
      </c>
      <c r="I11" s="40">
        <v>1</v>
      </c>
      <c r="J11" s="37">
        <v>2</v>
      </c>
      <c r="K11" s="39">
        <v>2</v>
      </c>
      <c r="L11" s="39">
        <v>1</v>
      </c>
    </row>
    <row r="12" spans="1:18">
      <c r="A12" t="s">
        <v>19</v>
      </c>
      <c r="B12" s="37">
        <v>0.58992805755395605</v>
      </c>
      <c r="C12" s="38">
        <v>21532.426829268199</v>
      </c>
      <c r="D12" s="38">
        <v>19789.431654676198</v>
      </c>
      <c r="E12" s="38">
        <v>2</v>
      </c>
      <c r="F12" s="40">
        <v>3</v>
      </c>
      <c r="G12" s="40">
        <v>1</v>
      </c>
      <c r="H12" s="38">
        <v>2</v>
      </c>
      <c r="I12" s="40">
        <v>3</v>
      </c>
      <c r="J12" s="37">
        <v>2</v>
      </c>
      <c r="K12" s="39">
        <v>2</v>
      </c>
      <c r="L12" s="39">
        <v>1</v>
      </c>
    </row>
    <row r="13" spans="1:18">
      <c r="A13" t="s">
        <v>39</v>
      </c>
      <c r="B13" s="37">
        <v>4.3165467625899297E-2</v>
      </c>
      <c r="C13" s="38">
        <v>42024.5</v>
      </c>
      <c r="D13" s="38">
        <v>18279.431654676198</v>
      </c>
      <c r="E13" s="38">
        <v>3</v>
      </c>
      <c r="F13" s="38">
        <v>3</v>
      </c>
      <c r="G13" s="40">
        <v>2</v>
      </c>
      <c r="H13" s="38">
        <v>3</v>
      </c>
      <c r="I13" s="40">
        <v>2</v>
      </c>
      <c r="J13" s="37">
        <v>3</v>
      </c>
      <c r="K13" s="39">
        <v>3</v>
      </c>
      <c r="L13" s="39">
        <v>1</v>
      </c>
    </row>
    <row r="14" spans="1:18">
      <c r="A14" t="s">
        <v>27</v>
      </c>
      <c r="B14" s="37">
        <v>0.86330935251798502</v>
      </c>
      <c r="C14" s="38">
        <v>18240</v>
      </c>
      <c r="D14" s="38">
        <v>18845.956834532299</v>
      </c>
      <c r="E14" s="38">
        <v>1</v>
      </c>
      <c r="F14" s="40">
        <v>3</v>
      </c>
      <c r="G14" s="38">
        <v>1</v>
      </c>
      <c r="H14" s="40">
        <v>2</v>
      </c>
      <c r="I14" s="40">
        <v>3</v>
      </c>
      <c r="J14" s="37">
        <v>1</v>
      </c>
      <c r="K14" s="39">
        <v>1</v>
      </c>
      <c r="L14" s="39">
        <v>1</v>
      </c>
    </row>
    <row r="15" spans="1:18">
      <c r="A15" t="s">
        <v>28</v>
      </c>
      <c r="B15" s="37">
        <v>0.86330935251798502</v>
      </c>
      <c r="C15" s="38">
        <v>18129.333333333299</v>
      </c>
      <c r="D15" s="38">
        <v>19200.906474820102</v>
      </c>
      <c r="E15" s="38">
        <v>1</v>
      </c>
      <c r="F15" s="40">
        <v>3</v>
      </c>
      <c r="G15" s="38">
        <v>1</v>
      </c>
      <c r="H15" s="40">
        <v>2</v>
      </c>
      <c r="I15" s="40">
        <v>3</v>
      </c>
      <c r="J15" s="37">
        <v>1</v>
      </c>
      <c r="K15" s="39">
        <v>1</v>
      </c>
      <c r="L15" s="39">
        <v>1</v>
      </c>
    </row>
    <row r="16" spans="1:18">
      <c r="A16" t="s">
        <v>35</v>
      </c>
      <c r="B16" s="37">
        <v>0.107913669064748</v>
      </c>
      <c r="C16" s="38">
        <v>19521.8</v>
      </c>
      <c r="D16" s="38">
        <v>19126.215827338099</v>
      </c>
      <c r="E16" s="38">
        <v>3</v>
      </c>
      <c r="F16" s="38">
        <v>3</v>
      </c>
      <c r="G16" s="40">
        <v>1</v>
      </c>
      <c r="H16" s="40">
        <v>2</v>
      </c>
      <c r="I16" s="38">
        <v>3</v>
      </c>
      <c r="J16" s="37">
        <v>3</v>
      </c>
      <c r="K16" s="39">
        <v>3</v>
      </c>
      <c r="L16" s="39">
        <v>1</v>
      </c>
    </row>
    <row r="17" spans="1:12">
      <c r="A17" t="s">
        <v>33</v>
      </c>
      <c r="B17" s="37">
        <v>0.215827338129496</v>
      </c>
      <c r="C17" s="38">
        <v>21233.166666666599</v>
      </c>
      <c r="D17" s="38">
        <v>18942.517985611499</v>
      </c>
      <c r="E17" s="38">
        <v>3</v>
      </c>
      <c r="F17" s="38">
        <v>3</v>
      </c>
      <c r="G17" s="40">
        <v>1</v>
      </c>
      <c r="H17" s="40">
        <v>2</v>
      </c>
      <c r="I17" s="38">
        <v>3</v>
      </c>
      <c r="J17" s="37">
        <v>3</v>
      </c>
      <c r="K17" s="39">
        <v>3</v>
      </c>
      <c r="L17" s="39">
        <v>1</v>
      </c>
    </row>
    <row r="18" spans="1:12">
      <c r="A18" t="s">
        <v>15</v>
      </c>
      <c r="B18" s="37">
        <v>0.39568345323741</v>
      </c>
      <c r="C18" s="38">
        <v>19613.309090908999</v>
      </c>
      <c r="D18" s="38">
        <v>17897.978417266098</v>
      </c>
      <c r="E18" s="38">
        <v>3</v>
      </c>
      <c r="F18" s="38">
        <v>3</v>
      </c>
      <c r="G18" s="40">
        <v>1</v>
      </c>
      <c r="H18" s="40">
        <v>2</v>
      </c>
      <c r="I18" s="38">
        <v>3</v>
      </c>
      <c r="J18" s="42">
        <v>2</v>
      </c>
      <c r="K18" s="41">
        <v>2</v>
      </c>
      <c r="L18" s="39">
        <v>1</v>
      </c>
    </row>
    <row r="19" spans="1:12">
      <c r="A19" t="s">
        <v>20</v>
      </c>
      <c r="B19" s="37">
        <v>0.30215827338129497</v>
      </c>
      <c r="C19" s="38">
        <v>17832.190476190401</v>
      </c>
      <c r="D19" s="38">
        <v>17647.194244604299</v>
      </c>
      <c r="E19" s="38">
        <v>3</v>
      </c>
      <c r="F19" s="38">
        <v>3</v>
      </c>
      <c r="G19" s="40">
        <v>1</v>
      </c>
      <c r="H19" s="40">
        <v>2</v>
      </c>
      <c r="I19" s="38">
        <v>3</v>
      </c>
      <c r="J19" s="42">
        <v>2</v>
      </c>
      <c r="K19" s="41">
        <v>2</v>
      </c>
      <c r="L19" s="39">
        <v>1</v>
      </c>
    </row>
    <row r="20" spans="1:12">
      <c r="A20" t="s">
        <v>34</v>
      </c>
      <c r="B20" s="37">
        <v>0.26618705035971202</v>
      </c>
      <c r="C20" s="38">
        <v>22142.972972972901</v>
      </c>
      <c r="D20" s="38">
        <v>18755.5683453237</v>
      </c>
      <c r="E20" s="38">
        <v>3</v>
      </c>
      <c r="F20" s="38">
        <v>3</v>
      </c>
      <c r="G20" s="40">
        <v>1</v>
      </c>
      <c r="H20" s="40">
        <v>2</v>
      </c>
      <c r="I20" s="38">
        <v>3</v>
      </c>
      <c r="J20" s="37">
        <v>3</v>
      </c>
      <c r="K20" s="39">
        <v>3</v>
      </c>
      <c r="L20" s="39">
        <v>1</v>
      </c>
    </row>
    <row r="21" spans="1:12">
      <c r="A21" t="s">
        <v>24</v>
      </c>
      <c r="B21" s="37">
        <v>0.86330935251798502</v>
      </c>
      <c r="C21" s="38">
        <v>12774.241666666599</v>
      </c>
      <c r="D21" s="38">
        <v>12495.5107913669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7">
        <v>1</v>
      </c>
      <c r="K21" s="39">
        <v>1</v>
      </c>
      <c r="L21" s="39">
        <v>1</v>
      </c>
    </row>
    <row r="22" spans="1:12">
      <c r="A22" t="s">
        <v>21</v>
      </c>
      <c r="B22" s="37">
        <v>0.79136690647482</v>
      </c>
      <c r="C22" s="38">
        <v>19901.181818181802</v>
      </c>
      <c r="D22" s="38">
        <v>21166.6618705035</v>
      </c>
      <c r="E22" s="38">
        <v>1</v>
      </c>
      <c r="F22" s="40">
        <v>3</v>
      </c>
      <c r="G22" s="38">
        <v>1</v>
      </c>
      <c r="H22" s="40">
        <v>2</v>
      </c>
      <c r="I22" s="40">
        <v>3</v>
      </c>
      <c r="J22" s="37">
        <v>1</v>
      </c>
      <c r="K22" s="39">
        <v>1</v>
      </c>
      <c r="L22" s="39">
        <v>1</v>
      </c>
    </row>
    <row r="23" spans="1:12">
      <c r="A23" t="s">
        <v>17</v>
      </c>
      <c r="B23" s="37">
        <v>0.34532374100719399</v>
      </c>
      <c r="C23" s="38">
        <v>18538.229166666599</v>
      </c>
      <c r="D23" s="38">
        <v>17812.604316546702</v>
      </c>
      <c r="E23" s="38">
        <v>3</v>
      </c>
      <c r="F23" s="38">
        <v>3</v>
      </c>
      <c r="G23" s="40">
        <v>1</v>
      </c>
      <c r="H23" s="40">
        <v>2</v>
      </c>
      <c r="I23" s="38">
        <v>3</v>
      </c>
      <c r="J23" s="42">
        <v>2</v>
      </c>
      <c r="K23" s="41">
        <v>2</v>
      </c>
      <c r="L23" s="39">
        <v>1</v>
      </c>
    </row>
    <row r="24" spans="1:12">
      <c r="A24" t="s">
        <v>40</v>
      </c>
      <c r="B24" s="37">
        <v>0.12949640287769701</v>
      </c>
      <c r="C24" s="38">
        <v>29672.166666666599</v>
      </c>
      <c r="D24" s="38">
        <v>22873.834532374101</v>
      </c>
      <c r="E24" s="38">
        <v>3</v>
      </c>
      <c r="F24" s="38">
        <v>3</v>
      </c>
      <c r="G24" s="40">
        <v>2</v>
      </c>
      <c r="H24" s="40">
        <v>2</v>
      </c>
      <c r="I24" s="38">
        <v>3</v>
      </c>
      <c r="J24" s="37">
        <v>3</v>
      </c>
      <c r="K24" s="39">
        <v>3</v>
      </c>
      <c r="L24" s="39">
        <v>1</v>
      </c>
    </row>
    <row r="25" spans="1:12">
      <c r="A25" t="s">
        <v>16</v>
      </c>
      <c r="B25" s="37">
        <v>0.30215827338129497</v>
      </c>
      <c r="C25" s="38">
        <v>22124.523809523798</v>
      </c>
      <c r="D25" s="38">
        <v>17978.2661870503</v>
      </c>
      <c r="E25" s="38">
        <v>3</v>
      </c>
      <c r="F25" s="38">
        <v>3</v>
      </c>
      <c r="G25" s="40">
        <v>1</v>
      </c>
      <c r="H25" s="40">
        <v>2</v>
      </c>
      <c r="I25" s="38">
        <v>3</v>
      </c>
      <c r="J25" s="42">
        <v>2</v>
      </c>
      <c r="K25" s="41">
        <v>2</v>
      </c>
      <c r="L25" s="39">
        <v>1</v>
      </c>
    </row>
    <row r="26" spans="1:12">
      <c r="A26" t="s">
        <v>26</v>
      </c>
      <c r="B26" s="37">
        <v>0.26618705035971202</v>
      </c>
      <c r="C26" s="38">
        <v>21459.324324324301</v>
      </c>
      <c r="D26" s="38">
        <v>21331.388489208599</v>
      </c>
      <c r="E26" s="38">
        <v>3</v>
      </c>
      <c r="F26" s="38">
        <v>3</v>
      </c>
      <c r="G26" s="40">
        <v>1</v>
      </c>
      <c r="H26" s="40">
        <v>2</v>
      </c>
      <c r="I26" s="38">
        <v>3</v>
      </c>
      <c r="J26" s="37">
        <v>3</v>
      </c>
      <c r="K26" s="39">
        <v>3</v>
      </c>
      <c r="L26" s="39">
        <v>1</v>
      </c>
    </row>
    <row r="27" spans="1:12">
      <c r="A27" t="s">
        <v>41</v>
      </c>
      <c r="B27" s="37">
        <v>0.33093525179856098</v>
      </c>
      <c r="C27" s="38">
        <v>15871.869565217299</v>
      </c>
      <c r="D27" s="38">
        <v>17181.705035971201</v>
      </c>
      <c r="E27" s="38">
        <v>2</v>
      </c>
      <c r="F27" s="40">
        <v>1</v>
      </c>
      <c r="G27" s="40">
        <v>1</v>
      </c>
      <c r="H27" s="40">
        <v>1</v>
      </c>
      <c r="I27" s="40">
        <v>1</v>
      </c>
      <c r="J27" s="37">
        <v>2</v>
      </c>
      <c r="K27" s="39">
        <v>2</v>
      </c>
      <c r="L27" s="39">
        <v>1</v>
      </c>
    </row>
    <row r="28" spans="1:12" ht="15.75" thickBot="1">
      <c r="A28" t="s">
        <v>18</v>
      </c>
      <c r="B28" s="43">
        <v>0.52517985611510698</v>
      </c>
      <c r="C28" s="44">
        <v>18758.4109589041</v>
      </c>
      <c r="D28" s="44">
        <v>17216.309352517899</v>
      </c>
      <c r="E28" s="44">
        <v>2</v>
      </c>
      <c r="F28" s="45">
        <v>3</v>
      </c>
      <c r="G28" s="45">
        <v>1</v>
      </c>
      <c r="H28" s="44">
        <v>2</v>
      </c>
      <c r="I28" s="45">
        <v>3</v>
      </c>
      <c r="J28" s="43">
        <v>2</v>
      </c>
      <c r="K28" s="46">
        <v>2</v>
      </c>
      <c r="L28" s="46">
        <v>1</v>
      </c>
    </row>
    <row r="29" spans="1:12">
      <c r="A29" t="s">
        <v>74</v>
      </c>
      <c r="B29">
        <v>0.43884892086330901</v>
      </c>
      <c r="C29">
        <v>16590.836065573701</v>
      </c>
      <c r="D29">
        <v>14494.2661870503</v>
      </c>
      <c r="E29">
        <v>2.5</v>
      </c>
      <c r="F29">
        <v>1</v>
      </c>
      <c r="G29">
        <v>1</v>
      </c>
      <c r="H29">
        <v>2</v>
      </c>
      <c r="I29">
        <v>3</v>
      </c>
      <c r="J29">
        <v>3</v>
      </c>
      <c r="K29">
        <v>3</v>
      </c>
      <c r="L29">
        <v>0</v>
      </c>
    </row>
    <row r="30" spans="1:12">
      <c r="A30" t="s">
        <v>81</v>
      </c>
      <c r="B30">
        <v>0.100719424460431</v>
      </c>
      <c r="C30">
        <v>17854.4285714285</v>
      </c>
      <c r="D30">
        <v>13221.1654676258</v>
      </c>
      <c r="E30">
        <v>2.5</v>
      </c>
      <c r="F30">
        <v>1</v>
      </c>
      <c r="G30">
        <v>1</v>
      </c>
      <c r="H30">
        <v>2</v>
      </c>
      <c r="I30">
        <v>3</v>
      </c>
      <c r="J30">
        <v>2</v>
      </c>
      <c r="K30">
        <v>2</v>
      </c>
      <c r="L30">
        <v>0</v>
      </c>
    </row>
    <row r="31" spans="1:12">
      <c r="A31" t="s">
        <v>65</v>
      </c>
      <c r="B31">
        <v>0.28776978417266103</v>
      </c>
      <c r="C31">
        <v>13029.475</v>
      </c>
      <c r="D31">
        <v>15376.971223021499</v>
      </c>
      <c r="E31">
        <v>2.5</v>
      </c>
      <c r="F31">
        <v>1</v>
      </c>
      <c r="G31">
        <v>1</v>
      </c>
      <c r="H31">
        <v>2</v>
      </c>
      <c r="I31">
        <v>3</v>
      </c>
      <c r="J31">
        <v>3</v>
      </c>
      <c r="K31">
        <v>3</v>
      </c>
      <c r="L31">
        <v>0</v>
      </c>
    </row>
    <row r="32" spans="1:12">
      <c r="A32" t="s">
        <v>79</v>
      </c>
      <c r="B32">
        <v>0.107913669064748</v>
      </c>
      <c r="C32">
        <v>15136.0666666666</v>
      </c>
      <c r="D32">
        <v>16126.417266187</v>
      </c>
      <c r="E32">
        <v>2.5</v>
      </c>
      <c r="F32">
        <v>1</v>
      </c>
      <c r="G32">
        <v>1</v>
      </c>
      <c r="H32">
        <v>2</v>
      </c>
      <c r="I32">
        <v>3</v>
      </c>
      <c r="J32">
        <v>2</v>
      </c>
      <c r="K32">
        <v>2</v>
      </c>
      <c r="L32">
        <v>0</v>
      </c>
    </row>
    <row r="33" spans="1:12">
      <c r="A33" t="s">
        <v>83</v>
      </c>
      <c r="B33">
        <v>0.16546762589927999</v>
      </c>
      <c r="C33">
        <v>19173.434782608601</v>
      </c>
      <c r="D33">
        <v>18209.820143884801</v>
      </c>
      <c r="E33">
        <v>2.5</v>
      </c>
      <c r="F33">
        <v>3</v>
      </c>
      <c r="G33">
        <v>1</v>
      </c>
      <c r="H33">
        <v>3</v>
      </c>
      <c r="I33">
        <v>2</v>
      </c>
      <c r="J33">
        <v>2</v>
      </c>
      <c r="K33">
        <v>2</v>
      </c>
      <c r="L33">
        <v>0</v>
      </c>
    </row>
    <row r="34" spans="1:12">
      <c r="A34" t="s">
        <v>60</v>
      </c>
      <c r="B34">
        <v>0.42446043165467601</v>
      </c>
      <c r="C34">
        <v>19381.8474576271</v>
      </c>
      <c r="D34">
        <v>17642.575539568301</v>
      </c>
      <c r="E34">
        <v>2.5</v>
      </c>
      <c r="F34">
        <v>3</v>
      </c>
      <c r="G34">
        <v>1</v>
      </c>
      <c r="H34">
        <v>3</v>
      </c>
      <c r="I34">
        <v>2</v>
      </c>
      <c r="J34">
        <v>3</v>
      </c>
      <c r="K34">
        <v>3</v>
      </c>
      <c r="L34">
        <v>0</v>
      </c>
    </row>
    <row r="35" spans="1:12">
      <c r="A35" t="s">
        <v>71</v>
      </c>
      <c r="B35">
        <v>0.42446043165467601</v>
      </c>
      <c r="C35">
        <v>21707.745762711798</v>
      </c>
      <c r="D35">
        <v>19845.007194244601</v>
      </c>
      <c r="E35">
        <v>2.5</v>
      </c>
      <c r="F35">
        <v>3</v>
      </c>
      <c r="G35">
        <v>1</v>
      </c>
      <c r="H35">
        <v>3</v>
      </c>
      <c r="I35">
        <v>2</v>
      </c>
      <c r="J35">
        <v>3</v>
      </c>
      <c r="K35">
        <v>3</v>
      </c>
      <c r="L35">
        <v>0</v>
      </c>
    </row>
    <row r="36" spans="1:12">
      <c r="A36" t="s">
        <v>73</v>
      </c>
      <c r="B36">
        <v>0.66187050359712196</v>
      </c>
      <c r="C36">
        <v>15356.532608695599</v>
      </c>
      <c r="D36">
        <v>15507.8273381294</v>
      </c>
      <c r="E36">
        <v>2.5</v>
      </c>
      <c r="F36">
        <v>1</v>
      </c>
      <c r="G36">
        <v>1</v>
      </c>
      <c r="H36">
        <v>2</v>
      </c>
      <c r="I36">
        <v>3</v>
      </c>
      <c r="J36">
        <v>1</v>
      </c>
      <c r="K36">
        <v>1</v>
      </c>
      <c r="L36">
        <v>0</v>
      </c>
    </row>
    <row r="37" spans="1:12">
      <c r="A37" t="s">
        <v>54</v>
      </c>
      <c r="B37">
        <v>0.64028776978417201</v>
      </c>
      <c r="C37">
        <v>15376.0561797752</v>
      </c>
      <c r="D37">
        <v>15487.7194244604</v>
      </c>
      <c r="E37">
        <v>2.5</v>
      </c>
      <c r="F37">
        <v>1</v>
      </c>
      <c r="G37">
        <v>1</v>
      </c>
      <c r="H37">
        <v>2</v>
      </c>
      <c r="I37">
        <v>3</v>
      </c>
      <c r="J37">
        <v>1</v>
      </c>
      <c r="K37">
        <v>1</v>
      </c>
      <c r="L37">
        <v>0</v>
      </c>
    </row>
    <row r="38" spans="1:12">
      <c r="A38" t="s">
        <v>69</v>
      </c>
      <c r="B38">
        <v>0.45323741007194202</v>
      </c>
      <c r="C38">
        <v>19643.269841269801</v>
      </c>
      <c r="D38">
        <v>19727.597122302101</v>
      </c>
      <c r="E38">
        <v>2.5</v>
      </c>
      <c r="F38">
        <v>3</v>
      </c>
      <c r="G38">
        <v>1</v>
      </c>
      <c r="H38">
        <v>3</v>
      </c>
      <c r="I38">
        <v>2</v>
      </c>
      <c r="J38">
        <v>3</v>
      </c>
      <c r="K38">
        <v>3</v>
      </c>
      <c r="L38">
        <v>0</v>
      </c>
    </row>
    <row r="39" spans="1:12">
      <c r="A39" t="s">
        <v>68</v>
      </c>
      <c r="B39">
        <v>0.33812949640287698</v>
      </c>
      <c r="C39">
        <v>16274.8085106382</v>
      </c>
      <c r="D39">
        <v>19738.309352517899</v>
      </c>
      <c r="E39">
        <v>2.5</v>
      </c>
      <c r="F39">
        <v>3</v>
      </c>
      <c r="G39">
        <v>1</v>
      </c>
      <c r="H39">
        <v>3</v>
      </c>
      <c r="I39">
        <v>2</v>
      </c>
      <c r="J39">
        <v>3</v>
      </c>
      <c r="K39">
        <v>3</v>
      </c>
      <c r="L39">
        <v>0</v>
      </c>
    </row>
    <row r="40" spans="1:12">
      <c r="A40" t="s">
        <v>64</v>
      </c>
      <c r="B40">
        <v>0.41726618705035901</v>
      </c>
      <c r="C40">
        <v>17471.224137931</v>
      </c>
      <c r="D40">
        <v>20021.158273381199</v>
      </c>
      <c r="E40">
        <v>2.5</v>
      </c>
      <c r="F40">
        <v>3</v>
      </c>
      <c r="G40">
        <v>1</v>
      </c>
      <c r="H40">
        <v>3</v>
      </c>
      <c r="I40">
        <v>2</v>
      </c>
      <c r="J40">
        <v>3</v>
      </c>
      <c r="K40">
        <v>3</v>
      </c>
      <c r="L40">
        <v>0</v>
      </c>
    </row>
    <row r="41" spans="1:12">
      <c r="A41" t="s">
        <v>70</v>
      </c>
      <c r="B41">
        <v>0.39568345323741</v>
      </c>
      <c r="C41">
        <v>19953.727272727199</v>
      </c>
      <c r="D41">
        <v>21699.3741007194</v>
      </c>
      <c r="E41">
        <v>2.5</v>
      </c>
      <c r="F41">
        <v>3</v>
      </c>
      <c r="G41">
        <v>1</v>
      </c>
      <c r="H41">
        <v>3</v>
      </c>
      <c r="I41">
        <v>2</v>
      </c>
      <c r="J41">
        <v>3</v>
      </c>
      <c r="K41">
        <v>3</v>
      </c>
      <c r="L41">
        <v>0</v>
      </c>
    </row>
    <row r="42" spans="1:12">
      <c r="A42" t="s">
        <v>82</v>
      </c>
      <c r="B42">
        <v>7.9136690647481994E-2</v>
      </c>
      <c r="C42">
        <v>27774.636363636298</v>
      </c>
      <c r="D42">
        <v>16887.237410071899</v>
      </c>
      <c r="E42">
        <v>2.5</v>
      </c>
      <c r="F42">
        <v>3</v>
      </c>
      <c r="G42">
        <v>1</v>
      </c>
      <c r="H42">
        <v>3</v>
      </c>
      <c r="I42">
        <v>2</v>
      </c>
      <c r="J42">
        <v>2</v>
      </c>
      <c r="K42">
        <v>2</v>
      </c>
      <c r="L42">
        <v>0</v>
      </c>
    </row>
    <row r="43" spans="1:12">
      <c r="A43" t="s">
        <v>78</v>
      </c>
      <c r="B43">
        <v>0.23021582733812901</v>
      </c>
      <c r="C43">
        <v>18654.5625</v>
      </c>
      <c r="D43">
        <v>16641.633093525099</v>
      </c>
      <c r="E43">
        <v>2.5</v>
      </c>
      <c r="F43">
        <v>1</v>
      </c>
      <c r="G43">
        <v>1</v>
      </c>
      <c r="H43">
        <v>3</v>
      </c>
      <c r="I43">
        <v>2</v>
      </c>
      <c r="J43">
        <v>2</v>
      </c>
      <c r="K43">
        <v>2</v>
      </c>
      <c r="L43">
        <v>0</v>
      </c>
    </row>
    <row r="44" spans="1:12">
      <c r="A44" t="s">
        <v>63</v>
      </c>
      <c r="B44">
        <v>0.31654676258992798</v>
      </c>
      <c r="C44">
        <v>12132.045454545399</v>
      </c>
      <c r="D44">
        <v>12755.517985611499</v>
      </c>
      <c r="E44">
        <v>2.5</v>
      </c>
      <c r="F44">
        <v>1</v>
      </c>
      <c r="G44">
        <v>1</v>
      </c>
      <c r="H44">
        <v>2</v>
      </c>
      <c r="I44">
        <v>3</v>
      </c>
      <c r="J44">
        <v>3</v>
      </c>
      <c r="K44">
        <v>3</v>
      </c>
      <c r="L44">
        <v>0</v>
      </c>
    </row>
    <row r="45" spans="1:12">
      <c r="A45" t="s">
        <v>72</v>
      </c>
      <c r="B45">
        <v>0.29496402877697803</v>
      </c>
      <c r="C45">
        <v>13968.3170731707</v>
      </c>
      <c r="D45">
        <v>16699.712230215799</v>
      </c>
      <c r="E45">
        <v>2.5</v>
      </c>
      <c r="F45">
        <v>1</v>
      </c>
      <c r="G45">
        <v>1</v>
      </c>
      <c r="H45">
        <v>2</v>
      </c>
      <c r="I45">
        <v>3</v>
      </c>
      <c r="J45">
        <v>3</v>
      </c>
      <c r="K45">
        <v>3</v>
      </c>
      <c r="L45">
        <v>0</v>
      </c>
    </row>
    <row r="46" spans="1:12">
      <c r="A46" t="s">
        <v>52</v>
      </c>
      <c r="B46">
        <v>0.49640287769784103</v>
      </c>
      <c r="C46">
        <v>12105.7101449275</v>
      </c>
      <c r="D46">
        <v>11886.517985611499</v>
      </c>
      <c r="E46">
        <v>2.5</v>
      </c>
      <c r="F46">
        <v>1</v>
      </c>
      <c r="G46">
        <v>1</v>
      </c>
      <c r="H46">
        <v>2</v>
      </c>
      <c r="I46">
        <v>3</v>
      </c>
      <c r="J46">
        <v>3</v>
      </c>
      <c r="K46">
        <v>3</v>
      </c>
      <c r="L46">
        <v>0</v>
      </c>
    </row>
    <row r="47" spans="1:12">
      <c r="A47" t="s">
        <v>50</v>
      </c>
      <c r="B47">
        <v>0.47482014388489202</v>
      </c>
      <c r="C47">
        <v>13474.606060606</v>
      </c>
      <c r="D47">
        <v>13582.237410071901</v>
      </c>
      <c r="E47">
        <v>2.5</v>
      </c>
      <c r="F47">
        <v>1</v>
      </c>
      <c r="G47">
        <v>1</v>
      </c>
      <c r="H47">
        <v>2</v>
      </c>
      <c r="I47">
        <v>3</v>
      </c>
      <c r="J47">
        <v>3</v>
      </c>
      <c r="K47">
        <v>3</v>
      </c>
      <c r="L47">
        <v>0</v>
      </c>
    </row>
    <row r="48" spans="1:12">
      <c r="A48" t="s">
        <v>61</v>
      </c>
      <c r="B48">
        <v>0.33093525179856098</v>
      </c>
      <c r="C48">
        <v>12967.6739130434</v>
      </c>
      <c r="D48">
        <v>13427.597122302101</v>
      </c>
      <c r="E48">
        <v>2.5</v>
      </c>
      <c r="F48">
        <v>1</v>
      </c>
      <c r="G48">
        <v>1</v>
      </c>
      <c r="H48">
        <v>2</v>
      </c>
      <c r="I48">
        <v>3</v>
      </c>
      <c r="J48">
        <v>3</v>
      </c>
      <c r="K48">
        <v>3</v>
      </c>
      <c r="L48">
        <v>0</v>
      </c>
    </row>
    <row r="49" spans="1:12">
      <c r="A49" t="s">
        <v>59</v>
      </c>
      <c r="B49">
        <v>0.35971223021582699</v>
      </c>
      <c r="C49">
        <v>12892.7</v>
      </c>
      <c r="D49">
        <v>16970.388489208599</v>
      </c>
      <c r="E49">
        <v>2.5</v>
      </c>
      <c r="F49">
        <v>1</v>
      </c>
      <c r="G49">
        <v>1</v>
      </c>
      <c r="H49">
        <v>2</v>
      </c>
      <c r="I49">
        <v>3</v>
      </c>
      <c r="J49">
        <v>3</v>
      </c>
      <c r="K49">
        <v>3</v>
      </c>
      <c r="L49">
        <v>0</v>
      </c>
    </row>
    <row r="50" spans="1:12">
      <c r="A50" t="s">
        <v>62</v>
      </c>
      <c r="B50">
        <v>0.47482014388489202</v>
      </c>
      <c r="C50">
        <v>12918.015151515099</v>
      </c>
      <c r="D50">
        <v>15065.7913669064</v>
      </c>
      <c r="E50">
        <v>2.5</v>
      </c>
      <c r="F50">
        <v>1</v>
      </c>
      <c r="G50">
        <v>1</v>
      </c>
      <c r="H50">
        <v>2</v>
      </c>
      <c r="I50">
        <v>3</v>
      </c>
      <c r="J50">
        <v>3</v>
      </c>
      <c r="K50">
        <v>3</v>
      </c>
      <c r="L50">
        <v>0</v>
      </c>
    </row>
    <row r="51" spans="1:12">
      <c r="A51" t="s">
        <v>67</v>
      </c>
      <c r="B51">
        <v>0.39568345323741</v>
      </c>
      <c r="C51">
        <v>11169.727272727199</v>
      </c>
      <c r="D51">
        <v>13131.892086330899</v>
      </c>
      <c r="E51">
        <v>2.5</v>
      </c>
      <c r="F51">
        <v>1</v>
      </c>
      <c r="G51">
        <v>1</v>
      </c>
      <c r="H51">
        <v>2</v>
      </c>
      <c r="I51">
        <v>3</v>
      </c>
      <c r="J51">
        <v>3</v>
      </c>
      <c r="K51">
        <v>3</v>
      </c>
      <c r="L51">
        <v>0</v>
      </c>
    </row>
    <row r="52" spans="1:12">
      <c r="A52" t="s">
        <v>84</v>
      </c>
      <c r="B52">
        <v>0.15107913669064699</v>
      </c>
      <c r="C52">
        <v>13435.0476190476</v>
      </c>
      <c r="D52">
        <v>16404.165467625899</v>
      </c>
      <c r="E52">
        <v>2.5</v>
      </c>
      <c r="F52">
        <v>1</v>
      </c>
      <c r="G52">
        <v>1</v>
      </c>
      <c r="H52">
        <v>2</v>
      </c>
      <c r="I52">
        <v>3</v>
      </c>
      <c r="J52">
        <v>2</v>
      </c>
      <c r="K52">
        <v>2</v>
      </c>
      <c r="L52">
        <v>0</v>
      </c>
    </row>
    <row r="53" spans="1:12">
      <c r="A53" t="s">
        <v>80</v>
      </c>
      <c r="B53">
        <v>0.13669064748201401</v>
      </c>
      <c r="C53">
        <v>19879.842105263098</v>
      </c>
      <c r="D53">
        <v>15657.1510791366</v>
      </c>
      <c r="E53">
        <v>2.5</v>
      </c>
      <c r="F53">
        <v>1</v>
      </c>
      <c r="G53">
        <v>1</v>
      </c>
      <c r="H53">
        <v>2</v>
      </c>
      <c r="I53">
        <v>3</v>
      </c>
      <c r="J53">
        <v>2</v>
      </c>
      <c r="K53">
        <v>2</v>
      </c>
      <c r="L53">
        <v>0</v>
      </c>
    </row>
    <row r="54" spans="1:12">
      <c r="A54" t="s">
        <v>76</v>
      </c>
      <c r="B54">
        <v>0.30215827338129497</v>
      </c>
      <c r="C54">
        <v>54069.5952380952</v>
      </c>
      <c r="D54">
        <v>29206.388489208599</v>
      </c>
      <c r="E54">
        <v>2.5</v>
      </c>
      <c r="F54">
        <v>2</v>
      </c>
      <c r="G54">
        <v>2</v>
      </c>
      <c r="H54">
        <v>1</v>
      </c>
      <c r="I54">
        <v>1</v>
      </c>
      <c r="J54">
        <v>3</v>
      </c>
      <c r="K54">
        <v>3</v>
      </c>
      <c r="L54">
        <v>0</v>
      </c>
    </row>
    <row r="55" spans="1:12">
      <c r="A55" t="s">
        <v>66</v>
      </c>
      <c r="B55">
        <v>0.41726618705035901</v>
      </c>
      <c r="C55">
        <v>21376.4655172413</v>
      </c>
      <c r="D55">
        <v>21659.071942446</v>
      </c>
      <c r="E55">
        <v>2.5</v>
      </c>
      <c r="F55">
        <v>3</v>
      </c>
      <c r="G55">
        <v>1</v>
      </c>
      <c r="H55">
        <v>3</v>
      </c>
      <c r="I55">
        <v>2</v>
      </c>
      <c r="J55">
        <v>3</v>
      </c>
      <c r="K55">
        <v>3</v>
      </c>
      <c r="L55">
        <v>0</v>
      </c>
    </row>
    <row r="56" spans="1:12">
      <c r="A56" t="s">
        <v>77</v>
      </c>
      <c r="B56">
        <v>0.33093525179856098</v>
      </c>
      <c r="C56">
        <v>18370.413043478198</v>
      </c>
      <c r="D56">
        <v>20818.604316546702</v>
      </c>
      <c r="E56">
        <v>2.5</v>
      </c>
      <c r="F56">
        <v>3</v>
      </c>
      <c r="G56">
        <v>1</v>
      </c>
      <c r="H56">
        <v>3</v>
      </c>
      <c r="I56">
        <v>2</v>
      </c>
      <c r="J56">
        <v>3</v>
      </c>
      <c r="K56">
        <v>3</v>
      </c>
      <c r="L56">
        <v>0</v>
      </c>
    </row>
    <row r="57" spans="1:12">
      <c r="A57" t="s">
        <v>75</v>
      </c>
      <c r="B57">
        <v>0.39568345323741</v>
      </c>
      <c r="C57">
        <v>20136.872727272701</v>
      </c>
      <c r="D57">
        <v>21721.107913668999</v>
      </c>
      <c r="E57">
        <v>2.5</v>
      </c>
      <c r="F57">
        <v>3</v>
      </c>
      <c r="G57">
        <v>1</v>
      </c>
      <c r="H57">
        <v>3</v>
      </c>
      <c r="I57">
        <v>2</v>
      </c>
      <c r="J57">
        <v>3</v>
      </c>
      <c r="K57">
        <v>3</v>
      </c>
      <c r="L57">
        <v>0</v>
      </c>
    </row>
    <row r="58" spans="1:12">
      <c r="A58" t="s">
        <v>49</v>
      </c>
      <c r="B58">
        <v>0.34532374100719399</v>
      </c>
      <c r="C58">
        <v>18349.916666666599</v>
      </c>
      <c r="D58">
        <v>17351.3165467625</v>
      </c>
      <c r="E58">
        <v>2.5</v>
      </c>
      <c r="F58">
        <v>3</v>
      </c>
      <c r="G58">
        <v>1</v>
      </c>
      <c r="H58">
        <v>3</v>
      </c>
      <c r="I58">
        <v>2</v>
      </c>
      <c r="J58">
        <v>3</v>
      </c>
      <c r="K58">
        <v>3</v>
      </c>
      <c r="L58">
        <v>0</v>
      </c>
    </row>
    <row r="59" spans="1:12">
      <c r="A59" t="s">
        <v>53</v>
      </c>
      <c r="B59">
        <v>0.27338129496402802</v>
      </c>
      <c r="C59">
        <v>13052.2631578947</v>
      </c>
      <c r="D59">
        <v>15304.424460431601</v>
      </c>
      <c r="E59">
        <v>2.5</v>
      </c>
      <c r="F59">
        <v>1</v>
      </c>
      <c r="G59">
        <v>1</v>
      </c>
      <c r="H59">
        <v>2</v>
      </c>
      <c r="I59">
        <v>3</v>
      </c>
      <c r="J59">
        <v>3</v>
      </c>
      <c r="K59">
        <v>3</v>
      </c>
      <c r="L59">
        <v>0</v>
      </c>
    </row>
    <row r="60" spans="1:12">
      <c r="A60" t="s">
        <v>51</v>
      </c>
      <c r="B60">
        <v>0.44604316546762501</v>
      </c>
      <c r="C60">
        <v>17603.2580645161</v>
      </c>
      <c r="D60">
        <v>17730.532374100701</v>
      </c>
      <c r="E60">
        <v>2.5</v>
      </c>
      <c r="F60">
        <v>3</v>
      </c>
      <c r="G60">
        <v>1</v>
      </c>
      <c r="H60">
        <v>3</v>
      </c>
      <c r="I60">
        <v>2</v>
      </c>
      <c r="J60">
        <v>3</v>
      </c>
      <c r="K60">
        <v>3</v>
      </c>
      <c r="L60">
        <v>0</v>
      </c>
    </row>
    <row r="61" spans="1:12">
      <c r="A61" t="s">
        <v>48</v>
      </c>
      <c r="B61">
        <v>0.46762589928057502</v>
      </c>
      <c r="C61">
        <v>13372.092307692301</v>
      </c>
      <c r="D61">
        <v>15785.7769784172</v>
      </c>
      <c r="E61">
        <v>2.5</v>
      </c>
      <c r="F61">
        <v>1</v>
      </c>
      <c r="G61">
        <v>1</v>
      </c>
      <c r="H61">
        <v>2</v>
      </c>
      <c r="I61">
        <v>3</v>
      </c>
      <c r="J61">
        <v>3</v>
      </c>
      <c r="K61">
        <v>3</v>
      </c>
      <c r="L61">
        <v>0</v>
      </c>
    </row>
    <row r="62" spans="1:12">
      <c r="A62" t="s">
        <v>56</v>
      </c>
      <c r="B62">
        <v>0.38129496402877699</v>
      </c>
      <c r="C62">
        <v>11280.6981132075</v>
      </c>
      <c r="D62">
        <v>15322.1510791366</v>
      </c>
      <c r="E62">
        <v>2.5</v>
      </c>
      <c r="F62">
        <v>1</v>
      </c>
      <c r="G62">
        <v>1</v>
      </c>
      <c r="H62">
        <v>2</v>
      </c>
      <c r="I62">
        <v>3</v>
      </c>
      <c r="J62">
        <v>3</v>
      </c>
      <c r="K62">
        <v>3</v>
      </c>
      <c r="L62">
        <v>0</v>
      </c>
    </row>
    <row r="63" spans="1:12">
      <c r="A63" t="s">
        <v>57</v>
      </c>
      <c r="B63">
        <v>0.410071942446043</v>
      </c>
      <c r="C63">
        <v>14169.5789473684</v>
      </c>
      <c r="D63">
        <v>17527.575539568301</v>
      </c>
      <c r="E63">
        <v>2.5</v>
      </c>
      <c r="F63">
        <v>1</v>
      </c>
      <c r="G63">
        <v>1</v>
      </c>
      <c r="H63">
        <v>2</v>
      </c>
      <c r="I63">
        <v>3</v>
      </c>
      <c r="J63">
        <v>3</v>
      </c>
      <c r="K63">
        <v>3</v>
      </c>
      <c r="L63">
        <v>0</v>
      </c>
    </row>
    <row r="64" spans="1:12">
      <c r="A64" t="s">
        <v>58</v>
      </c>
      <c r="B64">
        <v>0.597122302158273</v>
      </c>
      <c r="C64">
        <v>13954.975903614401</v>
      </c>
      <c r="D64">
        <v>13825.0935251798</v>
      </c>
      <c r="E64">
        <v>2.5</v>
      </c>
      <c r="F64">
        <v>1</v>
      </c>
      <c r="G64">
        <v>1</v>
      </c>
      <c r="H64">
        <v>2</v>
      </c>
      <c r="I64">
        <v>3</v>
      </c>
      <c r="J64">
        <v>1</v>
      </c>
      <c r="K64">
        <v>1</v>
      </c>
      <c r="L64">
        <v>0</v>
      </c>
    </row>
    <row r="65" spans="1:12">
      <c r="A65" t="s">
        <v>55</v>
      </c>
      <c r="B65">
        <v>0.597122302158273</v>
      </c>
      <c r="C65">
        <v>12728.734939759001</v>
      </c>
      <c r="D65">
        <v>14684.7194244604</v>
      </c>
      <c r="E65">
        <v>2.5</v>
      </c>
      <c r="F65">
        <v>1</v>
      </c>
      <c r="G65">
        <v>1</v>
      </c>
      <c r="H65">
        <v>2</v>
      </c>
      <c r="I65">
        <v>3</v>
      </c>
      <c r="J65">
        <v>1</v>
      </c>
      <c r="K65">
        <v>1</v>
      </c>
      <c r="L6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zoomScale="70" zoomScaleNormal="70" workbookViewId="0">
      <selection activeCell="K25" sqref="K25"/>
    </sheetView>
  </sheetViews>
  <sheetFormatPr defaultRowHeight="15"/>
  <cols>
    <col min="4" max="4" width="14.28515625" customWidth="1"/>
    <col min="5" max="12" width="9.140625" customWidth="1"/>
  </cols>
  <sheetData>
    <row r="1" spans="1:48" ht="15.75" thickBot="1">
      <c r="A1" t="s">
        <v>559</v>
      </c>
      <c r="B1" t="s">
        <v>516</v>
      </c>
      <c r="C1" t="s">
        <v>86</v>
      </c>
      <c r="D1" t="s">
        <v>521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303</v>
      </c>
      <c r="L1" t="s">
        <v>505</v>
      </c>
      <c r="M1" t="s">
        <v>179</v>
      </c>
      <c r="N1" t="s">
        <v>181</v>
      </c>
      <c r="O1" t="s">
        <v>180</v>
      </c>
      <c r="P1" t="s">
        <v>182</v>
      </c>
      <c r="Q1" t="s">
        <v>183</v>
      </c>
      <c r="R1" t="s">
        <v>185</v>
      </c>
      <c r="S1" t="s">
        <v>184</v>
      </c>
      <c r="T1" t="s">
        <v>186</v>
      </c>
      <c r="U1" t="s">
        <v>187</v>
      </c>
      <c r="V1" t="s">
        <v>530</v>
      </c>
      <c r="W1" t="s">
        <v>534</v>
      </c>
      <c r="X1" t="s">
        <v>532</v>
      </c>
      <c r="Y1" t="s">
        <v>536</v>
      </c>
      <c r="Z1" t="s">
        <v>531</v>
      </c>
      <c r="AA1" t="s">
        <v>535</v>
      </c>
      <c r="AB1" t="s">
        <v>533</v>
      </c>
      <c r="AC1" t="s">
        <v>537</v>
      </c>
      <c r="AD1" t="s">
        <v>538</v>
      </c>
      <c r="AE1" t="s">
        <v>539</v>
      </c>
      <c r="AF1" t="s">
        <v>540</v>
      </c>
      <c r="AG1" t="s">
        <v>541</v>
      </c>
      <c r="AH1" t="s">
        <v>542</v>
      </c>
      <c r="AI1" t="s">
        <v>543</v>
      </c>
      <c r="AJ1" t="s">
        <v>544</v>
      </c>
      <c r="AK1" t="s">
        <v>545</v>
      </c>
      <c r="AL1" t="s">
        <v>546</v>
      </c>
      <c r="AM1" t="s">
        <v>547</v>
      </c>
      <c r="AN1" t="s">
        <v>548</v>
      </c>
      <c r="AO1" t="s">
        <v>549</v>
      </c>
      <c r="AP1" t="s">
        <v>550</v>
      </c>
      <c r="AQ1" t="s">
        <v>551</v>
      </c>
      <c r="AR1" t="s">
        <v>552</v>
      </c>
      <c r="AS1" t="s">
        <v>553</v>
      </c>
      <c r="AT1" t="s">
        <v>554</v>
      </c>
      <c r="AU1" t="s">
        <v>555</v>
      </c>
      <c r="AV1" t="s">
        <v>556</v>
      </c>
    </row>
    <row r="2" spans="1:48">
      <c r="A2">
        <v>1</v>
      </c>
      <c r="B2">
        <v>1</v>
      </c>
      <c r="C2" s="166" t="s">
        <v>31</v>
      </c>
      <c r="D2" s="38" t="s">
        <v>517</v>
      </c>
      <c r="E2">
        <v>1</v>
      </c>
      <c r="F2" s="171">
        <v>0.72549019607843135</v>
      </c>
      <c r="G2" s="171">
        <v>0.87999999999999756</v>
      </c>
      <c r="H2" s="172">
        <v>12900.175675675675</v>
      </c>
      <c r="I2">
        <v>1</v>
      </c>
      <c r="J2">
        <v>1</v>
      </c>
      <c r="K2">
        <v>1</v>
      </c>
      <c r="L2" t="s">
        <v>506</v>
      </c>
      <c r="M2" s="213">
        <v>0.59803921568627449</v>
      </c>
      <c r="N2" s="213">
        <v>9.8039215686274508E-2</v>
      </c>
      <c r="O2" s="171">
        <v>2.4509803921568627E-2</v>
      </c>
      <c r="P2" s="171">
        <v>5.3921568627450983E-2</v>
      </c>
      <c r="Q2" s="171">
        <v>0.10784313725490197</v>
      </c>
      <c r="R2" s="213">
        <v>2.9411764705882353E-2</v>
      </c>
      <c r="S2" s="171">
        <v>1.9607843137254902E-2</v>
      </c>
      <c r="T2" s="171">
        <v>2.9411764705882353E-2</v>
      </c>
      <c r="U2" s="171">
        <v>3.9215686274509803E-2</v>
      </c>
      <c r="V2" s="213">
        <v>0.47058823529411764</v>
      </c>
      <c r="W2" s="213">
        <v>5.3921568627450983E-2</v>
      </c>
      <c r="X2" s="171">
        <v>0</v>
      </c>
      <c r="Y2" s="171">
        <v>1.4705882352941176E-2</v>
      </c>
      <c r="Z2" s="171">
        <v>6.3725490196078427E-2</v>
      </c>
      <c r="AA2" s="213">
        <v>2.4509803921568627E-2</v>
      </c>
      <c r="AB2" s="171">
        <v>4.9019607843137254E-3</v>
      </c>
      <c r="AC2" s="171">
        <v>1.4705882352941176E-2</v>
      </c>
      <c r="AD2" s="171">
        <v>3.4313725490196081E-2</v>
      </c>
      <c r="AE2" s="214">
        <v>12857.072916666666</v>
      </c>
      <c r="AF2" s="215">
        <v>15780.538461538461</v>
      </c>
      <c r="AG2" s="215"/>
      <c r="AH2" s="215">
        <v>25623</v>
      </c>
      <c r="AI2" s="214">
        <v>14371.545454545454</v>
      </c>
      <c r="AJ2" s="214">
        <v>16272.6</v>
      </c>
      <c r="AK2" s="215">
        <v>27101.333333333332</v>
      </c>
      <c r="AL2" s="215">
        <v>9534.3333333333339</v>
      </c>
      <c r="AM2" s="215">
        <v>21461.428571428572</v>
      </c>
      <c r="AN2" s="214">
        <v>13127.901639344262</v>
      </c>
      <c r="AO2" s="215">
        <v>15928.09090909091</v>
      </c>
      <c r="AP2" s="215">
        <v>10552.2</v>
      </c>
      <c r="AQ2" s="215">
        <v>13010.25</v>
      </c>
      <c r="AR2" s="214">
        <v>10977.9</v>
      </c>
      <c r="AS2" s="214">
        <v>14677.333333333334</v>
      </c>
      <c r="AT2" s="215">
        <v>14783.454545454546</v>
      </c>
      <c r="AU2" s="215">
        <v>8743.8333333333339</v>
      </c>
      <c r="AV2" s="215">
        <v>21201.25</v>
      </c>
    </row>
    <row r="3" spans="1:48">
      <c r="A3">
        <v>2</v>
      </c>
      <c r="B3">
        <v>2</v>
      </c>
      <c r="C3" s="167" t="s">
        <v>37</v>
      </c>
      <c r="D3" s="38" t="s">
        <v>518</v>
      </c>
      <c r="E3">
        <v>1</v>
      </c>
      <c r="F3" s="171">
        <v>0.59803921568627449</v>
      </c>
      <c r="G3" s="171">
        <v>0.54000000000000226</v>
      </c>
      <c r="H3" s="172">
        <v>14852.901639344262</v>
      </c>
      <c r="I3">
        <v>1</v>
      </c>
      <c r="J3">
        <v>1</v>
      </c>
      <c r="K3">
        <v>4</v>
      </c>
      <c r="L3" t="s">
        <v>506</v>
      </c>
      <c r="M3" s="213">
        <v>0.25490196078431371</v>
      </c>
      <c r="N3" s="213">
        <v>6.8627450980392163E-2</v>
      </c>
      <c r="O3" s="171">
        <v>1.4705882352941176E-2</v>
      </c>
      <c r="P3" s="171">
        <v>4.9019607843137254E-2</v>
      </c>
      <c r="Q3" s="171">
        <v>0.46078431372549017</v>
      </c>
      <c r="R3" s="213">
        <v>6.8627450980392163E-2</v>
      </c>
      <c r="S3" s="171">
        <v>2.4509803921568627E-2</v>
      </c>
      <c r="T3" s="171">
        <v>2.4509803921568627E-2</v>
      </c>
      <c r="U3" s="171">
        <v>3.4313725490196081E-2</v>
      </c>
      <c r="V3" s="213">
        <v>0.16176470588235295</v>
      </c>
      <c r="W3" s="213">
        <v>3.9215686274509803E-2</v>
      </c>
      <c r="X3" s="171">
        <v>0</v>
      </c>
      <c r="Y3" s="171">
        <v>4.9019607843137254E-3</v>
      </c>
      <c r="Z3" s="171">
        <v>0.39705882352941174</v>
      </c>
      <c r="AA3" s="213">
        <v>2.9411764705882353E-2</v>
      </c>
      <c r="AB3" s="171">
        <v>9.8039215686274508E-3</v>
      </c>
      <c r="AC3" s="171">
        <v>9.8039215686274508E-3</v>
      </c>
      <c r="AD3" s="171">
        <v>2.9411764705882353E-2</v>
      </c>
      <c r="AE3" s="214">
        <v>15715.69696969697</v>
      </c>
      <c r="AF3" s="215">
        <v>17216.530864197532</v>
      </c>
      <c r="AG3" s="215"/>
      <c r="AH3" s="215">
        <v>5758</v>
      </c>
      <c r="AI3" s="214">
        <v>16668.375</v>
      </c>
      <c r="AJ3" s="214">
        <v>7604.166666666667</v>
      </c>
      <c r="AK3" s="215">
        <v>5549</v>
      </c>
      <c r="AL3" s="215">
        <v>21114.5</v>
      </c>
      <c r="AM3" s="215">
        <v>10946.5</v>
      </c>
      <c r="AN3" s="214">
        <v>14411.442307692309</v>
      </c>
      <c r="AO3" s="215">
        <v>16203.148936170213</v>
      </c>
      <c r="AP3" s="215">
        <v>8334.3333333333339</v>
      </c>
      <c r="AQ3" s="215">
        <v>5065.8</v>
      </c>
      <c r="AR3" s="214">
        <v>12631.428571428571</v>
      </c>
      <c r="AS3" s="214">
        <v>8008.4285714285716</v>
      </c>
      <c r="AT3" s="215">
        <v>5268.2</v>
      </c>
      <c r="AU3" s="215">
        <v>13859.8</v>
      </c>
      <c r="AV3" s="215">
        <v>9544.2857142857138</v>
      </c>
    </row>
    <row r="4" spans="1:48">
      <c r="A4">
        <v>3</v>
      </c>
      <c r="B4">
        <v>3</v>
      </c>
      <c r="C4" s="207" t="s">
        <v>36</v>
      </c>
      <c r="D4" s="208" t="s">
        <v>519</v>
      </c>
      <c r="E4" s="209">
        <v>1</v>
      </c>
      <c r="F4" s="210">
        <v>0.25490196078431371</v>
      </c>
      <c r="G4" s="210">
        <v>0.16000000000000003</v>
      </c>
      <c r="H4" s="211">
        <v>12899.557692307691</v>
      </c>
      <c r="I4" s="209">
        <v>3</v>
      </c>
      <c r="J4" s="209">
        <v>3</v>
      </c>
      <c r="K4" s="209">
        <v>3</v>
      </c>
      <c r="L4" s="209"/>
      <c r="M4" s="171">
        <v>0.36764705882352944</v>
      </c>
      <c r="N4" s="213">
        <v>0.15196078431372548</v>
      </c>
      <c r="O4" s="171">
        <v>2.4509803921568627E-2</v>
      </c>
      <c r="P4" s="171">
        <v>2.9411764705882353E-2</v>
      </c>
      <c r="Q4" s="171">
        <v>0.15686274509803921</v>
      </c>
      <c r="R4" s="213">
        <v>0.10294117647058823</v>
      </c>
      <c r="S4" s="171">
        <v>0</v>
      </c>
      <c r="T4" s="171">
        <v>1.4705882352941176E-2</v>
      </c>
      <c r="U4" s="171">
        <v>0.15196078431372548</v>
      </c>
      <c r="V4" s="171">
        <v>0.20588235294117646</v>
      </c>
      <c r="W4" s="213">
        <v>4.4117647058823532E-2</v>
      </c>
      <c r="X4" s="171">
        <v>9.8039215686274508E-3</v>
      </c>
      <c r="Y4" s="171">
        <v>1.4705882352941176E-2</v>
      </c>
      <c r="Z4" s="171">
        <v>7.3529411764705885E-2</v>
      </c>
      <c r="AA4" s="213">
        <v>2.4509803921568627E-2</v>
      </c>
      <c r="AB4" s="171">
        <v>4.9019607843137254E-3</v>
      </c>
      <c r="AC4" s="171">
        <v>4.9019607843137254E-3</v>
      </c>
      <c r="AD4" s="171">
        <v>0.29901960784313725</v>
      </c>
      <c r="AE4" s="215">
        <v>12928.169811320755</v>
      </c>
      <c r="AF4" s="215">
        <v>20730.142857142859</v>
      </c>
      <c r="AG4" s="215">
        <v>10560</v>
      </c>
      <c r="AH4" s="215"/>
      <c r="AI4" s="214">
        <v>17019.434782608696</v>
      </c>
      <c r="AJ4" s="214">
        <v>13502.375</v>
      </c>
      <c r="AK4" s="215">
        <v>38074.333333333336</v>
      </c>
      <c r="AL4" s="215">
        <v>1186</v>
      </c>
      <c r="AM4" s="215">
        <v>15120.642857142857</v>
      </c>
      <c r="AN4" s="215">
        <v>12776.173333333334</v>
      </c>
      <c r="AO4" s="215">
        <v>13865.78125</v>
      </c>
      <c r="AP4" s="215">
        <v>7119</v>
      </c>
      <c r="AQ4" s="215"/>
      <c r="AR4" s="214">
        <v>13584.838709677419</v>
      </c>
      <c r="AS4" s="214">
        <v>11887.952380952382</v>
      </c>
      <c r="AT4" s="215">
        <v>21444.666666666668</v>
      </c>
      <c r="AU4" s="215">
        <v>5992</v>
      </c>
      <c r="AV4" s="215">
        <v>13801.612903225807</v>
      </c>
    </row>
    <row r="5" spans="1:48">
      <c r="A5">
        <v>4</v>
      </c>
      <c r="B5">
        <v>8</v>
      </c>
      <c r="C5" s="167" t="s">
        <v>29</v>
      </c>
      <c r="D5" s="38" t="s">
        <v>519</v>
      </c>
      <c r="E5">
        <v>1</v>
      </c>
      <c r="F5" s="171">
        <v>0.70588235294117652</v>
      </c>
      <c r="G5" s="171">
        <v>0.90000000000000335</v>
      </c>
      <c r="H5" s="172">
        <v>19926.381944444445</v>
      </c>
      <c r="I5">
        <v>1</v>
      </c>
      <c r="J5">
        <v>1</v>
      </c>
      <c r="K5">
        <v>1</v>
      </c>
      <c r="L5" t="s">
        <v>506</v>
      </c>
      <c r="M5" s="171">
        <v>4.4117647058823532E-2</v>
      </c>
      <c r="N5" s="213">
        <v>0.20098039215686275</v>
      </c>
      <c r="O5" s="171">
        <v>1.4705882352941176E-2</v>
      </c>
      <c r="P5" s="171">
        <v>9.8039215686274508E-2</v>
      </c>
      <c r="Q5" s="171">
        <v>2.9411764705882353E-2</v>
      </c>
      <c r="R5" s="213">
        <v>0.50490196078431371</v>
      </c>
      <c r="S5" s="171">
        <v>4.9019607843137254E-3</v>
      </c>
      <c r="T5" s="171">
        <v>5.8823529411764705E-2</v>
      </c>
      <c r="U5" s="171">
        <v>4.4117647058823532E-2</v>
      </c>
      <c r="V5" s="171">
        <v>9.8039215686274508E-3</v>
      </c>
      <c r="W5" s="213">
        <v>1.9607843137254902E-2</v>
      </c>
      <c r="X5" s="171">
        <v>0.23529411764705882</v>
      </c>
      <c r="Y5" s="171">
        <v>0.12254901960784313</v>
      </c>
      <c r="Z5" s="171">
        <v>0</v>
      </c>
      <c r="AA5" s="213">
        <v>1.9607843137254902E-2</v>
      </c>
      <c r="AB5" s="171">
        <v>8.8235294117647065E-2</v>
      </c>
      <c r="AC5" s="171">
        <v>3.4313725490196081E-2</v>
      </c>
      <c r="AD5" s="171">
        <v>0.15196078431372548</v>
      </c>
      <c r="AE5" s="215">
        <v>17556</v>
      </c>
      <c r="AF5" s="215">
        <v>20435</v>
      </c>
      <c r="AG5" s="215"/>
      <c r="AH5" s="215">
        <v>7554</v>
      </c>
      <c r="AI5" s="214">
        <v>15603.148148148148</v>
      </c>
      <c r="AJ5" s="214">
        <v>18209.529411764706</v>
      </c>
      <c r="AK5" s="215">
        <v>16004.833333333334</v>
      </c>
      <c r="AL5" s="215">
        <v>27790.75</v>
      </c>
      <c r="AM5" s="215">
        <v>30017.142857142859</v>
      </c>
      <c r="AN5" s="215">
        <v>12267.111111111111</v>
      </c>
      <c r="AO5" s="215">
        <v>16057.333333333334</v>
      </c>
      <c r="AP5" s="215">
        <v>18196.333333333332</v>
      </c>
      <c r="AQ5" s="215">
        <v>7554</v>
      </c>
      <c r="AR5" s="214">
        <v>16046.414634146342</v>
      </c>
      <c r="AS5" s="214">
        <v>21470.834951456312</v>
      </c>
      <c r="AT5" s="215">
        <v>13167.4</v>
      </c>
      <c r="AU5" s="215">
        <v>24578.75</v>
      </c>
      <c r="AV5" s="215">
        <v>28839.444444444445</v>
      </c>
    </row>
    <row r="6" spans="1:48">
      <c r="A6">
        <v>5</v>
      </c>
      <c r="B6">
        <v>9</v>
      </c>
      <c r="C6" s="167" t="s">
        <v>30</v>
      </c>
      <c r="D6" s="38" t="s">
        <v>519</v>
      </c>
      <c r="E6">
        <v>1</v>
      </c>
      <c r="F6" s="171">
        <v>0.72058823529411764</v>
      </c>
      <c r="G6" s="171">
        <v>0.83000000000000196</v>
      </c>
      <c r="H6" s="172">
        <v>14401.795918367347</v>
      </c>
      <c r="I6">
        <v>1</v>
      </c>
      <c r="J6">
        <v>1</v>
      </c>
      <c r="K6">
        <v>1</v>
      </c>
      <c r="L6" t="s">
        <v>506</v>
      </c>
      <c r="M6" s="210">
        <v>2.9411764705882353E-2</v>
      </c>
      <c r="N6" s="213">
        <v>0.43627450980392157</v>
      </c>
      <c r="O6" s="171">
        <v>2.4509803921568627E-2</v>
      </c>
      <c r="P6" s="171">
        <v>7.3529411764705885E-2</v>
      </c>
      <c r="Q6" s="171">
        <v>3.9215686274509803E-2</v>
      </c>
      <c r="R6" s="213">
        <v>0.28431372549019607</v>
      </c>
      <c r="S6" s="171">
        <v>0</v>
      </c>
      <c r="T6" s="171">
        <v>6.3725490196078427E-2</v>
      </c>
      <c r="U6" s="171">
        <v>4.9019607843137254E-2</v>
      </c>
      <c r="V6" s="210">
        <v>9.8039215686274508E-3</v>
      </c>
      <c r="W6" s="213">
        <v>0.41666666666666669</v>
      </c>
      <c r="X6" s="171">
        <v>4.9019607843137254E-3</v>
      </c>
      <c r="Y6" s="171">
        <v>3.4313725490196081E-2</v>
      </c>
      <c r="Z6" s="171">
        <v>9.8039215686274508E-3</v>
      </c>
      <c r="AA6" s="213">
        <v>0.10294117647058823</v>
      </c>
      <c r="AB6" s="171">
        <v>0</v>
      </c>
      <c r="AC6" s="171">
        <v>3.4313725490196081E-2</v>
      </c>
      <c r="AD6" s="171">
        <v>6.8627450980392163E-2</v>
      </c>
      <c r="AE6" s="216">
        <v>3275</v>
      </c>
      <c r="AF6" s="215">
        <v>9922.25</v>
      </c>
      <c r="AG6" s="215"/>
      <c r="AH6" s="215"/>
      <c r="AI6" s="214">
        <v>14762.72972972973</v>
      </c>
      <c r="AJ6" s="214">
        <v>15918.921052631578</v>
      </c>
      <c r="AK6" s="215">
        <v>7846.5</v>
      </c>
      <c r="AL6" s="215">
        <v>22188.5</v>
      </c>
      <c r="AM6" s="215">
        <v>9354.8888888888887</v>
      </c>
      <c r="AN6" s="216">
        <v>4147</v>
      </c>
      <c r="AO6" s="215">
        <v>13292.75</v>
      </c>
      <c r="AP6" s="215">
        <v>9885.7999999999993</v>
      </c>
      <c r="AQ6" s="215"/>
      <c r="AR6" s="214">
        <v>14237.314606741573</v>
      </c>
      <c r="AS6" s="214">
        <v>14654.189655172413</v>
      </c>
      <c r="AT6" s="215">
        <v>8798.5333333333328</v>
      </c>
      <c r="AU6" s="215">
        <v>9938</v>
      </c>
      <c r="AV6" s="215">
        <v>10316.6</v>
      </c>
    </row>
    <row r="7" spans="1:48">
      <c r="A7">
        <v>6</v>
      </c>
      <c r="B7">
        <v>4</v>
      </c>
      <c r="C7" s="167" t="s">
        <v>23</v>
      </c>
      <c r="D7" s="38" t="s">
        <v>520</v>
      </c>
      <c r="E7">
        <v>1</v>
      </c>
      <c r="F7" s="171">
        <v>0.7990196078431373</v>
      </c>
      <c r="G7" s="171">
        <v>0.87000000000000244</v>
      </c>
      <c r="H7" s="172">
        <v>15736.920245398773</v>
      </c>
      <c r="I7">
        <v>1</v>
      </c>
      <c r="J7">
        <v>1</v>
      </c>
      <c r="K7">
        <v>1</v>
      </c>
      <c r="L7" t="s">
        <v>506</v>
      </c>
      <c r="M7" s="171">
        <v>3.9215686274509803E-2</v>
      </c>
      <c r="N7" s="171">
        <v>4.9019607843137254E-2</v>
      </c>
      <c r="O7" s="213">
        <v>0.52450980392156865</v>
      </c>
      <c r="P7" s="213">
        <v>4.9019607843137254E-2</v>
      </c>
      <c r="Q7" s="171">
        <v>1.9607843137254902E-2</v>
      </c>
      <c r="R7" s="171">
        <v>3.4313725490196081E-2</v>
      </c>
      <c r="S7" s="213">
        <v>0.19607843137254902</v>
      </c>
      <c r="T7" s="213">
        <v>2.9411764705882353E-2</v>
      </c>
      <c r="U7" s="171">
        <v>5.8823529411764705E-2</v>
      </c>
      <c r="V7" s="171">
        <v>0.25980392156862747</v>
      </c>
      <c r="W7" s="171">
        <v>0.11274509803921569</v>
      </c>
      <c r="X7" s="213">
        <v>4.9019607843137254E-3</v>
      </c>
      <c r="Y7" s="213">
        <v>1.4705882352941176E-2</v>
      </c>
      <c r="Z7" s="171">
        <v>6.8627450980392163E-2</v>
      </c>
      <c r="AA7" s="171">
        <v>7.8431372549019607E-2</v>
      </c>
      <c r="AB7" s="213">
        <v>0</v>
      </c>
      <c r="AC7" s="213">
        <v>4.9019607843137254E-3</v>
      </c>
      <c r="AD7" s="171">
        <v>0.13725490196078433</v>
      </c>
      <c r="AE7" s="215"/>
      <c r="AF7" s="215">
        <v>10613</v>
      </c>
      <c r="AG7" s="214">
        <v>13510</v>
      </c>
      <c r="AH7" s="214">
        <v>25957.791666666668</v>
      </c>
      <c r="AI7" s="215">
        <v>9107.6</v>
      </c>
      <c r="AJ7" s="215">
        <v>10261.5</v>
      </c>
      <c r="AK7" s="214">
        <v>15512.571428571429</v>
      </c>
      <c r="AL7" s="214">
        <v>2251</v>
      </c>
      <c r="AM7" s="215">
        <v>23501.25</v>
      </c>
      <c r="AN7" s="215">
        <v>5129</v>
      </c>
      <c r="AO7" s="215">
        <v>12847</v>
      </c>
      <c r="AP7" s="214">
        <v>13863.271028037383</v>
      </c>
      <c r="AQ7" s="214">
        <v>22633.9</v>
      </c>
      <c r="AR7" s="215">
        <v>7785.9</v>
      </c>
      <c r="AS7" s="215">
        <v>4906.5714285714284</v>
      </c>
      <c r="AT7" s="214">
        <v>11761.7</v>
      </c>
      <c r="AU7" s="214">
        <v>9795.8333333333339</v>
      </c>
      <c r="AV7" s="215">
        <v>16341</v>
      </c>
    </row>
    <row r="8" spans="1:48">
      <c r="A8">
        <v>7</v>
      </c>
      <c r="B8">
        <v>5</v>
      </c>
      <c r="C8" s="167" t="s">
        <v>32</v>
      </c>
      <c r="D8" s="38" t="s">
        <v>182</v>
      </c>
      <c r="E8">
        <v>1</v>
      </c>
      <c r="F8" s="171">
        <v>0.10294117647058823</v>
      </c>
      <c r="G8" s="171">
        <v>1.0000000000000002E-2</v>
      </c>
      <c r="H8" s="172">
        <v>10392.476190476191</v>
      </c>
      <c r="I8">
        <v>3</v>
      </c>
      <c r="J8">
        <v>3</v>
      </c>
      <c r="K8">
        <v>2</v>
      </c>
      <c r="M8" s="171">
        <v>1.9607843137254902E-2</v>
      </c>
      <c r="N8" s="171">
        <v>3.4313725490196081E-2</v>
      </c>
      <c r="O8" s="171">
        <v>0.23529411764705882</v>
      </c>
      <c r="P8" s="213">
        <v>0.10294117647058823</v>
      </c>
      <c r="Q8" s="171">
        <v>9.8039215686274508E-3</v>
      </c>
      <c r="R8" s="171">
        <v>2.9411764705882353E-2</v>
      </c>
      <c r="S8" s="171">
        <v>0.36274509803921567</v>
      </c>
      <c r="T8" s="171">
        <v>4.9019607843137254E-2</v>
      </c>
      <c r="U8" s="171">
        <v>0.15686274509803921</v>
      </c>
      <c r="V8" s="171">
        <v>0</v>
      </c>
      <c r="W8" s="171">
        <v>2.4509803921568627E-2</v>
      </c>
      <c r="X8" s="171">
        <v>0.44607843137254904</v>
      </c>
      <c r="Y8" s="213">
        <v>3.4313725490196081E-2</v>
      </c>
      <c r="Z8" s="171">
        <v>4.9019607843137254E-3</v>
      </c>
      <c r="AA8" s="171">
        <v>9.8039215686274508E-3</v>
      </c>
      <c r="AB8" s="171">
        <v>0.11764705882352941</v>
      </c>
      <c r="AC8" s="171">
        <v>4.9019607843137254E-3</v>
      </c>
      <c r="AD8" s="171">
        <v>3.9215686274509803E-2</v>
      </c>
      <c r="AE8" s="215"/>
      <c r="AF8" s="215">
        <v>4104</v>
      </c>
      <c r="AG8" s="215">
        <v>16975.931034482757</v>
      </c>
      <c r="AH8" s="215">
        <v>16448.140350877195</v>
      </c>
      <c r="AI8" s="215">
        <v>21949</v>
      </c>
      <c r="AJ8" s="215">
        <v>16258</v>
      </c>
      <c r="AK8" s="214">
        <v>13815.846153846154</v>
      </c>
      <c r="AL8" s="215">
        <v>30674.714285714286</v>
      </c>
      <c r="AM8" s="215">
        <v>25163.7</v>
      </c>
      <c r="AN8" s="215">
        <v>8867</v>
      </c>
      <c r="AO8" s="215">
        <v>3035</v>
      </c>
      <c r="AP8" s="215">
        <v>16812.645833333332</v>
      </c>
      <c r="AQ8" s="215">
        <v>15320.31081081081</v>
      </c>
      <c r="AR8" s="215">
        <v>5304.5714285714284</v>
      </c>
      <c r="AS8" s="215">
        <v>9591</v>
      </c>
      <c r="AT8" s="214">
        <v>10392.476190476191</v>
      </c>
      <c r="AU8" s="215">
        <v>21890.7</v>
      </c>
      <c r="AV8" s="215">
        <v>24019.3125</v>
      </c>
    </row>
    <row r="9" spans="1:48">
      <c r="A9">
        <v>8</v>
      </c>
      <c r="B9">
        <v>6</v>
      </c>
      <c r="C9" s="167" t="s">
        <v>25</v>
      </c>
      <c r="D9" s="38" t="s">
        <v>520</v>
      </c>
      <c r="E9">
        <v>1</v>
      </c>
      <c r="F9" s="171">
        <v>0.77941176470588236</v>
      </c>
      <c r="G9" s="171">
        <v>0.81000000000000172</v>
      </c>
      <c r="H9" s="172">
        <v>15205.100628930817</v>
      </c>
      <c r="I9">
        <v>1</v>
      </c>
      <c r="J9">
        <v>1</v>
      </c>
      <c r="K9">
        <v>1</v>
      </c>
      <c r="L9" t="s">
        <v>506</v>
      </c>
      <c r="M9" s="171">
        <v>1.4705882352941176E-2</v>
      </c>
      <c r="N9" s="171">
        <v>2.9411764705882353E-2</v>
      </c>
      <c r="O9" s="213">
        <v>0.35784313725490197</v>
      </c>
      <c r="P9" s="213">
        <v>8.8235294117647065E-2</v>
      </c>
      <c r="Q9" s="171">
        <v>1.4705882352941176E-2</v>
      </c>
      <c r="R9" s="171">
        <v>7.8431372549019607E-2</v>
      </c>
      <c r="S9" s="213">
        <v>0.29411764705882354</v>
      </c>
      <c r="T9" s="213">
        <v>3.9215686274509803E-2</v>
      </c>
      <c r="U9" s="171">
        <v>8.3333333333333329E-2</v>
      </c>
      <c r="V9" s="171">
        <v>0</v>
      </c>
      <c r="W9" s="171">
        <v>4.9019607843137254E-3</v>
      </c>
      <c r="X9" s="213">
        <v>0.14215686274509803</v>
      </c>
      <c r="Y9" s="213">
        <v>6.3725490196078427E-2</v>
      </c>
      <c r="Z9" s="171">
        <v>4.9019607843137254E-3</v>
      </c>
      <c r="AA9" s="171">
        <v>4.9019607843137254E-3</v>
      </c>
      <c r="AB9" s="213">
        <v>0.27941176470588236</v>
      </c>
      <c r="AC9" s="213">
        <v>3.4313725490196081E-2</v>
      </c>
      <c r="AD9" s="171">
        <v>0.14705882352941177</v>
      </c>
      <c r="AE9" s="215"/>
      <c r="AF9" s="215">
        <v>35052</v>
      </c>
      <c r="AG9" s="214">
        <v>18709.089285714286</v>
      </c>
      <c r="AH9" s="214">
        <v>16236.428571428571</v>
      </c>
      <c r="AI9" s="215">
        <v>2879.5</v>
      </c>
      <c r="AJ9" s="215">
        <v>18721.5</v>
      </c>
      <c r="AK9" s="214">
        <v>11819.5</v>
      </c>
      <c r="AL9" s="214">
        <v>8623.2000000000007</v>
      </c>
      <c r="AM9" s="215">
        <v>14249</v>
      </c>
      <c r="AN9" s="215">
        <v>2111.6666666666665</v>
      </c>
      <c r="AO9" s="215">
        <v>35052</v>
      </c>
      <c r="AP9" s="214">
        <v>17239.780821917808</v>
      </c>
      <c r="AQ9" s="214">
        <v>15845.05</v>
      </c>
      <c r="AR9" s="215">
        <v>9168.1666666666661</v>
      </c>
      <c r="AS9" s="215">
        <v>8397.25</v>
      </c>
      <c r="AT9" s="214">
        <v>8482.9444444444453</v>
      </c>
      <c r="AU9" s="214">
        <v>6963.875</v>
      </c>
      <c r="AV9" s="215">
        <v>14599.176470588236</v>
      </c>
    </row>
    <row r="10" spans="1:48">
      <c r="A10">
        <v>9</v>
      </c>
      <c r="B10">
        <v>7</v>
      </c>
      <c r="C10" s="167" t="s">
        <v>22</v>
      </c>
      <c r="D10" s="38" t="s">
        <v>182</v>
      </c>
      <c r="E10">
        <v>1</v>
      </c>
      <c r="F10" s="171">
        <v>0.14705882352941177</v>
      </c>
      <c r="G10" s="171">
        <v>8.0000000000000016E-2</v>
      </c>
      <c r="H10" s="172">
        <v>22008.333333333332</v>
      </c>
      <c r="I10">
        <v>3</v>
      </c>
      <c r="J10">
        <v>3</v>
      </c>
      <c r="M10" s="171">
        <v>1.4705882352941176E-2</v>
      </c>
      <c r="N10" s="171">
        <v>5.8823529411764705E-2</v>
      </c>
      <c r="O10" s="171">
        <v>0.33823529411764708</v>
      </c>
      <c r="P10" s="213">
        <v>0.14705882352941177</v>
      </c>
      <c r="Q10" s="171">
        <v>1.4705882352941176E-2</v>
      </c>
      <c r="R10" s="171">
        <v>3.9215686274509803E-2</v>
      </c>
      <c r="S10" s="171">
        <v>0.15686274509803921</v>
      </c>
      <c r="T10" s="171">
        <v>6.8627450980392163E-2</v>
      </c>
      <c r="U10" s="171">
        <v>0.16176470588235295</v>
      </c>
      <c r="V10" s="171">
        <v>0</v>
      </c>
      <c r="W10" s="171">
        <v>9.8039215686274508E-3</v>
      </c>
      <c r="X10" s="171">
        <v>0.27450980392156865</v>
      </c>
      <c r="Y10" s="213">
        <v>2.9411764705882353E-2</v>
      </c>
      <c r="Z10" s="171">
        <v>1.4705882352941176E-2</v>
      </c>
      <c r="AA10" s="171">
        <v>1.9607843137254902E-2</v>
      </c>
      <c r="AB10" s="171">
        <v>0.24019607843137256</v>
      </c>
      <c r="AC10" s="171">
        <v>2.4509803921568627E-2</v>
      </c>
      <c r="AD10" s="171">
        <v>6.8627450980392163E-2</v>
      </c>
      <c r="AE10" s="215">
        <v>7470</v>
      </c>
      <c r="AF10" s="215"/>
      <c r="AG10" s="215">
        <v>15007.6875</v>
      </c>
      <c r="AH10" s="215">
        <v>15888.555555555555</v>
      </c>
      <c r="AI10" s="215">
        <v>7125.75</v>
      </c>
      <c r="AJ10" s="215">
        <v>10809</v>
      </c>
      <c r="AK10" s="214">
        <v>25508.44</v>
      </c>
      <c r="AL10" s="215">
        <v>24898.142857142859</v>
      </c>
      <c r="AM10" s="215">
        <v>20601.741935483871</v>
      </c>
      <c r="AN10" s="215">
        <v>5622</v>
      </c>
      <c r="AO10" s="215">
        <v>2623.6666666666665</v>
      </c>
      <c r="AP10" s="215">
        <v>14907.492753623188</v>
      </c>
      <c r="AQ10" s="215">
        <v>16286.78125</v>
      </c>
      <c r="AR10" s="215">
        <v>7399</v>
      </c>
      <c r="AS10" s="215">
        <v>8052.25</v>
      </c>
      <c r="AT10" s="214">
        <v>22008.333333333332</v>
      </c>
      <c r="AU10" s="215">
        <v>14350.214285714286</v>
      </c>
      <c r="AV10" s="215">
        <v>21177.696969696968</v>
      </c>
    </row>
    <row r="11" spans="1:48">
      <c r="A11">
        <v>10</v>
      </c>
      <c r="B11">
        <v>10</v>
      </c>
      <c r="C11" s="167" t="s">
        <v>38</v>
      </c>
      <c r="D11" s="38" t="s">
        <v>186</v>
      </c>
      <c r="E11">
        <v>1</v>
      </c>
      <c r="F11" s="171">
        <v>0.29411764705882354</v>
      </c>
      <c r="G11" s="171">
        <v>0.40000000000000041</v>
      </c>
      <c r="H11" s="172">
        <v>15145.383333333333</v>
      </c>
      <c r="I11">
        <v>2</v>
      </c>
      <c r="J11">
        <v>2</v>
      </c>
      <c r="K11">
        <v>4</v>
      </c>
      <c r="M11" s="210">
        <v>4.4117647058823532E-2</v>
      </c>
      <c r="N11" s="171">
        <v>0.12745098039215685</v>
      </c>
      <c r="O11" s="171">
        <v>3.9215686274509803E-2</v>
      </c>
      <c r="P11" s="171">
        <v>0.19117647058823528</v>
      </c>
      <c r="Q11" s="171">
        <v>1.4705882352941176E-2</v>
      </c>
      <c r="R11" s="171">
        <v>0.11764705882352941</v>
      </c>
      <c r="S11" s="171">
        <v>9.8039215686274508E-3</v>
      </c>
      <c r="T11" s="213">
        <v>0.29411764705882354</v>
      </c>
      <c r="U11" s="171">
        <v>0.16176470588235295</v>
      </c>
      <c r="V11" s="210">
        <v>4.9019607843137254E-3</v>
      </c>
      <c r="W11" s="171">
        <v>0.13235294117647059</v>
      </c>
      <c r="X11" s="171">
        <v>0</v>
      </c>
      <c r="Y11" s="171">
        <v>2.9411764705882353E-2</v>
      </c>
      <c r="Z11" s="171">
        <v>1.9607843137254902E-2</v>
      </c>
      <c r="AA11" s="171">
        <v>0.41666666666666669</v>
      </c>
      <c r="AB11" s="171">
        <v>4.9019607843137254E-3</v>
      </c>
      <c r="AC11" s="213">
        <v>3.9215686274509803E-2</v>
      </c>
      <c r="AD11" s="171">
        <v>3.4313725490196081E-2</v>
      </c>
      <c r="AE11" s="216">
        <v>21969</v>
      </c>
      <c r="AF11" s="215">
        <v>4292</v>
      </c>
      <c r="AG11" s="215">
        <v>9272.5</v>
      </c>
      <c r="AH11" s="215">
        <v>18574</v>
      </c>
      <c r="AI11" s="215">
        <v>18007</v>
      </c>
      <c r="AJ11" s="215">
        <v>15408.076923076924</v>
      </c>
      <c r="AK11" s="215">
        <v>14152.96</v>
      </c>
      <c r="AL11" s="214">
        <v>16949.408163265307</v>
      </c>
      <c r="AM11" s="215">
        <v>14930.21875</v>
      </c>
      <c r="AN11" s="216">
        <v>6699.4444444444443</v>
      </c>
      <c r="AO11" s="215">
        <v>2601.3333333333335</v>
      </c>
      <c r="AP11" s="215">
        <v>8652.625</v>
      </c>
      <c r="AQ11" s="215">
        <v>18469</v>
      </c>
      <c r="AR11" s="215">
        <v>13458.26923076923</v>
      </c>
      <c r="AS11" s="215">
        <v>11973.5</v>
      </c>
      <c r="AT11" s="215">
        <v>13200.48717948718</v>
      </c>
      <c r="AU11" s="214">
        <v>15145.383333333333</v>
      </c>
      <c r="AV11" s="215">
        <v>14677.454545454546</v>
      </c>
    </row>
    <row r="12" spans="1:48">
      <c r="A12">
        <v>11</v>
      </c>
      <c r="B12">
        <v>11</v>
      </c>
      <c r="C12" s="207" t="s">
        <v>19</v>
      </c>
      <c r="D12" s="208" t="s">
        <v>182</v>
      </c>
      <c r="E12" s="209">
        <v>1</v>
      </c>
      <c r="F12" s="210">
        <v>0.46078431372549017</v>
      </c>
      <c r="G12" s="210">
        <v>0.54000000000000226</v>
      </c>
      <c r="H12" s="211">
        <v>20833.59574468085</v>
      </c>
      <c r="I12" s="209">
        <v>2</v>
      </c>
      <c r="J12" s="209">
        <v>2</v>
      </c>
      <c r="K12" s="209">
        <v>1</v>
      </c>
      <c r="L12" s="209"/>
      <c r="M12" s="171">
        <v>2.9411764705882353E-2</v>
      </c>
      <c r="N12" s="171">
        <v>0.12254901960784313</v>
      </c>
      <c r="O12" s="171">
        <v>3.4313725490196081E-2</v>
      </c>
      <c r="P12" s="213">
        <v>0.46078431372549017</v>
      </c>
      <c r="Q12" s="171">
        <v>9.8039215686274508E-3</v>
      </c>
      <c r="R12" s="171">
        <v>0.13235294117647059</v>
      </c>
      <c r="S12" s="171">
        <v>4.9019607843137254E-3</v>
      </c>
      <c r="T12" s="171">
        <v>0.13235294117647059</v>
      </c>
      <c r="U12" s="171">
        <v>7.3529411764705885E-2</v>
      </c>
      <c r="V12" s="171">
        <v>1.4705882352941176E-2</v>
      </c>
      <c r="W12" s="171">
        <v>0.13235294117647059</v>
      </c>
      <c r="X12" s="171">
        <v>1.9607843137254902E-2</v>
      </c>
      <c r="Y12" s="213">
        <v>2.9411764705882353E-2</v>
      </c>
      <c r="Z12" s="171">
        <v>0</v>
      </c>
      <c r="AA12" s="171">
        <v>0.25490196078431371</v>
      </c>
      <c r="AB12" s="171">
        <v>9.8039215686274508E-3</v>
      </c>
      <c r="AC12" s="171">
        <v>2.4509803921568627E-2</v>
      </c>
      <c r="AD12" s="171">
        <v>0.19607843137254902</v>
      </c>
      <c r="AE12" s="215">
        <v>1924</v>
      </c>
      <c r="AF12" s="215"/>
      <c r="AG12" s="215">
        <v>1601.6666666666667</v>
      </c>
      <c r="AH12" s="215"/>
      <c r="AI12" s="215">
        <v>18468.571428571428</v>
      </c>
      <c r="AJ12" s="215">
        <v>24972.823529411766</v>
      </c>
      <c r="AK12" s="214">
        <v>21532.426829268294</v>
      </c>
      <c r="AL12" s="215">
        <v>16247.411764705883</v>
      </c>
      <c r="AM12" s="215">
        <v>12359.916666666666</v>
      </c>
      <c r="AN12" s="215">
        <v>5999.666666666667</v>
      </c>
      <c r="AO12" s="215">
        <v>27238.5</v>
      </c>
      <c r="AP12" s="215">
        <v>7947.2857142857147</v>
      </c>
      <c r="AQ12" s="215">
        <v>1280</v>
      </c>
      <c r="AR12" s="215">
        <v>11796.28</v>
      </c>
      <c r="AS12" s="215">
        <v>17689.740740740741</v>
      </c>
      <c r="AT12" s="214">
        <v>20833.59574468085</v>
      </c>
      <c r="AU12" s="215">
        <v>14189.407407407407</v>
      </c>
      <c r="AV12" s="215">
        <v>12657.6</v>
      </c>
    </row>
    <row r="13" spans="1:48">
      <c r="A13">
        <v>12</v>
      </c>
      <c r="B13">
        <v>20</v>
      </c>
      <c r="C13" s="167" t="s">
        <v>24</v>
      </c>
      <c r="D13" s="38" t="s">
        <v>519</v>
      </c>
      <c r="E13">
        <v>1</v>
      </c>
      <c r="F13" s="171">
        <v>0.72549019607843135</v>
      </c>
      <c r="G13" s="171">
        <v>0.87999999999999756</v>
      </c>
      <c r="H13" s="172">
        <v>12241.108108108108</v>
      </c>
      <c r="I13">
        <v>1</v>
      </c>
      <c r="J13">
        <v>1</v>
      </c>
      <c r="K13" t="s">
        <v>299</v>
      </c>
      <c r="L13" t="s">
        <v>506</v>
      </c>
      <c r="M13" s="171">
        <v>3.9215686274509803E-2</v>
      </c>
      <c r="N13" s="213">
        <v>0.57843137254901966</v>
      </c>
      <c r="O13" s="171">
        <v>4.4117647058823532E-2</v>
      </c>
      <c r="P13" s="171">
        <v>8.8235294117647065E-2</v>
      </c>
      <c r="Q13" s="171">
        <v>1.9607843137254902E-2</v>
      </c>
      <c r="R13" s="213">
        <v>0.14705882352941177</v>
      </c>
      <c r="S13" s="171">
        <v>2.4509803921568627E-2</v>
      </c>
      <c r="T13" s="171">
        <v>4.4117647058823532E-2</v>
      </c>
      <c r="U13" s="171">
        <v>1.4705882352941176E-2</v>
      </c>
      <c r="V13" s="171">
        <v>4.9019607843137254E-3</v>
      </c>
      <c r="W13" s="213">
        <v>1.4705882352941176E-2</v>
      </c>
      <c r="X13" s="171">
        <v>0.16666666666666666</v>
      </c>
      <c r="Y13" s="171">
        <v>1.4705882352941176E-2</v>
      </c>
      <c r="Z13" s="171">
        <v>4.9019607843137254E-3</v>
      </c>
      <c r="AA13" s="213">
        <v>2.9411764705882353E-2</v>
      </c>
      <c r="AB13" s="171">
        <v>0.21568627450980393</v>
      </c>
      <c r="AC13" s="171">
        <v>7.3529411764705885E-2</v>
      </c>
      <c r="AD13" s="171">
        <v>0.15686274509803921</v>
      </c>
      <c r="AE13" s="215">
        <v>13492.333333333334</v>
      </c>
      <c r="AF13" s="215">
        <v>11725</v>
      </c>
      <c r="AG13" s="215">
        <v>1024</v>
      </c>
      <c r="AH13" s="215">
        <v>15865</v>
      </c>
      <c r="AI13" s="214">
        <v>12276.428571428571</v>
      </c>
      <c r="AJ13" s="214">
        <v>14991.772727272728</v>
      </c>
      <c r="AK13" s="215">
        <v>12485.625</v>
      </c>
      <c r="AL13" s="215">
        <v>6170.25</v>
      </c>
      <c r="AM13" s="215">
        <v>10310</v>
      </c>
      <c r="AN13" s="215">
        <v>10016.125</v>
      </c>
      <c r="AO13" s="215">
        <v>5866</v>
      </c>
      <c r="AP13" s="215">
        <v>4986.1111111111113</v>
      </c>
      <c r="AQ13" s="215">
        <v>8410.7999999999993</v>
      </c>
      <c r="AR13" s="214">
        <v>11922.525423728814</v>
      </c>
      <c r="AS13" s="214">
        <v>13494.2</v>
      </c>
      <c r="AT13" s="215">
        <v>9983</v>
      </c>
      <c r="AU13" s="215">
        <v>8323.5555555555547</v>
      </c>
      <c r="AV13" s="215">
        <v>8836</v>
      </c>
    </row>
    <row r="14" spans="1:48">
      <c r="A14">
        <v>13</v>
      </c>
      <c r="B14">
        <v>21</v>
      </c>
      <c r="C14" s="167" t="s">
        <v>21</v>
      </c>
      <c r="D14" s="38" t="s">
        <v>519</v>
      </c>
      <c r="E14">
        <v>1</v>
      </c>
      <c r="F14" s="171">
        <v>0.67647058823529416</v>
      </c>
      <c r="G14" s="171">
        <v>0.81000000000000172</v>
      </c>
      <c r="H14" s="172">
        <v>19622.253623188404</v>
      </c>
      <c r="I14">
        <v>1</v>
      </c>
      <c r="J14">
        <v>1</v>
      </c>
      <c r="K14">
        <v>1</v>
      </c>
      <c r="L14" t="s">
        <v>506</v>
      </c>
      <c r="M14" s="171">
        <v>2.4509803921568627E-2</v>
      </c>
      <c r="N14" s="213">
        <v>0.32843137254901961</v>
      </c>
      <c r="O14" s="171">
        <v>2.4509803921568627E-2</v>
      </c>
      <c r="P14" s="171">
        <v>9.3137254901960786E-2</v>
      </c>
      <c r="Q14" s="171">
        <v>4.4117647058823532E-2</v>
      </c>
      <c r="R14" s="213">
        <v>0.34803921568627449</v>
      </c>
      <c r="S14" s="171">
        <v>1.9607843137254902E-2</v>
      </c>
      <c r="T14" s="171">
        <v>5.3921568627450983E-2</v>
      </c>
      <c r="U14" s="171">
        <v>6.3725490196078427E-2</v>
      </c>
      <c r="V14" s="171">
        <v>4.9019607843137254E-3</v>
      </c>
      <c r="W14" s="213">
        <v>4.4117647058823532E-2</v>
      </c>
      <c r="X14" s="171">
        <v>0.17156862745098039</v>
      </c>
      <c r="Y14" s="171">
        <v>2.9411764705882353E-2</v>
      </c>
      <c r="Z14" s="171">
        <v>1.9607843137254902E-2</v>
      </c>
      <c r="AA14" s="213">
        <v>2.4509803921568627E-2</v>
      </c>
      <c r="AB14" s="171">
        <v>7.8431372549019607E-2</v>
      </c>
      <c r="AC14" s="171">
        <v>1.9607843137254902E-2</v>
      </c>
      <c r="AD14" s="171">
        <v>0.28921568627450983</v>
      </c>
      <c r="AE14" s="215">
        <v>15860</v>
      </c>
      <c r="AF14" s="215">
        <v>18662.5</v>
      </c>
      <c r="AG14" s="215">
        <v>16842</v>
      </c>
      <c r="AH14" s="215">
        <v>43365</v>
      </c>
      <c r="AI14" s="214">
        <v>19700.301886792451</v>
      </c>
      <c r="AJ14" s="214">
        <v>20087.964912280702</v>
      </c>
      <c r="AK14" s="215">
        <v>31823.333333333332</v>
      </c>
      <c r="AL14" s="215">
        <v>26509.5</v>
      </c>
      <c r="AM14" s="215">
        <v>26164.444444444445</v>
      </c>
      <c r="AN14" s="215">
        <v>10294.4</v>
      </c>
      <c r="AO14" s="215">
        <v>14845.333333333334</v>
      </c>
      <c r="AP14" s="215">
        <v>8876.2000000000007</v>
      </c>
      <c r="AQ14" s="215">
        <v>27354.5</v>
      </c>
      <c r="AR14" s="214">
        <v>18763.5223880597</v>
      </c>
      <c r="AS14" s="214">
        <v>20432.605633802817</v>
      </c>
      <c r="AT14" s="215">
        <v>20885.263157894737</v>
      </c>
      <c r="AU14" s="215">
        <v>25549.727272727272</v>
      </c>
      <c r="AV14" s="215">
        <v>24991.307692307691</v>
      </c>
    </row>
    <row r="15" spans="1:48">
      <c r="A15">
        <v>14</v>
      </c>
      <c r="B15">
        <v>22</v>
      </c>
      <c r="C15" s="167" t="s">
        <v>17</v>
      </c>
      <c r="D15" s="38" t="s">
        <v>182</v>
      </c>
      <c r="E15">
        <v>1</v>
      </c>
      <c r="F15" s="171">
        <v>0.26960784313725489</v>
      </c>
      <c r="G15" s="171">
        <v>0.43999999999999878</v>
      </c>
      <c r="H15" s="172">
        <v>17419.381818181817</v>
      </c>
      <c r="I15">
        <v>3</v>
      </c>
      <c r="J15">
        <v>2</v>
      </c>
      <c r="K15">
        <v>1</v>
      </c>
      <c r="M15" s="171">
        <v>3.4313725490196081E-2</v>
      </c>
      <c r="N15" s="171">
        <v>0.10784313725490197</v>
      </c>
      <c r="O15" s="171">
        <v>0.18627450980392157</v>
      </c>
      <c r="P15" s="213">
        <v>0.26960784313725489</v>
      </c>
      <c r="Q15" s="171">
        <v>1.4705882352941176E-2</v>
      </c>
      <c r="R15" s="171">
        <v>3.9215686274509803E-2</v>
      </c>
      <c r="S15" s="171">
        <v>7.3529411764705885E-2</v>
      </c>
      <c r="T15" s="171">
        <v>0.12254901960784313</v>
      </c>
      <c r="U15" s="171">
        <v>0.15196078431372548</v>
      </c>
      <c r="V15" s="171">
        <v>4.9019607843137254E-3</v>
      </c>
      <c r="W15" s="171">
        <v>4.9019607843137254E-2</v>
      </c>
      <c r="X15" s="171">
        <v>9.3137254901960786E-2</v>
      </c>
      <c r="Y15" s="213">
        <v>2.4509803921568627E-2</v>
      </c>
      <c r="Z15" s="171">
        <v>1.4705882352941176E-2</v>
      </c>
      <c r="AA15" s="171">
        <v>3.9215686274509803E-2</v>
      </c>
      <c r="AB15" s="171">
        <v>0.14215686274509803</v>
      </c>
      <c r="AC15" s="171">
        <v>2.4509803921568627E-2</v>
      </c>
      <c r="AD15" s="171">
        <v>0.28921568627450983</v>
      </c>
      <c r="AE15" s="215">
        <v>1849</v>
      </c>
      <c r="AF15" s="215">
        <v>11593</v>
      </c>
      <c r="AG15" s="215">
        <v>14652.954545454546</v>
      </c>
      <c r="AH15" s="215">
        <v>19778.571428571428</v>
      </c>
      <c r="AI15" s="215">
        <v>17051.25</v>
      </c>
      <c r="AJ15" s="215">
        <v>12183</v>
      </c>
      <c r="AK15" s="214">
        <v>18538.229166666668</v>
      </c>
      <c r="AL15" s="215">
        <v>22153.8125</v>
      </c>
      <c r="AM15" s="215">
        <v>18001.857142857141</v>
      </c>
      <c r="AN15" s="215">
        <v>3944.7142857142858</v>
      </c>
      <c r="AO15" s="215">
        <v>4798.666666666667</v>
      </c>
      <c r="AP15" s="215">
        <v>13627.236842105263</v>
      </c>
      <c r="AQ15" s="215">
        <v>18279.133333333335</v>
      </c>
      <c r="AR15" s="215">
        <v>13006.772727272728</v>
      </c>
      <c r="AS15" s="215">
        <v>12056.25</v>
      </c>
      <c r="AT15" s="214">
        <v>17419.381818181817</v>
      </c>
      <c r="AU15" s="215">
        <v>16727.88</v>
      </c>
      <c r="AV15" s="215">
        <v>16418.741935483871</v>
      </c>
    </row>
    <row r="16" spans="1:48">
      <c r="A16">
        <v>15</v>
      </c>
      <c r="B16">
        <v>23</v>
      </c>
      <c r="C16" s="167" t="s">
        <v>40</v>
      </c>
      <c r="D16" s="38" t="s">
        <v>182</v>
      </c>
      <c r="E16">
        <v>1</v>
      </c>
      <c r="F16" s="171">
        <v>0.12745098039215685</v>
      </c>
      <c r="G16" s="171">
        <v>0.12999999999999981</v>
      </c>
      <c r="H16" s="172">
        <v>24506</v>
      </c>
      <c r="I16">
        <v>3</v>
      </c>
      <c r="J16">
        <v>3</v>
      </c>
      <c r="K16" t="s">
        <v>300</v>
      </c>
      <c r="M16" s="171">
        <v>2.4509803921568627E-2</v>
      </c>
      <c r="N16" s="171">
        <v>5.8823529411764705E-2</v>
      </c>
      <c r="O16" s="171">
        <v>0.11274509803921569</v>
      </c>
      <c r="P16" s="213">
        <v>0.12745098039215685</v>
      </c>
      <c r="Q16" s="171">
        <v>9.8039215686274508E-3</v>
      </c>
      <c r="R16" s="171">
        <v>0.10294117647058823</v>
      </c>
      <c r="S16" s="171">
        <v>0.24509803921568626</v>
      </c>
      <c r="T16" s="171">
        <v>0.12254901960784313</v>
      </c>
      <c r="U16" s="171">
        <v>0.19607843137254902</v>
      </c>
      <c r="V16" s="171">
        <v>4.9019607843137254E-3</v>
      </c>
      <c r="W16" s="171">
        <v>3.4313725490196081E-2</v>
      </c>
      <c r="X16" s="171">
        <v>6.8627450980392163E-2</v>
      </c>
      <c r="Y16" s="213">
        <v>1.9607843137254902E-2</v>
      </c>
      <c r="Z16" s="171">
        <v>9.8039215686274508E-3</v>
      </c>
      <c r="AA16" s="171">
        <v>9.8039215686274508E-3</v>
      </c>
      <c r="AB16" s="171">
        <v>5.8823529411764705E-2</v>
      </c>
      <c r="AC16" s="171">
        <v>2.4509803921568627E-2</v>
      </c>
      <c r="AD16" s="171">
        <v>0.45098039215686275</v>
      </c>
      <c r="AE16" s="215"/>
      <c r="AF16" s="215">
        <v>1144</v>
      </c>
      <c r="AG16" s="215">
        <v>13539.166666666666</v>
      </c>
      <c r="AH16" s="215">
        <v>15670.277777777777</v>
      </c>
      <c r="AI16" s="215">
        <v>48261.4</v>
      </c>
      <c r="AJ16" s="215">
        <v>22783</v>
      </c>
      <c r="AK16" s="214">
        <v>29672.166666666668</v>
      </c>
      <c r="AL16" s="215">
        <v>22226.5</v>
      </c>
      <c r="AM16" s="215">
        <v>26853.666666666668</v>
      </c>
      <c r="AN16" s="215">
        <v>1525.8</v>
      </c>
      <c r="AO16" s="215">
        <v>3087.5</v>
      </c>
      <c r="AP16" s="215">
        <v>15446.695652173914</v>
      </c>
      <c r="AQ16" s="215">
        <v>15185.14</v>
      </c>
      <c r="AR16" s="215">
        <v>22417.5</v>
      </c>
      <c r="AS16" s="215">
        <v>17530.190476190477</v>
      </c>
      <c r="AT16" s="214">
        <v>24506</v>
      </c>
      <c r="AU16" s="215">
        <v>18765.560000000001</v>
      </c>
      <c r="AV16" s="215">
        <v>26213.724999999999</v>
      </c>
    </row>
    <row r="17" spans="1:48">
      <c r="A17">
        <v>16</v>
      </c>
      <c r="B17">
        <v>24</v>
      </c>
      <c r="C17" s="167" t="s">
        <v>16</v>
      </c>
      <c r="D17" s="38" t="s">
        <v>182</v>
      </c>
      <c r="E17">
        <v>1</v>
      </c>
      <c r="F17" s="171">
        <v>0.25</v>
      </c>
      <c r="G17" s="171">
        <v>0.20000000000000021</v>
      </c>
      <c r="H17" s="172">
        <v>21211.803921568626</v>
      </c>
      <c r="I17">
        <v>3</v>
      </c>
      <c r="J17">
        <v>2</v>
      </c>
      <c r="K17">
        <v>1</v>
      </c>
      <c r="M17" s="171">
        <v>2.4509803921568627E-2</v>
      </c>
      <c r="N17" s="171">
        <v>7.8431372549019607E-2</v>
      </c>
      <c r="O17" s="171">
        <v>0.13725490196078433</v>
      </c>
      <c r="P17" s="213">
        <v>0.25</v>
      </c>
      <c r="Q17" s="171">
        <v>1.4705882352941176E-2</v>
      </c>
      <c r="R17" s="171">
        <v>0.10294117647058823</v>
      </c>
      <c r="S17" s="171">
        <v>0.17647058823529413</v>
      </c>
      <c r="T17" s="171">
        <v>9.8039215686274508E-2</v>
      </c>
      <c r="U17" s="171">
        <v>0.11764705882352941</v>
      </c>
      <c r="V17" s="171">
        <v>0</v>
      </c>
      <c r="W17" s="171">
        <v>2.9411764705882353E-2</v>
      </c>
      <c r="X17" s="171">
        <v>8.8235294117647065E-2</v>
      </c>
      <c r="Y17" s="213">
        <v>2.4509803921568627E-2</v>
      </c>
      <c r="Z17" s="171">
        <v>0</v>
      </c>
      <c r="AA17" s="171">
        <v>2.4509803921568627E-2</v>
      </c>
      <c r="AB17" s="171">
        <v>5.8823529411764705E-2</v>
      </c>
      <c r="AC17" s="171">
        <v>1.9607843137254902E-2</v>
      </c>
      <c r="AD17" s="171">
        <v>0.43627450980392157</v>
      </c>
      <c r="AE17" s="215"/>
      <c r="AF17" s="215">
        <v>20108</v>
      </c>
      <c r="AG17" s="215">
        <v>17135.411764705881</v>
      </c>
      <c r="AH17" s="215">
        <v>17941.560000000001</v>
      </c>
      <c r="AI17" s="215">
        <v>14192.285714285714</v>
      </c>
      <c r="AJ17" s="215">
        <v>18181.583333333332</v>
      </c>
      <c r="AK17" s="214">
        <v>22124.523809523809</v>
      </c>
      <c r="AL17" s="215">
        <v>16562.916666666668</v>
      </c>
      <c r="AM17" s="215">
        <v>12761.739130434782</v>
      </c>
      <c r="AN17" s="215">
        <v>4048.6</v>
      </c>
      <c r="AO17" s="215">
        <v>7986</v>
      </c>
      <c r="AP17" s="215">
        <v>14636.035714285714</v>
      </c>
      <c r="AQ17" s="215">
        <v>16090.055555555555</v>
      </c>
      <c r="AR17" s="215">
        <v>10345.25</v>
      </c>
      <c r="AS17" s="215">
        <v>12469.380952380952</v>
      </c>
      <c r="AT17" s="214">
        <v>21211.803921568626</v>
      </c>
      <c r="AU17" s="215">
        <v>13735.75</v>
      </c>
      <c r="AV17" s="215">
        <v>13335.75</v>
      </c>
    </row>
    <row r="18" spans="1:48">
      <c r="A18">
        <v>17</v>
      </c>
      <c r="B18">
        <v>25</v>
      </c>
      <c r="C18" s="167" t="s">
        <v>26</v>
      </c>
      <c r="D18" s="38" t="s">
        <v>182</v>
      </c>
      <c r="E18">
        <v>1</v>
      </c>
      <c r="F18" s="171">
        <v>0.22058823529411764</v>
      </c>
      <c r="G18" s="171">
        <v>0.28000000000000075</v>
      </c>
      <c r="H18" s="172">
        <v>18697.222222222223</v>
      </c>
      <c r="I18">
        <v>3</v>
      </c>
      <c r="J18">
        <v>3</v>
      </c>
      <c r="K18">
        <v>1</v>
      </c>
      <c r="M18" s="171">
        <v>3.9215686274509803E-2</v>
      </c>
      <c r="N18" s="171">
        <v>0.11764705882352941</v>
      </c>
      <c r="O18" s="171">
        <v>0.14705882352941177</v>
      </c>
      <c r="P18" s="213">
        <v>0.22058823529411764</v>
      </c>
      <c r="Q18" s="171">
        <v>1.9607843137254902E-2</v>
      </c>
      <c r="R18" s="171">
        <v>5.3921568627450983E-2</v>
      </c>
      <c r="S18" s="171">
        <v>0.12254901960784313</v>
      </c>
      <c r="T18" s="171">
        <v>7.8431372549019607E-2</v>
      </c>
      <c r="U18" s="171">
        <v>0.20098039215686275</v>
      </c>
      <c r="V18" s="171">
        <v>9.8039215686274508E-3</v>
      </c>
      <c r="W18" s="171">
        <v>5.3921568627450983E-2</v>
      </c>
      <c r="X18" s="171">
        <v>0.17156862745098039</v>
      </c>
      <c r="Y18" s="213">
        <v>5.3921568627450983E-2</v>
      </c>
      <c r="Z18" s="171">
        <v>0</v>
      </c>
      <c r="AA18" s="171">
        <v>9.8039215686274508E-3</v>
      </c>
      <c r="AB18" s="171">
        <v>4.9019607843137254E-2</v>
      </c>
      <c r="AC18" s="171">
        <v>0.14705882352941177</v>
      </c>
      <c r="AD18" s="171">
        <v>0.18627450980392157</v>
      </c>
      <c r="AE18" s="215"/>
      <c r="AF18" s="215">
        <v>27412.5</v>
      </c>
      <c r="AG18" s="215">
        <v>11306.2</v>
      </c>
      <c r="AH18" s="215">
        <v>20909.25</v>
      </c>
      <c r="AI18" s="215">
        <v>25039.777777777777</v>
      </c>
      <c r="AJ18" s="215">
        <v>16234.4</v>
      </c>
      <c r="AK18" s="214">
        <v>21459.324324324323</v>
      </c>
      <c r="AL18" s="215">
        <v>19709.916666666668</v>
      </c>
      <c r="AM18" s="215">
        <v>26645.315789473683</v>
      </c>
      <c r="AN18" s="215">
        <v>6197.375</v>
      </c>
      <c r="AO18" s="215">
        <v>14398.5</v>
      </c>
      <c r="AP18" s="215">
        <v>12277.833333333334</v>
      </c>
      <c r="AQ18" s="215">
        <v>18038.88</v>
      </c>
      <c r="AR18" s="215">
        <v>17677.916666666668</v>
      </c>
      <c r="AS18" s="215">
        <v>13231.181818181818</v>
      </c>
      <c r="AT18" s="214">
        <v>18697.222222222223</v>
      </c>
      <c r="AU18" s="215">
        <v>17336.1875</v>
      </c>
      <c r="AV18" s="215">
        <v>25020.487804878048</v>
      </c>
    </row>
    <row r="19" spans="1:48">
      <c r="A19">
        <v>18</v>
      </c>
      <c r="B19">
        <v>12</v>
      </c>
      <c r="C19" s="167" t="s">
        <v>39</v>
      </c>
      <c r="D19" s="38" t="s">
        <v>186</v>
      </c>
      <c r="E19">
        <v>1</v>
      </c>
      <c r="F19" s="171">
        <v>4.9019607843137254E-2</v>
      </c>
      <c r="G19" s="171">
        <v>3.000000000000003E-2</v>
      </c>
      <c r="H19" s="172">
        <v>31773</v>
      </c>
      <c r="I19">
        <v>3</v>
      </c>
      <c r="J19">
        <v>3</v>
      </c>
      <c r="K19">
        <v>7</v>
      </c>
      <c r="M19" s="171">
        <v>3.9215686274509803E-2</v>
      </c>
      <c r="N19" s="171">
        <v>7.3529411764705885E-2</v>
      </c>
      <c r="O19" s="171">
        <v>0.41666666666666669</v>
      </c>
      <c r="P19" s="171">
        <v>6.3725490196078427E-2</v>
      </c>
      <c r="Q19" s="171">
        <v>9.8039215686274508E-3</v>
      </c>
      <c r="R19" s="171">
        <v>4.4117647058823532E-2</v>
      </c>
      <c r="S19" s="171">
        <v>0.16666666666666666</v>
      </c>
      <c r="T19" s="213">
        <v>4.9019607843137254E-2</v>
      </c>
      <c r="U19" s="171">
        <v>0.13725490196078433</v>
      </c>
      <c r="V19" s="171">
        <v>9.8039215686274508E-3</v>
      </c>
      <c r="W19" s="171">
        <v>0.36274509803921567</v>
      </c>
      <c r="X19" s="171">
        <v>0</v>
      </c>
      <c r="Y19" s="171">
        <v>3.9215686274509803E-2</v>
      </c>
      <c r="Z19" s="171">
        <v>1.9607843137254902E-2</v>
      </c>
      <c r="AA19" s="171">
        <v>0.18627450980392157</v>
      </c>
      <c r="AB19" s="171">
        <v>0</v>
      </c>
      <c r="AC19" s="213">
        <v>1.9607843137254902E-2</v>
      </c>
      <c r="AD19" s="171">
        <v>4.4117647058823532E-2</v>
      </c>
      <c r="AE19" s="215">
        <v>15288.4</v>
      </c>
      <c r="AF19" s="215">
        <v>6940</v>
      </c>
      <c r="AG19" s="215">
        <v>13588.23880597015</v>
      </c>
      <c r="AH19" s="215">
        <v>18729.363636363636</v>
      </c>
      <c r="AI19" s="215">
        <v>3202.75</v>
      </c>
      <c r="AJ19" s="215">
        <v>9035.6666666666661</v>
      </c>
      <c r="AK19" s="215">
        <v>16932.666666666668</v>
      </c>
      <c r="AL19" s="214">
        <v>42024.5</v>
      </c>
      <c r="AM19" s="215">
        <v>29653.599999999999</v>
      </c>
      <c r="AN19" s="215">
        <v>12145.75</v>
      </c>
      <c r="AO19" s="215">
        <v>4257</v>
      </c>
      <c r="AP19" s="215">
        <v>12587.917647058823</v>
      </c>
      <c r="AQ19" s="215">
        <v>17217.411764705881</v>
      </c>
      <c r="AR19" s="215">
        <v>5091.0666666666666</v>
      </c>
      <c r="AS19" s="215">
        <v>7702.8888888888887</v>
      </c>
      <c r="AT19" s="215">
        <v>12013.538461538461</v>
      </c>
      <c r="AU19" s="214">
        <v>31773</v>
      </c>
      <c r="AV19" s="215">
        <v>28694.642857142859</v>
      </c>
    </row>
    <row r="20" spans="1:48">
      <c r="A20">
        <v>19</v>
      </c>
      <c r="B20">
        <v>13</v>
      </c>
      <c r="C20" s="167" t="s">
        <v>27</v>
      </c>
      <c r="D20" s="38" t="s">
        <v>520</v>
      </c>
      <c r="E20">
        <v>1</v>
      </c>
      <c r="F20" s="171">
        <v>0.75980392156862742</v>
      </c>
      <c r="G20" s="171">
        <v>0.78000000000000103</v>
      </c>
      <c r="H20" s="172">
        <v>17033.483870967742</v>
      </c>
      <c r="I20">
        <v>1</v>
      </c>
      <c r="J20">
        <v>1</v>
      </c>
      <c r="K20" t="s">
        <v>298</v>
      </c>
      <c r="L20" t="s">
        <v>506</v>
      </c>
      <c r="M20" s="171">
        <v>4.9019607843137254E-2</v>
      </c>
      <c r="N20" s="171">
        <v>7.3529411764705885E-2</v>
      </c>
      <c r="O20" s="213">
        <v>0.15196078431372548</v>
      </c>
      <c r="P20" s="213">
        <v>4.4117647058823532E-2</v>
      </c>
      <c r="Q20" s="171">
        <v>1.9607843137254902E-2</v>
      </c>
      <c r="R20" s="171">
        <v>2.9411764705882353E-2</v>
      </c>
      <c r="S20" s="213">
        <v>0.50490196078431371</v>
      </c>
      <c r="T20" s="213">
        <v>5.8823529411764705E-2</v>
      </c>
      <c r="U20" s="171">
        <v>6.8627450980392163E-2</v>
      </c>
      <c r="V20" s="171">
        <v>0</v>
      </c>
      <c r="W20" s="171">
        <v>2.9411764705882353E-2</v>
      </c>
      <c r="X20" s="213">
        <v>4.9019607843137254E-3</v>
      </c>
      <c r="Y20" s="213">
        <v>0.42156862745098039</v>
      </c>
      <c r="Z20" s="171">
        <v>9.8039215686274508E-3</v>
      </c>
      <c r="AA20" s="171">
        <v>4.9019607843137254E-2</v>
      </c>
      <c r="AB20" s="213">
        <v>4.9019607843137254E-3</v>
      </c>
      <c r="AC20" s="213">
        <v>8.8235294117647065E-2</v>
      </c>
      <c r="AD20" s="171">
        <v>7.3529411764705885E-2</v>
      </c>
      <c r="AE20" s="215">
        <v>8750</v>
      </c>
      <c r="AF20" s="215">
        <v>10774</v>
      </c>
      <c r="AG20" s="214">
        <v>16770.285714285714</v>
      </c>
      <c r="AH20" s="214">
        <v>20110.701149425287</v>
      </c>
      <c r="AI20" s="215">
        <v>2425</v>
      </c>
      <c r="AJ20" s="215">
        <v>10503.25</v>
      </c>
      <c r="AK20" s="214">
        <v>6770.4</v>
      </c>
      <c r="AL20" s="214">
        <v>7591.5714285714284</v>
      </c>
      <c r="AM20" s="215">
        <v>30568.833333333332</v>
      </c>
      <c r="AN20" s="215">
        <v>7078.5</v>
      </c>
      <c r="AO20" s="215">
        <v>12793.75</v>
      </c>
      <c r="AP20" s="214">
        <v>16364.096774193549</v>
      </c>
      <c r="AQ20" s="214">
        <v>19583.077669902912</v>
      </c>
      <c r="AR20" s="215">
        <v>4968.2</v>
      </c>
      <c r="AS20" s="215">
        <v>8689.5</v>
      </c>
      <c r="AT20" s="214">
        <v>6062.666666666667</v>
      </c>
      <c r="AU20" s="214">
        <v>5106.833333333333</v>
      </c>
      <c r="AV20" s="215">
        <v>27102.214285714286</v>
      </c>
    </row>
    <row r="21" spans="1:48">
      <c r="A21">
        <v>20</v>
      </c>
      <c r="B21">
        <v>14</v>
      </c>
      <c r="C21" s="167" t="s">
        <v>28</v>
      </c>
      <c r="D21" s="38" t="s">
        <v>520</v>
      </c>
      <c r="E21">
        <v>1</v>
      </c>
      <c r="F21" s="171">
        <v>0.77941176470588236</v>
      </c>
      <c r="G21" s="171">
        <v>0.80000000000000082</v>
      </c>
      <c r="H21" s="172">
        <v>20622.289308176099</v>
      </c>
      <c r="I21">
        <v>1</v>
      </c>
      <c r="J21">
        <v>1</v>
      </c>
      <c r="K21">
        <v>1</v>
      </c>
      <c r="L21" t="s">
        <v>506</v>
      </c>
      <c r="M21" s="171">
        <v>9.8039215686274508E-3</v>
      </c>
      <c r="N21" s="171">
        <v>7.8431372549019607E-2</v>
      </c>
      <c r="O21" s="213">
        <v>0.43137254901960786</v>
      </c>
      <c r="P21" s="213">
        <v>6.8627450980392163E-2</v>
      </c>
      <c r="Q21" s="171">
        <v>2.4509803921568627E-2</v>
      </c>
      <c r="R21" s="171">
        <v>2.9411764705882353E-2</v>
      </c>
      <c r="S21" s="213">
        <v>0.23039215686274508</v>
      </c>
      <c r="T21" s="213">
        <v>4.9019607843137254E-2</v>
      </c>
      <c r="U21" s="171">
        <v>7.8431372549019607E-2</v>
      </c>
      <c r="V21" s="171">
        <v>0</v>
      </c>
      <c r="W21" s="171">
        <v>6.8627450980392163E-2</v>
      </c>
      <c r="X21" s="213">
        <v>1.9607843137254902E-2</v>
      </c>
      <c r="Y21" s="213">
        <v>9.3137254901960786E-2</v>
      </c>
      <c r="Z21" s="171">
        <v>9.8039215686274508E-3</v>
      </c>
      <c r="AA21" s="171">
        <v>8.8235294117647065E-2</v>
      </c>
      <c r="AB21" s="213">
        <v>1.4705882352941176E-2</v>
      </c>
      <c r="AC21" s="213">
        <v>0.27450980392156865</v>
      </c>
      <c r="AD21" s="171">
        <v>0.11274509803921569</v>
      </c>
      <c r="AE21" s="215">
        <v>18520</v>
      </c>
      <c r="AF21" s="215"/>
      <c r="AG21" s="214">
        <v>15306.056338028169</v>
      </c>
      <c r="AH21" s="214">
        <v>20491.216216216217</v>
      </c>
      <c r="AI21" s="215">
        <v>21395.428571428572</v>
      </c>
      <c r="AJ21" s="215">
        <v>24542</v>
      </c>
      <c r="AK21" s="214">
        <v>14835.285714285714</v>
      </c>
      <c r="AL21" s="214">
        <v>45353.599999999999</v>
      </c>
      <c r="AM21" s="215">
        <v>30057.599999999999</v>
      </c>
      <c r="AN21" s="215">
        <v>9868.5</v>
      </c>
      <c r="AO21" s="215">
        <v>19936.599999999999</v>
      </c>
      <c r="AP21" s="214">
        <v>16666.988636363636</v>
      </c>
      <c r="AQ21" s="214">
        <v>26652.191489361703</v>
      </c>
      <c r="AR21" s="215">
        <v>11773.6875</v>
      </c>
      <c r="AS21" s="215">
        <v>18707.166666666668</v>
      </c>
      <c r="AT21" s="214">
        <v>19952.928571428572</v>
      </c>
      <c r="AU21" s="214">
        <v>28025.5</v>
      </c>
      <c r="AV21" s="215">
        <v>24264.9375</v>
      </c>
    </row>
    <row r="22" spans="1:48">
      <c r="A22">
        <v>21</v>
      </c>
      <c r="B22">
        <v>15</v>
      </c>
      <c r="C22" s="167" t="s">
        <v>35</v>
      </c>
      <c r="D22" s="38" t="s">
        <v>186</v>
      </c>
      <c r="E22">
        <v>1</v>
      </c>
      <c r="F22" s="171">
        <v>0.11274509803921569</v>
      </c>
      <c r="G22" s="171">
        <v>8.99999999999999E-2</v>
      </c>
      <c r="H22" s="172">
        <v>15956.173913043478</v>
      </c>
      <c r="I22">
        <v>3</v>
      </c>
      <c r="J22">
        <v>3</v>
      </c>
      <c r="K22">
        <v>2</v>
      </c>
      <c r="M22" s="171">
        <v>1.9607843137254902E-2</v>
      </c>
      <c r="N22" s="171">
        <v>4.9019607843137254E-2</v>
      </c>
      <c r="O22" s="171">
        <v>0.24509803921568626</v>
      </c>
      <c r="P22" s="171">
        <v>4.9019607843137254E-2</v>
      </c>
      <c r="Q22" s="171">
        <v>3.4313725490196081E-2</v>
      </c>
      <c r="R22" s="171">
        <v>6.8627450980392163E-2</v>
      </c>
      <c r="S22" s="171">
        <v>0.25490196078431371</v>
      </c>
      <c r="T22" s="213">
        <v>0.11274509803921569</v>
      </c>
      <c r="U22" s="171">
        <v>0.16666666666666666</v>
      </c>
      <c r="V22" s="171">
        <v>4.9019607843137254E-3</v>
      </c>
      <c r="W22" s="171">
        <v>7.3529411764705885E-2</v>
      </c>
      <c r="X22" s="171">
        <v>9.8039215686274508E-3</v>
      </c>
      <c r="Y22" s="171">
        <v>0.12254901960784313</v>
      </c>
      <c r="Z22" s="171">
        <v>4.9019607843137254E-3</v>
      </c>
      <c r="AA22" s="171">
        <v>6.3725490196078427E-2</v>
      </c>
      <c r="AB22" s="171">
        <v>4.9019607843137254E-3</v>
      </c>
      <c r="AC22" s="213">
        <v>0.24019607843137256</v>
      </c>
      <c r="AD22" s="171">
        <v>0.15686274509803921</v>
      </c>
      <c r="AE22" s="215">
        <v>66154</v>
      </c>
      <c r="AF22" s="215">
        <v>7420</v>
      </c>
      <c r="AG22" s="215">
        <v>18034.382352941175</v>
      </c>
      <c r="AH22" s="215">
        <v>18605.81818181818</v>
      </c>
      <c r="AI22" s="215">
        <v>6518</v>
      </c>
      <c r="AJ22" s="215">
        <v>17628.333333333332</v>
      </c>
      <c r="AK22" s="215">
        <v>13736.333333333334</v>
      </c>
      <c r="AL22" s="214">
        <v>19521.8</v>
      </c>
      <c r="AM22" s="215">
        <v>21680.78125</v>
      </c>
      <c r="AN22" s="215">
        <v>18633</v>
      </c>
      <c r="AO22" s="215">
        <v>5125.7142857142853</v>
      </c>
      <c r="AP22" s="215">
        <v>18246.18</v>
      </c>
      <c r="AQ22" s="215">
        <v>18751.173076923078</v>
      </c>
      <c r="AR22" s="215">
        <v>7264.9</v>
      </c>
      <c r="AS22" s="215">
        <v>9702.2857142857138</v>
      </c>
      <c r="AT22" s="215">
        <v>7712</v>
      </c>
      <c r="AU22" s="214">
        <v>15956.173913043478</v>
      </c>
      <c r="AV22" s="215">
        <v>21861.705882352941</v>
      </c>
    </row>
    <row r="23" spans="1:48">
      <c r="A23">
        <v>22</v>
      </c>
      <c r="B23">
        <v>16</v>
      </c>
      <c r="C23" s="167" t="s">
        <v>33</v>
      </c>
      <c r="D23" s="38" t="s">
        <v>186</v>
      </c>
      <c r="E23">
        <v>1</v>
      </c>
      <c r="F23" s="171">
        <v>0.19607843137254902</v>
      </c>
      <c r="G23" s="171">
        <v>8.0000000000000016E-2</v>
      </c>
      <c r="H23" s="172">
        <v>19997.650000000001</v>
      </c>
      <c r="I23">
        <v>3</v>
      </c>
      <c r="J23">
        <v>3</v>
      </c>
      <c r="K23">
        <v>2</v>
      </c>
      <c r="M23" s="171">
        <v>3.9215686274509803E-2</v>
      </c>
      <c r="N23" s="171">
        <v>8.8235294117647065E-2</v>
      </c>
      <c r="O23" s="171">
        <v>0.21568627450980393</v>
      </c>
      <c r="P23" s="171">
        <v>8.8235294117647065E-2</v>
      </c>
      <c r="Q23" s="171">
        <v>4.9019607843137254E-3</v>
      </c>
      <c r="R23" s="171">
        <v>5.8823529411764705E-2</v>
      </c>
      <c r="S23" s="171">
        <v>8.8235294117647065E-2</v>
      </c>
      <c r="T23" s="213">
        <v>0.19607843137254902</v>
      </c>
      <c r="U23" s="171">
        <v>0.22058823529411764</v>
      </c>
      <c r="V23" s="171">
        <v>4.9019607843137254E-3</v>
      </c>
      <c r="W23" s="171">
        <v>3.4313725490196081E-2</v>
      </c>
      <c r="X23" s="171">
        <v>1.4705882352941176E-2</v>
      </c>
      <c r="Y23" s="171">
        <v>0.40196078431372551</v>
      </c>
      <c r="Z23" s="171">
        <v>0</v>
      </c>
      <c r="AA23" s="171">
        <v>8.3333333333333329E-2</v>
      </c>
      <c r="AB23" s="171">
        <v>0</v>
      </c>
      <c r="AC23" s="213">
        <v>8.3333333333333329E-2</v>
      </c>
      <c r="AD23" s="171">
        <v>5.8823529411764705E-2</v>
      </c>
      <c r="AE23" s="215">
        <v>24360</v>
      </c>
      <c r="AF23" s="215"/>
      <c r="AG23" s="215">
        <v>12552.628571428571</v>
      </c>
      <c r="AH23" s="215">
        <v>17983.3</v>
      </c>
      <c r="AI23" s="215">
        <v>17780.545454545456</v>
      </c>
      <c r="AJ23" s="215">
        <v>15822.5</v>
      </c>
      <c r="AK23" s="215">
        <v>24793.363636363636</v>
      </c>
      <c r="AL23" s="214">
        <v>21233.166666666668</v>
      </c>
      <c r="AM23" s="215">
        <v>21793.736842105263</v>
      </c>
      <c r="AN23" s="215">
        <v>13897.5</v>
      </c>
      <c r="AO23" s="215">
        <v>1562</v>
      </c>
      <c r="AP23" s="215">
        <v>16106.318181818182</v>
      </c>
      <c r="AQ23" s="215">
        <v>18812.166666666668</v>
      </c>
      <c r="AR23" s="215">
        <v>19979.666666666668</v>
      </c>
      <c r="AS23" s="215">
        <v>10673.166666666666</v>
      </c>
      <c r="AT23" s="215">
        <v>16799.5</v>
      </c>
      <c r="AU23" s="214">
        <v>19997.650000000001</v>
      </c>
      <c r="AV23" s="215">
        <v>21392.822222222221</v>
      </c>
    </row>
    <row r="24" spans="1:48">
      <c r="A24">
        <v>23</v>
      </c>
      <c r="B24">
        <v>17</v>
      </c>
      <c r="C24" s="167" t="s">
        <v>15</v>
      </c>
      <c r="D24" s="38" t="s">
        <v>186</v>
      </c>
      <c r="E24">
        <v>1</v>
      </c>
      <c r="F24" s="171">
        <v>0.29901960784313725</v>
      </c>
      <c r="G24" s="171">
        <v>0.36999999999999972</v>
      </c>
      <c r="H24" s="172">
        <v>19221.311475409835</v>
      </c>
      <c r="I24">
        <v>3</v>
      </c>
      <c r="J24">
        <v>2</v>
      </c>
      <c r="K24">
        <v>1</v>
      </c>
      <c r="M24" s="171">
        <v>4.9019607843137254E-2</v>
      </c>
      <c r="N24" s="171">
        <v>3.9215686274509803E-2</v>
      </c>
      <c r="O24" s="171">
        <v>7.8431372549019607E-2</v>
      </c>
      <c r="P24" s="171">
        <v>9.3137254901960786E-2</v>
      </c>
      <c r="Q24" s="171">
        <v>2.4509803921568627E-2</v>
      </c>
      <c r="R24" s="171">
        <v>0.12254901960784313</v>
      </c>
      <c r="S24" s="171">
        <v>0.15686274509803921</v>
      </c>
      <c r="T24" s="213">
        <v>0.29901960784313725</v>
      </c>
      <c r="U24" s="171">
        <v>0.13725490196078433</v>
      </c>
      <c r="V24" s="171">
        <v>2.4509803921568627E-2</v>
      </c>
      <c r="W24" s="171">
        <v>1.9607843137254902E-2</v>
      </c>
      <c r="X24" s="171">
        <v>0.32843137254901961</v>
      </c>
      <c r="Y24" s="171">
        <v>2.9411764705882353E-2</v>
      </c>
      <c r="Z24" s="171">
        <v>4.9019607843137254E-3</v>
      </c>
      <c r="AA24" s="171">
        <v>1.4705882352941176E-2</v>
      </c>
      <c r="AB24" s="171">
        <v>0.10784313725490197</v>
      </c>
      <c r="AC24" s="213">
        <v>2.9411764705882353E-2</v>
      </c>
      <c r="AD24" s="171">
        <v>0.12254901960784313</v>
      </c>
      <c r="AE24" s="215">
        <v>10194</v>
      </c>
      <c r="AF24" s="215">
        <v>37873.666666666664</v>
      </c>
      <c r="AG24" s="215">
        <v>15947.833333333334</v>
      </c>
      <c r="AH24" s="215">
        <v>21483.31818181818</v>
      </c>
      <c r="AI24" s="215">
        <v>9832.3333333333339</v>
      </c>
      <c r="AJ24" s="215">
        <v>16346.928571428571</v>
      </c>
      <c r="AK24" s="215">
        <v>13248.363636363636</v>
      </c>
      <c r="AL24" s="214">
        <v>19613.30909090909</v>
      </c>
      <c r="AM24" s="215">
        <v>13036.083333333334</v>
      </c>
      <c r="AN24" s="215">
        <v>6027.2</v>
      </c>
      <c r="AO24" s="215">
        <v>23960.2</v>
      </c>
      <c r="AP24" s="215">
        <v>15064.375</v>
      </c>
      <c r="AQ24" s="215">
        <v>18683.59375</v>
      </c>
      <c r="AR24" s="215">
        <v>8378.5</v>
      </c>
      <c r="AS24" s="215">
        <v>12687.4</v>
      </c>
      <c r="AT24" s="215">
        <v>10638.315789473685</v>
      </c>
      <c r="AU24" s="214">
        <v>19221.311475409835</v>
      </c>
      <c r="AV24" s="215">
        <v>13235.428571428571</v>
      </c>
    </row>
    <row r="25" spans="1:48">
      <c r="A25">
        <v>24</v>
      </c>
      <c r="B25">
        <v>18</v>
      </c>
      <c r="C25" s="167" t="s">
        <v>20</v>
      </c>
      <c r="D25" s="38" t="s">
        <v>186</v>
      </c>
      <c r="E25">
        <v>1</v>
      </c>
      <c r="F25" s="171">
        <v>0.24509803921568626</v>
      </c>
      <c r="G25" s="171">
        <v>0.21000000000000069</v>
      </c>
      <c r="H25" s="172">
        <v>17605.580000000002</v>
      </c>
      <c r="I25">
        <v>3</v>
      </c>
      <c r="J25">
        <v>2</v>
      </c>
      <c r="K25">
        <v>1</v>
      </c>
      <c r="M25" s="171">
        <v>4.9019607843137254E-3</v>
      </c>
      <c r="N25" s="171">
        <v>8.8235294117647065E-2</v>
      </c>
      <c r="O25" s="171">
        <v>0.19117647058823528</v>
      </c>
      <c r="P25" s="171">
        <v>0.10784313725490197</v>
      </c>
      <c r="Q25" s="171">
        <v>1.9607843137254902E-2</v>
      </c>
      <c r="R25" s="171">
        <v>5.8823529411764705E-2</v>
      </c>
      <c r="S25" s="171">
        <v>9.8039215686274508E-2</v>
      </c>
      <c r="T25" s="213">
        <v>0.24509803921568626</v>
      </c>
      <c r="U25" s="171">
        <v>0.18627450980392157</v>
      </c>
      <c r="V25" s="171">
        <v>4.9019607843137254E-3</v>
      </c>
      <c r="W25" s="171">
        <v>4.9019607843137254E-3</v>
      </c>
      <c r="X25" s="171">
        <v>0.10294117647058823</v>
      </c>
      <c r="Y25" s="171">
        <v>2.4509803921568627E-2</v>
      </c>
      <c r="Z25" s="171">
        <v>4.9019607843137254E-3</v>
      </c>
      <c r="AA25" s="171">
        <v>1.9607843137254902E-2</v>
      </c>
      <c r="AB25" s="171">
        <v>0.4264705882352941</v>
      </c>
      <c r="AC25" s="213">
        <v>3.4313725490196081E-2</v>
      </c>
      <c r="AD25" s="171">
        <v>5.8823529411764705E-2</v>
      </c>
      <c r="AE25" s="215"/>
      <c r="AF25" s="215"/>
      <c r="AG25" s="215">
        <v>15248.04</v>
      </c>
      <c r="AH25" s="215">
        <v>17868.400000000001</v>
      </c>
      <c r="AI25" s="215">
        <v>12435.4</v>
      </c>
      <c r="AJ25" s="215">
        <v>12410.4</v>
      </c>
      <c r="AK25" s="215">
        <v>18445.857142857141</v>
      </c>
      <c r="AL25" s="214">
        <v>17832.190476190477</v>
      </c>
      <c r="AM25" s="215">
        <v>20373.030303030304</v>
      </c>
      <c r="AN25" s="215">
        <v>2399</v>
      </c>
      <c r="AO25" s="215">
        <v>4473.25</v>
      </c>
      <c r="AP25" s="215">
        <v>14554.205128205129</v>
      </c>
      <c r="AQ25" s="215">
        <v>14210.2</v>
      </c>
      <c r="AR25" s="215">
        <v>8948.1666666666661</v>
      </c>
      <c r="AS25" s="215">
        <v>9178.1666666666661</v>
      </c>
      <c r="AT25" s="215">
        <v>14009.545454545454</v>
      </c>
      <c r="AU25" s="214">
        <v>17605.580000000002</v>
      </c>
      <c r="AV25" s="215">
        <v>19270.78947368421</v>
      </c>
    </row>
    <row r="26" spans="1:48">
      <c r="A26">
        <v>25</v>
      </c>
      <c r="B26">
        <v>19</v>
      </c>
      <c r="C26" s="167" t="s">
        <v>34</v>
      </c>
      <c r="D26" s="38" t="s">
        <v>186</v>
      </c>
      <c r="E26">
        <v>1</v>
      </c>
      <c r="F26" s="171">
        <v>0.21568627450980393</v>
      </c>
      <c r="G26" s="171">
        <v>0.14999999999999944</v>
      </c>
      <c r="H26" s="172">
        <v>20102.727272727272</v>
      </c>
      <c r="I26">
        <v>3</v>
      </c>
      <c r="J26">
        <v>3</v>
      </c>
      <c r="K26">
        <v>6</v>
      </c>
      <c r="M26" s="171">
        <v>1.9607843137254902E-2</v>
      </c>
      <c r="N26" s="171">
        <v>0.10784313725490197</v>
      </c>
      <c r="O26" s="171">
        <v>0.10294117647058823</v>
      </c>
      <c r="P26" s="171">
        <v>0.10784313725490197</v>
      </c>
      <c r="Q26" s="171">
        <v>1.9607843137254902E-2</v>
      </c>
      <c r="R26" s="171">
        <v>0.10294117647058823</v>
      </c>
      <c r="S26" s="171">
        <v>7.8431372549019607E-2</v>
      </c>
      <c r="T26" s="213">
        <v>0.21568627450980393</v>
      </c>
      <c r="U26" s="171">
        <v>0.24509803921568626</v>
      </c>
      <c r="V26" s="171">
        <v>4.9019607843137254E-3</v>
      </c>
      <c r="W26" s="171">
        <v>3.4313725490196081E-2</v>
      </c>
      <c r="X26" s="171">
        <v>0.34803921568627449</v>
      </c>
      <c r="Y26" s="171">
        <v>3.4313725490196081E-2</v>
      </c>
      <c r="Z26" s="171">
        <v>0</v>
      </c>
      <c r="AA26" s="171">
        <v>4.9019607843137254E-3</v>
      </c>
      <c r="AB26" s="171">
        <v>0.18137254901960784</v>
      </c>
      <c r="AC26" s="213">
        <v>2.4509803921568627E-2</v>
      </c>
      <c r="AD26" s="171">
        <v>4.9019607843137254E-2</v>
      </c>
      <c r="AE26" s="215"/>
      <c r="AF26" s="215"/>
      <c r="AG26" s="215">
        <v>19543.428571428572</v>
      </c>
      <c r="AH26" s="215">
        <v>19453.099999999999</v>
      </c>
      <c r="AI26" s="215">
        <v>6813.666666666667</v>
      </c>
      <c r="AJ26" s="215">
        <v>15772.3</v>
      </c>
      <c r="AK26" s="215">
        <v>22488.083333333332</v>
      </c>
      <c r="AL26" s="214">
        <v>22142.972972972973</v>
      </c>
      <c r="AM26" s="215">
        <v>17674.297872340427</v>
      </c>
      <c r="AN26" s="215">
        <v>16880</v>
      </c>
      <c r="AO26" s="215">
        <v>1866</v>
      </c>
      <c r="AP26" s="215">
        <v>18081.714285714286</v>
      </c>
      <c r="AQ26" s="215">
        <v>17762.25</v>
      </c>
      <c r="AR26" s="215">
        <v>8867.0909090909099</v>
      </c>
      <c r="AS26" s="215">
        <v>12298.761904761905</v>
      </c>
      <c r="AT26" s="215">
        <v>16259.954545454546</v>
      </c>
      <c r="AU26" s="214">
        <v>20102.727272727272</v>
      </c>
      <c r="AV26" s="215">
        <v>17407.8</v>
      </c>
    </row>
    <row r="27" spans="1:48">
      <c r="A27">
        <v>26</v>
      </c>
      <c r="B27">
        <v>26</v>
      </c>
      <c r="C27" s="207" t="s">
        <v>41</v>
      </c>
      <c r="D27" s="208" t="s">
        <v>182</v>
      </c>
      <c r="E27" s="209">
        <v>1</v>
      </c>
      <c r="F27" s="210">
        <v>0.25</v>
      </c>
      <c r="G27" s="210">
        <v>0.3599999999999996</v>
      </c>
      <c r="H27" s="211">
        <v>15378.803921568628</v>
      </c>
      <c r="I27" s="209">
        <v>2</v>
      </c>
      <c r="J27" s="209">
        <v>2</v>
      </c>
      <c r="K27" s="209">
        <v>6</v>
      </c>
      <c r="L27" s="209"/>
      <c r="M27" s="171">
        <v>3.9215686274509803E-2</v>
      </c>
      <c r="N27" s="171">
        <v>0.17156862745098039</v>
      </c>
      <c r="O27" s="171">
        <v>4.9019607843137254E-2</v>
      </c>
      <c r="P27" s="213">
        <v>0.25</v>
      </c>
      <c r="Q27" s="171">
        <v>4.9019607843137254E-3</v>
      </c>
      <c r="R27" s="171">
        <v>0.14705882352941177</v>
      </c>
      <c r="S27" s="171">
        <v>3.9215686274509803E-2</v>
      </c>
      <c r="T27" s="171">
        <v>0.16666666666666666</v>
      </c>
      <c r="U27" s="171">
        <v>0.13235294117647059</v>
      </c>
      <c r="V27" s="171">
        <v>4.9019607843137254E-3</v>
      </c>
      <c r="W27" s="171">
        <v>1.4705882352941176E-2</v>
      </c>
      <c r="X27" s="171">
        <v>2.9411764705882353E-2</v>
      </c>
      <c r="Y27" s="213">
        <v>5.3921568627450983E-2</v>
      </c>
      <c r="Z27" s="171">
        <v>1.4705882352941176E-2</v>
      </c>
      <c r="AA27" s="171">
        <v>6.8627450980392163E-2</v>
      </c>
      <c r="AB27" s="171">
        <v>0.10784313725490197</v>
      </c>
      <c r="AC27" s="171">
        <v>0.26960784313725489</v>
      </c>
      <c r="AD27" s="171">
        <v>0.11764705882352941</v>
      </c>
      <c r="AE27" s="215">
        <v>8508</v>
      </c>
      <c r="AF27" s="215"/>
      <c r="AG27" s="215">
        <v>9868</v>
      </c>
      <c r="AH27" s="215">
        <v>14520.5</v>
      </c>
      <c r="AI27" s="215">
        <v>21680.75</v>
      </c>
      <c r="AJ27" s="215">
        <v>18706.625</v>
      </c>
      <c r="AK27" s="214">
        <v>15871.869565217392</v>
      </c>
      <c r="AL27" s="215">
        <v>16635.8</v>
      </c>
      <c r="AM27" s="215">
        <v>17950.615384615383</v>
      </c>
      <c r="AN27" s="215">
        <v>5928.75</v>
      </c>
      <c r="AO27" s="215">
        <v>4899</v>
      </c>
      <c r="AP27" s="215">
        <v>7978.2</v>
      </c>
      <c r="AQ27" s="215">
        <v>15144.375</v>
      </c>
      <c r="AR27" s="215">
        <v>17377.085714285713</v>
      </c>
      <c r="AS27" s="215">
        <v>15797.1</v>
      </c>
      <c r="AT27" s="214">
        <v>15378.803921568628</v>
      </c>
      <c r="AU27" s="215">
        <v>14620.029411764706</v>
      </c>
      <c r="AV27" s="215">
        <v>17381.333333333332</v>
      </c>
    </row>
    <row r="28" spans="1:48" ht="15.75" thickBot="1">
      <c r="A28">
        <v>27</v>
      </c>
      <c r="B28">
        <v>27</v>
      </c>
      <c r="C28" s="212" t="s">
        <v>18</v>
      </c>
      <c r="D28" s="208" t="s">
        <v>186</v>
      </c>
      <c r="E28" s="209">
        <v>1</v>
      </c>
      <c r="F28" s="210">
        <v>0.39215686274509803</v>
      </c>
      <c r="G28" s="210">
        <v>0.42000000000000137</v>
      </c>
      <c r="H28" s="211">
        <v>18384.912499999999</v>
      </c>
      <c r="I28" s="209">
        <v>2</v>
      </c>
      <c r="J28" s="209">
        <v>2</v>
      </c>
      <c r="K28" s="209">
        <v>1</v>
      </c>
      <c r="L28" s="209"/>
      <c r="M28" s="171">
        <v>5.3921568627450983E-2</v>
      </c>
      <c r="N28" s="171">
        <v>0.14215686274509803</v>
      </c>
      <c r="O28" s="171">
        <v>2.4509803921568627E-2</v>
      </c>
      <c r="P28" s="171">
        <v>0.12745098039215685</v>
      </c>
      <c r="Q28" s="171">
        <v>1.9607843137254902E-2</v>
      </c>
      <c r="R28" s="171">
        <v>0.11274509803921569</v>
      </c>
      <c r="S28" s="171">
        <v>2.9411764705882353E-2</v>
      </c>
      <c r="T28" s="213">
        <v>0.39215686274509803</v>
      </c>
      <c r="U28" s="171">
        <v>9.8039215686274508E-2</v>
      </c>
      <c r="V28" s="171">
        <v>0</v>
      </c>
      <c r="W28" s="171">
        <v>2.4509803921568627E-2</v>
      </c>
      <c r="X28" s="171">
        <v>0.12254901960784313</v>
      </c>
      <c r="Y28" s="171">
        <v>6.8627450980392163E-2</v>
      </c>
      <c r="Z28" s="171">
        <v>0</v>
      </c>
      <c r="AA28" s="171">
        <v>2.4509803921568627E-2</v>
      </c>
      <c r="AB28" s="171">
        <v>7.3529411764705885E-2</v>
      </c>
      <c r="AC28" s="213">
        <v>0.20588235294117646</v>
      </c>
      <c r="AD28" s="171">
        <v>0.16176470588235295</v>
      </c>
      <c r="AE28" s="215">
        <v>10981</v>
      </c>
      <c r="AF28" s="215">
        <v>33988</v>
      </c>
      <c r="AG28" s="215">
        <v>14691</v>
      </c>
      <c r="AH28" s="215">
        <v>12222.666666666666</v>
      </c>
      <c r="AI28" s="215">
        <v>13790.8</v>
      </c>
      <c r="AJ28" s="215">
        <v>21708.444444444445</v>
      </c>
      <c r="AK28" s="215">
        <v>14971.705882352941</v>
      </c>
      <c r="AL28" s="214">
        <v>18758.410958904111</v>
      </c>
      <c r="AM28" s="215">
        <v>14878.071428571429</v>
      </c>
      <c r="AN28" s="215">
        <v>9307</v>
      </c>
      <c r="AO28" s="215">
        <v>12254.25</v>
      </c>
      <c r="AP28" s="215">
        <v>12383.2</v>
      </c>
      <c r="AQ28" s="215">
        <v>21703</v>
      </c>
      <c r="AR28" s="215">
        <v>13420.758620689656</v>
      </c>
      <c r="AS28" s="215">
        <v>13388.173913043478</v>
      </c>
      <c r="AT28" s="215">
        <v>12644.884615384615</v>
      </c>
      <c r="AU28" s="214">
        <v>18384.912499999999</v>
      </c>
      <c r="AV28" s="215">
        <v>13049.6</v>
      </c>
    </row>
    <row r="29" spans="1:48">
      <c r="A29">
        <v>28</v>
      </c>
      <c r="B29">
        <v>28</v>
      </c>
      <c r="C29" s="168" t="s">
        <v>74</v>
      </c>
      <c r="D29" s="206" t="s">
        <v>187</v>
      </c>
      <c r="E29">
        <v>0</v>
      </c>
      <c r="F29" s="171">
        <v>0.29901960784313725</v>
      </c>
      <c r="G29" s="171">
        <v>0.31000000000000083</v>
      </c>
      <c r="H29" s="172">
        <v>16590.836065573771</v>
      </c>
      <c r="I29" t="s">
        <v>187</v>
      </c>
      <c r="J29">
        <v>3</v>
      </c>
      <c r="K29">
        <v>1</v>
      </c>
      <c r="M29" s="171">
        <v>0.31372549019607843</v>
      </c>
      <c r="N29" s="171">
        <v>0.10294117647058823</v>
      </c>
      <c r="O29" s="171">
        <v>1.9607843137254902E-2</v>
      </c>
      <c r="P29" s="171">
        <v>3.9215686274509803E-2</v>
      </c>
      <c r="Q29" s="171">
        <v>0.11274509803921569</v>
      </c>
      <c r="R29" s="171">
        <v>6.8627450980392163E-2</v>
      </c>
      <c r="S29" s="171">
        <v>2.9411764705882353E-2</v>
      </c>
      <c r="T29" s="171">
        <v>1.4705882352941176E-2</v>
      </c>
      <c r="U29" s="213">
        <v>0.29901960784313725</v>
      </c>
      <c r="V29" s="171">
        <v>0</v>
      </c>
      <c r="W29" s="171">
        <v>4.4117647058823532E-2</v>
      </c>
      <c r="X29" s="171">
        <v>6.8627450980392163E-2</v>
      </c>
      <c r="Y29" s="171">
        <v>5.8823529411764705E-2</v>
      </c>
      <c r="Z29" s="171">
        <v>0</v>
      </c>
      <c r="AA29" s="171">
        <v>4.9019607843137254E-2</v>
      </c>
      <c r="AB29" s="171">
        <v>4.9019607843137254E-2</v>
      </c>
      <c r="AC29" s="171">
        <v>0.18137254901960784</v>
      </c>
      <c r="AD29" s="213">
        <v>0.23039215686274508</v>
      </c>
      <c r="AE29" s="215">
        <v>11911.857142857143</v>
      </c>
      <c r="AF29" s="215">
        <v>16021.4</v>
      </c>
      <c r="AG29" s="215">
        <v>12278.5</v>
      </c>
      <c r="AH29" s="215">
        <v>2460</v>
      </c>
      <c r="AI29" s="215">
        <v>11103.666666666666</v>
      </c>
      <c r="AJ29" s="215">
        <v>12069.8</v>
      </c>
      <c r="AK29" s="215">
        <v>24121.666666666668</v>
      </c>
      <c r="AL29" s="215">
        <v>2379</v>
      </c>
      <c r="AM29" s="214">
        <v>16590.836065573771</v>
      </c>
      <c r="AN29" s="215">
        <v>11438.671875</v>
      </c>
      <c r="AO29" s="215">
        <v>14012.434782608696</v>
      </c>
      <c r="AP29" s="215">
        <v>9709.5</v>
      </c>
      <c r="AQ29" s="215">
        <v>6217</v>
      </c>
      <c r="AR29" s="215">
        <v>10945.714285714286</v>
      </c>
      <c r="AS29" s="215">
        <v>7965.1428571428569</v>
      </c>
      <c r="AT29" s="215">
        <v>13422</v>
      </c>
      <c r="AU29" s="215">
        <v>5266</v>
      </c>
      <c r="AV29" s="214">
        <v>16590.836065573771</v>
      </c>
    </row>
    <row r="30" spans="1:48">
      <c r="A30">
        <v>29</v>
      </c>
      <c r="B30">
        <v>29</v>
      </c>
      <c r="C30" s="169" t="s">
        <v>81</v>
      </c>
      <c r="D30" s="206" t="s">
        <v>187</v>
      </c>
      <c r="E30">
        <v>0</v>
      </c>
      <c r="F30" s="171">
        <v>7.8431372549019607E-2</v>
      </c>
      <c r="G30" s="171">
        <v>0.16000000000000003</v>
      </c>
      <c r="H30" s="172">
        <v>15890.3125</v>
      </c>
      <c r="I30" t="s">
        <v>187</v>
      </c>
      <c r="J30">
        <v>2</v>
      </c>
      <c r="K30">
        <v>2</v>
      </c>
      <c r="M30" s="171">
        <v>3.4313725490196081E-2</v>
      </c>
      <c r="N30" s="171">
        <v>0.52450980392156865</v>
      </c>
      <c r="O30" s="171">
        <v>3.4313725490196081E-2</v>
      </c>
      <c r="P30" s="171">
        <v>5.8823529411764705E-2</v>
      </c>
      <c r="Q30" s="171">
        <v>2.9411764705882353E-2</v>
      </c>
      <c r="R30" s="171">
        <v>0.17156862745098039</v>
      </c>
      <c r="S30" s="171">
        <v>4.9019607843137254E-3</v>
      </c>
      <c r="T30" s="171">
        <v>6.3725490196078427E-2</v>
      </c>
      <c r="U30" s="213">
        <v>7.8431372549019607E-2</v>
      </c>
      <c r="V30" s="171">
        <v>0</v>
      </c>
      <c r="W30" s="171">
        <v>6.3725490196078427E-2</v>
      </c>
      <c r="X30" s="171">
        <v>8.8235294117647065E-2</v>
      </c>
      <c r="Y30" s="171">
        <v>6.8627450980392163E-2</v>
      </c>
      <c r="Z30" s="171">
        <v>0</v>
      </c>
      <c r="AA30" s="171">
        <v>2.9411764705882353E-2</v>
      </c>
      <c r="AB30" s="171">
        <v>2.4509803921568627E-2</v>
      </c>
      <c r="AC30" s="171">
        <v>9.8039215686274508E-2</v>
      </c>
      <c r="AD30" s="213">
        <v>0.30882352941176472</v>
      </c>
      <c r="AE30" s="215">
        <v>7561.5</v>
      </c>
      <c r="AF30" s="215">
        <v>11128</v>
      </c>
      <c r="AG30" s="215">
        <v>2732</v>
      </c>
      <c r="AH30" s="215"/>
      <c r="AI30" s="215">
        <v>12193.75294117647</v>
      </c>
      <c r="AJ30" s="215">
        <v>15863.952380952382</v>
      </c>
      <c r="AK30" s="215">
        <v>12476.285714285714</v>
      </c>
      <c r="AL30" s="215">
        <v>12960.428571428571</v>
      </c>
      <c r="AM30" s="214">
        <v>17854.428571428572</v>
      </c>
      <c r="AN30" s="215">
        <v>13765.142857142857</v>
      </c>
      <c r="AO30" s="215">
        <v>11458.833333333334</v>
      </c>
      <c r="AP30" s="215">
        <v>3326.1428571428573</v>
      </c>
      <c r="AQ30" s="215">
        <v>4681</v>
      </c>
      <c r="AR30" s="215">
        <v>11472.654205607476</v>
      </c>
      <c r="AS30" s="215">
        <v>15246.542857142857</v>
      </c>
      <c r="AT30" s="215">
        <v>8087.583333333333</v>
      </c>
      <c r="AU30" s="215">
        <v>14103.23076923077</v>
      </c>
      <c r="AV30" s="214">
        <v>15890.3125</v>
      </c>
    </row>
    <row r="31" spans="1:48">
      <c r="A31">
        <v>30</v>
      </c>
      <c r="B31">
        <v>30</v>
      </c>
      <c r="C31" s="169" t="s">
        <v>65</v>
      </c>
      <c r="D31" s="206" t="s">
        <v>187</v>
      </c>
      <c r="E31">
        <v>0</v>
      </c>
      <c r="F31" s="171">
        <v>0.19607843137254902</v>
      </c>
      <c r="G31" s="171">
        <v>0.36999999999999972</v>
      </c>
      <c r="H31" s="172">
        <v>13029.475</v>
      </c>
      <c r="I31" t="s">
        <v>187</v>
      </c>
      <c r="J31">
        <v>3</v>
      </c>
      <c r="K31">
        <v>1</v>
      </c>
      <c r="M31" s="171">
        <v>3.9215686274509803E-2</v>
      </c>
      <c r="N31" s="171">
        <v>0.22058823529411764</v>
      </c>
      <c r="O31" s="171">
        <v>4.4117647058823532E-2</v>
      </c>
      <c r="P31" s="171">
        <v>8.3333333333333329E-2</v>
      </c>
      <c r="Q31" s="171">
        <v>4.9019607843137254E-3</v>
      </c>
      <c r="R31" s="171">
        <v>0.33823529411764708</v>
      </c>
      <c r="S31" s="171">
        <v>2.4509803921568627E-2</v>
      </c>
      <c r="T31" s="171">
        <v>4.9019607843137254E-2</v>
      </c>
      <c r="U31" s="213">
        <v>0.19607843137254902</v>
      </c>
      <c r="V31" s="171">
        <v>1.4705882352941176E-2</v>
      </c>
      <c r="W31" s="171">
        <v>3.9215686274509803E-2</v>
      </c>
      <c r="X31" s="171">
        <v>3.9215686274509803E-2</v>
      </c>
      <c r="Y31" s="171">
        <v>3.9215686274509803E-2</v>
      </c>
      <c r="Z31" s="171">
        <v>9.8039215686274508E-3</v>
      </c>
      <c r="AA31" s="171">
        <v>0.12254901960784313</v>
      </c>
      <c r="AB31" s="171">
        <v>1.9607843137254902E-2</v>
      </c>
      <c r="AC31" s="171">
        <v>0.16666666666666666</v>
      </c>
      <c r="AD31" s="213">
        <v>0.23039215686274508</v>
      </c>
      <c r="AE31" s="215">
        <v>21060</v>
      </c>
      <c r="AF31" s="215"/>
      <c r="AG31" s="215">
        <v>21426.75</v>
      </c>
      <c r="AH31" s="215">
        <v>11444</v>
      </c>
      <c r="AI31" s="215">
        <v>18672.592592592591</v>
      </c>
      <c r="AJ31" s="215">
        <v>15831.557692307691</v>
      </c>
      <c r="AK31" s="215">
        <v>11241.833333333334</v>
      </c>
      <c r="AL31" s="215">
        <v>9918.6</v>
      </c>
      <c r="AM31" s="214">
        <v>13029.475</v>
      </c>
      <c r="AN31" s="215">
        <v>11873.5</v>
      </c>
      <c r="AO31" s="215">
        <v>1509</v>
      </c>
      <c r="AP31" s="215">
        <v>14032.111111111111</v>
      </c>
      <c r="AQ31" s="215">
        <v>6166.4</v>
      </c>
      <c r="AR31" s="215">
        <v>15181.377777777778</v>
      </c>
      <c r="AS31" s="215">
        <v>15243.623188405798</v>
      </c>
      <c r="AT31" s="215">
        <v>9186.176470588236</v>
      </c>
      <c r="AU31" s="215">
        <v>17459.3</v>
      </c>
      <c r="AV31" s="214">
        <v>13029.475</v>
      </c>
    </row>
    <row r="32" spans="1:48">
      <c r="A32">
        <v>31</v>
      </c>
      <c r="B32">
        <v>31</v>
      </c>
      <c r="C32" s="169" t="s">
        <v>79</v>
      </c>
      <c r="D32" s="206" t="s">
        <v>187</v>
      </c>
      <c r="E32">
        <v>0</v>
      </c>
      <c r="F32" s="171">
        <v>8.8235294117647065E-2</v>
      </c>
      <c r="G32" s="171">
        <v>0.14000000000000037</v>
      </c>
      <c r="H32" s="172">
        <v>13189.722222222223</v>
      </c>
      <c r="I32" t="s">
        <v>187</v>
      </c>
      <c r="J32">
        <v>2</v>
      </c>
      <c r="K32">
        <v>1</v>
      </c>
      <c r="M32" s="210">
        <v>1.4705882352941176E-2</v>
      </c>
      <c r="N32" s="171">
        <v>9.8039215686274508E-2</v>
      </c>
      <c r="O32" s="171">
        <v>4.9019607843137254E-2</v>
      </c>
      <c r="P32" s="171">
        <v>0.5</v>
      </c>
      <c r="Q32" s="171">
        <v>1.9607843137254902E-2</v>
      </c>
      <c r="R32" s="171">
        <v>7.8431372549019607E-2</v>
      </c>
      <c r="S32" s="171">
        <v>1.9607843137254902E-2</v>
      </c>
      <c r="T32" s="171">
        <v>0.13235294117647059</v>
      </c>
      <c r="U32" s="213">
        <v>8.8235294117647065E-2</v>
      </c>
      <c r="V32" s="210">
        <v>4.9019607843137254E-3</v>
      </c>
      <c r="W32" s="171">
        <v>5.3921568627450983E-2</v>
      </c>
      <c r="X32" s="171">
        <v>3.4313725490196081E-2</v>
      </c>
      <c r="Y32" s="171">
        <v>6.3725490196078427E-2</v>
      </c>
      <c r="Z32" s="171">
        <v>0</v>
      </c>
      <c r="AA32" s="171">
        <v>5.3921568627450983E-2</v>
      </c>
      <c r="AB32" s="171">
        <v>4.4117647058823532E-2</v>
      </c>
      <c r="AC32" s="171">
        <v>0.14215686274509803</v>
      </c>
      <c r="AD32" s="213">
        <v>0.28431372549019607</v>
      </c>
      <c r="AE32" s="216"/>
      <c r="AF32" s="215">
        <v>23222</v>
      </c>
      <c r="AG32" s="215">
        <v>1173</v>
      </c>
      <c r="AH32" s="215">
        <v>12268</v>
      </c>
      <c r="AI32" s="215">
        <v>9563.3333333333339</v>
      </c>
      <c r="AJ32" s="215">
        <v>16682.8</v>
      </c>
      <c r="AK32" s="215">
        <v>14382.046511627907</v>
      </c>
      <c r="AL32" s="215">
        <v>27421.222222222223</v>
      </c>
      <c r="AM32" s="214">
        <v>15136.066666666668</v>
      </c>
      <c r="AN32" s="216">
        <v>7734.666666666667</v>
      </c>
      <c r="AO32" s="215">
        <v>13429</v>
      </c>
      <c r="AP32" s="215">
        <v>11636.3</v>
      </c>
      <c r="AQ32" s="215">
        <v>8708.25</v>
      </c>
      <c r="AR32" s="215">
        <v>8217.5499999999993</v>
      </c>
      <c r="AS32" s="215">
        <v>12239.9375</v>
      </c>
      <c r="AT32" s="215">
        <v>13712.892156862745</v>
      </c>
      <c r="AU32" s="215">
        <v>21912.629629629631</v>
      </c>
      <c r="AV32" s="214">
        <v>13189.722222222223</v>
      </c>
    </row>
    <row r="33" spans="1:48">
      <c r="A33">
        <v>32</v>
      </c>
      <c r="B33">
        <v>32</v>
      </c>
      <c r="C33" s="169" t="s">
        <v>83</v>
      </c>
      <c r="D33" s="206" t="s">
        <v>187</v>
      </c>
      <c r="E33">
        <v>0</v>
      </c>
      <c r="F33" s="171">
        <v>0.12745098039215685</v>
      </c>
      <c r="G33" s="171">
        <v>0.17000000000000087</v>
      </c>
      <c r="H33" s="172">
        <v>22104.692307692309</v>
      </c>
      <c r="I33" t="s">
        <v>187</v>
      </c>
      <c r="J33">
        <v>2</v>
      </c>
      <c r="K33" t="s">
        <v>301</v>
      </c>
      <c r="M33" s="210">
        <v>2.4509803921568627E-2</v>
      </c>
      <c r="N33" s="171">
        <v>0.12745098039215685</v>
      </c>
      <c r="O33" s="171">
        <v>5.8823529411764705E-2</v>
      </c>
      <c r="P33" s="171">
        <v>0.13235294117647059</v>
      </c>
      <c r="Q33" s="171">
        <v>1.9607843137254902E-2</v>
      </c>
      <c r="R33" s="171">
        <v>0.12254901960784313</v>
      </c>
      <c r="S33" s="171">
        <v>1.9607843137254902E-2</v>
      </c>
      <c r="T33" s="171">
        <v>0.36764705882352944</v>
      </c>
      <c r="U33" s="213">
        <v>0.12745098039215685</v>
      </c>
      <c r="V33" s="210">
        <v>9.8039215686274508E-3</v>
      </c>
      <c r="W33" s="171">
        <v>4.9019607843137254E-2</v>
      </c>
      <c r="X33" s="171">
        <v>4.4117647058823532E-2</v>
      </c>
      <c r="Y33" s="171">
        <v>0.10784313725490197</v>
      </c>
      <c r="Z33" s="171">
        <v>0</v>
      </c>
      <c r="AA33" s="171">
        <v>3.4313725490196081E-2</v>
      </c>
      <c r="AB33" s="171">
        <v>3.4313725490196081E-2</v>
      </c>
      <c r="AC33" s="171">
        <v>0.13235294117647059</v>
      </c>
      <c r="AD33" s="213">
        <v>0.26960784313725489</v>
      </c>
      <c r="AE33" s="216"/>
      <c r="AF33" s="215">
        <v>2393.5</v>
      </c>
      <c r="AG33" s="215">
        <v>31462.75</v>
      </c>
      <c r="AH33" s="215">
        <v>30263</v>
      </c>
      <c r="AI33" s="215">
        <v>15508.857142857143</v>
      </c>
      <c r="AJ33" s="215">
        <v>21578.166666666668</v>
      </c>
      <c r="AK33" s="215">
        <v>13826.947368421053</v>
      </c>
      <c r="AL33" s="215">
        <v>17866.178571428572</v>
      </c>
      <c r="AM33" s="214">
        <v>19173.434782608696</v>
      </c>
      <c r="AN33" s="216">
        <v>8323</v>
      </c>
      <c r="AO33" s="215">
        <v>9115.5</v>
      </c>
      <c r="AP33" s="215">
        <v>21382.833333333332</v>
      </c>
      <c r="AQ33" s="215">
        <v>26032.75</v>
      </c>
      <c r="AR33" s="215">
        <v>12015.384615384615</v>
      </c>
      <c r="AS33" s="215">
        <v>21259.24</v>
      </c>
      <c r="AT33" s="215">
        <v>11629.185185185184</v>
      </c>
      <c r="AU33" s="215">
        <v>15663.893333333333</v>
      </c>
      <c r="AV33" s="214">
        <v>22104.692307692309</v>
      </c>
    </row>
    <row r="34" spans="1:48">
      <c r="A34">
        <v>33</v>
      </c>
      <c r="B34">
        <v>41</v>
      </c>
      <c r="C34" s="169" t="s">
        <v>82</v>
      </c>
      <c r="D34" s="206" t="s">
        <v>187</v>
      </c>
      <c r="E34">
        <v>0</v>
      </c>
      <c r="F34" s="171">
        <v>5.3921568627450983E-2</v>
      </c>
      <c r="G34" s="171">
        <v>0.12000000000000012</v>
      </c>
      <c r="H34" s="172">
        <v>27774.636363636364</v>
      </c>
      <c r="I34" t="s">
        <v>187</v>
      </c>
      <c r="J34">
        <v>2</v>
      </c>
      <c r="K34">
        <v>2</v>
      </c>
      <c r="M34" s="171">
        <v>3.4313725490196081E-2</v>
      </c>
      <c r="N34" s="171">
        <v>0.22058823529411764</v>
      </c>
      <c r="O34" s="171">
        <v>1.9607843137254902E-2</v>
      </c>
      <c r="P34" s="171">
        <v>4.4117647058823532E-2</v>
      </c>
      <c r="Q34" s="171">
        <v>5.8823529411764705E-2</v>
      </c>
      <c r="R34" s="171">
        <v>0.48529411764705882</v>
      </c>
      <c r="S34" s="171">
        <v>1.9607843137254902E-2</v>
      </c>
      <c r="T34" s="171">
        <v>6.3725490196078427E-2</v>
      </c>
      <c r="U34" s="213">
        <v>5.3921568627450983E-2</v>
      </c>
      <c r="V34" s="171">
        <v>4.9019607843137254E-3</v>
      </c>
      <c r="W34" s="171">
        <v>0.30392156862745096</v>
      </c>
      <c r="X34" s="171">
        <v>4.9019607843137254E-3</v>
      </c>
      <c r="Y34" s="171">
        <v>4.9019607843137254E-2</v>
      </c>
      <c r="Z34" s="171">
        <v>0</v>
      </c>
      <c r="AA34" s="171">
        <v>6.3725490196078427E-2</v>
      </c>
      <c r="AB34" s="171">
        <v>4.9019607843137254E-3</v>
      </c>
      <c r="AC34" s="171">
        <v>3.4313725490196081E-2</v>
      </c>
      <c r="AD34" s="213">
        <v>0.21568627450980393</v>
      </c>
      <c r="AE34" s="215">
        <v>12606.25</v>
      </c>
      <c r="AF34" s="215">
        <v>17984.5</v>
      </c>
      <c r="AG34" s="215"/>
      <c r="AH34" s="215"/>
      <c r="AI34" s="215">
        <v>21300</v>
      </c>
      <c r="AJ34" s="215">
        <v>14438.90243902439</v>
      </c>
      <c r="AK34" s="215">
        <v>25781.333333333332</v>
      </c>
      <c r="AL34" s="215">
        <v>5147.8</v>
      </c>
      <c r="AM34" s="214">
        <v>27774.636363636364</v>
      </c>
      <c r="AN34" s="215">
        <v>12091.857142857143</v>
      </c>
      <c r="AO34" s="215">
        <v>14054.333333333334</v>
      </c>
      <c r="AP34" s="215">
        <v>13133.25</v>
      </c>
      <c r="AQ34" s="215">
        <v>14115.25</v>
      </c>
      <c r="AR34" s="215">
        <v>17672.733333333334</v>
      </c>
      <c r="AS34" s="215">
        <v>13407</v>
      </c>
      <c r="AT34" s="215">
        <v>17533.888888888891</v>
      </c>
      <c r="AU34" s="215">
        <v>6175.1538461538457</v>
      </c>
      <c r="AV34" s="214">
        <v>27774.636363636364</v>
      </c>
    </row>
    <row r="35" spans="1:48">
      <c r="A35">
        <v>34</v>
      </c>
      <c r="B35">
        <v>42</v>
      </c>
      <c r="C35" s="169" t="s">
        <v>78</v>
      </c>
      <c r="D35" s="206" t="s">
        <v>187</v>
      </c>
      <c r="E35">
        <v>0</v>
      </c>
      <c r="F35" s="171">
        <v>0.16666666666666666</v>
      </c>
      <c r="G35" s="171">
        <v>0.28000000000000075</v>
      </c>
      <c r="H35" s="172">
        <v>17639.852941176472</v>
      </c>
      <c r="I35" t="s">
        <v>187</v>
      </c>
      <c r="J35">
        <v>2</v>
      </c>
      <c r="K35">
        <v>1</v>
      </c>
      <c r="M35" s="171">
        <v>1.9607843137254902E-2</v>
      </c>
      <c r="N35" s="171">
        <v>0.40686274509803921</v>
      </c>
      <c r="O35" s="171">
        <v>1.4705882352941176E-2</v>
      </c>
      <c r="P35" s="171">
        <v>8.3333333333333329E-2</v>
      </c>
      <c r="Q35" s="171">
        <v>1.9607843137254902E-2</v>
      </c>
      <c r="R35" s="171">
        <v>0.20098039215686275</v>
      </c>
      <c r="S35" s="171">
        <v>2.9411764705882353E-2</v>
      </c>
      <c r="T35" s="171">
        <v>5.8823529411764705E-2</v>
      </c>
      <c r="U35" s="213">
        <v>0.16666666666666666</v>
      </c>
      <c r="V35" s="171">
        <v>4.9019607843137254E-3</v>
      </c>
      <c r="W35" s="171">
        <v>0.13725490196078433</v>
      </c>
      <c r="X35" s="171">
        <v>4.9019607843137254E-3</v>
      </c>
      <c r="Y35" s="171">
        <v>9.8039215686274508E-3</v>
      </c>
      <c r="Z35" s="171">
        <v>4.9019607843137254E-3</v>
      </c>
      <c r="AA35" s="171">
        <v>0.25</v>
      </c>
      <c r="AB35" s="171">
        <v>9.8039215686274508E-3</v>
      </c>
      <c r="AC35" s="171">
        <v>5.8823529411764705E-2</v>
      </c>
      <c r="AD35" s="213">
        <v>0.20098039215686275</v>
      </c>
      <c r="AE35" s="215">
        <v>41359</v>
      </c>
      <c r="AF35" s="215">
        <v>10347</v>
      </c>
      <c r="AG35" s="215">
        <v>9145.5</v>
      </c>
      <c r="AH35" s="215">
        <v>11819.666666666666</v>
      </c>
      <c r="AI35" s="215">
        <v>14224.207547169812</v>
      </c>
      <c r="AJ35" s="215">
        <v>18224.903225806451</v>
      </c>
      <c r="AK35" s="215">
        <v>18935.599999999999</v>
      </c>
      <c r="AL35" s="215">
        <v>17095.666666666668</v>
      </c>
      <c r="AM35" s="214">
        <v>18654.5625</v>
      </c>
      <c r="AN35" s="215">
        <v>11561.75</v>
      </c>
      <c r="AO35" s="215">
        <v>10581.5</v>
      </c>
      <c r="AP35" s="215">
        <v>10305</v>
      </c>
      <c r="AQ35" s="215">
        <v>7165.166666666667</v>
      </c>
      <c r="AR35" s="215">
        <v>12180.987951807228</v>
      </c>
      <c r="AS35" s="215">
        <v>15905.341463414634</v>
      </c>
      <c r="AT35" s="215">
        <v>15442.882352941177</v>
      </c>
      <c r="AU35" s="215">
        <v>13817.583333333334</v>
      </c>
      <c r="AV35" s="214">
        <v>17639.852941176472</v>
      </c>
    </row>
    <row r="36" spans="1:48">
      <c r="A36">
        <v>35</v>
      </c>
      <c r="B36">
        <v>43</v>
      </c>
      <c r="C36" s="169" t="s">
        <v>63</v>
      </c>
      <c r="D36" s="206" t="s">
        <v>187</v>
      </c>
      <c r="E36">
        <v>0</v>
      </c>
      <c r="F36" s="171">
        <v>0.22549019607843138</v>
      </c>
      <c r="G36" s="171">
        <v>0.32999999999999874</v>
      </c>
      <c r="H36" s="172">
        <v>11655.565217391304</v>
      </c>
      <c r="I36" t="s">
        <v>187</v>
      </c>
      <c r="J36">
        <v>3</v>
      </c>
      <c r="K36">
        <v>1</v>
      </c>
      <c r="M36" s="171">
        <v>9.8039215686274508E-3</v>
      </c>
      <c r="N36" s="171">
        <v>0.42156862745098039</v>
      </c>
      <c r="O36" s="171">
        <v>3.4313725490196081E-2</v>
      </c>
      <c r="P36" s="171">
        <v>8.8235294117647065E-2</v>
      </c>
      <c r="Q36" s="171">
        <v>0</v>
      </c>
      <c r="R36" s="171">
        <v>0.12254901960784313</v>
      </c>
      <c r="S36" s="171">
        <v>1.4705882352941176E-2</v>
      </c>
      <c r="T36" s="171">
        <v>8.3333333333333329E-2</v>
      </c>
      <c r="U36" s="213">
        <v>0.22549019607843138</v>
      </c>
      <c r="V36" s="171">
        <v>4.9019607843137254E-3</v>
      </c>
      <c r="W36" s="171">
        <v>0.15686274509803921</v>
      </c>
      <c r="X36" s="171">
        <v>1.9607843137254902E-2</v>
      </c>
      <c r="Y36" s="171">
        <v>2.9411764705882353E-2</v>
      </c>
      <c r="Z36" s="171">
        <v>0</v>
      </c>
      <c r="AA36" s="171">
        <v>9.8039215686274508E-2</v>
      </c>
      <c r="AB36" s="171">
        <v>4.9019607843137254E-3</v>
      </c>
      <c r="AC36" s="171">
        <v>2.9411764705882353E-2</v>
      </c>
      <c r="AD36" s="213">
        <v>0.33823529411764708</v>
      </c>
      <c r="AE36" s="215">
        <v>1299</v>
      </c>
      <c r="AF36" s="215"/>
      <c r="AG36" s="215">
        <v>11640</v>
      </c>
      <c r="AH36" s="215">
        <v>33903</v>
      </c>
      <c r="AI36" s="215">
        <v>12416.096774193549</v>
      </c>
      <c r="AJ36" s="215">
        <v>12446.461538461539</v>
      </c>
      <c r="AK36" s="215">
        <v>14122.1</v>
      </c>
      <c r="AL36" s="215">
        <v>17077.428571428572</v>
      </c>
      <c r="AM36" s="214">
        <v>12132.045454545454</v>
      </c>
      <c r="AN36" s="215">
        <v>1152</v>
      </c>
      <c r="AO36" s="215"/>
      <c r="AP36" s="215">
        <v>6828.1428571428569</v>
      </c>
      <c r="AQ36" s="215">
        <v>12059.333333333334</v>
      </c>
      <c r="AR36" s="215">
        <v>11685.779069767443</v>
      </c>
      <c r="AS36" s="215">
        <v>9052.44</v>
      </c>
      <c r="AT36" s="215">
        <v>12158.055555555555</v>
      </c>
      <c r="AU36" s="215">
        <v>9919.0588235294126</v>
      </c>
      <c r="AV36" s="214">
        <v>11655.565217391304</v>
      </c>
    </row>
    <row r="37" spans="1:48">
      <c r="A37">
        <v>36</v>
      </c>
      <c r="B37">
        <v>44</v>
      </c>
      <c r="C37" s="169" t="s">
        <v>72</v>
      </c>
      <c r="D37" s="206" t="s">
        <v>187</v>
      </c>
      <c r="E37">
        <v>0</v>
      </c>
      <c r="F37" s="171">
        <v>0.22058823529411764</v>
      </c>
      <c r="G37" s="171">
        <v>0.29999999999999888</v>
      </c>
      <c r="H37" s="172">
        <v>13626.333333333334</v>
      </c>
      <c r="I37" t="s">
        <v>187</v>
      </c>
      <c r="J37">
        <v>3</v>
      </c>
      <c r="K37">
        <v>1</v>
      </c>
      <c r="M37" s="171">
        <v>2.4509803921568627E-2</v>
      </c>
      <c r="N37" s="171">
        <v>0.20588235294117646</v>
      </c>
      <c r="O37" s="171">
        <v>2.9411764705882353E-2</v>
      </c>
      <c r="P37" s="171">
        <v>5.8823529411764705E-2</v>
      </c>
      <c r="Q37" s="171">
        <v>1.9607843137254902E-2</v>
      </c>
      <c r="R37" s="171">
        <v>0.33333333333333331</v>
      </c>
      <c r="S37" s="171">
        <v>2.4509803921568627E-2</v>
      </c>
      <c r="T37" s="171">
        <v>8.3333333333333329E-2</v>
      </c>
      <c r="U37" s="213">
        <v>0.22058823529411764</v>
      </c>
      <c r="V37" s="171">
        <v>0</v>
      </c>
      <c r="W37" s="171">
        <v>0.17156862745098039</v>
      </c>
      <c r="X37" s="171">
        <v>1.4705882352941176E-2</v>
      </c>
      <c r="Y37" s="171">
        <v>3.4313725490196081E-2</v>
      </c>
      <c r="Z37" s="171">
        <v>4.9019607843137254E-3</v>
      </c>
      <c r="AA37" s="171">
        <v>9.8039215686274508E-2</v>
      </c>
      <c r="AB37" s="171">
        <v>4.9019607843137254E-3</v>
      </c>
      <c r="AC37" s="171">
        <v>2.9411764705882353E-2</v>
      </c>
      <c r="AD37" s="213">
        <v>0.3235294117647059</v>
      </c>
      <c r="AE37" s="215">
        <v>11612</v>
      </c>
      <c r="AF37" s="215">
        <v>1440</v>
      </c>
      <c r="AG37" s="215">
        <v>1124</v>
      </c>
      <c r="AH37" s="215">
        <v>7411.5</v>
      </c>
      <c r="AI37" s="215">
        <v>12630.75</v>
      </c>
      <c r="AJ37" s="215">
        <v>16131.901960784313</v>
      </c>
      <c r="AK37" s="215">
        <v>5043</v>
      </c>
      <c r="AL37" s="215">
        <v>44423.833333333336</v>
      </c>
      <c r="AM37" s="214">
        <v>13968.317073170732</v>
      </c>
      <c r="AN37" s="215">
        <v>8227.2000000000007</v>
      </c>
      <c r="AO37" s="215">
        <v>5897</v>
      </c>
      <c r="AP37" s="215">
        <v>2691.6666666666665</v>
      </c>
      <c r="AQ37" s="215">
        <v>5175</v>
      </c>
      <c r="AR37" s="215">
        <v>11066.166666666666</v>
      </c>
      <c r="AS37" s="215">
        <v>14785</v>
      </c>
      <c r="AT37" s="215">
        <v>5912.583333333333</v>
      </c>
      <c r="AU37" s="215">
        <v>34261.705882352944</v>
      </c>
      <c r="AV37" s="214">
        <v>13626.333333333334</v>
      </c>
    </row>
    <row r="38" spans="1:48">
      <c r="A38">
        <v>37</v>
      </c>
      <c r="B38">
        <v>45</v>
      </c>
      <c r="C38" s="169" t="s">
        <v>52</v>
      </c>
      <c r="D38" s="206" t="s">
        <v>187</v>
      </c>
      <c r="E38">
        <v>0</v>
      </c>
      <c r="F38" s="171">
        <v>0.35294117647058826</v>
      </c>
      <c r="G38" s="171">
        <v>0.51000000000000156</v>
      </c>
      <c r="H38" s="172">
        <v>12069.583333333334</v>
      </c>
      <c r="I38" t="s">
        <v>187</v>
      </c>
      <c r="J38">
        <v>3</v>
      </c>
      <c r="K38">
        <v>1</v>
      </c>
      <c r="M38" s="171">
        <v>3.4313725490196081E-2</v>
      </c>
      <c r="N38" s="171">
        <v>0.27450980392156865</v>
      </c>
      <c r="O38" s="171">
        <v>3.4313725490196081E-2</v>
      </c>
      <c r="P38" s="171">
        <v>7.8431372549019607E-2</v>
      </c>
      <c r="Q38" s="171">
        <v>0</v>
      </c>
      <c r="R38" s="171">
        <v>0.16176470588235295</v>
      </c>
      <c r="S38" s="171">
        <v>9.8039215686274508E-3</v>
      </c>
      <c r="T38" s="171">
        <v>5.3921568627450983E-2</v>
      </c>
      <c r="U38" s="213">
        <v>0.35294117647058826</v>
      </c>
      <c r="V38" s="171">
        <v>0</v>
      </c>
      <c r="W38" s="171">
        <v>6.3725490196078427E-2</v>
      </c>
      <c r="X38" s="171">
        <v>1.4705882352941176E-2</v>
      </c>
      <c r="Y38" s="171">
        <v>0.25</v>
      </c>
      <c r="Z38" s="171">
        <v>4.9019607843137254E-3</v>
      </c>
      <c r="AA38" s="171">
        <v>3.4313725490196081E-2</v>
      </c>
      <c r="AB38" s="171">
        <v>4.9019607843137254E-3</v>
      </c>
      <c r="AC38" s="171">
        <v>8.3333333333333329E-2</v>
      </c>
      <c r="AD38" s="213">
        <v>0.22549019607843138</v>
      </c>
      <c r="AE38" s="215">
        <v>3630</v>
      </c>
      <c r="AF38" s="215"/>
      <c r="AG38" s="215">
        <v>4888.75</v>
      </c>
      <c r="AH38" s="215">
        <v>23668</v>
      </c>
      <c r="AI38" s="215">
        <v>12627.40625</v>
      </c>
      <c r="AJ38" s="215">
        <v>10534.2</v>
      </c>
      <c r="AK38" s="215">
        <v>14434.333333333334</v>
      </c>
      <c r="AL38" s="215">
        <v>11452</v>
      </c>
      <c r="AM38" s="214">
        <v>12105.710144927536</v>
      </c>
      <c r="AN38" s="215">
        <v>3777.8571428571427</v>
      </c>
      <c r="AO38" s="215"/>
      <c r="AP38" s="215">
        <v>4866.4285714285716</v>
      </c>
      <c r="AQ38" s="215">
        <v>17159</v>
      </c>
      <c r="AR38" s="215">
        <v>10361.696428571429</v>
      </c>
      <c r="AS38" s="215">
        <v>9784.8484848484841</v>
      </c>
      <c r="AT38" s="215">
        <v>31249.0625</v>
      </c>
      <c r="AU38" s="215">
        <v>17106.090909090908</v>
      </c>
      <c r="AV38" s="214">
        <v>12069.583333333334</v>
      </c>
    </row>
    <row r="39" spans="1:48">
      <c r="A39">
        <v>38</v>
      </c>
      <c r="B39">
        <v>46</v>
      </c>
      <c r="C39" s="169" t="s">
        <v>50</v>
      </c>
      <c r="D39" s="206" t="s">
        <v>187</v>
      </c>
      <c r="E39">
        <v>0</v>
      </c>
      <c r="F39" s="171">
        <v>0.32843137254901961</v>
      </c>
      <c r="G39" s="171">
        <v>0.60999999999999954</v>
      </c>
      <c r="H39" s="172">
        <v>13289.388059701492</v>
      </c>
      <c r="I39" t="s">
        <v>187</v>
      </c>
      <c r="J39">
        <v>3</v>
      </c>
      <c r="K39">
        <v>1</v>
      </c>
      <c r="M39" s="171">
        <v>1.9607843137254902E-2</v>
      </c>
      <c r="N39" s="171">
        <v>0.27450980392156865</v>
      </c>
      <c r="O39" s="171">
        <v>3.9215686274509803E-2</v>
      </c>
      <c r="P39" s="171">
        <v>7.8431372549019607E-2</v>
      </c>
      <c r="Q39" s="171">
        <v>2.4509803921568627E-2</v>
      </c>
      <c r="R39" s="171">
        <v>0.14215686274509803</v>
      </c>
      <c r="S39" s="171">
        <v>1.4705882352941176E-2</v>
      </c>
      <c r="T39" s="171">
        <v>7.8431372549019607E-2</v>
      </c>
      <c r="U39" s="213">
        <v>0.32843137254901961</v>
      </c>
      <c r="V39" s="171">
        <v>0</v>
      </c>
      <c r="W39" s="171">
        <v>7.3529411764705885E-2</v>
      </c>
      <c r="X39" s="171">
        <v>1.9607843137254902E-2</v>
      </c>
      <c r="Y39" s="171">
        <v>0.10294117647058823</v>
      </c>
      <c r="Z39" s="171">
        <v>9.8039215686274508E-3</v>
      </c>
      <c r="AA39" s="171">
        <v>5.8823529411764705E-2</v>
      </c>
      <c r="AB39" s="171">
        <v>0</v>
      </c>
      <c r="AC39" s="171">
        <v>0.17156862745098039</v>
      </c>
      <c r="AD39" s="213">
        <v>0.24509803921568626</v>
      </c>
      <c r="AE39" s="215"/>
      <c r="AF39" s="215">
        <v>1264</v>
      </c>
      <c r="AG39" s="215">
        <v>16384.666666666668</v>
      </c>
      <c r="AH39" s="215">
        <v>11608</v>
      </c>
      <c r="AI39" s="215">
        <v>10586.714285714286</v>
      </c>
      <c r="AJ39" s="215">
        <v>18911.650000000001</v>
      </c>
      <c r="AK39" s="215">
        <v>11226.571428571429</v>
      </c>
      <c r="AL39" s="215">
        <v>18204.5</v>
      </c>
      <c r="AM39" s="214">
        <v>13474.60606060606</v>
      </c>
      <c r="AN39" s="215">
        <v>6844.75</v>
      </c>
      <c r="AO39" s="215">
        <v>3533.2</v>
      </c>
      <c r="AP39" s="215">
        <v>10706.375</v>
      </c>
      <c r="AQ39" s="215">
        <v>9103.3333333333339</v>
      </c>
      <c r="AR39" s="215">
        <v>9568.9821428571431</v>
      </c>
      <c r="AS39" s="215">
        <v>14305.586206896553</v>
      </c>
      <c r="AT39" s="215">
        <v>8468.75</v>
      </c>
      <c r="AU39" s="215">
        <v>11702.1875</v>
      </c>
      <c r="AV39" s="214">
        <v>13289.388059701492</v>
      </c>
    </row>
    <row r="40" spans="1:48">
      <c r="A40">
        <v>39</v>
      </c>
      <c r="B40">
        <v>47</v>
      </c>
      <c r="C40" s="169" t="s">
        <v>61</v>
      </c>
      <c r="D40" s="206" t="s">
        <v>187</v>
      </c>
      <c r="E40">
        <v>0</v>
      </c>
      <c r="F40" s="171">
        <v>0.23039215686274508</v>
      </c>
      <c r="G40" s="171">
        <v>0.3599999999999996</v>
      </c>
      <c r="H40" s="172">
        <v>12856.191489361701</v>
      </c>
      <c r="I40" t="s">
        <v>187</v>
      </c>
      <c r="J40">
        <v>3</v>
      </c>
      <c r="K40" t="s">
        <v>302</v>
      </c>
      <c r="M40" s="171">
        <v>9.8039215686274508E-3</v>
      </c>
      <c r="N40" s="171">
        <v>0.11274509803921569</v>
      </c>
      <c r="O40" s="171">
        <v>2.9411764705882353E-2</v>
      </c>
      <c r="P40" s="171">
        <v>0.34313725490196079</v>
      </c>
      <c r="Q40" s="171">
        <v>1.4705882352941176E-2</v>
      </c>
      <c r="R40" s="171">
        <v>6.8627450980392163E-2</v>
      </c>
      <c r="S40" s="171">
        <v>3.4313725490196081E-2</v>
      </c>
      <c r="T40" s="171">
        <v>0.15686274509803921</v>
      </c>
      <c r="U40" s="213">
        <v>0.23039215686274508</v>
      </c>
      <c r="V40" s="171">
        <v>0</v>
      </c>
      <c r="W40" s="171">
        <v>7.8431372549019607E-2</v>
      </c>
      <c r="X40" s="171">
        <v>9.8039215686274508E-3</v>
      </c>
      <c r="Y40" s="171">
        <v>0.13235294117647059</v>
      </c>
      <c r="Z40" s="171">
        <v>0</v>
      </c>
      <c r="AA40" s="171">
        <v>2.9411764705882353E-2</v>
      </c>
      <c r="AB40" s="171">
        <v>9.8039215686274508E-3</v>
      </c>
      <c r="AC40" s="171">
        <v>9.8039215686274508E-2</v>
      </c>
      <c r="AD40" s="213">
        <v>0.3235294117647059</v>
      </c>
      <c r="AE40" s="215"/>
      <c r="AF40" s="215">
        <v>8381</v>
      </c>
      <c r="AG40" s="215">
        <v>8755</v>
      </c>
      <c r="AH40" s="215">
        <v>5448</v>
      </c>
      <c r="AI40" s="215">
        <v>8556.2307692307695</v>
      </c>
      <c r="AJ40" s="215">
        <v>12351.857142857143</v>
      </c>
      <c r="AK40" s="215">
        <v>15104.274509803921</v>
      </c>
      <c r="AL40" s="215">
        <v>15401</v>
      </c>
      <c r="AM40" s="214">
        <v>12967.673913043478</v>
      </c>
      <c r="AN40" s="215">
        <v>2204</v>
      </c>
      <c r="AO40" s="215">
        <v>3925.3333333333335</v>
      </c>
      <c r="AP40" s="215">
        <v>5098</v>
      </c>
      <c r="AQ40" s="215">
        <v>9718.2857142857138</v>
      </c>
      <c r="AR40" s="215">
        <v>10968.391304347826</v>
      </c>
      <c r="AS40" s="215">
        <v>8702.9285714285706</v>
      </c>
      <c r="AT40" s="215">
        <v>13790.771428571428</v>
      </c>
      <c r="AU40" s="215">
        <v>14361</v>
      </c>
      <c r="AV40" s="214">
        <v>12856.191489361701</v>
      </c>
    </row>
    <row r="41" spans="1:48">
      <c r="A41">
        <v>40</v>
      </c>
      <c r="B41">
        <v>48</v>
      </c>
      <c r="C41" s="169" t="s">
        <v>59</v>
      </c>
      <c r="D41" s="206" t="s">
        <v>187</v>
      </c>
      <c r="E41">
        <v>0</v>
      </c>
      <c r="F41" s="171">
        <v>0.26470588235294118</v>
      </c>
      <c r="G41" s="171">
        <v>0.31000000000000083</v>
      </c>
      <c r="H41" s="172">
        <v>14918.185185185184</v>
      </c>
      <c r="I41" t="s">
        <v>187</v>
      </c>
      <c r="J41">
        <v>3</v>
      </c>
      <c r="K41">
        <v>1</v>
      </c>
      <c r="M41" s="171">
        <v>1.9607843137254902E-2</v>
      </c>
      <c r="N41" s="171">
        <v>0.15686274509803921</v>
      </c>
      <c r="O41" s="171">
        <v>4.9019607843137254E-2</v>
      </c>
      <c r="P41" s="171">
        <v>0.16176470588235295</v>
      </c>
      <c r="Q41" s="171">
        <v>1.9607843137254902E-2</v>
      </c>
      <c r="R41" s="171">
        <v>0.10784313725490197</v>
      </c>
      <c r="S41" s="171">
        <v>4.9019607843137254E-3</v>
      </c>
      <c r="T41" s="171">
        <v>0.21568627450980393</v>
      </c>
      <c r="U41" s="213">
        <v>0.26470588235294118</v>
      </c>
      <c r="V41" s="171">
        <v>9.8039215686274508E-3</v>
      </c>
      <c r="W41" s="171">
        <v>5.8823529411764705E-2</v>
      </c>
      <c r="X41" s="171">
        <v>0</v>
      </c>
      <c r="Y41" s="171">
        <v>0.23039215686274508</v>
      </c>
      <c r="Z41" s="171">
        <v>0</v>
      </c>
      <c r="AA41" s="171">
        <v>4.9019607843137254E-2</v>
      </c>
      <c r="AB41" s="171">
        <v>0</v>
      </c>
      <c r="AC41" s="171">
        <v>6.3725490196078427E-2</v>
      </c>
      <c r="AD41" s="213">
        <v>0.26960784313725489</v>
      </c>
      <c r="AE41" s="215"/>
      <c r="AF41" s="215">
        <v>16503.5</v>
      </c>
      <c r="AG41" s="215">
        <v>4054.25</v>
      </c>
      <c r="AH41" s="215"/>
      <c r="AI41" s="215">
        <v>18231.666666666668</v>
      </c>
      <c r="AJ41" s="215">
        <v>20409.833333333332</v>
      </c>
      <c r="AK41" s="215">
        <v>23597.857142857141</v>
      </c>
      <c r="AL41" s="215">
        <v>18602.2</v>
      </c>
      <c r="AM41" s="214">
        <v>12892.7</v>
      </c>
      <c r="AN41" s="215">
        <v>10506.25</v>
      </c>
      <c r="AO41" s="215">
        <v>16997.25</v>
      </c>
      <c r="AP41" s="215">
        <v>3691.4</v>
      </c>
      <c r="AQ41" s="215">
        <v>3505</v>
      </c>
      <c r="AR41" s="215">
        <v>14187.375</v>
      </c>
      <c r="AS41" s="215">
        <v>14724.5</v>
      </c>
      <c r="AT41" s="215">
        <v>16456.272727272728</v>
      </c>
      <c r="AU41" s="215">
        <v>16237.522727272728</v>
      </c>
      <c r="AV41" s="214">
        <v>14918.185185185184</v>
      </c>
    </row>
    <row r="42" spans="1:48">
      <c r="A42">
        <v>41</v>
      </c>
      <c r="B42">
        <v>49</v>
      </c>
      <c r="C42" s="169" t="s">
        <v>62</v>
      </c>
      <c r="D42" s="206" t="s">
        <v>187</v>
      </c>
      <c r="E42">
        <v>0</v>
      </c>
      <c r="F42" s="171">
        <v>0.33333333333333331</v>
      </c>
      <c r="G42" s="171">
        <v>0.4899999999999986</v>
      </c>
      <c r="H42" s="172">
        <v>12608.14705882353</v>
      </c>
      <c r="I42" t="s">
        <v>187</v>
      </c>
      <c r="J42">
        <v>3</v>
      </c>
      <c r="K42">
        <v>1</v>
      </c>
      <c r="M42" s="171">
        <v>3.4313725490196081E-2</v>
      </c>
      <c r="N42" s="171">
        <v>0.14705882352941177</v>
      </c>
      <c r="O42" s="171">
        <v>4.9019607843137254E-2</v>
      </c>
      <c r="P42" s="171">
        <v>0.17156862745098039</v>
      </c>
      <c r="Q42" s="171">
        <v>4.9019607843137254E-3</v>
      </c>
      <c r="R42" s="171">
        <v>8.3333333333333329E-2</v>
      </c>
      <c r="S42" s="171">
        <v>2.9411764705882353E-2</v>
      </c>
      <c r="T42" s="171">
        <v>0.14705882352941177</v>
      </c>
      <c r="U42" s="213">
        <v>0.33333333333333331</v>
      </c>
      <c r="V42" s="171">
        <v>9.8039215686274508E-3</v>
      </c>
      <c r="W42" s="171">
        <v>0.15686274509803921</v>
      </c>
      <c r="X42" s="171">
        <v>1.9607843137254902E-2</v>
      </c>
      <c r="Y42" s="171">
        <v>0.22549019607843138</v>
      </c>
      <c r="Z42" s="171">
        <v>4.9019607843137254E-3</v>
      </c>
      <c r="AA42" s="171">
        <v>3.9215686274509803E-2</v>
      </c>
      <c r="AB42" s="171">
        <v>1.9607843137254902E-2</v>
      </c>
      <c r="AC42" s="171">
        <v>0.10294117647058823</v>
      </c>
      <c r="AD42" s="213">
        <v>0.10294117647058823</v>
      </c>
      <c r="AE42" s="215"/>
      <c r="AF42" s="215"/>
      <c r="AG42" s="215">
        <v>15807.5</v>
      </c>
      <c r="AH42" s="215">
        <v>6563</v>
      </c>
      <c r="AI42" s="215">
        <v>12927.4375</v>
      </c>
      <c r="AJ42" s="215">
        <v>21455.666666666668</v>
      </c>
      <c r="AK42" s="215">
        <v>21125.666666666668</v>
      </c>
      <c r="AL42" s="215">
        <v>14542.45</v>
      </c>
      <c r="AM42" s="214">
        <v>12918.015151515152</v>
      </c>
      <c r="AN42" s="215">
        <v>4382.5714285714284</v>
      </c>
      <c r="AO42" s="215">
        <v>1468</v>
      </c>
      <c r="AP42" s="215">
        <v>13832.3</v>
      </c>
      <c r="AQ42" s="215">
        <v>5252</v>
      </c>
      <c r="AR42" s="215">
        <v>12073.533333333333</v>
      </c>
      <c r="AS42" s="215">
        <v>15110.411764705883</v>
      </c>
      <c r="AT42" s="215">
        <v>18884.714285714286</v>
      </c>
      <c r="AU42" s="215">
        <v>14385.833333333334</v>
      </c>
      <c r="AV42" s="214">
        <v>12608.14705882353</v>
      </c>
    </row>
    <row r="43" spans="1:48">
      <c r="A43">
        <v>42</v>
      </c>
      <c r="B43">
        <v>50</v>
      </c>
      <c r="C43" s="169" t="s">
        <v>67</v>
      </c>
      <c r="D43" s="206" t="s">
        <v>187</v>
      </c>
      <c r="E43">
        <v>0</v>
      </c>
      <c r="F43" s="171">
        <v>0.28431372549019607</v>
      </c>
      <c r="G43" s="171">
        <v>0.46999999999999914</v>
      </c>
      <c r="H43" s="172">
        <v>11390.655172413793</v>
      </c>
      <c r="I43" t="s">
        <v>187</v>
      </c>
      <c r="J43">
        <v>3</v>
      </c>
      <c r="K43">
        <v>1</v>
      </c>
      <c r="M43" s="171">
        <v>1.4705882352941176E-2</v>
      </c>
      <c r="N43" s="171">
        <v>0.11764705882352941</v>
      </c>
      <c r="O43" s="171">
        <v>1.9607843137254902E-2</v>
      </c>
      <c r="P43" s="171">
        <v>0.30882352941176472</v>
      </c>
      <c r="Q43" s="171">
        <v>9.8039215686274508E-3</v>
      </c>
      <c r="R43" s="171">
        <v>0.10784313725490197</v>
      </c>
      <c r="S43" s="171">
        <v>1.9607843137254902E-2</v>
      </c>
      <c r="T43" s="171">
        <v>0.11764705882352941</v>
      </c>
      <c r="U43" s="213">
        <v>0.28431372549019607</v>
      </c>
      <c r="V43" s="171">
        <v>0</v>
      </c>
      <c r="W43" s="171">
        <v>4.9019607843137254E-2</v>
      </c>
      <c r="X43" s="171">
        <v>4.9019607843137254E-3</v>
      </c>
      <c r="Y43" s="171">
        <v>5.8823529411764705E-2</v>
      </c>
      <c r="Z43" s="171">
        <v>4.9019607843137254E-3</v>
      </c>
      <c r="AA43" s="171">
        <v>6.8627450980392163E-2</v>
      </c>
      <c r="AB43" s="171">
        <v>9.8039215686274508E-3</v>
      </c>
      <c r="AC43" s="171">
        <v>0.39215686274509803</v>
      </c>
      <c r="AD43" s="213">
        <v>9.3137254901960786E-2</v>
      </c>
      <c r="AE43" s="215">
        <v>15401.5</v>
      </c>
      <c r="AF43" s="215"/>
      <c r="AG43" s="215"/>
      <c r="AH43" s="215"/>
      <c r="AI43" s="215">
        <v>15797.166666666666</v>
      </c>
      <c r="AJ43" s="215">
        <v>14399.3</v>
      </c>
      <c r="AK43" s="215">
        <v>13055.021276595744</v>
      </c>
      <c r="AL43" s="215">
        <v>17926.923076923078</v>
      </c>
      <c r="AM43" s="214">
        <v>11169.727272727272</v>
      </c>
      <c r="AN43" s="215">
        <v>14028.666666666666</v>
      </c>
      <c r="AO43" s="215">
        <v>25472</v>
      </c>
      <c r="AP43" s="215">
        <v>4826</v>
      </c>
      <c r="AQ43" s="215">
        <v>17176.25</v>
      </c>
      <c r="AR43" s="215">
        <v>12575.166666666666</v>
      </c>
      <c r="AS43" s="215">
        <v>10344.727272727272</v>
      </c>
      <c r="AT43" s="215">
        <v>11406.809523809523</v>
      </c>
      <c r="AU43" s="215">
        <v>15065.875</v>
      </c>
      <c r="AV43" s="214">
        <v>11390.655172413793</v>
      </c>
    </row>
    <row r="44" spans="1:48">
      <c r="A44">
        <v>43</v>
      </c>
      <c r="B44">
        <v>33</v>
      </c>
      <c r="C44" s="169" t="s">
        <v>60</v>
      </c>
      <c r="D44" s="206" t="s">
        <v>187</v>
      </c>
      <c r="E44">
        <v>0</v>
      </c>
      <c r="F44" s="171">
        <v>0.30392156862745096</v>
      </c>
      <c r="G44" s="171">
        <v>0.43999999999999878</v>
      </c>
      <c r="H44" s="172">
        <v>18552.435483870966</v>
      </c>
      <c r="I44" t="s">
        <v>187</v>
      </c>
      <c r="J44">
        <v>3</v>
      </c>
      <c r="K44">
        <v>1</v>
      </c>
      <c r="M44" s="171">
        <v>1.9607843137254902E-2</v>
      </c>
      <c r="N44" s="171">
        <v>9.3137254901960786E-2</v>
      </c>
      <c r="O44" s="171">
        <v>0.26470588235294118</v>
      </c>
      <c r="P44" s="171">
        <v>6.3725490196078427E-2</v>
      </c>
      <c r="Q44" s="171">
        <v>1.9607843137254902E-2</v>
      </c>
      <c r="R44" s="171">
        <v>4.9019607843137254E-2</v>
      </c>
      <c r="S44" s="171">
        <v>0.15196078431372548</v>
      </c>
      <c r="T44" s="171">
        <v>3.4313725490196081E-2</v>
      </c>
      <c r="U44" s="213">
        <v>0.30392156862745096</v>
      </c>
      <c r="V44" s="171">
        <v>1.4705882352941176E-2</v>
      </c>
      <c r="W44" s="171">
        <v>0.48039215686274511</v>
      </c>
      <c r="X44" s="171">
        <v>4.9019607843137254E-3</v>
      </c>
      <c r="Y44" s="171">
        <v>3.9215686274509803E-2</v>
      </c>
      <c r="Z44" s="171">
        <v>4.9019607843137254E-3</v>
      </c>
      <c r="AA44" s="171">
        <v>0.10784313725490197</v>
      </c>
      <c r="AB44" s="171">
        <v>4.9019607843137254E-3</v>
      </c>
      <c r="AC44" s="171">
        <v>1.9607843137254902E-2</v>
      </c>
      <c r="AD44" s="213">
        <v>4.9019607843137254E-3</v>
      </c>
      <c r="AE44" s="215">
        <v>2579</v>
      </c>
      <c r="AF44" s="215">
        <v>18495.5</v>
      </c>
      <c r="AG44" s="215">
        <v>15338.542857142857</v>
      </c>
      <c r="AH44" s="215">
        <v>16005.0625</v>
      </c>
      <c r="AI44" s="215">
        <v>12951.333333333334</v>
      </c>
      <c r="AJ44" s="215">
        <v>26903.200000000001</v>
      </c>
      <c r="AK44" s="215">
        <v>21371.666666666668</v>
      </c>
      <c r="AL44" s="215">
        <v>14997.5</v>
      </c>
      <c r="AM44" s="214">
        <v>19381.847457627118</v>
      </c>
      <c r="AN44" s="215">
        <v>4013</v>
      </c>
      <c r="AO44" s="215">
        <v>18495.5</v>
      </c>
      <c r="AP44" s="215">
        <v>12853.685185185184</v>
      </c>
      <c r="AQ44" s="215">
        <v>14803.645161290322</v>
      </c>
      <c r="AR44" s="215">
        <v>11793.947368421053</v>
      </c>
      <c r="AS44" s="215">
        <v>16609.599999999999</v>
      </c>
      <c r="AT44" s="215">
        <v>13746.307692307691</v>
      </c>
      <c r="AU44" s="215">
        <v>10204</v>
      </c>
      <c r="AV44" s="214">
        <v>18552.435483870966</v>
      </c>
    </row>
    <row r="45" spans="1:48">
      <c r="A45">
        <v>44</v>
      </c>
      <c r="B45">
        <v>34</v>
      </c>
      <c r="C45" s="169" t="s">
        <v>71</v>
      </c>
      <c r="D45" s="206" t="s">
        <v>187</v>
      </c>
      <c r="E45">
        <v>0</v>
      </c>
      <c r="F45" s="171">
        <v>0.30392156862745096</v>
      </c>
      <c r="G45" s="171">
        <v>0.43999999999999878</v>
      </c>
      <c r="H45" s="172">
        <v>20822.83870967742</v>
      </c>
      <c r="I45" t="s">
        <v>187</v>
      </c>
      <c r="J45">
        <v>3</v>
      </c>
      <c r="K45">
        <v>1</v>
      </c>
      <c r="M45" s="171">
        <v>3.4313725490196081E-2</v>
      </c>
      <c r="N45" s="171">
        <v>0.10294117647058823</v>
      </c>
      <c r="O45" s="171">
        <v>0.18137254901960784</v>
      </c>
      <c r="P45" s="171">
        <v>4.4117647058823532E-2</v>
      </c>
      <c r="Q45" s="171">
        <v>2.4509803921568627E-2</v>
      </c>
      <c r="R45" s="171">
        <v>6.8627450980392163E-2</v>
      </c>
      <c r="S45" s="171">
        <v>0.20588235294117646</v>
      </c>
      <c r="T45" s="171">
        <v>3.4313725490196081E-2</v>
      </c>
      <c r="U45" s="213">
        <v>0.30392156862745096</v>
      </c>
      <c r="V45" s="171">
        <v>1.9607843137254902E-2</v>
      </c>
      <c r="W45" s="171">
        <v>0.13725490196078433</v>
      </c>
      <c r="X45" s="171">
        <v>0</v>
      </c>
      <c r="Y45" s="171">
        <v>1.4705882352941176E-2</v>
      </c>
      <c r="Z45" s="171">
        <v>2.9411764705882353E-2</v>
      </c>
      <c r="AA45" s="171">
        <v>0.40196078431372551</v>
      </c>
      <c r="AB45" s="171">
        <v>0</v>
      </c>
      <c r="AC45" s="171">
        <v>2.4509803921568627E-2</v>
      </c>
      <c r="AD45" s="213">
        <v>5.3921568627450983E-2</v>
      </c>
      <c r="AE45" s="215">
        <v>9100</v>
      </c>
      <c r="AF45" s="215">
        <v>27682.666666666668</v>
      </c>
      <c r="AG45" s="215">
        <v>17476.36842105263</v>
      </c>
      <c r="AH45" s="215">
        <v>18016.068965517243</v>
      </c>
      <c r="AI45" s="215">
        <v>29880.6</v>
      </c>
      <c r="AJ45" s="215">
        <v>12445.375</v>
      </c>
      <c r="AK45" s="215">
        <v>11853.8</v>
      </c>
      <c r="AL45" s="215">
        <v>14679.2</v>
      </c>
      <c r="AM45" s="214">
        <v>21707.745762711864</v>
      </c>
      <c r="AN45" s="215">
        <v>6058.7142857142853</v>
      </c>
      <c r="AO45" s="215">
        <v>17313.8</v>
      </c>
      <c r="AP45" s="215">
        <v>13820.081081081082</v>
      </c>
      <c r="AQ45" s="215">
        <v>16324.261904761905</v>
      </c>
      <c r="AR45" s="215">
        <v>22474.571428571428</v>
      </c>
      <c r="AS45" s="215">
        <v>15945.071428571429</v>
      </c>
      <c r="AT45" s="215">
        <v>10805.222222222223</v>
      </c>
      <c r="AU45" s="215">
        <v>10880</v>
      </c>
      <c r="AV45" s="214">
        <v>20822.83870967742</v>
      </c>
    </row>
    <row r="46" spans="1:48">
      <c r="A46">
        <v>45</v>
      </c>
      <c r="B46">
        <v>35</v>
      </c>
      <c r="C46" s="169" t="s">
        <v>73</v>
      </c>
      <c r="D46" s="206" t="s">
        <v>187</v>
      </c>
      <c r="E46">
        <v>0</v>
      </c>
      <c r="F46" s="171">
        <v>0.48039215686274511</v>
      </c>
      <c r="G46" s="171">
        <v>0.76000000000000023</v>
      </c>
      <c r="H46" s="172">
        <v>15541.744897959185</v>
      </c>
      <c r="I46" t="s">
        <v>187</v>
      </c>
      <c r="J46">
        <v>1</v>
      </c>
      <c r="K46">
        <v>1</v>
      </c>
      <c r="L46" t="s">
        <v>507</v>
      </c>
      <c r="M46" s="171">
        <v>4.4117647058823532E-2</v>
      </c>
      <c r="N46" s="171">
        <v>7.8431372549019607E-2</v>
      </c>
      <c r="O46" s="171">
        <v>0.12254901960784313</v>
      </c>
      <c r="P46" s="171">
        <v>4.4117647058823532E-2</v>
      </c>
      <c r="Q46" s="171">
        <v>2.4509803921568627E-2</v>
      </c>
      <c r="R46" s="171">
        <v>3.9215686274509803E-2</v>
      </c>
      <c r="S46" s="171">
        <v>0.11274509803921569</v>
      </c>
      <c r="T46" s="171">
        <v>5.3921568627450983E-2</v>
      </c>
      <c r="U46" s="213">
        <v>0.48039215686274511</v>
      </c>
      <c r="V46" s="171">
        <v>4.9019607843137254E-3</v>
      </c>
      <c r="W46" s="171">
        <v>0.25980392156862747</v>
      </c>
      <c r="X46" s="171">
        <v>9.8039215686274508E-3</v>
      </c>
      <c r="Y46" s="171">
        <v>4.9019607843137254E-2</v>
      </c>
      <c r="Z46" s="171">
        <v>4.9019607843137254E-3</v>
      </c>
      <c r="AA46" s="171">
        <v>0.15196078431372548</v>
      </c>
      <c r="AB46" s="171">
        <v>1.4705882352941176E-2</v>
      </c>
      <c r="AC46" s="171">
        <v>2.9411764705882353E-2</v>
      </c>
      <c r="AD46" s="213">
        <v>0.15686274509803921</v>
      </c>
      <c r="AE46" s="215">
        <v>37347</v>
      </c>
      <c r="AF46" s="215">
        <v>13022</v>
      </c>
      <c r="AG46" s="215">
        <v>10526.857142857143</v>
      </c>
      <c r="AH46" s="215">
        <v>20130.666666666668</v>
      </c>
      <c r="AI46" s="215">
        <v>17309.571428571428</v>
      </c>
      <c r="AJ46" s="215">
        <v>43800.5</v>
      </c>
      <c r="AK46" s="215">
        <v>11925.75</v>
      </c>
      <c r="AL46" s="215">
        <v>6796.2</v>
      </c>
      <c r="AM46" s="214">
        <v>15356.532608695652</v>
      </c>
      <c r="AN46" s="215">
        <v>14001.777777777777</v>
      </c>
      <c r="AO46" s="215">
        <v>8421.6</v>
      </c>
      <c r="AP46" s="215">
        <v>12437.8</v>
      </c>
      <c r="AQ46" s="215">
        <v>15641.869565217392</v>
      </c>
      <c r="AR46" s="215">
        <v>9994.0625</v>
      </c>
      <c r="AS46" s="215">
        <v>16901.5</v>
      </c>
      <c r="AT46" s="215">
        <v>11098.333333333334</v>
      </c>
      <c r="AU46" s="215">
        <v>7594.636363636364</v>
      </c>
      <c r="AV46" s="214">
        <v>15541.744897959185</v>
      </c>
    </row>
    <row r="47" spans="1:48">
      <c r="A47">
        <v>46</v>
      </c>
      <c r="B47">
        <v>36</v>
      </c>
      <c r="C47" s="169" t="s">
        <v>54</v>
      </c>
      <c r="D47" s="206" t="s">
        <v>187</v>
      </c>
      <c r="E47">
        <v>0</v>
      </c>
      <c r="F47" s="171">
        <v>0.44607843137254904</v>
      </c>
      <c r="G47" s="171">
        <v>0.65999999999999748</v>
      </c>
      <c r="H47" s="172">
        <v>15300.296703296703</v>
      </c>
      <c r="I47" t="s">
        <v>187</v>
      </c>
      <c r="J47">
        <v>1</v>
      </c>
      <c r="K47">
        <v>1</v>
      </c>
      <c r="M47" s="171">
        <v>3.4313725490196081E-2</v>
      </c>
      <c r="N47" s="171">
        <v>4.9019607843137254E-2</v>
      </c>
      <c r="O47" s="171">
        <v>0.17647058823529413</v>
      </c>
      <c r="P47" s="171">
        <v>6.3725490196078427E-2</v>
      </c>
      <c r="Q47" s="171">
        <v>3.4313725490196081E-2</v>
      </c>
      <c r="R47" s="171">
        <v>5.3921568627450983E-2</v>
      </c>
      <c r="S47" s="171">
        <v>9.3137254901960786E-2</v>
      </c>
      <c r="T47" s="171">
        <v>4.9019607843137254E-2</v>
      </c>
      <c r="U47" s="213">
        <v>0.44607843137254904</v>
      </c>
      <c r="V47" s="171">
        <v>4.9019607843137254E-3</v>
      </c>
      <c r="W47" s="171">
        <v>0.25980392156862747</v>
      </c>
      <c r="X47" s="171">
        <v>9.8039215686274508E-3</v>
      </c>
      <c r="Y47" s="171">
        <v>2.9411764705882353E-2</v>
      </c>
      <c r="Z47" s="171">
        <v>1.9607843137254902E-2</v>
      </c>
      <c r="AA47" s="171">
        <v>0.27941176470588236</v>
      </c>
      <c r="AB47" s="171">
        <v>4.9019607843137254E-3</v>
      </c>
      <c r="AC47" s="171">
        <v>2.9411764705882353E-2</v>
      </c>
      <c r="AD47" s="213">
        <v>4.4117647058823532E-2</v>
      </c>
      <c r="AE47" s="215"/>
      <c r="AF47" s="215"/>
      <c r="AG47" s="215">
        <v>12030.277777777777</v>
      </c>
      <c r="AH47" s="215">
        <v>18285.166666666668</v>
      </c>
      <c r="AI47" s="215">
        <v>21104.833333333332</v>
      </c>
      <c r="AJ47" s="215">
        <v>18785.400000000001</v>
      </c>
      <c r="AK47" s="215">
        <v>12312.4</v>
      </c>
      <c r="AL47" s="215">
        <v>16559.75</v>
      </c>
      <c r="AM47" s="214">
        <v>15376.056179775282</v>
      </c>
      <c r="AN47" s="215">
        <v>8882.1428571428569</v>
      </c>
      <c r="AO47" s="215">
        <v>6810.4285714285716</v>
      </c>
      <c r="AP47" s="215">
        <v>10218.555555555555</v>
      </c>
      <c r="AQ47" s="215">
        <v>14800.78947368421</v>
      </c>
      <c r="AR47" s="215">
        <v>14537.9</v>
      </c>
      <c r="AS47" s="215">
        <v>14642.181818181818</v>
      </c>
      <c r="AT47" s="215">
        <v>9881.1538461538457</v>
      </c>
      <c r="AU47" s="215">
        <v>11601.7</v>
      </c>
      <c r="AV47" s="214">
        <v>15300.296703296703</v>
      </c>
    </row>
    <row r="48" spans="1:48">
      <c r="A48">
        <v>47</v>
      </c>
      <c r="B48">
        <v>37</v>
      </c>
      <c r="C48" s="169" t="s">
        <v>69</v>
      </c>
      <c r="D48" s="206" t="s">
        <v>187</v>
      </c>
      <c r="E48">
        <v>0</v>
      </c>
      <c r="F48" s="171">
        <v>0.3235294117647059</v>
      </c>
      <c r="G48" s="171">
        <v>0.28000000000000075</v>
      </c>
      <c r="H48" s="172">
        <v>19871.651515151516</v>
      </c>
      <c r="I48" t="s">
        <v>187</v>
      </c>
      <c r="J48">
        <v>3</v>
      </c>
      <c r="K48">
        <v>1</v>
      </c>
      <c r="M48" s="171">
        <v>1.4705882352941176E-2</v>
      </c>
      <c r="N48" s="171">
        <v>0.13235294117647059</v>
      </c>
      <c r="O48" s="171">
        <v>0.17156862745098039</v>
      </c>
      <c r="P48" s="171">
        <v>8.8235294117647065E-2</v>
      </c>
      <c r="Q48" s="171">
        <v>0</v>
      </c>
      <c r="R48" s="171">
        <v>6.3725490196078427E-2</v>
      </c>
      <c r="S48" s="171">
        <v>5.8823529411764705E-2</v>
      </c>
      <c r="T48" s="171">
        <v>0.14705882352941177</v>
      </c>
      <c r="U48" s="213">
        <v>0.3235294117647059</v>
      </c>
      <c r="V48" s="171">
        <v>4.9019607843137254E-3</v>
      </c>
      <c r="W48" s="171">
        <v>5.8823529411764705E-2</v>
      </c>
      <c r="X48" s="171">
        <v>0.10784313725490197</v>
      </c>
      <c r="Y48" s="171">
        <v>0.23529411764705882</v>
      </c>
      <c r="Z48" s="171">
        <v>4.9019607843137254E-3</v>
      </c>
      <c r="AA48" s="171">
        <v>1.9607843137254902E-2</v>
      </c>
      <c r="AB48" s="171">
        <v>3.4313725490196081E-2</v>
      </c>
      <c r="AC48" s="171">
        <v>7.8431372549019607E-2</v>
      </c>
      <c r="AD48" s="213">
        <v>0.13725490196078433</v>
      </c>
      <c r="AE48" s="215"/>
      <c r="AF48" s="215"/>
      <c r="AG48" s="215">
        <v>19236.388888888891</v>
      </c>
      <c r="AH48" s="215">
        <v>22987.200000000001</v>
      </c>
      <c r="AI48" s="215">
        <v>16680</v>
      </c>
      <c r="AJ48" s="215">
        <v>13182.666666666666</v>
      </c>
      <c r="AK48" s="215">
        <v>19284.214285714286</v>
      </c>
      <c r="AL48" s="215">
        <v>23875.200000000001</v>
      </c>
      <c r="AM48" s="214">
        <v>19643.269841269841</v>
      </c>
      <c r="AN48" s="215">
        <v>1502.6666666666667</v>
      </c>
      <c r="AO48" s="215"/>
      <c r="AP48" s="215">
        <v>15935.142857142857</v>
      </c>
      <c r="AQ48" s="215">
        <v>17042.75</v>
      </c>
      <c r="AR48" s="215">
        <v>13136.740740740741</v>
      </c>
      <c r="AS48" s="215">
        <v>10206.538461538461</v>
      </c>
      <c r="AT48" s="215">
        <v>15368.5</v>
      </c>
      <c r="AU48" s="215">
        <v>19390.099999999999</v>
      </c>
      <c r="AV48" s="214">
        <v>19871.651515151516</v>
      </c>
    </row>
    <row r="49" spans="1:48">
      <c r="A49">
        <v>48</v>
      </c>
      <c r="B49">
        <v>38</v>
      </c>
      <c r="C49" s="169" t="s">
        <v>68</v>
      </c>
      <c r="D49" s="206" t="s">
        <v>187</v>
      </c>
      <c r="E49">
        <v>0</v>
      </c>
      <c r="F49" s="171">
        <v>0.24509803921568626</v>
      </c>
      <c r="G49" s="171">
        <v>0.46999999999999914</v>
      </c>
      <c r="H49" s="172">
        <v>15790.46</v>
      </c>
      <c r="I49" t="s">
        <v>187</v>
      </c>
      <c r="J49">
        <v>3</v>
      </c>
      <c r="K49">
        <v>1</v>
      </c>
      <c r="M49" s="171">
        <v>3.4313725490196081E-2</v>
      </c>
      <c r="N49" s="171">
        <v>8.3333333333333329E-2</v>
      </c>
      <c r="O49" s="171">
        <v>6.8627450980392163E-2</v>
      </c>
      <c r="P49" s="171">
        <v>9.3137254901960786E-2</v>
      </c>
      <c r="Q49" s="171">
        <v>2.4509803921568627E-2</v>
      </c>
      <c r="R49" s="171">
        <v>0.18137254901960784</v>
      </c>
      <c r="S49" s="171">
        <v>4.4117647058823532E-2</v>
      </c>
      <c r="T49" s="171">
        <v>0.22549019607843138</v>
      </c>
      <c r="U49" s="213">
        <v>0.24509803921568626</v>
      </c>
      <c r="V49" s="171">
        <v>0</v>
      </c>
      <c r="W49" s="171">
        <v>2.4509803921568627E-2</v>
      </c>
      <c r="X49" s="171">
        <v>5.8823529411764705E-2</v>
      </c>
      <c r="Y49" s="171">
        <v>8.8235294117647065E-2</v>
      </c>
      <c r="Z49" s="171">
        <v>4.9019607843137254E-3</v>
      </c>
      <c r="AA49" s="171">
        <v>5.8823529411764705E-2</v>
      </c>
      <c r="AB49" s="171">
        <v>0.17647058823529413</v>
      </c>
      <c r="AC49" s="171">
        <v>7.8431372549019607E-2</v>
      </c>
      <c r="AD49" s="213">
        <v>0.19117647058823528</v>
      </c>
      <c r="AE49" s="215">
        <v>16358.666666666666</v>
      </c>
      <c r="AF49" s="215">
        <v>5154</v>
      </c>
      <c r="AG49" s="215">
        <v>10219.75</v>
      </c>
      <c r="AH49" s="215">
        <v>20254.75</v>
      </c>
      <c r="AI49" s="215">
        <v>9867.875</v>
      </c>
      <c r="AJ49" s="215">
        <v>29077.200000000001</v>
      </c>
      <c r="AK49" s="215">
        <v>23527</v>
      </c>
      <c r="AL49" s="215">
        <v>22425.264705882353</v>
      </c>
      <c r="AM49" s="214">
        <v>16274.808510638299</v>
      </c>
      <c r="AN49" s="215">
        <v>11748.285714285714</v>
      </c>
      <c r="AO49" s="215">
        <v>9226</v>
      </c>
      <c r="AP49" s="215">
        <v>7637.7142857142853</v>
      </c>
      <c r="AQ49" s="215">
        <v>12494.666666666666</v>
      </c>
      <c r="AR49" s="215">
        <v>12064.941176470587</v>
      </c>
      <c r="AS49" s="215">
        <v>23625.783783783783</v>
      </c>
      <c r="AT49" s="215">
        <v>15703.052631578947</v>
      </c>
      <c r="AU49" s="215">
        <v>19149</v>
      </c>
      <c r="AV49" s="214">
        <v>15790.46</v>
      </c>
    </row>
    <row r="50" spans="1:48">
      <c r="A50">
        <v>49</v>
      </c>
      <c r="B50">
        <v>39</v>
      </c>
      <c r="C50" s="169" t="s">
        <v>64</v>
      </c>
      <c r="D50" s="206" t="s">
        <v>187</v>
      </c>
      <c r="E50">
        <v>0</v>
      </c>
      <c r="F50" s="171">
        <v>0.29901960784313725</v>
      </c>
      <c r="G50" s="171">
        <v>0.4899999999999986</v>
      </c>
      <c r="H50" s="172">
        <v>16710.049180327867</v>
      </c>
      <c r="I50" t="s">
        <v>187</v>
      </c>
      <c r="J50">
        <v>3</v>
      </c>
      <c r="K50">
        <v>1</v>
      </c>
      <c r="M50" s="171">
        <v>2.9411764705882353E-2</v>
      </c>
      <c r="N50" s="171">
        <v>0.11274509803921569</v>
      </c>
      <c r="O50" s="171">
        <v>7.3529411764705885E-2</v>
      </c>
      <c r="P50" s="171">
        <v>9.8039215686274508E-2</v>
      </c>
      <c r="Q50" s="171">
        <v>9.8039215686274508E-3</v>
      </c>
      <c r="R50" s="171">
        <v>9.8039215686274508E-2</v>
      </c>
      <c r="S50" s="171">
        <v>7.8431372549019607E-2</v>
      </c>
      <c r="T50" s="171">
        <v>0.20098039215686275</v>
      </c>
      <c r="U50" s="213">
        <v>0.29901960784313725</v>
      </c>
      <c r="V50" s="171">
        <v>0</v>
      </c>
      <c r="W50" s="171">
        <v>3.4313725490196081E-2</v>
      </c>
      <c r="X50" s="171">
        <v>8.3333333333333329E-2</v>
      </c>
      <c r="Y50" s="171">
        <v>0.20588235294117646</v>
      </c>
      <c r="Z50" s="171">
        <v>4.9019607843137254E-3</v>
      </c>
      <c r="AA50" s="171">
        <v>5.8823529411764705E-2</v>
      </c>
      <c r="AB50" s="171">
        <v>0.12254901960784313</v>
      </c>
      <c r="AC50" s="171">
        <v>5.8823529411764705E-2</v>
      </c>
      <c r="AD50" s="213">
        <v>0.11274509803921569</v>
      </c>
      <c r="AE50" s="215">
        <v>25411</v>
      </c>
      <c r="AF50" s="215"/>
      <c r="AG50" s="215">
        <v>26447.571428571428</v>
      </c>
      <c r="AH50" s="215">
        <v>26042.666666666668</v>
      </c>
      <c r="AI50" s="215">
        <v>35026.818181818184</v>
      </c>
      <c r="AJ50" s="215">
        <v>12128.545454545454</v>
      </c>
      <c r="AK50" s="215">
        <v>17015.692307692309</v>
      </c>
      <c r="AL50" s="215">
        <v>20164.448275862069</v>
      </c>
      <c r="AM50" s="214">
        <v>17471.224137931036</v>
      </c>
      <c r="AN50" s="215">
        <v>8709</v>
      </c>
      <c r="AO50" s="215">
        <v>1656.5</v>
      </c>
      <c r="AP50" s="215">
        <v>19032.666666666668</v>
      </c>
      <c r="AQ50" s="215">
        <v>21926.4375</v>
      </c>
      <c r="AR50" s="215">
        <v>20261.391304347828</v>
      </c>
      <c r="AS50" s="215">
        <v>15156.85</v>
      </c>
      <c r="AT50" s="215">
        <v>14175.05</v>
      </c>
      <c r="AU50" s="215">
        <v>17656.878048780487</v>
      </c>
      <c r="AV50" s="214">
        <v>16710.049180327867</v>
      </c>
    </row>
    <row r="51" spans="1:48">
      <c r="A51">
        <v>50</v>
      </c>
      <c r="B51">
        <v>40</v>
      </c>
      <c r="C51" s="169" t="s">
        <v>70</v>
      </c>
      <c r="D51" s="206" t="s">
        <v>187</v>
      </c>
      <c r="E51">
        <v>0</v>
      </c>
      <c r="F51" s="171">
        <v>0.27941176470588236</v>
      </c>
      <c r="G51" s="171">
        <v>0.56999999999999706</v>
      </c>
      <c r="H51" s="172">
        <v>19860.473684210527</v>
      </c>
      <c r="I51" t="s">
        <v>187</v>
      </c>
      <c r="J51">
        <v>3</v>
      </c>
      <c r="K51">
        <v>1</v>
      </c>
      <c r="M51" s="171">
        <v>1.4705882352941176E-2</v>
      </c>
      <c r="N51" s="171">
        <v>0.11274509803921569</v>
      </c>
      <c r="O51" s="171">
        <v>9.3137254901960786E-2</v>
      </c>
      <c r="P51" s="171">
        <v>0.15686274509803921</v>
      </c>
      <c r="Q51" s="171">
        <v>4.9019607843137254E-3</v>
      </c>
      <c r="R51" s="171">
        <v>7.3529411764705885E-2</v>
      </c>
      <c r="S51" s="171">
        <v>6.8627450980392163E-2</v>
      </c>
      <c r="T51" s="171">
        <v>0.19607843137254902</v>
      </c>
      <c r="U51" s="213">
        <v>0.27941176470588236</v>
      </c>
      <c r="V51" s="171">
        <v>0</v>
      </c>
      <c r="W51" s="171">
        <v>4.4117647058823532E-2</v>
      </c>
      <c r="X51" s="171">
        <v>9.8039215686274508E-2</v>
      </c>
      <c r="Y51" s="171">
        <v>0.18137254901960784</v>
      </c>
      <c r="Z51" s="171">
        <v>9.8039215686274508E-3</v>
      </c>
      <c r="AA51" s="171">
        <v>2.4509803921568627E-2</v>
      </c>
      <c r="AB51" s="171">
        <v>7.8431372549019607E-2</v>
      </c>
      <c r="AC51" s="171">
        <v>5.8823529411764705E-2</v>
      </c>
      <c r="AD51" s="213">
        <v>0.18627450980392157</v>
      </c>
      <c r="AE51" s="215">
        <v>6196.5</v>
      </c>
      <c r="AF51" s="215"/>
      <c r="AG51" s="215">
        <v>24009.333333333332</v>
      </c>
      <c r="AH51" s="215">
        <v>38546</v>
      </c>
      <c r="AI51" s="215">
        <v>18021.5</v>
      </c>
      <c r="AJ51" s="215">
        <v>20632.571428571428</v>
      </c>
      <c r="AK51" s="215">
        <v>18403.772727272728</v>
      </c>
      <c r="AL51" s="215">
        <v>25590.111111111109</v>
      </c>
      <c r="AM51" s="214">
        <v>19953.727272727272</v>
      </c>
      <c r="AN51" s="215">
        <v>6792</v>
      </c>
      <c r="AO51" s="215">
        <v>2089</v>
      </c>
      <c r="AP51" s="215">
        <v>20143</v>
      </c>
      <c r="AQ51" s="215">
        <v>25197.5</v>
      </c>
      <c r="AR51" s="215">
        <v>15587.565217391304</v>
      </c>
      <c r="AS51" s="215">
        <v>16659.599999999999</v>
      </c>
      <c r="AT51" s="215">
        <v>16119.4375</v>
      </c>
      <c r="AU51" s="215">
        <v>21198.799999999999</v>
      </c>
      <c r="AV51" s="214">
        <v>19860.473684210527</v>
      </c>
    </row>
    <row r="52" spans="1:48">
      <c r="A52">
        <v>51</v>
      </c>
      <c r="B52">
        <v>51</v>
      </c>
      <c r="C52" s="169" t="s">
        <v>84</v>
      </c>
      <c r="D52" s="206" t="s">
        <v>187</v>
      </c>
      <c r="E52">
        <v>0</v>
      </c>
      <c r="F52" s="171">
        <v>0.12745098039215685</v>
      </c>
      <c r="G52" s="171">
        <v>0.20000000000000021</v>
      </c>
      <c r="H52" s="172">
        <v>12463.23076923077</v>
      </c>
      <c r="I52" t="s">
        <v>187</v>
      </c>
      <c r="J52">
        <v>2</v>
      </c>
      <c r="K52">
        <v>6</v>
      </c>
      <c r="M52" s="171">
        <v>3.4313725490196081E-2</v>
      </c>
      <c r="N52" s="171">
        <v>0.22549019607843138</v>
      </c>
      <c r="O52" s="171">
        <v>3.9215686274509803E-2</v>
      </c>
      <c r="P52" s="171">
        <v>0.26470588235294118</v>
      </c>
      <c r="Q52" s="171">
        <v>2.9411764705882353E-2</v>
      </c>
      <c r="R52" s="171">
        <v>7.8431372549019607E-2</v>
      </c>
      <c r="S52" s="171">
        <v>5.8823529411764705E-2</v>
      </c>
      <c r="T52" s="171">
        <v>0.14215686274509803</v>
      </c>
      <c r="U52" s="213">
        <v>0.12745098039215685</v>
      </c>
      <c r="V52" s="171">
        <v>4.9019607843137254E-3</v>
      </c>
      <c r="W52" s="171">
        <v>9.8039215686274508E-2</v>
      </c>
      <c r="X52" s="171">
        <v>2.9411764705882353E-2</v>
      </c>
      <c r="Y52" s="171">
        <v>0.22549019607843138</v>
      </c>
      <c r="Z52" s="171">
        <v>0</v>
      </c>
      <c r="AA52" s="171">
        <v>7.8431372549019607E-2</v>
      </c>
      <c r="AB52" s="171">
        <v>1.9607843137254902E-2</v>
      </c>
      <c r="AC52" s="171">
        <v>9.8039215686274508E-2</v>
      </c>
      <c r="AD52" s="213">
        <v>0.12745098039215685</v>
      </c>
      <c r="AE52" s="215">
        <v>5337</v>
      </c>
      <c r="AF52" s="215">
        <v>5026</v>
      </c>
      <c r="AG52" s="215">
        <v>23045</v>
      </c>
      <c r="AH52" s="215">
        <v>15322.25</v>
      </c>
      <c r="AI52" s="215">
        <v>15562.53125</v>
      </c>
      <c r="AJ52" s="215">
        <v>23049.75</v>
      </c>
      <c r="AK52" s="215">
        <v>16096.304347826086</v>
      </c>
      <c r="AL52" s="215">
        <v>19335.476190476191</v>
      </c>
      <c r="AM52" s="214">
        <v>13435.047619047618</v>
      </c>
      <c r="AN52" s="215">
        <v>5577.7142857142853</v>
      </c>
      <c r="AO52" s="215">
        <v>5201.833333333333</v>
      </c>
      <c r="AP52" s="215">
        <v>13108</v>
      </c>
      <c r="AQ52" s="215">
        <v>15133.166666666666</v>
      </c>
      <c r="AR52" s="215">
        <v>13481.760869565218</v>
      </c>
      <c r="AS52" s="215">
        <v>17774.9375</v>
      </c>
      <c r="AT52" s="215">
        <v>14620.259259259259</v>
      </c>
      <c r="AU52" s="215">
        <v>17317.03448275862</v>
      </c>
      <c r="AV52" s="214">
        <v>12463.23076923077</v>
      </c>
    </row>
    <row r="53" spans="1:48">
      <c r="A53">
        <v>52</v>
      </c>
      <c r="B53">
        <v>52</v>
      </c>
      <c r="C53" s="169" t="s">
        <v>80</v>
      </c>
      <c r="D53" s="206" t="s">
        <v>187</v>
      </c>
      <c r="E53">
        <v>0</v>
      </c>
      <c r="F53" s="171">
        <v>0.10784313725490197</v>
      </c>
      <c r="G53" s="171">
        <v>0.12999999999999981</v>
      </c>
      <c r="H53" s="172">
        <v>18614.409090909092</v>
      </c>
      <c r="I53" t="s">
        <v>187</v>
      </c>
      <c r="J53">
        <v>2</v>
      </c>
      <c r="K53">
        <v>2</v>
      </c>
      <c r="M53" s="171">
        <v>2.4509803921568627E-2</v>
      </c>
      <c r="N53" s="171">
        <v>0.11274509803921569</v>
      </c>
      <c r="O53" s="171">
        <v>3.4313725490196081E-2</v>
      </c>
      <c r="P53" s="171">
        <v>0.12745098039215685</v>
      </c>
      <c r="Q53" s="171">
        <v>2.4509803921568627E-2</v>
      </c>
      <c r="R53" s="171">
        <v>9.8039215686274508E-2</v>
      </c>
      <c r="S53" s="171">
        <v>3.9215686274509803E-2</v>
      </c>
      <c r="T53" s="171">
        <v>0.43137254901960786</v>
      </c>
      <c r="U53" s="213">
        <v>0.10784313725490197</v>
      </c>
      <c r="V53" s="171">
        <v>1.9607843137254902E-2</v>
      </c>
      <c r="W53" s="171">
        <v>7.3529411764705885E-2</v>
      </c>
      <c r="X53" s="171">
        <v>1.4705882352941176E-2</v>
      </c>
      <c r="Y53" s="171">
        <v>8.3333333333333329E-2</v>
      </c>
      <c r="Z53" s="171">
        <v>4.9019607843137254E-3</v>
      </c>
      <c r="AA53" s="171">
        <v>4.4117647058823532E-2</v>
      </c>
      <c r="AB53" s="171">
        <v>1.4705882352941176E-2</v>
      </c>
      <c r="AC53" s="171">
        <v>0.35784313725490197</v>
      </c>
      <c r="AD53" s="213">
        <v>6.8627450980392163E-2</v>
      </c>
      <c r="AE53" s="215"/>
      <c r="AF53" s="215">
        <v>12192</v>
      </c>
      <c r="AG53" s="215">
        <v>2031</v>
      </c>
      <c r="AH53" s="215">
        <v>11562.5</v>
      </c>
      <c r="AI53" s="215">
        <v>17444.3</v>
      </c>
      <c r="AJ53" s="215">
        <v>17424.785714285714</v>
      </c>
      <c r="AK53" s="215">
        <v>10607.083333333334</v>
      </c>
      <c r="AL53" s="215">
        <v>15195.05</v>
      </c>
      <c r="AM53" s="214">
        <v>19879.842105263157</v>
      </c>
      <c r="AN53" s="215">
        <v>3678.8</v>
      </c>
      <c r="AO53" s="215">
        <v>4365.2</v>
      </c>
      <c r="AP53" s="215">
        <v>3891.5714285714284</v>
      </c>
      <c r="AQ53" s="215">
        <v>13531</v>
      </c>
      <c r="AR53" s="215">
        <v>14037.91304347826</v>
      </c>
      <c r="AS53" s="215">
        <v>14233.5</v>
      </c>
      <c r="AT53" s="215">
        <v>11142.076923076924</v>
      </c>
      <c r="AU53" s="215">
        <v>15378.329545454546</v>
      </c>
      <c r="AV53" s="214">
        <v>18614.409090909092</v>
      </c>
    </row>
    <row r="54" spans="1:48">
      <c r="A54">
        <v>53</v>
      </c>
      <c r="B54">
        <v>57</v>
      </c>
      <c r="C54" s="169" t="s">
        <v>49</v>
      </c>
      <c r="D54" s="206" t="s">
        <v>187</v>
      </c>
      <c r="E54">
        <v>0</v>
      </c>
      <c r="F54" s="171">
        <v>0.24019607843137256</v>
      </c>
      <c r="G54" s="171">
        <v>0.3599999999999996</v>
      </c>
      <c r="H54" s="172">
        <v>18043.938775510203</v>
      </c>
      <c r="I54" t="s">
        <v>187</v>
      </c>
      <c r="J54">
        <v>3</v>
      </c>
      <c r="K54" t="s">
        <v>302</v>
      </c>
      <c r="M54" s="171">
        <v>2.9411764705882353E-2</v>
      </c>
      <c r="N54" s="171">
        <v>0.22058823529411764</v>
      </c>
      <c r="O54" s="171">
        <v>1.9607843137254902E-2</v>
      </c>
      <c r="P54" s="171">
        <v>0.20098039215686275</v>
      </c>
      <c r="Q54" s="171">
        <v>1.9607843137254902E-2</v>
      </c>
      <c r="R54" s="171">
        <v>9.3137254901960786E-2</v>
      </c>
      <c r="S54" s="171">
        <v>1.9607843137254902E-2</v>
      </c>
      <c r="T54" s="171">
        <v>0.15686274509803921</v>
      </c>
      <c r="U54" s="213">
        <v>0.24019607843137256</v>
      </c>
      <c r="V54" s="171">
        <v>1.4705882352941176E-2</v>
      </c>
      <c r="W54" s="171">
        <v>0.12745098039215685</v>
      </c>
      <c r="X54" s="171">
        <v>4.9019607843137254E-3</v>
      </c>
      <c r="Y54" s="171">
        <v>0.14215686274509803</v>
      </c>
      <c r="Z54" s="171">
        <v>4.9019607843137254E-3</v>
      </c>
      <c r="AA54" s="171">
        <v>4.4117647058823532E-2</v>
      </c>
      <c r="AB54" s="171">
        <v>4.9019607843137254E-3</v>
      </c>
      <c r="AC54" s="171">
        <v>0.10294117647058823</v>
      </c>
      <c r="AD54" s="213">
        <v>0.23529411764705882</v>
      </c>
      <c r="AE54" s="215">
        <v>2223</v>
      </c>
      <c r="AF54" s="215">
        <v>11482</v>
      </c>
      <c r="AG54" s="215">
        <v>7210</v>
      </c>
      <c r="AH54" s="215">
        <v>10788</v>
      </c>
      <c r="AI54" s="215">
        <v>14629.5</v>
      </c>
      <c r="AJ54" s="215">
        <v>19956.444444444445</v>
      </c>
      <c r="AK54" s="215">
        <v>18408.068965517243</v>
      </c>
      <c r="AL54" s="215">
        <v>19099</v>
      </c>
      <c r="AM54" s="214">
        <v>18349.916666666668</v>
      </c>
      <c r="AN54" s="215">
        <v>6055</v>
      </c>
      <c r="AO54" s="215">
        <v>8686.25</v>
      </c>
      <c r="AP54" s="215">
        <v>4068</v>
      </c>
      <c r="AQ54" s="215">
        <v>13322.25</v>
      </c>
      <c r="AR54" s="215">
        <v>13166.133333333333</v>
      </c>
      <c r="AS54" s="215">
        <v>15972.052631578947</v>
      </c>
      <c r="AT54" s="215">
        <v>16039.975609756097</v>
      </c>
      <c r="AU54" s="215">
        <v>16737.53125</v>
      </c>
      <c r="AV54" s="214">
        <v>18043.938775510203</v>
      </c>
    </row>
    <row r="55" spans="1:48">
      <c r="A55">
        <v>54</v>
      </c>
      <c r="B55">
        <v>58</v>
      </c>
      <c r="C55" s="169" t="s">
        <v>53</v>
      </c>
      <c r="D55" s="206" t="s">
        <v>187</v>
      </c>
      <c r="E55">
        <v>0</v>
      </c>
      <c r="F55" s="171">
        <v>0.19607843137254902</v>
      </c>
      <c r="G55" s="171">
        <v>0.31000000000000083</v>
      </c>
      <c r="H55" s="172">
        <v>12630.1</v>
      </c>
      <c r="I55" t="s">
        <v>187</v>
      </c>
      <c r="J55">
        <v>3</v>
      </c>
      <c r="K55">
        <v>1</v>
      </c>
      <c r="M55" s="171">
        <v>2.4509803921568627E-2</v>
      </c>
      <c r="N55" s="171">
        <v>0.11274509803921569</v>
      </c>
      <c r="O55" s="171">
        <v>4.4117647058823532E-2</v>
      </c>
      <c r="P55" s="171">
        <v>0.12254901960784313</v>
      </c>
      <c r="Q55" s="171">
        <v>4.9019607843137254E-3</v>
      </c>
      <c r="R55" s="171">
        <v>0.12745098039215685</v>
      </c>
      <c r="S55" s="171">
        <v>2.9411764705882353E-2</v>
      </c>
      <c r="T55" s="171">
        <v>0.33823529411764708</v>
      </c>
      <c r="U55" s="213">
        <v>0.19607843137254902</v>
      </c>
      <c r="V55" s="171">
        <v>0</v>
      </c>
      <c r="W55" s="171">
        <v>3.9215686274509803E-2</v>
      </c>
      <c r="X55" s="171">
        <v>2.4509803921568627E-2</v>
      </c>
      <c r="Y55" s="171">
        <v>7.3529411764705885E-2</v>
      </c>
      <c r="Z55" s="171">
        <v>0</v>
      </c>
      <c r="AA55" s="171">
        <v>6.8627450980392163E-2</v>
      </c>
      <c r="AB55" s="171">
        <v>4.9019607843137254E-3</v>
      </c>
      <c r="AC55" s="171">
        <v>0.28431372549019607</v>
      </c>
      <c r="AD55" s="213">
        <v>0.18627450980392157</v>
      </c>
      <c r="AE55" s="215"/>
      <c r="AF55" s="215"/>
      <c r="AG55" s="215">
        <v>12560.6</v>
      </c>
      <c r="AH55" s="215">
        <v>17485</v>
      </c>
      <c r="AI55" s="215">
        <v>15908.75</v>
      </c>
      <c r="AJ55" s="215">
        <v>13697.214285714286</v>
      </c>
      <c r="AK55" s="215">
        <v>12970.133333333333</v>
      </c>
      <c r="AL55" s="215">
        <v>17887.206896551725</v>
      </c>
      <c r="AM55" s="214">
        <v>13052.263157894737</v>
      </c>
      <c r="AN55" s="215">
        <v>2691.8</v>
      </c>
      <c r="AO55" s="215">
        <v>3890</v>
      </c>
      <c r="AP55" s="215">
        <v>8069.1111111111113</v>
      </c>
      <c r="AQ55" s="215">
        <v>6126.333333333333</v>
      </c>
      <c r="AR55" s="215">
        <v>10328.347826086956</v>
      </c>
      <c r="AS55" s="215">
        <v>11810.73076923077</v>
      </c>
      <c r="AT55" s="215">
        <v>12106.76</v>
      </c>
      <c r="AU55" s="215">
        <v>17377.768115942028</v>
      </c>
      <c r="AV55" s="214">
        <v>12630.1</v>
      </c>
    </row>
    <row r="56" spans="1:48">
      <c r="A56">
        <v>55</v>
      </c>
      <c r="B56">
        <v>59</v>
      </c>
      <c r="C56" s="169" t="s">
        <v>51</v>
      </c>
      <c r="D56" s="206" t="s">
        <v>187</v>
      </c>
      <c r="E56">
        <v>0</v>
      </c>
      <c r="F56" s="171">
        <v>0.30392156862745096</v>
      </c>
      <c r="G56" s="171">
        <v>0.4899999999999986</v>
      </c>
      <c r="H56" s="172">
        <v>17603.258064516129</v>
      </c>
      <c r="I56" t="s">
        <v>187</v>
      </c>
      <c r="J56">
        <v>3</v>
      </c>
      <c r="K56">
        <v>1</v>
      </c>
      <c r="M56" s="171">
        <v>1.9607843137254902E-2</v>
      </c>
      <c r="N56" s="171">
        <v>0.16666666666666666</v>
      </c>
      <c r="O56" s="171">
        <v>4.4117647058823532E-2</v>
      </c>
      <c r="P56" s="171">
        <v>0.14705882352941177</v>
      </c>
      <c r="Q56" s="171">
        <v>1.4705882352941176E-2</v>
      </c>
      <c r="R56" s="171">
        <v>0.12745098039215685</v>
      </c>
      <c r="S56" s="171">
        <v>2.4509803921568627E-2</v>
      </c>
      <c r="T56" s="171">
        <v>0.15196078431372548</v>
      </c>
      <c r="U56" s="213">
        <v>0.30392156862745096</v>
      </c>
      <c r="V56" s="171">
        <v>4.9019607843137254E-3</v>
      </c>
      <c r="W56" s="171">
        <v>9.8039215686274508E-2</v>
      </c>
      <c r="X56" s="171">
        <v>1.4705882352941176E-2</v>
      </c>
      <c r="Y56" s="171">
        <v>8.3333333333333329E-2</v>
      </c>
      <c r="Z56" s="171">
        <v>0</v>
      </c>
      <c r="AA56" s="171">
        <v>6.3725490196078427E-2</v>
      </c>
      <c r="AB56" s="171">
        <v>9.8039215686274508E-3</v>
      </c>
      <c r="AC56" s="171">
        <v>0.10294117647058823</v>
      </c>
      <c r="AD56" s="213">
        <v>0.30392156862745096</v>
      </c>
      <c r="AE56" s="215">
        <v>17759</v>
      </c>
      <c r="AF56" s="215"/>
      <c r="AG56" s="215">
        <v>5107.333333333333</v>
      </c>
      <c r="AH56" s="215">
        <v>27010.5</v>
      </c>
      <c r="AI56" s="215">
        <v>17269.849999999999</v>
      </c>
      <c r="AJ56" s="215">
        <v>11259.923076923076</v>
      </c>
      <c r="AK56" s="215">
        <v>15833.470588235294</v>
      </c>
      <c r="AL56" s="215">
        <v>25004.523809523809</v>
      </c>
      <c r="AM56" s="214">
        <v>17603.258064516129</v>
      </c>
      <c r="AN56" s="215">
        <v>6428.75</v>
      </c>
      <c r="AO56" s="215">
        <v>3189.3333333333335</v>
      </c>
      <c r="AP56" s="215">
        <v>10733.888888888889</v>
      </c>
      <c r="AQ56" s="215">
        <v>17791.599999999999</v>
      </c>
      <c r="AR56" s="215">
        <v>14598.941176470587</v>
      </c>
      <c r="AS56" s="215">
        <v>10623.846153846154</v>
      </c>
      <c r="AT56" s="215">
        <v>13054.033333333333</v>
      </c>
      <c r="AU56" s="215">
        <v>21455.032258064515</v>
      </c>
      <c r="AV56" s="214">
        <v>17603.258064516129</v>
      </c>
    </row>
    <row r="57" spans="1:48">
      <c r="A57">
        <v>56</v>
      </c>
      <c r="B57">
        <v>60</v>
      </c>
      <c r="C57" s="169" t="s">
        <v>48</v>
      </c>
      <c r="D57" s="206" t="s">
        <v>187</v>
      </c>
      <c r="E57">
        <v>0</v>
      </c>
      <c r="F57" s="171">
        <v>0.3235294117647059</v>
      </c>
      <c r="G57" s="171">
        <v>0.46999999999999914</v>
      </c>
      <c r="H57" s="172">
        <v>13215.681818181818</v>
      </c>
      <c r="I57" t="s">
        <v>187</v>
      </c>
      <c r="J57">
        <v>3</v>
      </c>
      <c r="K57">
        <v>1</v>
      </c>
      <c r="M57" s="171">
        <v>2.4509803921568627E-2</v>
      </c>
      <c r="N57" s="171">
        <v>0.18137254901960784</v>
      </c>
      <c r="O57" s="171">
        <v>3.9215686274509803E-2</v>
      </c>
      <c r="P57" s="171">
        <v>9.3137254901960786E-2</v>
      </c>
      <c r="Q57" s="171">
        <v>9.8039215686274508E-3</v>
      </c>
      <c r="R57" s="171">
        <v>7.3529411764705885E-2</v>
      </c>
      <c r="S57" s="171">
        <v>2.4509803921568627E-2</v>
      </c>
      <c r="T57" s="171">
        <v>0.23039215686274508</v>
      </c>
      <c r="U57" s="213">
        <v>0.3235294117647059</v>
      </c>
      <c r="V57" s="171">
        <v>0</v>
      </c>
      <c r="W57" s="171">
        <v>9.8039215686274508E-2</v>
      </c>
      <c r="X57" s="171">
        <v>1.9607843137254902E-2</v>
      </c>
      <c r="Y57" s="171">
        <v>6.3725490196078427E-2</v>
      </c>
      <c r="Z57" s="171">
        <v>0</v>
      </c>
      <c r="AA57" s="171">
        <v>2.9411764705882353E-2</v>
      </c>
      <c r="AB57" s="171">
        <v>9.8039215686274508E-3</v>
      </c>
      <c r="AC57" s="171">
        <v>0.14215686274509803</v>
      </c>
      <c r="AD57" s="213">
        <v>0.31862745098039214</v>
      </c>
      <c r="AE57" s="215"/>
      <c r="AF57" s="215"/>
      <c r="AG57" s="215">
        <v>6260.25</v>
      </c>
      <c r="AH57" s="215">
        <v>16150</v>
      </c>
      <c r="AI57" s="215">
        <v>12792.75</v>
      </c>
      <c r="AJ57" s="215">
        <v>20599.666666666668</v>
      </c>
      <c r="AK57" s="215">
        <v>21813.846153846152</v>
      </c>
      <c r="AL57" s="215">
        <v>20850.448275862069</v>
      </c>
      <c r="AM57" s="214">
        <v>13372.092307692308</v>
      </c>
      <c r="AN57" s="215">
        <v>3959.6</v>
      </c>
      <c r="AO57" s="215">
        <v>1576</v>
      </c>
      <c r="AP57" s="215">
        <v>9435.875</v>
      </c>
      <c r="AQ57" s="215">
        <v>10096.6</v>
      </c>
      <c r="AR57" s="215">
        <v>16208.513513513513</v>
      </c>
      <c r="AS57" s="215">
        <v>15240.933333333332</v>
      </c>
      <c r="AT57" s="215">
        <v>18932.052631578947</v>
      </c>
      <c r="AU57" s="215">
        <v>16571.446808510638</v>
      </c>
      <c r="AV57" s="214">
        <v>13215.681818181818</v>
      </c>
    </row>
    <row r="58" spans="1:48">
      <c r="A58">
        <v>57</v>
      </c>
      <c r="B58">
        <v>53</v>
      </c>
      <c r="C58" s="169" t="s">
        <v>76</v>
      </c>
      <c r="D58" s="206" t="s">
        <v>187</v>
      </c>
      <c r="E58">
        <v>0</v>
      </c>
      <c r="F58" s="171">
        <v>0.22058823529411764</v>
      </c>
      <c r="G58" s="171">
        <v>0.36999999999999972</v>
      </c>
      <c r="H58" s="172">
        <v>50744.4</v>
      </c>
      <c r="I58" t="s">
        <v>187</v>
      </c>
      <c r="J58">
        <v>3</v>
      </c>
      <c r="K58">
        <v>1</v>
      </c>
      <c r="M58" s="171">
        <v>9.8039215686274508E-3</v>
      </c>
      <c r="N58" s="171">
        <v>0.15686274509803921</v>
      </c>
      <c r="O58" s="171">
        <v>7.8431372549019607E-2</v>
      </c>
      <c r="P58" s="171">
        <v>0.25980392156862747</v>
      </c>
      <c r="Q58" s="171">
        <v>1.9607843137254902E-2</v>
      </c>
      <c r="R58" s="171">
        <v>7.8431372549019607E-2</v>
      </c>
      <c r="S58" s="171">
        <v>8.8235294117647065E-2</v>
      </c>
      <c r="T58" s="171">
        <v>8.8235294117647065E-2</v>
      </c>
      <c r="U58" s="213">
        <v>0.22058823529411764</v>
      </c>
      <c r="V58" s="171">
        <v>0</v>
      </c>
      <c r="W58" s="171">
        <v>0.10294117647058823</v>
      </c>
      <c r="X58" s="171">
        <v>2.9411764705882353E-2</v>
      </c>
      <c r="Y58" s="171">
        <v>0.17647058823529413</v>
      </c>
      <c r="Z58" s="171">
        <v>4.9019607843137254E-3</v>
      </c>
      <c r="AA58" s="171">
        <v>3.4313725490196081E-2</v>
      </c>
      <c r="AB58" s="171">
        <v>6.3725490196078427E-2</v>
      </c>
      <c r="AC58" s="171">
        <v>6.3725490196078427E-2</v>
      </c>
      <c r="AD58" s="213">
        <v>0.20588235294117646</v>
      </c>
      <c r="AE58" s="215"/>
      <c r="AF58" s="215">
        <v>1149</v>
      </c>
      <c r="AG58" s="215">
        <v>11875.833333333334</v>
      </c>
      <c r="AH58" s="215">
        <v>21976.76923076923</v>
      </c>
      <c r="AI58" s="215">
        <v>16226.142857142857</v>
      </c>
      <c r="AJ58" s="215">
        <v>22508.142857142859</v>
      </c>
      <c r="AK58" s="215">
        <v>19470.5</v>
      </c>
      <c r="AL58" s="215">
        <v>17801.461538461539</v>
      </c>
      <c r="AM58" s="214">
        <v>54069.595238095237</v>
      </c>
      <c r="AN58" s="215">
        <v>6953.5</v>
      </c>
      <c r="AO58" s="215">
        <v>8640</v>
      </c>
      <c r="AP58" s="215">
        <v>7694.75</v>
      </c>
      <c r="AQ58" s="215">
        <v>19008.944444444445</v>
      </c>
      <c r="AR58" s="215">
        <v>16516.125</v>
      </c>
      <c r="AS58" s="215">
        <v>14626.75</v>
      </c>
      <c r="AT58" s="215">
        <v>21359.32075471698</v>
      </c>
      <c r="AU58" s="215">
        <v>13760.111111111111</v>
      </c>
      <c r="AV58" s="214">
        <v>50744.4</v>
      </c>
    </row>
    <row r="59" spans="1:48">
      <c r="A59">
        <v>58</v>
      </c>
      <c r="B59">
        <v>54</v>
      </c>
      <c r="C59" s="169" t="s">
        <v>66</v>
      </c>
      <c r="D59" s="206" t="s">
        <v>187</v>
      </c>
      <c r="E59">
        <v>0</v>
      </c>
      <c r="F59" s="171">
        <v>0.28431372549019607</v>
      </c>
      <c r="G59" s="171">
        <v>0.51000000000000156</v>
      </c>
      <c r="H59" s="172">
        <v>21376.46551724138</v>
      </c>
      <c r="I59" t="s">
        <v>187</v>
      </c>
      <c r="J59">
        <v>3</v>
      </c>
      <c r="K59">
        <v>1</v>
      </c>
      <c r="M59" s="171">
        <v>1.4705882352941176E-2</v>
      </c>
      <c r="N59" s="171">
        <v>8.8235294117647065E-2</v>
      </c>
      <c r="O59" s="171">
        <v>7.8431372549019607E-2</v>
      </c>
      <c r="P59" s="171">
        <v>0.13235294117647059</v>
      </c>
      <c r="Q59" s="171">
        <v>2.4509803921568627E-2</v>
      </c>
      <c r="R59" s="171">
        <v>0.11274509803921569</v>
      </c>
      <c r="S59" s="171">
        <v>0.14705882352941177</v>
      </c>
      <c r="T59" s="171">
        <v>0.11764705882352941</v>
      </c>
      <c r="U59" s="213">
        <v>0.28431372549019607</v>
      </c>
      <c r="V59" s="171">
        <v>4.9019607843137254E-3</v>
      </c>
      <c r="W59" s="171">
        <v>1.9607843137254902E-2</v>
      </c>
      <c r="X59" s="171">
        <v>3.4313725490196081E-2</v>
      </c>
      <c r="Y59" s="171">
        <v>8.8235294117647065E-2</v>
      </c>
      <c r="Z59" s="171">
        <v>1.9607843137254902E-2</v>
      </c>
      <c r="AA59" s="171">
        <v>6.3725490196078427E-2</v>
      </c>
      <c r="AB59" s="171">
        <v>8.8235294117647065E-2</v>
      </c>
      <c r="AC59" s="171">
        <v>7.8431372549019607E-2</v>
      </c>
      <c r="AD59" s="213">
        <v>0.28431372549019607</v>
      </c>
      <c r="AE59" s="215">
        <v>10207</v>
      </c>
      <c r="AF59" s="215">
        <v>16273.5</v>
      </c>
      <c r="AG59" s="215">
        <v>12953.142857142857</v>
      </c>
      <c r="AH59" s="215">
        <v>17570.277777777777</v>
      </c>
      <c r="AI59" s="215">
        <v>22435</v>
      </c>
      <c r="AJ59" s="215">
        <v>23705</v>
      </c>
      <c r="AK59" s="215">
        <v>26376.277777777777</v>
      </c>
      <c r="AL59" s="215">
        <v>25991.25</v>
      </c>
      <c r="AM59" s="214">
        <v>21376.46551724138</v>
      </c>
      <c r="AN59" s="215">
        <v>26266.666666666668</v>
      </c>
      <c r="AO59" s="215">
        <v>13221.8</v>
      </c>
      <c r="AP59" s="215">
        <v>11473.75</v>
      </c>
      <c r="AQ59" s="215">
        <v>18459.066666666666</v>
      </c>
      <c r="AR59" s="215">
        <v>12569</v>
      </c>
      <c r="AS59" s="215">
        <v>20158.347826086956</v>
      </c>
      <c r="AT59" s="215">
        <v>19879.037037037036</v>
      </c>
      <c r="AU59" s="215">
        <v>20055.5</v>
      </c>
      <c r="AV59" s="214">
        <v>21376.46551724138</v>
      </c>
    </row>
    <row r="60" spans="1:48">
      <c r="A60">
        <v>59</v>
      </c>
      <c r="B60">
        <v>55</v>
      </c>
      <c r="C60" s="169" t="s">
        <v>77</v>
      </c>
      <c r="D60" s="206" t="s">
        <v>187</v>
      </c>
      <c r="E60">
        <v>0</v>
      </c>
      <c r="F60" s="171">
        <v>0.22549019607843138</v>
      </c>
      <c r="G60" s="171">
        <v>0.46999999999999914</v>
      </c>
      <c r="H60" s="172">
        <v>18370.41304347826</v>
      </c>
      <c r="I60" t="s">
        <v>187</v>
      </c>
      <c r="J60">
        <v>3</v>
      </c>
      <c r="K60">
        <v>1</v>
      </c>
      <c r="M60" s="171">
        <v>2.9411764705882353E-2</v>
      </c>
      <c r="N60" s="171">
        <v>0.14215686274509803</v>
      </c>
      <c r="O60" s="171">
        <v>8.8235294117647065E-2</v>
      </c>
      <c r="P60" s="171">
        <v>0.24019607843137256</v>
      </c>
      <c r="Q60" s="171">
        <v>1.4705882352941176E-2</v>
      </c>
      <c r="R60" s="171">
        <v>6.8627450980392163E-2</v>
      </c>
      <c r="S60" s="171">
        <v>8.3333333333333329E-2</v>
      </c>
      <c r="T60" s="171">
        <v>0.10784313725490197</v>
      </c>
      <c r="U60" s="213">
        <v>0.22549019607843138</v>
      </c>
      <c r="V60" s="171">
        <v>4.9019607843137254E-3</v>
      </c>
      <c r="W60" s="171">
        <v>8.3333333333333329E-2</v>
      </c>
      <c r="X60" s="171">
        <v>4.4117647058823532E-2</v>
      </c>
      <c r="Y60" s="171">
        <v>0.17647058823529413</v>
      </c>
      <c r="Z60" s="171">
        <v>0</v>
      </c>
      <c r="AA60" s="171">
        <v>3.4313725490196081E-2</v>
      </c>
      <c r="AB60" s="171">
        <v>4.4117647058823532E-2</v>
      </c>
      <c r="AC60" s="171">
        <v>6.8627450980392163E-2</v>
      </c>
      <c r="AD60" s="213">
        <v>0.22549019607843138</v>
      </c>
      <c r="AE60" s="215">
        <v>7139</v>
      </c>
      <c r="AF60" s="215"/>
      <c r="AG60" s="215">
        <v>18788.888888888891</v>
      </c>
      <c r="AH60" s="215">
        <v>20464.555555555555</v>
      </c>
      <c r="AI60" s="215">
        <v>20859.529411764706</v>
      </c>
      <c r="AJ60" s="215">
        <v>28204</v>
      </c>
      <c r="AK60" s="215">
        <v>23331.638888888891</v>
      </c>
      <c r="AL60" s="215">
        <v>21167.714285714286</v>
      </c>
      <c r="AM60" s="214">
        <v>18370.41304347826</v>
      </c>
      <c r="AN60" s="215">
        <v>5808.333333333333</v>
      </c>
      <c r="AO60" s="215">
        <v>7862</v>
      </c>
      <c r="AP60" s="215">
        <v>12612.111111111111</v>
      </c>
      <c r="AQ60" s="215">
        <v>17572.529411764706</v>
      </c>
      <c r="AR60" s="215">
        <v>14571.48275862069</v>
      </c>
      <c r="AS60" s="215">
        <v>19916.5</v>
      </c>
      <c r="AT60" s="215">
        <v>19735.755102040817</v>
      </c>
      <c r="AU60" s="215">
        <v>53888.545454545456</v>
      </c>
      <c r="AV60" s="214">
        <v>18370.41304347826</v>
      </c>
    </row>
    <row r="61" spans="1:48">
      <c r="A61">
        <v>60</v>
      </c>
      <c r="B61">
        <v>56</v>
      </c>
      <c r="C61" s="169" t="s">
        <v>75</v>
      </c>
      <c r="D61" s="206" t="s">
        <v>187</v>
      </c>
      <c r="E61">
        <v>0</v>
      </c>
      <c r="F61" s="171">
        <v>0.29901960784313725</v>
      </c>
      <c r="G61" s="171">
        <v>0.4899999999999986</v>
      </c>
      <c r="H61" s="172">
        <v>18627.016393442624</v>
      </c>
      <c r="I61" t="s">
        <v>187</v>
      </c>
      <c r="J61">
        <v>3</v>
      </c>
      <c r="K61">
        <v>1</v>
      </c>
      <c r="M61" s="171">
        <v>1.9607843137254902E-2</v>
      </c>
      <c r="N61" s="171">
        <v>0.11274509803921569</v>
      </c>
      <c r="O61" s="171">
        <v>0.12745098039215685</v>
      </c>
      <c r="P61" s="171">
        <v>0.13725490196078433</v>
      </c>
      <c r="Q61" s="171">
        <v>2.4509803921568627E-2</v>
      </c>
      <c r="R61" s="171">
        <v>7.8431372549019607E-2</v>
      </c>
      <c r="S61" s="171">
        <v>0.11764705882352941</v>
      </c>
      <c r="T61" s="171">
        <v>8.3333333333333329E-2</v>
      </c>
      <c r="U61" s="213">
        <v>0.29901960784313725</v>
      </c>
      <c r="V61" s="171">
        <v>4.9019607843137254E-3</v>
      </c>
      <c r="W61" s="171">
        <v>5.8823529411764705E-2</v>
      </c>
      <c r="X61" s="171">
        <v>6.3725490196078427E-2</v>
      </c>
      <c r="Y61" s="171">
        <v>0.10784313725490197</v>
      </c>
      <c r="Z61" s="171">
        <v>9.8039215686274508E-3</v>
      </c>
      <c r="AA61" s="171">
        <v>4.9019607843137254E-2</v>
      </c>
      <c r="AB61" s="171">
        <v>6.8627450980392163E-2</v>
      </c>
      <c r="AC61" s="171">
        <v>4.9019607843137254E-2</v>
      </c>
      <c r="AD61" s="213">
        <v>0.26960784313725489</v>
      </c>
      <c r="AE61" s="215">
        <v>20122</v>
      </c>
      <c r="AF61" s="215">
        <v>12266</v>
      </c>
      <c r="AG61" s="215">
        <v>14713.615384615385</v>
      </c>
      <c r="AH61" s="215">
        <v>29182.785714285714</v>
      </c>
      <c r="AI61" s="215">
        <v>24778.333333333332</v>
      </c>
      <c r="AJ61" s="215">
        <v>20640.599999999999</v>
      </c>
      <c r="AK61" s="215">
        <v>23184.454545454544</v>
      </c>
      <c r="AL61" s="215">
        <v>25341.200000000001</v>
      </c>
      <c r="AM61" s="214">
        <v>20136.872727272726</v>
      </c>
      <c r="AN61" s="215">
        <v>16140.75</v>
      </c>
      <c r="AO61" s="215">
        <v>5715</v>
      </c>
      <c r="AP61" s="215">
        <v>14960.615384615385</v>
      </c>
      <c r="AQ61" s="215">
        <v>26115.125</v>
      </c>
      <c r="AR61" s="215">
        <v>17375.130434782608</v>
      </c>
      <c r="AS61" s="215">
        <v>14747.0625</v>
      </c>
      <c r="AT61" s="215">
        <v>19806.75</v>
      </c>
      <c r="AU61" s="215">
        <v>19171.470588235294</v>
      </c>
      <c r="AV61" s="214">
        <v>18627.016393442624</v>
      </c>
    </row>
    <row r="62" spans="1:48">
      <c r="A62">
        <v>61</v>
      </c>
      <c r="B62">
        <v>61</v>
      </c>
      <c r="C62" s="169" t="s">
        <v>56</v>
      </c>
      <c r="D62" s="206" t="s">
        <v>187</v>
      </c>
      <c r="E62">
        <v>0</v>
      </c>
      <c r="F62" s="171">
        <v>0.26470588235294118</v>
      </c>
      <c r="G62" s="171">
        <v>0.36999999999999972</v>
      </c>
      <c r="H62" s="172">
        <v>11098.851851851852</v>
      </c>
      <c r="I62" t="s">
        <v>187</v>
      </c>
      <c r="J62">
        <v>3</v>
      </c>
      <c r="K62">
        <v>1</v>
      </c>
      <c r="M62" s="171">
        <v>5.3921568627450983E-2</v>
      </c>
      <c r="N62" s="171">
        <v>0.15686274509803921</v>
      </c>
      <c r="O62" s="171">
        <v>2.9411764705882353E-2</v>
      </c>
      <c r="P62" s="171">
        <v>0.27941176470588236</v>
      </c>
      <c r="Q62" s="171">
        <v>0</v>
      </c>
      <c r="R62" s="171">
        <v>5.3921568627450983E-2</v>
      </c>
      <c r="S62" s="171">
        <v>4.9019607843137254E-3</v>
      </c>
      <c r="T62" s="171">
        <v>0.15686274509803921</v>
      </c>
      <c r="U62" s="213">
        <v>0.26470588235294118</v>
      </c>
      <c r="V62" s="171">
        <v>4.9019607843137254E-3</v>
      </c>
      <c r="W62" s="171">
        <v>7.3529411764705885E-2</v>
      </c>
      <c r="X62" s="171">
        <v>4.9019607843137254E-3</v>
      </c>
      <c r="Y62" s="171">
        <v>0.22058823529411764</v>
      </c>
      <c r="Z62" s="171">
        <v>0</v>
      </c>
      <c r="AA62" s="171">
        <v>2.4509803921568627E-2</v>
      </c>
      <c r="AB62" s="171">
        <v>4.9019607843137254E-3</v>
      </c>
      <c r="AC62" s="171">
        <v>8.8235294117647065E-2</v>
      </c>
      <c r="AD62" s="213">
        <v>0.25980392156862747</v>
      </c>
      <c r="AE62" s="215">
        <v>1937</v>
      </c>
      <c r="AF62" s="215"/>
      <c r="AG62" s="215">
        <v>4980</v>
      </c>
      <c r="AH62" s="215">
        <v>18603</v>
      </c>
      <c r="AI62" s="215">
        <v>17160.333333333332</v>
      </c>
      <c r="AJ62" s="215">
        <v>22214.799999999999</v>
      </c>
      <c r="AK62" s="215">
        <v>17824.777777777777</v>
      </c>
      <c r="AL62" s="215">
        <v>18654.888888888891</v>
      </c>
      <c r="AM62" s="214">
        <v>11280.698113207547</v>
      </c>
      <c r="AN62" s="215">
        <v>5821.909090909091</v>
      </c>
      <c r="AO62" s="215"/>
      <c r="AP62" s="215">
        <v>9246</v>
      </c>
      <c r="AQ62" s="215">
        <v>18603</v>
      </c>
      <c r="AR62" s="215">
        <v>12722.34375</v>
      </c>
      <c r="AS62" s="215">
        <v>19019.909090909092</v>
      </c>
      <c r="AT62" s="215">
        <v>16141.964912280702</v>
      </c>
      <c r="AU62" s="215">
        <v>15352.875</v>
      </c>
      <c r="AV62" s="214">
        <v>11098.851851851852</v>
      </c>
    </row>
    <row r="63" spans="1:48">
      <c r="A63">
        <v>62</v>
      </c>
      <c r="B63">
        <v>62</v>
      </c>
      <c r="C63" s="169" t="s">
        <v>57</v>
      </c>
      <c r="D63" s="206" t="s">
        <v>187</v>
      </c>
      <c r="E63">
        <v>0</v>
      </c>
      <c r="F63" s="171">
        <v>0.28921568627450983</v>
      </c>
      <c r="G63" s="171">
        <v>0.42000000000000137</v>
      </c>
      <c r="H63" s="172">
        <v>14293.830508474577</v>
      </c>
      <c r="I63" t="s">
        <v>187</v>
      </c>
      <c r="J63">
        <v>3</v>
      </c>
      <c r="K63">
        <v>1</v>
      </c>
      <c r="M63" s="171">
        <v>1.9607843137254902E-2</v>
      </c>
      <c r="N63" s="171">
        <v>0.11274509803921569</v>
      </c>
      <c r="O63" s="171">
        <v>3.9215686274509803E-2</v>
      </c>
      <c r="P63" s="171">
        <v>0.15196078431372548</v>
      </c>
      <c r="Q63" s="171">
        <v>9.8039215686274508E-3</v>
      </c>
      <c r="R63" s="171">
        <v>0.11764705882352941</v>
      </c>
      <c r="S63" s="171">
        <v>1.4705882352941176E-2</v>
      </c>
      <c r="T63" s="171">
        <v>0.24509803921568626</v>
      </c>
      <c r="U63" s="213">
        <v>0.28921568627450983</v>
      </c>
      <c r="V63" s="171">
        <v>0</v>
      </c>
      <c r="W63" s="171">
        <v>4.4117647058823532E-2</v>
      </c>
      <c r="X63" s="171">
        <v>4.9019607843137254E-3</v>
      </c>
      <c r="Y63" s="171">
        <v>9.3137254901960786E-2</v>
      </c>
      <c r="Z63" s="171">
        <v>0</v>
      </c>
      <c r="AA63" s="171">
        <v>5.8823529411764705E-2</v>
      </c>
      <c r="AB63" s="171">
        <v>0</v>
      </c>
      <c r="AC63" s="171">
        <v>0.20098039215686275</v>
      </c>
      <c r="AD63" s="213">
        <v>0.27941176470588236</v>
      </c>
      <c r="AE63" s="215"/>
      <c r="AF63" s="215"/>
      <c r="AG63" s="215">
        <v>1088</v>
      </c>
      <c r="AH63" s="215"/>
      <c r="AI63" s="215">
        <v>26260.333333333332</v>
      </c>
      <c r="AJ63" s="215">
        <v>33998.25</v>
      </c>
      <c r="AK63" s="215">
        <v>15299.315789473685</v>
      </c>
      <c r="AL63" s="215">
        <v>16891.951219512193</v>
      </c>
      <c r="AM63" s="214">
        <v>14169.578947368422</v>
      </c>
      <c r="AN63" s="215">
        <v>1192.75</v>
      </c>
      <c r="AO63" s="215">
        <v>1259</v>
      </c>
      <c r="AP63" s="215">
        <v>8218.5</v>
      </c>
      <c r="AQ63" s="215">
        <v>9411</v>
      </c>
      <c r="AR63" s="215">
        <v>19946.391304347828</v>
      </c>
      <c r="AS63" s="215">
        <v>22485.083333333332</v>
      </c>
      <c r="AT63" s="215">
        <v>14616.645161290322</v>
      </c>
      <c r="AU63" s="215">
        <v>14754.32</v>
      </c>
      <c r="AV63" s="214">
        <v>14293.830508474577</v>
      </c>
    </row>
    <row r="64" spans="1:48">
      <c r="A64">
        <v>63</v>
      </c>
      <c r="B64">
        <v>63</v>
      </c>
      <c r="C64" s="169" t="s">
        <v>58</v>
      </c>
      <c r="D64" s="206" t="s">
        <v>187</v>
      </c>
      <c r="E64">
        <v>0</v>
      </c>
      <c r="F64" s="171">
        <v>0.41176470588235292</v>
      </c>
      <c r="G64" s="171">
        <v>0.64000000000000012</v>
      </c>
      <c r="H64" s="172">
        <v>13825.166666666666</v>
      </c>
      <c r="I64" t="s">
        <v>187</v>
      </c>
      <c r="J64">
        <v>1</v>
      </c>
      <c r="K64">
        <v>1</v>
      </c>
      <c r="M64" s="171">
        <v>2.9411764705882353E-2</v>
      </c>
      <c r="N64" s="171">
        <v>0.13235294117647059</v>
      </c>
      <c r="O64" s="171">
        <v>3.4313725490196081E-2</v>
      </c>
      <c r="P64" s="171">
        <v>0.15196078431372548</v>
      </c>
      <c r="Q64" s="171">
        <v>1.9607843137254902E-2</v>
      </c>
      <c r="R64" s="171">
        <v>0.11764705882352941</v>
      </c>
      <c r="S64" s="171">
        <v>9.8039215686274508E-3</v>
      </c>
      <c r="T64" s="171">
        <v>9.3137254901960786E-2</v>
      </c>
      <c r="U64" s="213">
        <v>0.41176470588235292</v>
      </c>
      <c r="V64" s="171">
        <v>9.8039215686274508E-3</v>
      </c>
      <c r="W64" s="171">
        <v>7.3529411764705885E-2</v>
      </c>
      <c r="X64" s="171">
        <v>9.8039215686274508E-3</v>
      </c>
      <c r="Y64" s="171">
        <v>8.3333333333333329E-2</v>
      </c>
      <c r="Z64" s="171">
        <v>4.9019607843137254E-3</v>
      </c>
      <c r="AA64" s="171">
        <v>4.4117647058823532E-2</v>
      </c>
      <c r="AB64" s="171">
        <v>4.9019607843137254E-3</v>
      </c>
      <c r="AC64" s="171">
        <v>4.4117647058823532E-2</v>
      </c>
      <c r="AD64" s="213">
        <v>0.40686274509803921</v>
      </c>
      <c r="AE64" s="215">
        <v>8024.5</v>
      </c>
      <c r="AF64" s="215">
        <v>1271</v>
      </c>
      <c r="AG64" s="215">
        <v>4724.5</v>
      </c>
      <c r="AH64" s="215">
        <v>24692</v>
      </c>
      <c r="AI64" s="215">
        <v>14001.466666666667</v>
      </c>
      <c r="AJ64" s="215">
        <v>11985.222222222223</v>
      </c>
      <c r="AK64" s="215">
        <v>15893.235294117647</v>
      </c>
      <c r="AL64" s="215">
        <v>13765.555555555555</v>
      </c>
      <c r="AM64" s="214">
        <v>13954.975903614459</v>
      </c>
      <c r="AN64" s="215">
        <v>9829.6666666666661</v>
      </c>
      <c r="AO64" s="215">
        <v>8919.5</v>
      </c>
      <c r="AP64" s="215">
        <v>6191.5714285714284</v>
      </c>
      <c r="AQ64" s="215">
        <v>13256</v>
      </c>
      <c r="AR64" s="215">
        <v>12079.333333333334</v>
      </c>
      <c r="AS64" s="215">
        <v>11055.791666666666</v>
      </c>
      <c r="AT64" s="215">
        <v>64553.645161290326</v>
      </c>
      <c r="AU64" s="215">
        <v>12806.578947368422</v>
      </c>
      <c r="AV64" s="214">
        <v>13825.166666666666</v>
      </c>
    </row>
    <row r="65" spans="1:48" ht="15.75" thickBot="1">
      <c r="A65">
        <v>64</v>
      </c>
      <c r="B65">
        <v>64</v>
      </c>
      <c r="C65" s="170" t="s">
        <v>55</v>
      </c>
      <c r="D65" s="206" t="s">
        <v>187</v>
      </c>
      <c r="E65">
        <v>0</v>
      </c>
      <c r="F65" s="171">
        <v>0.43627450980392157</v>
      </c>
      <c r="G65" s="171">
        <v>0.65999999999999748</v>
      </c>
      <c r="H65" s="172">
        <v>12573.876404494382</v>
      </c>
      <c r="I65" t="s">
        <v>187</v>
      </c>
      <c r="J65">
        <v>1</v>
      </c>
      <c r="K65">
        <v>1</v>
      </c>
      <c r="M65" s="171">
        <v>1.4705882352941176E-2</v>
      </c>
      <c r="N65" s="171">
        <v>0.15196078431372548</v>
      </c>
      <c r="O65" s="171">
        <v>3.9215686274509803E-2</v>
      </c>
      <c r="P65" s="171">
        <v>0.11764705882352941</v>
      </c>
      <c r="Q65" s="171">
        <v>4.9019607843137254E-3</v>
      </c>
      <c r="R65" s="171">
        <v>9.3137254901960786E-2</v>
      </c>
      <c r="S65" s="171">
        <v>4.4117647058823532E-2</v>
      </c>
      <c r="T65" s="171">
        <v>9.8039215686274508E-2</v>
      </c>
      <c r="U65" s="213">
        <v>0.43627450980392157</v>
      </c>
      <c r="V65" s="171">
        <v>0</v>
      </c>
      <c r="W65" s="171">
        <v>6.3725490196078427E-2</v>
      </c>
      <c r="X65" s="171">
        <v>9.8039215686274508E-3</v>
      </c>
      <c r="Y65" s="171">
        <v>6.8627450980392163E-2</v>
      </c>
      <c r="Z65" s="171">
        <v>0</v>
      </c>
      <c r="AA65" s="171">
        <v>4.4117647058823532E-2</v>
      </c>
      <c r="AB65" s="171">
        <v>9.8039215686274508E-3</v>
      </c>
      <c r="AC65" s="171">
        <v>7.8431372549019607E-2</v>
      </c>
      <c r="AD65" s="213">
        <v>0.40686274509803921</v>
      </c>
      <c r="AE65" s="215"/>
      <c r="AF65" s="215"/>
      <c r="AG65" s="215">
        <v>1335</v>
      </c>
      <c r="AH65" s="215">
        <v>17461</v>
      </c>
      <c r="AI65" s="215">
        <v>13435.538461538461</v>
      </c>
      <c r="AJ65" s="215">
        <v>24492.888888888891</v>
      </c>
      <c r="AK65" s="215">
        <v>13462.857142857143</v>
      </c>
      <c r="AL65" s="215">
        <v>22720.0625</v>
      </c>
      <c r="AM65" s="214">
        <v>12728.734939759037</v>
      </c>
      <c r="AN65" s="215">
        <v>6432.333333333333</v>
      </c>
      <c r="AO65" s="215">
        <v>2453</v>
      </c>
      <c r="AP65" s="215">
        <v>4837.5</v>
      </c>
      <c r="AQ65" s="215">
        <v>12462.333333333334</v>
      </c>
      <c r="AR65" s="215">
        <v>11673.161290322581</v>
      </c>
      <c r="AS65" s="215">
        <v>16526.315789473683</v>
      </c>
      <c r="AT65" s="215">
        <v>10718.708333333334</v>
      </c>
      <c r="AU65" s="215">
        <v>21826.35</v>
      </c>
      <c r="AV65" s="214">
        <v>12573.876404494382</v>
      </c>
    </row>
    <row r="67" spans="1:48">
      <c r="G67" t="s">
        <v>522</v>
      </c>
      <c r="H67" t="s">
        <v>523</v>
      </c>
      <c r="I67" t="s">
        <v>524</v>
      </c>
      <c r="J67" t="s">
        <v>525</v>
      </c>
    </row>
    <row r="68" spans="1:48">
      <c r="G68" t="s">
        <v>526</v>
      </c>
      <c r="H68" t="s">
        <v>528</v>
      </c>
      <c r="I68" t="s">
        <v>526</v>
      </c>
      <c r="J68" t="s">
        <v>528</v>
      </c>
    </row>
    <row r="69" spans="1:48">
      <c r="G69" t="s">
        <v>527</v>
      </c>
      <c r="H69" t="s">
        <v>529</v>
      </c>
      <c r="I69" t="s">
        <v>529</v>
      </c>
      <c r="J69" t="s">
        <v>527</v>
      </c>
    </row>
  </sheetData>
  <sortState ref="A3:AV65">
    <sortCondition ref="A3:A65"/>
  </sortState>
  <conditionalFormatting sqref="H2:H28">
    <cfRule type="cellIs" dxfId="45" priority="47" operator="greaterThan">
      <formula>20000</formula>
    </cfRule>
  </conditionalFormatting>
  <conditionalFormatting sqref="F2:F28">
    <cfRule type="cellIs" dxfId="44" priority="43" operator="greaterThan">
      <formula>0.6</formula>
    </cfRule>
    <cfRule type="cellIs" dxfId="43" priority="44" operator="greaterThan">
      <formula>0.4</formula>
    </cfRule>
    <cfRule type="cellIs" dxfId="42" priority="45" operator="greaterThan">
      <formula>0.2</formula>
    </cfRule>
    <cfRule type="cellIs" dxfId="41" priority="46" operator="greaterThan">
      <formula>0.6</formula>
    </cfRule>
  </conditionalFormatting>
  <conditionalFormatting sqref="F29:F65">
    <cfRule type="cellIs" dxfId="40" priority="39" operator="greaterThan">
      <formula>0.6</formula>
    </cfRule>
    <cfRule type="cellIs" dxfId="39" priority="40" operator="greaterThan">
      <formula>0.4</formula>
    </cfRule>
    <cfRule type="cellIs" dxfId="38" priority="41" operator="greaterThan">
      <formula>0.2</formula>
    </cfRule>
    <cfRule type="cellIs" dxfId="37" priority="42" operator="greaterThan">
      <formula>0.6</formula>
    </cfRule>
  </conditionalFormatting>
  <conditionalFormatting sqref="M2:U65 W2:AD65">
    <cfRule type="cellIs" dxfId="36" priority="33" operator="greaterThan">
      <formula>0.9</formula>
    </cfRule>
    <cfRule type="cellIs" dxfId="35" priority="34" operator="greaterThan">
      <formula>0.8</formula>
    </cfRule>
    <cfRule type="cellIs" dxfId="34" priority="35" operator="greaterThan">
      <formula>0.6</formula>
    </cfRule>
    <cfRule type="cellIs" dxfId="33" priority="36" operator="greaterThan">
      <formula>0.4</formula>
    </cfRule>
    <cfRule type="cellIs" dxfId="32" priority="37" operator="greaterThan">
      <formula>0.2</formula>
    </cfRule>
    <cfRule type="cellIs" dxfId="31" priority="38" operator="greaterThan">
      <formula>0.1</formula>
    </cfRule>
  </conditionalFormatting>
  <conditionalFormatting sqref="V2:V65">
    <cfRule type="cellIs" dxfId="30" priority="15" operator="greaterThan">
      <formula>0.9</formula>
    </cfRule>
    <cfRule type="cellIs" dxfId="29" priority="16" operator="greaterThan">
      <formula>0.8</formula>
    </cfRule>
    <cfRule type="cellIs" dxfId="28" priority="17" operator="greaterThan">
      <formula>0.6</formula>
    </cfRule>
    <cfRule type="cellIs" dxfId="27" priority="18" operator="greaterThan">
      <formula>0.4</formula>
    </cfRule>
    <cfRule type="cellIs" dxfId="26" priority="19" operator="greaterThan">
      <formula>0.2</formula>
    </cfRule>
    <cfRule type="cellIs" dxfId="25" priority="20" operator="greaterThan">
      <formula>0.1</formula>
    </cfRule>
  </conditionalFormatting>
  <conditionalFormatting sqref="AE2:AV65">
    <cfRule type="cellIs" dxfId="24" priority="1" operator="greaterThan">
      <formula>18000</formula>
    </cfRule>
    <cfRule type="cellIs" dxfId="23" priority="2" operator="greaterThan">
      <formula>16000</formula>
    </cfRule>
    <cfRule type="cellIs" dxfId="22" priority="3" operator="greaterThan">
      <formula>14000</formula>
    </cfRule>
    <cfRule type="cellIs" dxfId="21" priority="4" operator="greaterThan">
      <formula>12000</formula>
    </cfRule>
    <cfRule type="cellIs" dxfId="20" priority="5" operator="greaterThan">
      <formula>10000</formula>
    </cfRule>
    <cfRule type="cellIs" dxfId="19" priority="6" operator="greaterThan">
      <formula>6000</formula>
    </cfRule>
    <cfRule type="cellIs" dxfId="18" priority="7" operator="greaterThan">
      <formula>4000</formula>
    </cfRule>
    <cfRule type="cellIs" dxfId="17" priority="8" operator="greaterThan">
      <formula>2000</formula>
    </cfRule>
    <cfRule type="cellIs" dxfId="16" priority="9" operator="greaterThan">
      <formula>0.9</formula>
    </cfRule>
    <cfRule type="cellIs" dxfId="15" priority="10" operator="greaterThan">
      <formula>0.8</formula>
    </cfRule>
    <cfRule type="cellIs" dxfId="14" priority="11" operator="greaterThan">
      <formula>0.6</formula>
    </cfRule>
    <cfRule type="cellIs" dxfId="13" priority="12" operator="greaterThan">
      <formula>0.4</formula>
    </cfRule>
    <cfRule type="cellIs" dxfId="12" priority="13" operator="greaterThan">
      <formula>0.2</formula>
    </cfRule>
    <cfRule type="cellIs" dxfId="11" priority="14" operator="greater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Z30" sqref="Z30"/>
    </sheetView>
  </sheetViews>
  <sheetFormatPr defaultRowHeight="15"/>
  <sheetData>
    <row r="1" spans="1:14">
      <c r="A1" t="s">
        <v>513</v>
      </c>
      <c r="B1" t="s">
        <v>179</v>
      </c>
      <c r="C1" t="s">
        <v>183</v>
      </c>
      <c r="D1" t="s">
        <v>180</v>
      </c>
      <c r="E1" t="s">
        <v>184</v>
      </c>
      <c r="F1" t="s">
        <v>181</v>
      </c>
      <c r="G1" t="s">
        <v>185</v>
      </c>
      <c r="H1" t="s">
        <v>182</v>
      </c>
      <c r="I1" t="s">
        <v>186</v>
      </c>
      <c r="J1" t="s">
        <v>187</v>
      </c>
      <c r="K1" t="s">
        <v>512</v>
      </c>
      <c r="L1" t="s">
        <v>557</v>
      </c>
      <c r="M1" t="s">
        <v>558</v>
      </c>
      <c r="N1" t="s">
        <v>295</v>
      </c>
    </row>
    <row r="2" spans="1:14">
      <c r="A2">
        <v>51</v>
      </c>
      <c r="B2" s="171">
        <v>1.5625E-2</v>
      </c>
      <c r="C2" s="171">
        <v>0</v>
      </c>
      <c r="D2" s="171">
        <v>1.5625E-2</v>
      </c>
      <c r="E2" s="171">
        <v>1.5625E-2</v>
      </c>
      <c r="F2" s="171">
        <v>0.3125</v>
      </c>
      <c r="G2" s="171">
        <v>0.28125</v>
      </c>
      <c r="H2" s="171">
        <v>0.203125</v>
      </c>
      <c r="I2" s="171">
        <v>0.15625</v>
      </c>
      <c r="J2" s="171">
        <v>0</v>
      </c>
      <c r="K2">
        <v>1</v>
      </c>
      <c r="L2">
        <v>0.407407407407407</v>
      </c>
      <c r="M2">
        <v>0</v>
      </c>
      <c r="N2">
        <v>4195.2727272727197</v>
      </c>
    </row>
    <row r="3" spans="1:14">
      <c r="A3">
        <v>53</v>
      </c>
      <c r="B3" s="171">
        <v>6.25E-2</v>
      </c>
      <c r="C3" s="171">
        <v>3.125E-2</v>
      </c>
      <c r="D3" s="171">
        <v>6.25E-2</v>
      </c>
      <c r="E3" s="171">
        <v>0.171875</v>
      </c>
      <c r="F3" s="171">
        <v>0.234375</v>
      </c>
      <c r="G3" s="171">
        <v>0.140625</v>
      </c>
      <c r="H3" s="171">
        <v>0.15625</v>
      </c>
      <c r="I3" s="171">
        <v>0.125</v>
      </c>
      <c r="J3" s="171">
        <v>1.5625E-2</v>
      </c>
      <c r="K3">
        <v>1</v>
      </c>
      <c r="L3">
        <v>0.37037037037037002</v>
      </c>
      <c r="M3">
        <v>2.7027027027027001E-2</v>
      </c>
      <c r="N3">
        <v>22861.4545454545</v>
      </c>
    </row>
    <row r="4" spans="1:14">
      <c r="A4">
        <v>54</v>
      </c>
      <c r="B4" s="171">
        <v>1.5625E-2</v>
      </c>
      <c r="C4" s="171">
        <v>1.5625E-2</v>
      </c>
      <c r="D4" s="171">
        <v>6.25E-2</v>
      </c>
      <c r="E4" s="171">
        <v>4.6875E-2</v>
      </c>
      <c r="F4" s="171">
        <v>6.25E-2</v>
      </c>
      <c r="G4" s="171">
        <v>4.6875E-2</v>
      </c>
      <c r="H4" s="171">
        <v>9.375E-2</v>
      </c>
      <c r="I4" s="171">
        <v>0.109375</v>
      </c>
      <c r="J4" s="171">
        <v>0.546875</v>
      </c>
      <c r="K4">
        <v>2</v>
      </c>
      <c r="L4">
        <v>0.70370370370370305</v>
      </c>
      <c r="M4">
        <v>0.83783783783783705</v>
      </c>
      <c r="N4">
        <v>12357.82</v>
      </c>
    </row>
    <row r="5" spans="1:14">
      <c r="A5">
        <v>56</v>
      </c>
      <c r="B5" s="171">
        <v>7.8125E-2</v>
      </c>
      <c r="C5" s="171">
        <v>0</v>
      </c>
      <c r="D5" s="171">
        <v>0.171875</v>
      </c>
      <c r="E5" s="171">
        <v>0.125</v>
      </c>
      <c r="F5" s="171">
        <v>0.125</v>
      </c>
      <c r="G5" s="171">
        <v>9.375E-2</v>
      </c>
      <c r="H5" s="171">
        <v>7.8125E-2</v>
      </c>
      <c r="I5" s="171">
        <v>9.375E-2</v>
      </c>
      <c r="J5" s="171">
        <v>0.234375</v>
      </c>
      <c r="K5">
        <v>1</v>
      </c>
      <c r="L5">
        <v>0.37037037037037002</v>
      </c>
      <c r="M5">
        <v>0.29729729729729698</v>
      </c>
      <c r="N5">
        <v>9098.5714285714294</v>
      </c>
    </row>
    <row r="6" spans="1:14">
      <c r="A6">
        <v>59</v>
      </c>
      <c r="B6" s="171">
        <v>0.234375</v>
      </c>
      <c r="C6" s="171">
        <v>1.5625E-2</v>
      </c>
      <c r="D6" s="171">
        <v>0.203125</v>
      </c>
      <c r="E6" s="171">
        <v>0.140625</v>
      </c>
      <c r="F6" s="171">
        <v>0.1875</v>
      </c>
      <c r="G6" s="171">
        <v>1.5625E-2</v>
      </c>
      <c r="H6" s="171">
        <v>0.109375</v>
      </c>
      <c r="I6" s="171">
        <v>6.25E-2</v>
      </c>
      <c r="J6" s="171">
        <v>3.125E-2</v>
      </c>
      <c r="K6">
        <v>1</v>
      </c>
      <c r="L6">
        <v>0.296296296296296</v>
      </c>
      <c r="M6">
        <v>5.4054054054054099E-2</v>
      </c>
      <c r="N6">
        <v>36111.5</v>
      </c>
    </row>
    <row r="7" spans="1:14">
      <c r="A7">
        <v>60</v>
      </c>
      <c r="B7" s="171">
        <v>1.5625E-2</v>
      </c>
      <c r="C7" s="171">
        <v>0</v>
      </c>
      <c r="D7" s="171">
        <v>0.15625</v>
      </c>
      <c r="E7" s="171">
        <v>9.375E-2</v>
      </c>
      <c r="F7" s="171">
        <v>7.8125E-2</v>
      </c>
      <c r="G7" s="171">
        <v>0.109375</v>
      </c>
      <c r="H7" s="171">
        <v>9.375E-2</v>
      </c>
      <c r="I7" s="171">
        <v>1.5625E-2</v>
      </c>
      <c r="J7" s="171">
        <v>0.4375</v>
      </c>
      <c r="K7">
        <v>2</v>
      </c>
      <c r="L7">
        <v>0.48148148148148101</v>
      </c>
      <c r="M7">
        <v>0.59459459459459396</v>
      </c>
      <c r="N7">
        <v>19123.857142857101</v>
      </c>
    </row>
    <row r="8" spans="1:14">
      <c r="A8">
        <v>68</v>
      </c>
      <c r="B8" s="171">
        <v>7.8125E-2</v>
      </c>
      <c r="C8" s="171">
        <v>1.5625E-2</v>
      </c>
      <c r="D8" s="171">
        <v>7.8125E-2</v>
      </c>
      <c r="E8" s="171">
        <v>0.171875</v>
      </c>
      <c r="F8" s="171">
        <v>0.109375</v>
      </c>
      <c r="G8" s="171">
        <v>0.125</v>
      </c>
      <c r="H8" s="171">
        <v>0.21875</v>
      </c>
      <c r="I8" s="171">
        <v>0.1875</v>
      </c>
      <c r="J8" s="171">
        <v>1.5625E-2</v>
      </c>
      <c r="K8">
        <v>1</v>
      </c>
      <c r="L8">
        <v>0.51851851851851805</v>
      </c>
      <c r="M8">
        <v>2.7027027027027001E-2</v>
      </c>
      <c r="N8">
        <v>21015.666666666599</v>
      </c>
    </row>
    <row r="9" spans="1:14">
      <c r="A9">
        <v>69</v>
      </c>
      <c r="B9" s="171">
        <v>1.5625E-2</v>
      </c>
      <c r="C9" s="171">
        <v>3.125E-2</v>
      </c>
      <c r="D9" s="171">
        <v>4.6875E-2</v>
      </c>
      <c r="E9" s="171">
        <v>1.5625E-2</v>
      </c>
      <c r="F9" s="171">
        <v>1.5625E-2</v>
      </c>
      <c r="G9" s="171">
        <v>4.6875E-2</v>
      </c>
      <c r="H9" s="171">
        <v>0.140625</v>
      </c>
      <c r="I9" s="171">
        <v>0.109375</v>
      </c>
      <c r="J9" s="171">
        <v>0.578125</v>
      </c>
      <c r="K9">
        <v>2</v>
      </c>
      <c r="L9">
        <v>0.81481481481481399</v>
      </c>
      <c r="M9">
        <v>0.891891891891891</v>
      </c>
      <c r="N9">
        <v>21262.8909090909</v>
      </c>
    </row>
    <row r="10" spans="1:14">
      <c r="A10">
        <v>70</v>
      </c>
      <c r="B10" s="171">
        <v>4.6875E-2</v>
      </c>
      <c r="C10" s="171">
        <v>1.5625E-2</v>
      </c>
      <c r="D10" s="171">
        <v>7.8125E-2</v>
      </c>
      <c r="E10" s="171">
        <v>3.125E-2</v>
      </c>
      <c r="F10" s="171">
        <v>0.234375</v>
      </c>
      <c r="G10" s="171">
        <v>0.171875</v>
      </c>
      <c r="H10" s="171">
        <v>0.140625</v>
      </c>
      <c r="I10" s="171">
        <v>0.125</v>
      </c>
      <c r="J10" s="171">
        <v>0.15625</v>
      </c>
      <c r="K10">
        <v>1</v>
      </c>
      <c r="L10">
        <v>0.66666666666666596</v>
      </c>
      <c r="M10">
        <v>0.27027027027027001</v>
      </c>
      <c r="N10">
        <v>12819.3928571428</v>
      </c>
    </row>
    <row r="11" spans="1:14">
      <c r="A11">
        <v>73</v>
      </c>
      <c r="B11" s="171">
        <v>0</v>
      </c>
      <c r="C11" s="171">
        <v>0.1875</v>
      </c>
      <c r="D11" s="171">
        <v>1.5625E-2</v>
      </c>
      <c r="E11" s="171">
        <v>0.140625</v>
      </c>
      <c r="F11" s="171">
        <v>0.171875</v>
      </c>
      <c r="G11" s="171">
        <v>9.375E-2</v>
      </c>
      <c r="H11" s="171">
        <v>0.1875</v>
      </c>
      <c r="I11" s="171">
        <v>0.140625</v>
      </c>
      <c r="J11" s="171">
        <v>6.25E-2</v>
      </c>
      <c r="K11">
        <v>1</v>
      </c>
      <c r="L11">
        <v>0.407407407407407</v>
      </c>
      <c r="M11">
        <v>8.1081081081081099E-2</v>
      </c>
      <c r="N11">
        <v>19605.214285714199</v>
      </c>
    </row>
    <row r="12" spans="1:14">
      <c r="A12">
        <v>75</v>
      </c>
      <c r="B12" s="171">
        <v>3.125E-2</v>
      </c>
      <c r="C12" s="171">
        <v>3.125E-2</v>
      </c>
      <c r="D12" s="171">
        <v>0.109375</v>
      </c>
      <c r="E12" s="171">
        <v>0.171875</v>
      </c>
      <c r="F12" s="171">
        <v>6.25E-2</v>
      </c>
      <c r="G12" s="171">
        <v>7.8125E-2</v>
      </c>
      <c r="H12" s="171">
        <v>0.140625</v>
      </c>
      <c r="I12" s="171">
        <v>0.1875</v>
      </c>
      <c r="J12" s="171">
        <v>0.1875</v>
      </c>
      <c r="K12">
        <v>1</v>
      </c>
      <c r="L12">
        <v>0.48148148148148101</v>
      </c>
      <c r="M12">
        <v>0.32432432432432401</v>
      </c>
      <c r="N12">
        <v>38089.56</v>
      </c>
    </row>
    <row r="13" spans="1:14">
      <c r="A13">
        <v>77</v>
      </c>
      <c r="B13" s="171">
        <v>9.375E-2</v>
      </c>
      <c r="C13" s="171">
        <v>6.25E-2</v>
      </c>
      <c r="D13" s="171">
        <v>7.8125E-2</v>
      </c>
      <c r="E13" s="171">
        <v>0.109375</v>
      </c>
      <c r="F13" s="171">
        <v>0.140625</v>
      </c>
      <c r="G13" s="171">
        <v>0.21875</v>
      </c>
      <c r="H13" s="171">
        <v>0.125</v>
      </c>
      <c r="I13" s="171">
        <v>0.140625</v>
      </c>
      <c r="J13" s="171">
        <v>3.125E-2</v>
      </c>
      <c r="K13">
        <v>1</v>
      </c>
      <c r="L13">
        <v>0.37037037037037002</v>
      </c>
      <c r="M13">
        <v>5.4054054054054099E-2</v>
      </c>
      <c r="N13">
        <v>12921.75</v>
      </c>
    </row>
    <row r="14" spans="1:14">
      <c r="A14">
        <v>79</v>
      </c>
      <c r="B14" s="171">
        <v>0.15625</v>
      </c>
      <c r="C14" s="171">
        <v>0.21875</v>
      </c>
      <c r="D14" s="171">
        <v>0.15625</v>
      </c>
      <c r="E14" s="171">
        <v>0</v>
      </c>
      <c r="F14" s="171">
        <v>0.140625</v>
      </c>
      <c r="G14" s="171">
        <v>0.296875</v>
      </c>
      <c r="H14" s="171">
        <v>0</v>
      </c>
      <c r="I14" s="171">
        <v>3.125E-2</v>
      </c>
      <c r="J14" s="171">
        <v>0</v>
      </c>
      <c r="K14">
        <v>1</v>
      </c>
      <c r="L14">
        <v>0.296296296296296</v>
      </c>
      <c r="M14">
        <v>0</v>
      </c>
      <c r="N14">
        <v>10699.625</v>
      </c>
    </row>
    <row r="15" spans="1:14">
      <c r="A15">
        <v>81</v>
      </c>
      <c r="B15" s="171">
        <v>3.125E-2</v>
      </c>
      <c r="C15" s="171">
        <v>4.6875E-2</v>
      </c>
      <c r="D15" s="171">
        <v>0.125</v>
      </c>
      <c r="E15" s="171">
        <v>0.140625</v>
      </c>
      <c r="F15" s="171">
        <v>0.140625</v>
      </c>
      <c r="G15" s="171">
        <v>3.125E-2</v>
      </c>
      <c r="H15" s="171">
        <v>4.6875E-2</v>
      </c>
      <c r="I15" s="171">
        <v>7.8125E-2</v>
      </c>
      <c r="J15" s="171">
        <v>0.359375</v>
      </c>
      <c r="K15">
        <v>2</v>
      </c>
      <c r="L15">
        <v>0.37037037037037002</v>
      </c>
      <c r="M15">
        <v>0.43243243243243201</v>
      </c>
      <c r="N15">
        <v>12222.3461538461</v>
      </c>
    </row>
    <row r="16" spans="1:14">
      <c r="A16">
        <v>83</v>
      </c>
      <c r="B16" s="171">
        <v>6.25E-2</v>
      </c>
      <c r="C16" s="171">
        <v>0</v>
      </c>
      <c r="D16" s="171">
        <v>0.1875</v>
      </c>
      <c r="E16" s="171">
        <v>0.171875</v>
      </c>
      <c r="F16" s="171">
        <v>0.171875</v>
      </c>
      <c r="G16" s="171">
        <v>4.6875E-2</v>
      </c>
      <c r="H16" s="171">
        <v>0.109375</v>
      </c>
      <c r="I16" s="171">
        <v>0.109375</v>
      </c>
      <c r="J16" s="171">
        <v>0.140625</v>
      </c>
      <c r="K16">
        <v>1</v>
      </c>
      <c r="L16">
        <v>0.407407407407407</v>
      </c>
      <c r="M16">
        <v>0.162162162162162</v>
      </c>
      <c r="N16">
        <v>24125.705882352901</v>
      </c>
    </row>
    <row r="17" spans="1:14">
      <c r="A17">
        <v>84</v>
      </c>
      <c r="B17" s="171">
        <v>0.1875</v>
      </c>
      <c r="C17" s="171">
        <v>9.375E-2</v>
      </c>
      <c r="D17" s="171">
        <v>0.125</v>
      </c>
      <c r="E17" s="171">
        <v>9.375E-2</v>
      </c>
      <c r="F17" s="171">
        <v>3.125E-2</v>
      </c>
      <c r="G17" s="171">
        <v>9.375E-2</v>
      </c>
      <c r="H17" s="171">
        <v>0.109375</v>
      </c>
      <c r="I17" s="171">
        <v>0.234375</v>
      </c>
      <c r="J17" s="171">
        <v>3.125E-2</v>
      </c>
      <c r="K17">
        <v>1</v>
      </c>
      <c r="L17">
        <v>0.22222222222222199</v>
      </c>
      <c r="M17">
        <v>2.7027027027027001E-2</v>
      </c>
      <c r="N17">
        <v>7743.7142857142799</v>
      </c>
    </row>
    <row r="18" spans="1:14">
      <c r="A18">
        <v>85</v>
      </c>
      <c r="B18" s="171">
        <v>3.125E-2</v>
      </c>
      <c r="C18" s="171">
        <v>3.125E-2</v>
      </c>
      <c r="D18" s="171">
        <v>4.6875E-2</v>
      </c>
      <c r="E18" s="171">
        <v>7.8125E-2</v>
      </c>
      <c r="F18" s="171">
        <v>0.15625</v>
      </c>
      <c r="G18" s="171">
        <v>7.8125E-2</v>
      </c>
      <c r="H18" s="171">
        <v>0.109375</v>
      </c>
      <c r="I18" s="171">
        <v>9.375E-2</v>
      </c>
      <c r="J18" s="171">
        <v>0.375</v>
      </c>
      <c r="K18">
        <v>1</v>
      </c>
      <c r="L18">
        <v>0.37037037037037002</v>
      </c>
      <c r="M18">
        <v>0.29729729729729698</v>
      </c>
      <c r="N18">
        <v>17951.952380952302</v>
      </c>
    </row>
    <row r="19" spans="1:14">
      <c r="A19">
        <v>87</v>
      </c>
      <c r="B19" s="171">
        <v>1.5625E-2</v>
      </c>
      <c r="C19" s="171">
        <v>0.125</v>
      </c>
      <c r="D19" s="171">
        <v>3.125E-2</v>
      </c>
      <c r="E19" s="171">
        <v>1.5625E-2</v>
      </c>
      <c r="F19" s="171">
        <v>0.296875</v>
      </c>
      <c r="G19" s="171">
        <v>0.1875</v>
      </c>
      <c r="H19" s="171">
        <v>0.1875</v>
      </c>
      <c r="I19" s="171">
        <v>0.109375</v>
      </c>
      <c r="J19" s="171">
        <v>3.125E-2</v>
      </c>
      <c r="K19">
        <v>1</v>
      </c>
      <c r="L19">
        <v>0.148148148148148</v>
      </c>
      <c r="M19">
        <v>2.7027027027027001E-2</v>
      </c>
      <c r="N19">
        <v>1812.4</v>
      </c>
    </row>
    <row r="20" spans="1:14">
      <c r="A20">
        <v>89</v>
      </c>
      <c r="B20" s="171">
        <v>4.6875E-2</v>
      </c>
      <c r="C20" s="171">
        <v>0</v>
      </c>
      <c r="D20" s="171">
        <v>0.140625</v>
      </c>
      <c r="E20" s="171">
        <v>0.1875</v>
      </c>
      <c r="F20" s="171">
        <v>0.328125</v>
      </c>
      <c r="G20" s="171">
        <v>7.8125E-2</v>
      </c>
      <c r="H20" s="171">
        <v>9.375E-2</v>
      </c>
      <c r="I20" s="171">
        <v>9.375E-2</v>
      </c>
      <c r="J20" s="171">
        <v>3.125E-2</v>
      </c>
      <c r="K20">
        <v>1</v>
      </c>
      <c r="L20">
        <v>0.37037037037037002</v>
      </c>
      <c r="M20">
        <v>2.7027027027027001E-2</v>
      </c>
      <c r="N20">
        <v>16879.272727272699</v>
      </c>
    </row>
    <row r="21" spans="1:14">
      <c r="A21">
        <v>90</v>
      </c>
      <c r="B21" s="171">
        <v>6.25E-2</v>
      </c>
      <c r="C21" s="171">
        <v>0.125</v>
      </c>
      <c r="D21" s="171">
        <v>3.125E-2</v>
      </c>
      <c r="E21" s="171">
        <v>0.109375</v>
      </c>
      <c r="F21" s="171">
        <v>0.234375</v>
      </c>
      <c r="G21" s="171">
        <v>0.109375</v>
      </c>
      <c r="H21" s="171">
        <v>0.15625</v>
      </c>
      <c r="I21" s="171">
        <v>0.125</v>
      </c>
      <c r="J21" s="171">
        <v>4.6875E-2</v>
      </c>
      <c r="K21">
        <v>1</v>
      </c>
      <c r="L21">
        <v>0.148148148148148</v>
      </c>
      <c r="M21">
        <v>8.1081081081081099E-2</v>
      </c>
      <c r="N21">
        <v>9527.5714285714294</v>
      </c>
    </row>
    <row r="22" spans="1:14">
      <c r="A22">
        <v>91</v>
      </c>
      <c r="B22" s="171">
        <v>1.5625E-2</v>
      </c>
      <c r="C22" s="171">
        <v>3.125E-2</v>
      </c>
      <c r="D22" s="171">
        <v>3.125E-2</v>
      </c>
      <c r="E22" s="171">
        <v>4.6875E-2</v>
      </c>
      <c r="F22" s="171">
        <v>6.25E-2</v>
      </c>
      <c r="G22" s="171">
        <v>1.5625E-2</v>
      </c>
      <c r="H22" s="171">
        <v>4.6875E-2</v>
      </c>
      <c r="I22" s="171">
        <v>6.25E-2</v>
      </c>
      <c r="J22" s="171">
        <v>0.6875</v>
      </c>
      <c r="K22">
        <v>2</v>
      </c>
      <c r="L22">
        <v>0.48148148148148101</v>
      </c>
      <c r="M22">
        <v>0.83783783783783705</v>
      </c>
      <c r="N22">
        <v>15406.159090908999</v>
      </c>
    </row>
    <row r="23" spans="1:14">
      <c r="A23">
        <v>92</v>
      </c>
      <c r="B23" s="171">
        <v>6.25E-2</v>
      </c>
      <c r="C23" s="171">
        <v>0</v>
      </c>
      <c r="D23" s="171">
        <v>0.1875</v>
      </c>
      <c r="E23" s="171">
        <v>0</v>
      </c>
      <c r="F23" s="171">
        <v>0.4375</v>
      </c>
      <c r="G23" s="171">
        <v>0.109375</v>
      </c>
      <c r="H23" s="171">
        <v>3.125E-2</v>
      </c>
      <c r="I23" s="171">
        <v>0</v>
      </c>
      <c r="J23" s="171">
        <v>0.171875</v>
      </c>
      <c r="K23">
        <v>1</v>
      </c>
      <c r="L23">
        <v>0.33333333333333298</v>
      </c>
      <c r="M23">
        <v>0.18918918918918901</v>
      </c>
      <c r="N23">
        <v>21059.8125</v>
      </c>
    </row>
    <row r="24" spans="1:14">
      <c r="A24">
        <v>94</v>
      </c>
      <c r="B24" s="171">
        <v>3.125E-2</v>
      </c>
      <c r="C24" s="171">
        <v>0</v>
      </c>
      <c r="D24" s="171">
        <v>0.109375</v>
      </c>
      <c r="E24" s="171">
        <v>6.25E-2</v>
      </c>
      <c r="F24" s="171">
        <v>0.265625</v>
      </c>
      <c r="G24" s="171">
        <v>0.25</v>
      </c>
      <c r="H24" s="171">
        <v>0.125</v>
      </c>
      <c r="I24" s="171">
        <v>0.15625</v>
      </c>
      <c r="J24" s="171">
        <v>0</v>
      </c>
      <c r="K24">
        <v>1</v>
      </c>
      <c r="L24">
        <v>0.407407407407407</v>
      </c>
      <c r="M24">
        <v>0</v>
      </c>
      <c r="N24">
        <v>24811.181818181802</v>
      </c>
    </row>
    <row r="25" spans="1:14">
      <c r="A25">
        <v>95</v>
      </c>
      <c r="B25" s="171">
        <v>6.25E-2</v>
      </c>
      <c r="C25" s="171">
        <v>3.125E-2</v>
      </c>
      <c r="D25" s="171">
        <v>0.203125</v>
      </c>
      <c r="E25" s="171">
        <v>9.375E-2</v>
      </c>
      <c r="F25" s="171">
        <v>0.203125</v>
      </c>
      <c r="G25" s="171">
        <v>0.125</v>
      </c>
      <c r="H25" s="171">
        <v>0.140625</v>
      </c>
      <c r="I25" s="171">
        <v>0.140625</v>
      </c>
      <c r="J25" s="171">
        <v>0</v>
      </c>
      <c r="K25">
        <v>1</v>
      </c>
      <c r="L25">
        <v>0.25925925925925902</v>
      </c>
      <c r="M25">
        <v>0</v>
      </c>
      <c r="N25">
        <v>24450.4285714285</v>
      </c>
    </row>
    <row r="26" spans="1:14">
      <c r="A26">
        <v>96</v>
      </c>
      <c r="B26" s="171">
        <v>1.5625E-2</v>
      </c>
      <c r="C26" s="171">
        <v>7.8125E-2</v>
      </c>
      <c r="D26" s="171">
        <v>0.109375</v>
      </c>
      <c r="E26" s="171">
        <v>0.140625</v>
      </c>
      <c r="F26" s="171">
        <v>0.171875</v>
      </c>
      <c r="G26" s="171">
        <v>0.109375</v>
      </c>
      <c r="H26" s="171">
        <v>0.21875</v>
      </c>
      <c r="I26" s="171">
        <v>0.140625</v>
      </c>
      <c r="J26" s="171">
        <v>1.5625E-2</v>
      </c>
      <c r="K26">
        <v>1</v>
      </c>
      <c r="L26">
        <v>0.25925925925925902</v>
      </c>
      <c r="M26">
        <v>0</v>
      </c>
      <c r="N26">
        <v>4619.7142857142799</v>
      </c>
    </row>
    <row r="27" spans="1:14">
      <c r="A27">
        <v>97</v>
      </c>
      <c r="B27" s="171">
        <v>0</v>
      </c>
      <c r="C27" s="171">
        <v>3.125E-2</v>
      </c>
      <c r="D27" s="171">
        <v>4.6875E-2</v>
      </c>
      <c r="E27" s="171">
        <v>6.25E-2</v>
      </c>
      <c r="F27" s="171">
        <v>0.265625</v>
      </c>
      <c r="G27" s="171">
        <v>3.125E-2</v>
      </c>
      <c r="H27" s="171">
        <v>0.1875</v>
      </c>
      <c r="I27" s="171">
        <v>0.15625</v>
      </c>
      <c r="J27" s="171">
        <v>0.21875</v>
      </c>
      <c r="K27">
        <v>1</v>
      </c>
      <c r="L27">
        <v>0.407407407407407</v>
      </c>
      <c r="M27">
        <v>0.24324324324324301</v>
      </c>
      <c r="N27">
        <v>4980.95</v>
      </c>
    </row>
    <row r="28" spans="1:14">
      <c r="A28">
        <v>98</v>
      </c>
      <c r="B28" s="171">
        <v>1.5625E-2</v>
      </c>
      <c r="C28" s="171">
        <v>1.5625E-2</v>
      </c>
      <c r="D28" s="171">
        <v>6.25E-2</v>
      </c>
      <c r="E28" s="171">
        <v>3.125E-2</v>
      </c>
      <c r="F28" s="171">
        <v>0.125</v>
      </c>
      <c r="G28" s="171">
        <v>7.8125E-2</v>
      </c>
      <c r="H28" s="171">
        <v>9.375E-2</v>
      </c>
      <c r="I28" s="171">
        <v>4.6875E-2</v>
      </c>
      <c r="J28" s="171">
        <v>0.53125</v>
      </c>
      <c r="K28">
        <v>2</v>
      </c>
      <c r="L28">
        <v>0.48148148148148101</v>
      </c>
      <c r="M28">
        <v>0.62162162162162105</v>
      </c>
      <c r="N28">
        <v>18495.222222222201</v>
      </c>
    </row>
    <row r="29" spans="1:14">
      <c r="A29">
        <v>99</v>
      </c>
      <c r="B29" s="171">
        <v>1.5625E-2</v>
      </c>
      <c r="C29" s="171">
        <v>1.5625E-2</v>
      </c>
      <c r="D29" s="171">
        <v>7.8125E-2</v>
      </c>
      <c r="E29" s="171">
        <v>3.125E-2</v>
      </c>
      <c r="F29" s="171">
        <v>6.25E-2</v>
      </c>
      <c r="G29" s="171">
        <v>9.375E-2</v>
      </c>
      <c r="H29" s="171">
        <v>0.171875</v>
      </c>
      <c r="I29" s="171">
        <v>7.8125E-2</v>
      </c>
      <c r="J29" s="171">
        <v>0.453125</v>
      </c>
      <c r="K29">
        <v>2</v>
      </c>
      <c r="L29">
        <v>0.51851851851851805</v>
      </c>
      <c r="M29">
        <v>0.62162162162162105</v>
      </c>
      <c r="N29">
        <v>39868.243243243203</v>
      </c>
    </row>
    <row r="30" spans="1:14">
      <c r="A30">
        <v>100</v>
      </c>
      <c r="B30" s="171">
        <v>4.6875E-2</v>
      </c>
      <c r="C30" s="171">
        <v>1.5625E-2</v>
      </c>
      <c r="D30" s="171">
        <v>3.125E-2</v>
      </c>
      <c r="E30" s="171">
        <v>3.125E-2</v>
      </c>
      <c r="F30" s="171">
        <v>0.125</v>
      </c>
      <c r="G30" s="171">
        <v>9.375E-2</v>
      </c>
      <c r="H30" s="171">
        <v>0.1875</v>
      </c>
      <c r="I30" s="171">
        <v>0.140625</v>
      </c>
      <c r="J30" s="171">
        <v>0.328125</v>
      </c>
      <c r="K30">
        <v>2</v>
      </c>
      <c r="L30">
        <v>0.62962962962962898</v>
      </c>
      <c r="M30">
        <v>0.40540540540540498</v>
      </c>
      <c r="N30">
        <v>21190.5</v>
      </c>
    </row>
    <row r="31" spans="1:14">
      <c r="A31">
        <v>101</v>
      </c>
      <c r="B31" s="171">
        <v>0</v>
      </c>
      <c r="C31" s="171">
        <v>0</v>
      </c>
      <c r="D31" s="171">
        <v>0.34375</v>
      </c>
      <c r="E31" s="171">
        <v>0.328125</v>
      </c>
      <c r="F31" s="171">
        <v>0.203125</v>
      </c>
      <c r="G31" s="171">
        <v>7.8125E-2</v>
      </c>
      <c r="H31" s="171">
        <v>1.5625E-2</v>
      </c>
      <c r="I31" s="171">
        <v>3.125E-2</v>
      </c>
      <c r="J31" s="171">
        <v>0</v>
      </c>
      <c r="K31">
        <v>1</v>
      </c>
      <c r="L31">
        <v>0.22222222222222199</v>
      </c>
      <c r="M31">
        <v>0</v>
      </c>
      <c r="N31">
        <v>81448.5</v>
      </c>
    </row>
    <row r="32" spans="1:14">
      <c r="A32">
        <v>103</v>
      </c>
      <c r="B32" s="171">
        <v>6.25E-2</v>
      </c>
      <c r="C32" s="171">
        <v>1.5625E-2</v>
      </c>
      <c r="D32" s="171">
        <v>9.375E-2</v>
      </c>
      <c r="E32" s="171">
        <v>4.6875E-2</v>
      </c>
      <c r="F32" s="171">
        <v>0.21875</v>
      </c>
      <c r="G32" s="171">
        <v>6.25E-2</v>
      </c>
      <c r="H32" s="171">
        <v>0.28125</v>
      </c>
      <c r="I32" s="171">
        <v>0.21875</v>
      </c>
      <c r="J32" s="171">
        <v>0</v>
      </c>
      <c r="K32">
        <v>1</v>
      </c>
      <c r="L32">
        <v>0.44444444444444398</v>
      </c>
      <c r="M32">
        <v>0</v>
      </c>
      <c r="N32">
        <v>6214.25</v>
      </c>
    </row>
    <row r="33" spans="1:14">
      <c r="A33">
        <v>104</v>
      </c>
      <c r="B33" s="171">
        <v>3.125E-2</v>
      </c>
      <c r="C33" s="171">
        <v>1.5625E-2</v>
      </c>
      <c r="D33" s="171">
        <v>0.15625</v>
      </c>
      <c r="E33" s="171">
        <v>7.8125E-2</v>
      </c>
      <c r="F33" s="171">
        <v>0.28125</v>
      </c>
      <c r="G33" s="171">
        <v>0.171875</v>
      </c>
      <c r="H33" s="171">
        <v>9.375E-2</v>
      </c>
      <c r="I33" s="171">
        <v>4.6875E-2</v>
      </c>
      <c r="J33" s="171">
        <v>0.125</v>
      </c>
      <c r="K33">
        <v>1</v>
      </c>
      <c r="L33">
        <v>0.407407407407407</v>
      </c>
      <c r="M33">
        <v>0.18918918918918901</v>
      </c>
      <c r="N33">
        <v>18597.277777777701</v>
      </c>
    </row>
    <row r="34" spans="1:14">
      <c r="A34">
        <v>105</v>
      </c>
      <c r="B34" s="171">
        <v>1.5625E-2</v>
      </c>
      <c r="C34" s="171">
        <v>1.5625E-2</v>
      </c>
      <c r="D34" s="171">
        <v>3.125E-2</v>
      </c>
      <c r="E34" s="171">
        <v>4.6875E-2</v>
      </c>
      <c r="F34" s="171">
        <v>7.8125E-2</v>
      </c>
      <c r="G34" s="171">
        <v>3.125E-2</v>
      </c>
      <c r="H34" s="171">
        <v>7.8125E-2</v>
      </c>
      <c r="I34" s="171">
        <v>0.109375</v>
      </c>
      <c r="J34" s="171">
        <v>0.59375</v>
      </c>
      <c r="K34">
        <v>2</v>
      </c>
      <c r="L34">
        <v>0.74074074074074003</v>
      </c>
      <c r="M34">
        <v>0.891891891891891</v>
      </c>
      <c r="N34">
        <v>13464.8301886792</v>
      </c>
    </row>
    <row r="35" spans="1:14">
      <c r="A35">
        <v>106</v>
      </c>
      <c r="B35" s="171">
        <v>9.375E-2</v>
      </c>
      <c r="C35" s="171">
        <v>6.25E-2</v>
      </c>
      <c r="D35" s="171">
        <v>0.15625</v>
      </c>
      <c r="E35" s="171">
        <v>1.5625E-2</v>
      </c>
      <c r="F35" s="171">
        <v>0.265625</v>
      </c>
      <c r="G35" s="171">
        <v>0.1875</v>
      </c>
      <c r="H35" s="171">
        <v>0</v>
      </c>
      <c r="I35" s="171">
        <v>1.5625E-2</v>
      </c>
      <c r="J35" s="171">
        <v>0.203125</v>
      </c>
      <c r="K35">
        <v>1</v>
      </c>
      <c r="L35">
        <v>0.25925925925925902</v>
      </c>
      <c r="M35">
        <v>0.135135135135135</v>
      </c>
      <c r="N35">
        <v>8374.5833333333303</v>
      </c>
    </row>
    <row r="36" spans="1:14">
      <c r="A36">
        <v>111</v>
      </c>
      <c r="B36" s="171">
        <v>3.125E-2</v>
      </c>
      <c r="C36" s="171">
        <v>1.5625E-2</v>
      </c>
      <c r="D36" s="171">
        <v>7.8125E-2</v>
      </c>
      <c r="E36" s="171">
        <v>7.8125E-2</v>
      </c>
      <c r="F36" s="171">
        <v>0.171875</v>
      </c>
      <c r="G36" s="171">
        <v>0.125</v>
      </c>
      <c r="H36" s="171">
        <v>0.3125</v>
      </c>
      <c r="I36" s="171">
        <v>0.1875</v>
      </c>
      <c r="J36" s="171">
        <v>0</v>
      </c>
      <c r="K36">
        <v>1</v>
      </c>
      <c r="L36">
        <v>0.66666666666666596</v>
      </c>
      <c r="M36">
        <v>0</v>
      </c>
      <c r="N36">
        <v>13060</v>
      </c>
    </row>
    <row r="37" spans="1:14">
      <c r="A37">
        <v>113</v>
      </c>
      <c r="B37" s="171">
        <v>9.375E-2</v>
      </c>
      <c r="C37" s="171">
        <v>4.6875E-2</v>
      </c>
      <c r="D37" s="171">
        <v>0.21875</v>
      </c>
      <c r="E37" s="171">
        <v>0.1875</v>
      </c>
      <c r="F37" s="171">
        <v>9.375E-2</v>
      </c>
      <c r="G37" s="171">
        <v>6.25E-2</v>
      </c>
      <c r="H37" s="171">
        <v>0.15625</v>
      </c>
      <c r="I37" s="171">
        <v>9.375E-2</v>
      </c>
      <c r="J37" s="171">
        <v>4.6875E-2</v>
      </c>
      <c r="K37">
        <v>1</v>
      </c>
      <c r="L37">
        <v>0.25925925925925902</v>
      </c>
      <c r="M37">
        <v>5.4054054054054099E-2</v>
      </c>
      <c r="N37">
        <v>4024.1111111111099</v>
      </c>
    </row>
    <row r="38" spans="1:14">
      <c r="A38">
        <v>115</v>
      </c>
      <c r="B38" s="171">
        <v>1.5625E-2</v>
      </c>
      <c r="C38" s="171">
        <v>3.125E-2</v>
      </c>
      <c r="D38" s="171">
        <v>6.25E-2</v>
      </c>
      <c r="E38" s="171">
        <v>4.6875E-2</v>
      </c>
      <c r="F38" s="171">
        <v>6.25E-2</v>
      </c>
      <c r="G38" s="171">
        <v>0.109375</v>
      </c>
      <c r="H38" s="171">
        <v>0.21875</v>
      </c>
      <c r="I38" s="171">
        <v>0.140625</v>
      </c>
      <c r="J38" s="171">
        <v>0.3125</v>
      </c>
      <c r="K38">
        <v>1</v>
      </c>
      <c r="L38">
        <v>0.55555555555555503</v>
      </c>
      <c r="M38">
        <v>0.35135135135135098</v>
      </c>
      <c r="N38">
        <v>23709.1785714285</v>
      </c>
    </row>
    <row r="39" spans="1:14">
      <c r="A39">
        <v>120</v>
      </c>
      <c r="B39" s="171">
        <v>6.25E-2</v>
      </c>
      <c r="C39" s="171">
        <v>1.5625E-2</v>
      </c>
      <c r="D39" s="171">
        <v>0.203125</v>
      </c>
      <c r="E39" s="171">
        <v>0.109375</v>
      </c>
      <c r="F39" s="171">
        <v>0.234375</v>
      </c>
      <c r="G39" s="171">
        <v>0.203125</v>
      </c>
      <c r="H39" s="171">
        <v>4.6875E-2</v>
      </c>
      <c r="I39" s="171">
        <v>9.375E-2</v>
      </c>
      <c r="J39" s="171">
        <v>3.125E-2</v>
      </c>
      <c r="K39">
        <v>1</v>
      </c>
      <c r="L39">
        <v>0.296296296296296</v>
      </c>
      <c r="M39">
        <v>0</v>
      </c>
      <c r="N39">
        <v>13760.875</v>
      </c>
    </row>
    <row r="40" spans="1:14">
      <c r="A40">
        <v>121</v>
      </c>
      <c r="B40" s="171">
        <v>4.6875E-2</v>
      </c>
      <c r="C40" s="171">
        <v>0</v>
      </c>
      <c r="D40" s="171">
        <v>0.125</v>
      </c>
      <c r="E40" s="171">
        <v>0.109375</v>
      </c>
      <c r="F40" s="171">
        <v>0.1875</v>
      </c>
      <c r="G40" s="171">
        <v>0.15625</v>
      </c>
      <c r="H40" s="171">
        <v>0.109375</v>
      </c>
      <c r="I40" s="171">
        <v>0.15625</v>
      </c>
      <c r="J40" s="171">
        <v>0.109375</v>
      </c>
      <c r="K40">
        <v>1</v>
      </c>
      <c r="L40">
        <v>0.44444444444444398</v>
      </c>
      <c r="M40">
        <v>0.18918918918918901</v>
      </c>
      <c r="N40">
        <v>28372.842105263098</v>
      </c>
    </row>
    <row r="41" spans="1:14">
      <c r="A41">
        <v>124</v>
      </c>
      <c r="B41" s="171">
        <v>0.1875</v>
      </c>
      <c r="C41" s="171">
        <v>6.25E-2</v>
      </c>
      <c r="D41" s="171">
        <v>0.1875</v>
      </c>
      <c r="E41" s="171">
        <v>0</v>
      </c>
      <c r="F41" s="171">
        <v>0.140625</v>
      </c>
      <c r="G41" s="171">
        <v>9.375E-2</v>
      </c>
      <c r="H41" s="171">
        <v>0.15625</v>
      </c>
      <c r="I41" s="171">
        <v>0.140625</v>
      </c>
      <c r="J41" s="171">
        <v>3.125E-2</v>
      </c>
      <c r="K41">
        <v>1</v>
      </c>
      <c r="L41">
        <v>0.18518518518518501</v>
      </c>
      <c r="M41">
        <v>2.7027027027027001E-2</v>
      </c>
      <c r="N41">
        <v>14372.833333333299</v>
      </c>
    </row>
    <row r="42" spans="1:14">
      <c r="A42">
        <v>126</v>
      </c>
      <c r="B42" s="171">
        <v>1.5625E-2</v>
      </c>
      <c r="C42" s="171">
        <v>1.5625E-2</v>
      </c>
      <c r="D42" s="171">
        <v>3.125E-2</v>
      </c>
      <c r="E42" s="171">
        <v>4.6875E-2</v>
      </c>
      <c r="F42" s="171">
        <v>0.109375</v>
      </c>
      <c r="G42" s="171">
        <v>3.125E-2</v>
      </c>
      <c r="H42" s="171">
        <v>6.25E-2</v>
      </c>
      <c r="I42" s="171">
        <v>4.6875E-2</v>
      </c>
      <c r="J42" s="171">
        <v>0.640625</v>
      </c>
      <c r="K42">
        <v>2</v>
      </c>
      <c r="L42">
        <v>0.592592592592592</v>
      </c>
      <c r="M42">
        <v>0.83783783783783705</v>
      </c>
      <c r="N42">
        <v>12753.936170212701</v>
      </c>
    </row>
    <row r="43" spans="1:14">
      <c r="A43">
        <v>127</v>
      </c>
      <c r="B43" s="171">
        <v>6.25E-2</v>
      </c>
      <c r="C43" s="171">
        <v>3.125E-2</v>
      </c>
      <c r="D43" s="171">
        <v>0.1875</v>
      </c>
      <c r="E43" s="171">
        <v>1.5625E-2</v>
      </c>
      <c r="F43" s="171">
        <v>0.125</v>
      </c>
      <c r="G43" s="171">
        <v>6.25E-2</v>
      </c>
      <c r="H43" s="171">
        <v>0.109375</v>
      </c>
      <c r="I43" s="171">
        <v>0</v>
      </c>
      <c r="J43" s="171">
        <v>0.40625</v>
      </c>
      <c r="K43">
        <v>2</v>
      </c>
      <c r="L43">
        <v>0.33333333333333298</v>
      </c>
      <c r="M43">
        <v>0.56756756756756699</v>
      </c>
      <c r="N43">
        <v>14775.8</v>
      </c>
    </row>
    <row r="44" spans="1:14">
      <c r="A44">
        <v>128</v>
      </c>
      <c r="B44" s="171">
        <v>4.6875E-2</v>
      </c>
      <c r="C44" s="171">
        <v>1.5625E-2</v>
      </c>
      <c r="D44" s="171">
        <v>0.21875</v>
      </c>
      <c r="E44" s="171">
        <v>7.8125E-2</v>
      </c>
      <c r="F44" s="171">
        <v>0.15625</v>
      </c>
      <c r="G44" s="171">
        <v>9.375E-2</v>
      </c>
      <c r="H44" s="171">
        <v>0.265625</v>
      </c>
      <c r="I44" s="171">
        <v>0.125</v>
      </c>
      <c r="J44" s="171">
        <v>0</v>
      </c>
      <c r="K44">
        <v>1</v>
      </c>
      <c r="L44">
        <v>0.37037037037037002</v>
      </c>
      <c r="M44">
        <v>0</v>
      </c>
      <c r="N44">
        <v>26705.4</v>
      </c>
    </row>
    <row r="45" spans="1:14">
      <c r="A45">
        <v>130</v>
      </c>
      <c r="B45" s="171">
        <v>0</v>
      </c>
      <c r="C45" s="171">
        <v>3.125E-2</v>
      </c>
      <c r="D45" s="171">
        <v>1.5625E-2</v>
      </c>
      <c r="E45" s="171">
        <v>3.125E-2</v>
      </c>
      <c r="F45" s="171">
        <v>0.1875</v>
      </c>
      <c r="G45" s="171">
        <v>0.125</v>
      </c>
      <c r="H45" s="171">
        <v>0.234375</v>
      </c>
      <c r="I45" s="171">
        <v>0.25</v>
      </c>
      <c r="J45" s="171">
        <v>0.125</v>
      </c>
      <c r="K45">
        <v>1</v>
      </c>
      <c r="L45">
        <v>0.37037037037037002</v>
      </c>
      <c r="M45">
        <v>0.162162162162162</v>
      </c>
      <c r="N45">
        <v>25252.875</v>
      </c>
    </row>
    <row r="46" spans="1:14">
      <c r="A46">
        <v>131</v>
      </c>
      <c r="B46" s="171">
        <v>0</v>
      </c>
      <c r="C46" s="171">
        <v>0</v>
      </c>
      <c r="D46" s="171">
        <v>0</v>
      </c>
      <c r="E46" s="171">
        <v>0.125</v>
      </c>
      <c r="F46" s="171">
        <v>0.28125</v>
      </c>
      <c r="G46" s="171">
        <v>0.4375</v>
      </c>
      <c r="H46" s="171">
        <v>0</v>
      </c>
      <c r="I46" s="171">
        <v>4.6875E-2</v>
      </c>
      <c r="J46" s="171">
        <v>0.109375</v>
      </c>
      <c r="K46">
        <v>1</v>
      </c>
      <c r="L46">
        <v>0.25925925925925902</v>
      </c>
      <c r="M46">
        <v>0.135135135135135</v>
      </c>
      <c r="N46">
        <v>15229.666666666601</v>
      </c>
    </row>
    <row r="47" spans="1:14">
      <c r="A47">
        <v>132</v>
      </c>
      <c r="B47" s="171">
        <v>1.5625E-2</v>
      </c>
      <c r="C47" s="171">
        <v>1.5625E-2</v>
      </c>
      <c r="D47" s="171">
        <v>6.25E-2</v>
      </c>
      <c r="E47" s="171">
        <v>7.8125E-2</v>
      </c>
      <c r="F47" s="171">
        <v>0.328125</v>
      </c>
      <c r="G47" s="171">
        <v>0.171875</v>
      </c>
      <c r="H47" s="171">
        <v>0.21875</v>
      </c>
      <c r="I47" s="171">
        <v>0.109375</v>
      </c>
      <c r="J47" s="171">
        <v>0</v>
      </c>
      <c r="K47">
        <v>1</v>
      </c>
      <c r="L47">
        <v>0.62962962962962898</v>
      </c>
      <c r="M47">
        <v>0</v>
      </c>
      <c r="N47">
        <v>12532.2352941176</v>
      </c>
    </row>
    <row r="48" spans="1:14">
      <c r="A48">
        <v>134</v>
      </c>
      <c r="B48" s="171">
        <v>1.5625E-2</v>
      </c>
      <c r="C48" s="171">
        <v>1.5625E-2</v>
      </c>
      <c r="D48" s="171">
        <v>0.234375</v>
      </c>
      <c r="E48" s="171">
        <v>9.375E-2</v>
      </c>
      <c r="F48" s="171">
        <v>7.8125E-2</v>
      </c>
      <c r="G48" s="171">
        <v>0.15625</v>
      </c>
      <c r="H48" s="171">
        <v>7.8125E-2</v>
      </c>
      <c r="I48" s="171">
        <v>0.1875</v>
      </c>
      <c r="J48" s="171">
        <v>0.140625</v>
      </c>
      <c r="K48">
        <v>1</v>
      </c>
      <c r="L48">
        <v>0.18518518518518501</v>
      </c>
      <c r="M48">
        <v>5.4054054054054099E-2</v>
      </c>
      <c r="N48">
        <v>4319.1428571428496</v>
      </c>
    </row>
    <row r="49" spans="1:14">
      <c r="A49">
        <v>135</v>
      </c>
      <c r="B49" s="171">
        <v>6.25E-2</v>
      </c>
      <c r="C49" s="171">
        <v>1.5625E-2</v>
      </c>
      <c r="D49" s="171">
        <v>0.125</v>
      </c>
      <c r="E49" s="171">
        <v>0.125</v>
      </c>
      <c r="F49" s="171">
        <v>9.375E-2</v>
      </c>
      <c r="G49" s="171">
        <v>0.125</v>
      </c>
      <c r="H49" s="171">
        <v>0.140625</v>
      </c>
      <c r="I49" s="171">
        <v>0.125</v>
      </c>
      <c r="J49" s="171">
        <v>0.1875</v>
      </c>
      <c r="K49">
        <v>1</v>
      </c>
      <c r="L49">
        <v>0.44444444444444398</v>
      </c>
      <c r="M49">
        <v>0.27027027027027001</v>
      </c>
      <c r="N49">
        <v>12994.727272727199</v>
      </c>
    </row>
    <row r="50" spans="1:14">
      <c r="A50">
        <v>136</v>
      </c>
      <c r="B50" s="171">
        <v>3.125E-2</v>
      </c>
      <c r="C50" s="171">
        <v>3.125E-2</v>
      </c>
      <c r="D50" s="171">
        <v>0.140625</v>
      </c>
      <c r="E50" s="171">
        <v>0.1875</v>
      </c>
      <c r="F50" s="171">
        <v>0.171875</v>
      </c>
      <c r="G50" s="171">
        <v>0.125</v>
      </c>
      <c r="H50" s="171">
        <v>4.6875E-2</v>
      </c>
      <c r="I50" s="171">
        <v>0.109375</v>
      </c>
      <c r="J50" s="171">
        <v>0.15625</v>
      </c>
      <c r="K50">
        <v>1</v>
      </c>
      <c r="L50">
        <v>0.296296296296296</v>
      </c>
      <c r="M50">
        <v>0.18918918918918901</v>
      </c>
      <c r="N50">
        <v>44528.6</v>
      </c>
    </row>
    <row r="51" spans="1:14">
      <c r="A51">
        <v>138</v>
      </c>
      <c r="B51" s="171">
        <v>4.6875E-2</v>
      </c>
      <c r="C51" s="171">
        <v>1.5625E-2</v>
      </c>
      <c r="D51" s="171">
        <v>6.25E-2</v>
      </c>
      <c r="E51" s="171">
        <v>6.25E-2</v>
      </c>
      <c r="F51" s="171">
        <v>0.5</v>
      </c>
      <c r="G51" s="171">
        <v>0.125</v>
      </c>
      <c r="H51" s="171">
        <v>0.140625</v>
      </c>
      <c r="I51" s="171">
        <v>4.6875E-2</v>
      </c>
      <c r="J51" s="171">
        <v>0</v>
      </c>
      <c r="K51">
        <v>1</v>
      </c>
      <c r="L51">
        <v>0.55555555555555503</v>
      </c>
      <c r="M51">
        <v>0</v>
      </c>
      <c r="N51">
        <v>13912.9333333333</v>
      </c>
    </row>
    <row r="52" spans="1:14">
      <c r="A52">
        <v>139</v>
      </c>
      <c r="B52" s="171">
        <v>3.125E-2</v>
      </c>
      <c r="C52" s="171">
        <v>0</v>
      </c>
      <c r="D52" s="171">
        <v>1.5625E-2</v>
      </c>
      <c r="E52" s="171">
        <v>3.125E-2</v>
      </c>
      <c r="F52" s="171">
        <v>0.125</v>
      </c>
      <c r="G52" s="171">
        <v>0.375</v>
      </c>
      <c r="H52" s="171">
        <v>6.25E-2</v>
      </c>
      <c r="I52" s="171">
        <v>0.359375</v>
      </c>
      <c r="J52" s="171">
        <v>0</v>
      </c>
      <c r="K52">
        <v>1</v>
      </c>
      <c r="L52">
        <v>0.296296296296296</v>
      </c>
      <c r="M52">
        <v>0</v>
      </c>
      <c r="N52">
        <v>33970.125</v>
      </c>
    </row>
    <row r="53" spans="1:14">
      <c r="A53">
        <v>140</v>
      </c>
      <c r="B53" s="171">
        <v>0</v>
      </c>
      <c r="C53" s="171">
        <v>4.6875E-2</v>
      </c>
      <c r="D53" s="171">
        <v>7.8125E-2</v>
      </c>
      <c r="E53" s="171">
        <v>0.1875</v>
      </c>
      <c r="F53" s="171">
        <v>0</v>
      </c>
      <c r="G53" s="171">
        <v>0.265625</v>
      </c>
      <c r="H53" s="171">
        <v>4.6875E-2</v>
      </c>
      <c r="I53" s="171">
        <v>0.296875</v>
      </c>
      <c r="J53" s="171">
        <v>7.8125E-2</v>
      </c>
      <c r="K53">
        <v>1</v>
      </c>
      <c r="L53">
        <v>0.33333333333333298</v>
      </c>
      <c r="M53">
        <v>0.108108108108108</v>
      </c>
      <c r="N53">
        <v>69312.538461538395</v>
      </c>
    </row>
    <row r="54" spans="1:14">
      <c r="A54">
        <v>141</v>
      </c>
      <c r="B54" s="171">
        <v>1.5625E-2</v>
      </c>
      <c r="C54" s="171">
        <v>1.5625E-2</v>
      </c>
      <c r="D54" s="171">
        <v>3.125E-2</v>
      </c>
      <c r="E54" s="171">
        <v>6.25E-2</v>
      </c>
      <c r="F54" s="171">
        <v>7.8125E-2</v>
      </c>
      <c r="G54" s="171">
        <v>9.375E-2</v>
      </c>
      <c r="H54" s="171">
        <v>4.6875E-2</v>
      </c>
      <c r="I54" s="171">
        <v>7.8125E-2</v>
      </c>
      <c r="J54" s="171">
        <v>0.578125</v>
      </c>
      <c r="K54">
        <v>2</v>
      </c>
      <c r="L54">
        <v>0.296296296296296</v>
      </c>
      <c r="M54">
        <v>0.59459459459459396</v>
      </c>
      <c r="N54">
        <v>5882.5333333333301</v>
      </c>
    </row>
    <row r="55" spans="1:14">
      <c r="A55">
        <v>142</v>
      </c>
      <c r="B55" s="171">
        <v>4.6875E-2</v>
      </c>
      <c r="C55" s="171">
        <v>1.5625E-2</v>
      </c>
      <c r="D55" s="171">
        <v>0.171875</v>
      </c>
      <c r="E55" s="171">
        <v>0.203125</v>
      </c>
      <c r="F55" s="171">
        <v>0.15625</v>
      </c>
      <c r="G55" s="171">
        <v>6.25E-2</v>
      </c>
      <c r="H55" s="171">
        <v>0.265625</v>
      </c>
      <c r="I55" s="171">
        <v>7.8125E-2</v>
      </c>
      <c r="J55" s="171">
        <v>0</v>
      </c>
      <c r="K55">
        <v>1</v>
      </c>
      <c r="L55">
        <v>0.25925925925925902</v>
      </c>
      <c r="M55">
        <v>0</v>
      </c>
      <c r="N55">
        <v>12715.285714285699</v>
      </c>
    </row>
    <row r="56" spans="1:14">
      <c r="A56">
        <v>143</v>
      </c>
      <c r="B56" s="171">
        <v>6.25E-2</v>
      </c>
      <c r="C56" s="171">
        <v>0</v>
      </c>
      <c r="D56" s="171">
        <v>0.125</v>
      </c>
      <c r="E56" s="171">
        <v>9.375E-2</v>
      </c>
      <c r="F56" s="171">
        <v>0.25</v>
      </c>
      <c r="G56" s="171">
        <v>0.15625</v>
      </c>
      <c r="H56" s="171">
        <v>0.125</v>
      </c>
      <c r="I56" s="171">
        <v>0.15625</v>
      </c>
      <c r="J56" s="171">
        <v>3.125E-2</v>
      </c>
      <c r="K56">
        <v>1</v>
      </c>
      <c r="L56">
        <v>0.51851851851851805</v>
      </c>
      <c r="M56">
        <v>5.4054054054054099E-2</v>
      </c>
      <c r="N56">
        <v>13426.25</v>
      </c>
    </row>
    <row r="57" spans="1:14">
      <c r="A57">
        <v>148</v>
      </c>
      <c r="B57" s="171">
        <v>1.5625E-2</v>
      </c>
      <c r="C57" s="171">
        <v>3.125E-2</v>
      </c>
      <c r="D57" s="171">
        <v>1.5625E-2</v>
      </c>
      <c r="E57" s="171">
        <v>3.125E-2</v>
      </c>
      <c r="F57" s="171">
        <v>3.125E-2</v>
      </c>
      <c r="G57" s="171">
        <v>1.5625E-2</v>
      </c>
      <c r="H57" s="171">
        <v>1.5625E-2</v>
      </c>
      <c r="I57" s="171">
        <v>1.5625E-2</v>
      </c>
      <c r="J57" s="171">
        <v>0.828125</v>
      </c>
      <c r="K57">
        <v>2</v>
      </c>
      <c r="L57">
        <v>0.296296296296296</v>
      </c>
      <c r="M57">
        <v>0.97297297297297303</v>
      </c>
      <c r="N57">
        <v>12325.0681818181</v>
      </c>
    </row>
    <row r="58" spans="1:14">
      <c r="A58">
        <v>149</v>
      </c>
      <c r="B58" s="171">
        <v>4.6875E-2</v>
      </c>
      <c r="C58" s="171">
        <v>0</v>
      </c>
      <c r="D58" s="171">
        <v>7.8125E-2</v>
      </c>
      <c r="E58" s="171">
        <v>6.25E-2</v>
      </c>
      <c r="F58" s="171">
        <v>3.125E-2</v>
      </c>
      <c r="G58" s="171">
        <v>4.6875E-2</v>
      </c>
      <c r="H58" s="171">
        <v>1.5625E-2</v>
      </c>
      <c r="I58" s="171">
        <v>0</v>
      </c>
      <c r="J58" s="171">
        <v>0.71875</v>
      </c>
      <c r="K58">
        <v>2</v>
      </c>
      <c r="L58">
        <v>0.25925925925925902</v>
      </c>
      <c r="M58">
        <v>0.86486486486486402</v>
      </c>
      <c r="N58">
        <v>3993.4871794871701</v>
      </c>
    </row>
    <row r="59" spans="1:14">
      <c r="A59">
        <v>152</v>
      </c>
      <c r="B59" s="171">
        <v>0</v>
      </c>
      <c r="C59" s="171">
        <v>0</v>
      </c>
      <c r="D59" s="171">
        <v>0</v>
      </c>
      <c r="E59" s="171">
        <v>0</v>
      </c>
      <c r="F59" s="171">
        <v>0.296875</v>
      </c>
      <c r="G59" s="171">
        <v>0.546875</v>
      </c>
      <c r="H59" s="171">
        <v>1.5625E-2</v>
      </c>
      <c r="I59" s="171">
        <v>0.125</v>
      </c>
      <c r="J59" s="171">
        <v>1.5625E-2</v>
      </c>
      <c r="K59">
        <v>1</v>
      </c>
      <c r="L59">
        <v>0.296296296296296</v>
      </c>
      <c r="M59">
        <v>2.7027027027027001E-2</v>
      </c>
      <c r="N59">
        <v>6764.1111111111104</v>
      </c>
    </row>
    <row r="60" spans="1:14">
      <c r="A60">
        <v>155</v>
      </c>
      <c r="B60" s="171">
        <v>6.25E-2</v>
      </c>
      <c r="C60" s="171">
        <v>0</v>
      </c>
      <c r="D60" s="171">
        <v>0.140625</v>
      </c>
      <c r="E60" s="171">
        <v>6.25E-2</v>
      </c>
      <c r="F60" s="171">
        <v>0.109375</v>
      </c>
      <c r="G60" s="171">
        <v>3.125E-2</v>
      </c>
      <c r="H60" s="171">
        <v>0.15625</v>
      </c>
      <c r="I60" s="171">
        <v>6.25E-2</v>
      </c>
      <c r="J60" s="171">
        <v>0.375</v>
      </c>
      <c r="K60">
        <v>2</v>
      </c>
      <c r="L60">
        <v>0.407407407407407</v>
      </c>
      <c r="M60">
        <v>0.59459459459459396</v>
      </c>
      <c r="N60">
        <v>9858.9696969696906</v>
      </c>
    </row>
    <row r="61" spans="1:14">
      <c r="A61">
        <v>158</v>
      </c>
      <c r="B61" s="171">
        <v>3.125E-2</v>
      </c>
      <c r="C61" s="171">
        <v>3.125E-2</v>
      </c>
      <c r="D61" s="171">
        <v>4.6875E-2</v>
      </c>
      <c r="E61" s="171">
        <v>7.8125E-2</v>
      </c>
      <c r="F61" s="171">
        <v>0.25</v>
      </c>
      <c r="G61" s="171">
        <v>0.25</v>
      </c>
      <c r="H61" s="171">
        <v>0.15625</v>
      </c>
      <c r="I61" s="171">
        <v>0.109375</v>
      </c>
      <c r="J61" s="171">
        <v>4.6875E-2</v>
      </c>
      <c r="K61">
        <v>1</v>
      </c>
      <c r="L61">
        <v>0.51851851851851805</v>
      </c>
      <c r="M61">
        <v>5.4054054054054099E-2</v>
      </c>
      <c r="N61">
        <v>28116.875</v>
      </c>
    </row>
    <row r="62" spans="1:14">
      <c r="A62">
        <v>159</v>
      </c>
      <c r="B62" s="171">
        <v>3.125E-2</v>
      </c>
      <c r="C62" s="171">
        <v>0</v>
      </c>
      <c r="D62" s="171">
        <v>7.8125E-2</v>
      </c>
      <c r="E62" s="171">
        <v>6.25E-2</v>
      </c>
      <c r="F62" s="171">
        <v>7.8125E-2</v>
      </c>
      <c r="G62" s="171">
        <v>6.25E-2</v>
      </c>
      <c r="H62" s="171">
        <v>7.8125E-2</v>
      </c>
      <c r="I62" s="171">
        <v>0.125</v>
      </c>
      <c r="J62" s="171">
        <v>0.484375</v>
      </c>
      <c r="K62">
        <v>2</v>
      </c>
      <c r="L62">
        <v>0.51851851851851805</v>
      </c>
      <c r="M62">
        <v>0.64864864864864802</v>
      </c>
      <c r="N62">
        <v>17405.368421052601</v>
      </c>
    </row>
    <row r="63" spans="1:14">
      <c r="A63">
        <v>164</v>
      </c>
      <c r="B63" s="171">
        <v>0.125</v>
      </c>
      <c r="C63" s="171">
        <v>1.5625E-2</v>
      </c>
      <c r="D63" s="171">
        <v>3.125E-2</v>
      </c>
      <c r="E63" s="171">
        <v>0</v>
      </c>
      <c r="F63" s="171">
        <v>7.8125E-2</v>
      </c>
      <c r="G63" s="171">
        <v>0.171875</v>
      </c>
      <c r="H63" s="171">
        <v>0.359375</v>
      </c>
      <c r="I63" s="171">
        <v>0.21875</v>
      </c>
      <c r="J63" s="171">
        <v>0</v>
      </c>
      <c r="K63">
        <v>1</v>
      </c>
      <c r="L63">
        <v>0.22222222222222199</v>
      </c>
      <c r="M63">
        <v>0</v>
      </c>
      <c r="N63">
        <v>6359.6666666666597</v>
      </c>
    </row>
    <row r="64" spans="1:14">
      <c r="A64">
        <v>167</v>
      </c>
      <c r="B64" s="171">
        <v>3.125E-2</v>
      </c>
      <c r="C64" s="171">
        <v>0</v>
      </c>
      <c r="D64" s="171">
        <v>0.171875</v>
      </c>
      <c r="E64" s="171">
        <v>0.125</v>
      </c>
      <c r="F64" s="171">
        <v>9.375E-2</v>
      </c>
      <c r="G64" s="171">
        <v>6.25E-2</v>
      </c>
      <c r="H64" s="171">
        <v>7.8125E-2</v>
      </c>
      <c r="I64" s="171">
        <v>0.1875</v>
      </c>
      <c r="J64" s="171">
        <v>0.25</v>
      </c>
      <c r="K64">
        <v>1</v>
      </c>
      <c r="L64">
        <v>0.48148148148148101</v>
      </c>
      <c r="M64">
        <v>0.32432432432432401</v>
      </c>
      <c r="N64">
        <v>16522.36</v>
      </c>
    </row>
    <row r="65" spans="1:14">
      <c r="A65">
        <v>169</v>
      </c>
      <c r="B65" s="171">
        <v>3.125E-2</v>
      </c>
      <c r="C65" s="171">
        <v>4.6875E-2</v>
      </c>
      <c r="D65" s="171">
        <v>0.15625</v>
      </c>
      <c r="E65" s="171">
        <v>0.109375</v>
      </c>
      <c r="F65" s="171">
        <v>0.140625</v>
      </c>
      <c r="G65" s="171">
        <v>0.125</v>
      </c>
      <c r="H65" s="171">
        <v>0.109375</v>
      </c>
      <c r="I65" s="171">
        <v>0.234375</v>
      </c>
      <c r="J65" s="171">
        <v>4.6875E-2</v>
      </c>
      <c r="K65">
        <v>1</v>
      </c>
      <c r="L65">
        <v>0.592592592592592</v>
      </c>
      <c r="M65">
        <v>8.1081081081081099E-2</v>
      </c>
      <c r="N65">
        <v>17393.684210526299</v>
      </c>
    </row>
    <row r="66" spans="1:14">
      <c r="A66">
        <v>170</v>
      </c>
      <c r="B66" s="171">
        <v>3.125E-2</v>
      </c>
      <c r="C66" s="171">
        <v>0</v>
      </c>
      <c r="D66" s="171">
        <v>1.5625E-2</v>
      </c>
      <c r="E66" s="171">
        <v>3.125E-2</v>
      </c>
      <c r="F66" s="171">
        <v>6.25E-2</v>
      </c>
      <c r="G66" s="171">
        <v>4.6875E-2</v>
      </c>
      <c r="H66" s="171">
        <v>1.5625E-2</v>
      </c>
      <c r="I66" s="171">
        <v>0.28125</v>
      </c>
      <c r="J66" s="171">
        <v>0.515625</v>
      </c>
      <c r="K66">
        <v>2</v>
      </c>
      <c r="L66">
        <v>0.55555555555555503</v>
      </c>
      <c r="M66">
        <v>0.72972972972972905</v>
      </c>
      <c r="N66">
        <v>13014.214285714201</v>
      </c>
    </row>
    <row r="67" spans="1:14">
      <c r="A67">
        <v>174</v>
      </c>
      <c r="B67" s="171">
        <v>3.125E-2</v>
      </c>
      <c r="C67" s="171">
        <v>0</v>
      </c>
      <c r="D67" s="171">
        <v>6.25E-2</v>
      </c>
      <c r="E67" s="171">
        <v>4.6875E-2</v>
      </c>
      <c r="F67" s="171">
        <v>4.6875E-2</v>
      </c>
      <c r="G67" s="171">
        <v>9.375E-2</v>
      </c>
      <c r="H67" s="171">
        <v>9.375E-2</v>
      </c>
      <c r="I67" s="171">
        <v>7.8125E-2</v>
      </c>
      <c r="J67" s="171">
        <v>0.546875</v>
      </c>
      <c r="K67">
        <v>2</v>
      </c>
      <c r="L67">
        <v>0.55555555555555503</v>
      </c>
      <c r="M67">
        <v>0.75675675675675602</v>
      </c>
      <c r="N67">
        <v>9138.3255813953492</v>
      </c>
    </row>
    <row r="68" spans="1:14">
      <c r="A68">
        <v>176</v>
      </c>
      <c r="B68" s="171">
        <v>4.6875E-2</v>
      </c>
      <c r="C68" s="171">
        <v>1.5625E-2</v>
      </c>
      <c r="D68" s="171">
        <v>0.15625</v>
      </c>
      <c r="E68" s="171">
        <v>7.8125E-2</v>
      </c>
      <c r="F68" s="171">
        <v>9.375E-2</v>
      </c>
      <c r="G68" s="171">
        <v>0.125</v>
      </c>
      <c r="H68" s="171">
        <v>0.21875</v>
      </c>
      <c r="I68" s="171">
        <v>0.25</v>
      </c>
      <c r="J68" s="171">
        <v>1.5625E-2</v>
      </c>
      <c r="K68">
        <v>1</v>
      </c>
      <c r="L68">
        <v>0.66666666666666596</v>
      </c>
      <c r="M68">
        <v>2.7027027027027001E-2</v>
      </c>
      <c r="N68">
        <v>14370.4210526315</v>
      </c>
    </row>
    <row r="69" spans="1:14">
      <c r="A69">
        <v>177</v>
      </c>
      <c r="B69" s="171">
        <v>0</v>
      </c>
      <c r="C69" s="171">
        <v>0</v>
      </c>
      <c r="D69" s="171">
        <v>3.125E-2</v>
      </c>
      <c r="E69" s="171">
        <v>3.125E-2</v>
      </c>
      <c r="F69" s="171">
        <v>0.296875</v>
      </c>
      <c r="G69" s="171">
        <v>0.140625</v>
      </c>
      <c r="H69" s="171">
        <v>0.234375</v>
      </c>
      <c r="I69" s="171">
        <v>0.265625</v>
      </c>
      <c r="J69" s="171">
        <v>0</v>
      </c>
      <c r="K69">
        <v>1</v>
      </c>
      <c r="L69">
        <v>0.37037037037037002</v>
      </c>
      <c r="M69">
        <v>0</v>
      </c>
      <c r="N69">
        <v>6378.4</v>
      </c>
    </row>
    <row r="70" spans="1:14">
      <c r="A70">
        <v>178</v>
      </c>
      <c r="B70" s="171">
        <v>4.6875E-2</v>
      </c>
      <c r="C70" s="171">
        <v>0</v>
      </c>
      <c r="D70" s="171">
        <v>0</v>
      </c>
      <c r="E70" s="171">
        <v>3.125E-2</v>
      </c>
      <c r="F70" s="171">
        <v>7.8125E-2</v>
      </c>
      <c r="G70" s="171">
        <v>0.171875</v>
      </c>
      <c r="H70" s="171">
        <v>0.125</v>
      </c>
      <c r="I70" s="171">
        <v>0.46875</v>
      </c>
      <c r="J70" s="171">
        <v>7.8125E-2</v>
      </c>
      <c r="K70">
        <v>1</v>
      </c>
      <c r="L70">
        <v>0.70370370370370305</v>
      </c>
      <c r="M70">
        <v>0.135135135135135</v>
      </c>
      <c r="N70">
        <v>16264.5</v>
      </c>
    </row>
    <row r="71" spans="1:14">
      <c r="A71">
        <v>181</v>
      </c>
      <c r="B71" s="171">
        <v>4.6875E-2</v>
      </c>
      <c r="C71" s="171">
        <v>4.6875E-2</v>
      </c>
      <c r="D71" s="171">
        <v>0.15625</v>
      </c>
      <c r="E71" s="171">
        <v>4.6875E-2</v>
      </c>
      <c r="F71" s="171">
        <v>0.265625</v>
      </c>
      <c r="G71" s="171">
        <v>0.15625</v>
      </c>
      <c r="H71" s="171">
        <v>0.15625</v>
      </c>
      <c r="I71" s="171">
        <v>0.125</v>
      </c>
      <c r="J71" s="171">
        <v>0</v>
      </c>
      <c r="K71">
        <v>1</v>
      </c>
      <c r="L71">
        <v>0.44444444444444398</v>
      </c>
      <c r="M71">
        <v>0</v>
      </c>
      <c r="N71">
        <v>21122.666666666599</v>
      </c>
    </row>
    <row r="72" spans="1:14">
      <c r="A72">
        <v>185</v>
      </c>
      <c r="B72" s="171">
        <v>4.6875E-2</v>
      </c>
      <c r="C72" s="171">
        <v>0</v>
      </c>
      <c r="D72" s="171">
        <v>0.109375</v>
      </c>
      <c r="E72" s="171">
        <v>0.25</v>
      </c>
      <c r="F72" s="171">
        <v>7.8125E-2</v>
      </c>
      <c r="G72" s="171">
        <v>9.375E-2</v>
      </c>
      <c r="H72" s="171">
        <v>6.25E-2</v>
      </c>
      <c r="I72" s="171">
        <v>0.171875</v>
      </c>
      <c r="J72" s="171">
        <v>0.1875</v>
      </c>
      <c r="K72">
        <v>1</v>
      </c>
      <c r="L72">
        <v>0.407407407407407</v>
      </c>
      <c r="M72">
        <v>0.24324324324324301</v>
      </c>
      <c r="N72">
        <v>18945.8</v>
      </c>
    </row>
    <row r="73" spans="1:14">
      <c r="A73">
        <v>186</v>
      </c>
      <c r="B73" s="171">
        <v>3.125E-2</v>
      </c>
      <c r="C73" s="171">
        <v>1.5625E-2</v>
      </c>
      <c r="D73" s="171">
        <v>6.25E-2</v>
      </c>
      <c r="E73" s="171">
        <v>3.125E-2</v>
      </c>
      <c r="F73" s="171">
        <v>7.8125E-2</v>
      </c>
      <c r="G73" s="171">
        <v>6.25E-2</v>
      </c>
      <c r="H73" s="171">
        <v>0.203125</v>
      </c>
      <c r="I73" s="171">
        <v>0.203125</v>
      </c>
      <c r="J73" s="171">
        <v>0.3125</v>
      </c>
      <c r="K73">
        <v>2</v>
      </c>
      <c r="L73">
        <v>0.77777777777777701</v>
      </c>
      <c r="M73">
        <v>0.51351351351351304</v>
      </c>
      <c r="N73">
        <v>13351.45</v>
      </c>
    </row>
    <row r="74" spans="1:14">
      <c r="A74">
        <v>187</v>
      </c>
      <c r="B74" s="171">
        <v>7.8125E-2</v>
      </c>
      <c r="C74" s="171">
        <v>0</v>
      </c>
      <c r="D74" s="171">
        <v>0</v>
      </c>
      <c r="E74" s="171">
        <v>0.203125</v>
      </c>
      <c r="F74" s="171">
        <v>0.203125</v>
      </c>
      <c r="G74" s="171">
        <v>0.40625</v>
      </c>
      <c r="H74" s="171">
        <v>6.25E-2</v>
      </c>
      <c r="I74" s="171">
        <v>4.6875E-2</v>
      </c>
      <c r="J74" s="171">
        <v>0</v>
      </c>
      <c r="K74">
        <v>1</v>
      </c>
      <c r="L74">
        <v>0.18518518518518501</v>
      </c>
      <c r="M74">
        <v>0</v>
      </c>
      <c r="N74">
        <v>11943.2</v>
      </c>
    </row>
    <row r="75" spans="1:14">
      <c r="A75">
        <v>191</v>
      </c>
      <c r="B75" s="171">
        <v>0.171875</v>
      </c>
      <c r="C75" s="171">
        <v>0.171875</v>
      </c>
      <c r="D75" s="171">
        <v>0.15625</v>
      </c>
      <c r="E75" s="171">
        <v>3.125E-2</v>
      </c>
      <c r="F75" s="171">
        <v>0.125</v>
      </c>
      <c r="G75" s="171">
        <v>9.375E-2</v>
      </c>
      <c r="H75" s="171">
        <v>0.15625</v>
      </c>
      <c r="I75" s="171">
        <v>9.375E-2</v>
      </c>
      <c r="J75" s="171">
        <v>0</v>
      </c>
      <c r="K75">
        <v>1</v>
      </c>
      <c r="L75">
        <v>0.296296296296296</v>
      </c>
      <c r="M75">
        <v>0</v>
      </c>
      <c r="N75">
        <v>13930.25</v>
      </c>
    </row>
    <row r="76" spans="1:14">
      <c r="A76">
        <v>192</v>
      </c>
      <c r="B76" s="171">
        <v>1.5625E-2</v>
      </c>
      <c r="C76" s="171">
        <v>1.5625E-2</v>
      </c>
      <c r="D76" s="171">
        <v>7.8125E-2</v>
      </c>
      <c r="E76" s="171">
        <v>3.125E-2</v>
      </c>
      <c r="F76" s="171">
        <v>0.171875</v>
      </c>
      <c r="G76" s="171">
        <v>0.140625</v>
      </c>
      <c r="H76" s="171">
        <v>0.140625</v>
      </c>
      <c r="I76" s="171">
        <v>0.234375</v>
      </c>
      <c r="J76" s="171">
        <v>0.171875</v>
      </c>
      <c r="K76">
        <v>1</v>
      </c>
      <c r="L76">
        <v>0.74074074074074003</v>
      </c>
      <c r="M76">
        <v>0.27027027027027001</v>
      </c>
      <c r="N76">
        <v>18100.966666666602</v>
      </c>
    </row>
    <row r="77" spans="1:14">
      <c r="A77">
        <v>194</v>
      </c>
      <c r="B77" s="171">
        <v>1.5625E-2</v>
      </c>
      <c r="C77" s="171">
        <v>1.5625E-2</v>
      </c>
      <c r="D77" s="171">
        <v>3.125E-2</v>
      </c>
      <c r="E77" s="171">
        <v>0</v>
      </c>
      <c r="F77" s="171">
        <v>0.3125</v>
      </c>
      <c r="G77" s="171">
        <v>1.5625E-2</v>
      </c>
      <c r="H77" s="171">
        <v>0.34375</v>
      </c>
      <c r="I77" s="171">
        <v>0.15625</v>
      </c>
      <c r="J77" s="171">
        <v>0.109375</v>
      </c>
      <c r="K77">
        <v>1</v>
      </c>
      <c r="L77">
        <v>0.33333333333333298</v>
      </c>
      <c r="M77">
        <v>0.108108108108108</v>
      </c>
      <c r="N77">
        <v>10221.615384615299</v>
      </c>
    </row>
    <row r="78" spans="1:14">
      <c r="A78">
        <v>195</v>
      </c>
      <c r="B78" s="171">
        <v>4.6875E-2</v>
      </c>
      <c r="C78" s="171">
        <v>1.5625E-2</v>
      </c>
      <c r="D78" s="171">
        <v>9.375E-2</v>
      </c>
      <c r="E78" s="171">
        <v>7.8125E-2</v>
      </c>
      <c r="F78" s="171">
        <v>0.15625</v>
      </c>
      <c r="G78" s="171">
        <v>7.8125E-2</v>
      </c>
      <c r="H78" s="171">
        <v>0.1875</v>
      </c>
      <c r="I78" s="171">
        <v>0.21875</v>
      </c>
      <c r="J78" s="171">
        <v>0.125</v>
      </c>
      <c r="K78">
        <v>1</v>
      </c>
      <c r="L78">
        <v>0.62962962962962898</v>
      </c>
      <c r="M78">
        <v>0.18918918918918901</v>
      </c>
      <c r="N78">
        <v>24997.041666666599</v>
      </c>
    </row>
    <row r="79" spans="1:14">
      <c r="A79">
        <v>196</v>
      </c>
      <c r="B79" s="171">
        <v>4.6875E-2</v>
      </c>
      <c r="C79" s="171">
        <v>4.6875E-2</v>
      </c>
      <c r="D79" s="171">
        <v>0.25</v>
      </c>
      <c r="E79" s="171">
        <v>0.125</v>
      </c>
      <c r="F79" s="171">
        <v>0.171875</v>
      </c>
      <c r="G79" s="171">
        <v>0.15625</v>
      </c>
      <c r="H79" s="171">
        <v>0.109375</v>
      </c>
      <c r="I79" s="171">
        <v>4.6875E-2</v>
      </c>
      <c r="J79" s="171">
        <v>4.6875E-2</v>
      </c>
      <c r="K79">
        <v>1</v>
      </c>
      <c r="L79">
        <v>0.37037037037037002</v>
      </c>
      <c r="M79">
        <v>8.1081081081081099E-2</v>
      </c>
      <c r="N79">
        <v>17334.846153846102</v>
      </c>
    </row>
    <row r="80" spans="1:14">
      <c r="A80">
        <v>197</v>
      </c>
      <c r="B80" s="171">
        <v>3.125E-2</v>
      </c>
      <c r="C80" s="171">
        <v>1.5625E-2</v>
      </c>
      <c r="D80" s="171">
        <v>0.125</v>
      </c>
      <c r="E80" s="171">
        <v>0.171875</v>
      </c>
      <c r="F80" s="171">
        <v>4.6875E-2</v>
      </c>
      <c r="G80" s="171">
        <v>9.375E-2</v>
      </c>
      <c r="H80" s="171">
        <v>0.125</v>
      </c>
      <c r="I80" s="171">
        <v>0.15625</v>
      </c>
      <c r="J80" s="171">
        <v>0.234375</v>
      </c>
      <c r="K80">
        <v>1</v>
      </c>
      <c r="L80">
        <v>0.48148148148148101</v>
      </c>
      <c r="M80">
        <v>0.35135135135135098</v>
      </c>
      <c r="N80">
        <v>7106.3461538461497</v>
      </c>
    </row>
    <row r="81" spans="1:14">
      <c r="A81">
        <v>199</v>
      </c>
      <c r="B81" s="171">
        <v>0.3125</v>
      </c>
      <c r="C81" s="171">
        <v>7.8125E-2</v>
      </c>
      <c r="D81" s="171">
        <v>7.8125E-2</v>
      </c>
      <c r="E81" s="171">
        <v>0</v>
      </c>
      <c r="F81" s="171">
        <v>0.15625</v>
      </c>
      <c r="G81" s="171">
        <v>0.28125</v>
      </c>
      <c r="H81" s="171">
        <v>0</v>
      </c>
      <c r="I81" s="171">
        <v>9.375E-2</v>
      </c>
      <c r="J81" s="171">
        <v>0</v>
      </c>
      <c r="K81">
        <v>1</v>
      </c>
      <c r="L81">
        <v>0.33333333333333298</v>
      </c>
      <c r="M81">
        <v>0</v>
      </c>
      <c r="N81">
        <v>6846.1111111111104</v>
      </c>
    </row>
    <row r="82" spans="1:14">
      <c r="A82">
        <v>200</v>
      </c>
      <c r="B82" s="171">
        <v>3.125E-2</v>
      </c>
      <c r="C82" s="171">
        <v>3.125E-2</v>
      </c>
      <c r="D82" s="171">
        <v>0.15625</v>
      </c>
      <c r="E82" s="171">
        <v>0.125</v>
      </c>
      <c r="F82" s="171">
        <v>0.296875</v>
      </c>
      <c r="G82" s="171">
        <v>0.109375</v>
      </c>
      <c r="H82" s="171">
        <v>9.375E-2</v>
      </c>
      <c r="I82" s="171">
        <v>0.109375</v>
      </c>
      <c r="J82" s="171">
        <v>4.6875E-2</v>
      </c>
      <c r="K82">
        <v>1</v>
      </c>
      <c r="L82">
        <v>0.44444444444444398</v>
      </c>
      <c r="M82">
        <v>8.1081081081081099E-2</v>
      </c>
      <c r="N82">
        <v>24854.5333333333</v>
      </c>
    </row>
    <row r="83" spans="1:14">
      <c r="A83">
        <v>203</v>
      </c>
      <c r="B83" s="171">
        <v>6.25E-2</v>
      </c>
      <c r="C83" s="171">
        <v>1.5625E-2</v>
      </c>
      <c r="D83" s="171">
        <v>0.15625</v>
      </c>
      <c r="E83" s="171">
        <v>0</v>
      </c>
      <c r="F83" s="171">
        <v>0.140625</v>
      </c>
      <c r="G83" s="171">
        <v>0</v>
      </c>
      <c r="H83" s="171">
        <v>0.25</v>
      </c>
      <c r="I83" s="171">
        <v>9.375E-2</v>
      </c>
      <c r="J83" s="171">
        <v>0.28125</v>
      </c>
      <c r="K83">
        <v>1</v>
      </c>
      <c r="L83">
        <v>0.44444444444444398</v>
      </c>
      <c r="M83">
        <v>0.29729729729729698</v>
      </c>
      <c r="N83">
        <v>29352.217391304301</v>
      </c>
    </row>
    <row r="84" spans="1:14">
      <c r="A84">
        <v>207</v>
      </c>
      <c r="B84" s="171">
        <v>0.140625</v>
      </c>
      <c r="C84" s="171">
        <v>0</v>
      </c>
      <c r="D84" s="171">
        <v>0.28125</v>
      </c>
      <c r="E84" s="171">
        <v>0</v>
      </c>
      <c r="F84" s="171">
        <v>9.375E-2</v>
      </c>
      <c r="G84" s="171">
        <v>1.5625E-2</v>
      </c>
      <c r="H84" s="171">
        <v>0.375</v>
      </c>
      <c r="I84" s="171">
        <v>3.125E-2</v>
      </c>
      <c r="J84" s="171">
        <v>6.25E-2</v>
      </c>
      <c r="K84">
        <v>1</v>
      </c>
      <c r="L84">
        <v>0.18518518518518501</v>
      </c>
      <c r="M84">
        <v>8.1081081081081099E-2</v>
      </c>
      <c r="N84">
        <v>5283.5</v>
      </c>
    </row>
    <row r="85" spans="1:14">
      <c r="A85">
        <v>210</v>
      </c>
      <c r="B85" s="171">
        <v>1.5625E-2</v>
      </c>
      <c r="C85" s="171">
        <v>0</v>
      </c>
      <c r="D85" s="171">
        <v>0.15625</v>
      </c>
      <c r="E85" s="171">
        <v>0.15625</v>
      </c>
      <c r="F85" s="171">
        <v>9.375E-2</v>
      </c>
      <c r="G85" s="171">
        <v>0.125</v>
      </c>
      <c r="H85" s="171">
        <v>9.375E-2</v>
      </c>
      <c r="I85" s="171">
        <v>0.234375</v>
      </c>
      <c r="J85" s="171">
        <v>0.125</v>
      </c>
      <c r="K85">
        <v>1</v>
      </c>
      <c r="L85">
        <v>0.51851851851851805</v>
      </c>
      <c r="M85">
        <v>0.18918918918918901</v>
      </c>
      <c r="N85">
        <v>16888.761904761901</v>
      </c>
    </row>
    <row r="86" spans="1:14">
      <c r="A86">
        <v>211</v>
      </c>
      <c r="B86" s="171">
        <v>0</v>
      </c>
      <c r="C86" s="171">
        <v>3.125E-2</v>
      </c>
      <c r="D86" s="171">
        <v>0.40625</v>
      </c>
      <c r="E86" s="171">
        <v>0</v>
      </c>
      <c r="F86" s="171">
        <v>0</v>
      </c>
      <c r="G86" s="171">
        <v>0.15625</v>
      </c>
      <c r="H86" s="171">
        <v>0</v>
      </c>
      <c r="I86" s="171">
        <v>0.109375</v>
      </c>
      <c r="J86" s="171">
        <v>0.296875</v>
      </c>
      <c r="K86">
        <v>1</v>
      </c>
      <c r="L86">
        <v>0.148148148148148</v>
      </c>
      <c r="M86">
        <v>0.27027027027027001</v>
      </c>
      <c r="N86">
        <v>4824.0714285714203</v>
      </c>
    </row>
    <row r="87" spans="1:14">
      <c r="A87">
        <v>214</v>
      </c>
      <c r="B87" s="171">
        <v>3.125E-2</v>
      </c>
      <c r="C87" s="171">
        <v>0</v>
      </c>
      <c r="D87" s="171">
        <v>4.6875E-2</v>
      </c>
      <c r="E87" s="171">
        <v>7.8125E-2</v>
      </c>
      <c r="F87" s="171">
        <v>0.140625</v>
      </c>
      <c r="G87" s="171">
        <v>0.125</v>
      </c>
      <c r="H87" s="171">
        <v>9.375E-2</v>
      </c>
      <c r="I87" s="171">
        <v>9.375E-2</v>
      </c>
      <c r="J87" s="171">
        <v>0.390625</v>
      </c>
      <c r="K87">
        <v>2</v>
      </c>
      <c r="L87">
        <v>0.407407407407407</v>
      </c>
      <c r="M87">
        <v>0.40540540540540498</v>
      </c>
      <c r="N87">
        <v>9401.5</v>
      </c>
    </row>
    <row r="88" spans="1:14">
      <c r="A88">
        <v>216</v>
      </c>
      <c r="B88" s="171">
        <v>7.8125E-2</v>
      </c>
      <c r="C88" s="171">
        <v>3.125E-2</v>
      </c>
      <c r="D88" s="171">
        <v>0.125</v>
      </c>
      <c r="E88" s="171">
        <v>0.109375</v>
      </c>
      <c r="F88" s="171">
        <v>7.8125E-2</v>
      </c>
      <c r="G88" s="171">
        <v>0.15625</v>
      </c>
      <c r="H88" s="171">
        <v>0.21875</v>
      </c>
      <c r="I88" s="171">
        <v>0.203125</v>
      </c>
      <c r="J88" s="171">
        <v>0</v>
      </c>
      <c r="K88">
        <v>1</v>
      </c>
      <c r="L88">
        <v>0.48148148148148101</v>
      </c>
      <c r="M88">
        <v>0</v>
      </c>
      <c r="N88">
        <v>7843.1538461538403</v>
      </c>
    </row>
    <row r="89" spans="1:14">
      <c r="A89">
        <v>217</v>
      </c>
      <c r="B89" s="171">
        <v>0.203125</v>
      </c>
      <c r="C89" s="171">
        <v>1.5625E-2</v>
      </c>
      <c r="D89" s="171">
        <v>0.40625</v>
      </c>
      <c r="E89" s="171">
        <v>7.8125E-2</v>
      </c>
      <c r="F89" s="171">
        <v>0.125</v>
      </c>
      <c r="G89" s="171">
        <v>0</v>
      </c>
      <c r="H89" s="171">
        <v>7.8125E-2</v>
      </c>
      <c r="I89" s="171">
        <v>0</v>
      </c>
      <c r="J89" s="171">
        <v>9.375E-2</v>
      </c>
      <c r="K89">
        <v>1</v>
      </c>
      <c r="L89">
        <v>3.7037037037037E-2</v>
      </c>
      <c r="M89">
        <v>0.108108108108108</v>
      </c>
      <c r="N89">
        <v>2549.6</v>
      </c>
    </row>
    <row r="90" spans="1:14">
      <c r="A90">
        <v>219</v>
      </c>
      <c r="B90" s="171">
        <v>3.125E-2</v>
      </c>
      <c r="C90" s="171">
        <v>3.125E-2</v>
      </c>
      <c r="D90" s="171">
        <v>6.25E-2</v>
      </c>
      <c r="E90" s="171">
        <v>0.15625</v>
      </c>
      <c r="F90" s="171">
        <v>0.171875</v>
      </c>
      <c r="G90" s="171">
        <v>0.21875</v>
      </c>
      <c r="H90" s="171">
        <v>0.21875</v>
      </c>
      <c r="I90" s="171">
        <v>7.8125E-2</v>
      </c>
      <c r="J90" s="171">
        <v>3.125E-2</v>
      </c>
      <c r="K90">
        <v>1</v>
      </c>
      <c r="L90">
        <v>0.37037037037037002</v>
      </c>
      <c r="M90">
        <v>0</v>
      </c>
      <c r="N90">
        <v>41212.5</v>
      </c>
    </row>
    <row r="91" spans="1:14">
      <c r="A91">
        <v>220</v>
      </c>
      <c r="B91" s="171">
        <v>0.15625</v>
      </c>
      <c r="C91" s="171">
        <v>3.125E-2</v>
      </c>
      <c r="D91" s="171">
        <v>0.203125</v>
      </c>
      <c r="E91" s="171">
        <v>1.5625E-2</v>
      </c>
      <c r="F91" s="171">
        <v>0.171875</v>
      </c>
      <c r="G91" s="171">
        <v>0</v>
      </c>
      <c r="H91" s="171">
        <v>0.28125</v>
      </c>
      <c r="I91" s="171">
        <v>1.5625E-2</v>
      </c>
      <c r="J91" s="171">
        <v>0.125</v>
      </c>
      <c r="K91">
        <v>1</v>
      </c>
      <c r="L91">
        <v>0.407407407407407</v>
      </c>
      <c r="M91">
        <v>0.18918918918918901</v>
      </c>
      <c r="N91">
        <v>3208</v>
      </c>
    </row>
    <row r="92" spans="1:14">
      <c r="A92">
        <v>229</v>
      </c>
      <c r="B92" s="171">
        <v>4.6875E-2</v>
      </c>
      <c r="C92" s="171">
        <v>0</v>
      </c>
      <c r="D92" s="171">
        <v>9.375E-2</v>
      </c>
      <c r="E92" s="171">
        <v>4.6875E-2</v>
      </c>
      <c r="F92" s="171">
        <v>0.109375</v>
      </c>
      <c r="G92" s="171">
        <v>7.8125E-2</v>
      </c>
      <c r="H92" s="171">
        <v>7.8125E-2</v>
      </c>
      <c r="I92" s="171">
        <v>3.125E-2</v>
      </c>
      <c r="J92" s="171">
        <v>0.515625</v>
      </c>
      <c r="K92">
        <v>2</v>
      </c>
      <c r="L92">
        <v>0.37037037037037002</v>
      </c>
      <c r="M92">
        <v>0.64864864864864802</v>
      </c>
      <c r="N92">
        <v>6617.3823529411702</v>
      </c>
    </row>
    <row r="93" spans="1:14">
      <c r="A93">
        <v>230</v>
      </c>
      <c r="B93" s="171">
        <v>3.125E-2</v>
      </c>
      <c r="C93" s="171">
        <v>1.5625E-2</v>
      </c>
      <c r="D93" s="171">
        <v>9.375E-2</v>
      </c>
      <c r="E93" s="171">
        <v>0.109375</v>
      </c>
      <c r="F93" s="171">
        <v>0.140625</v>
      </c>
      <c r="G93" s="171">
        <v>0.125</v>
      </c>
      <c r="H93" s="171">
        <v>0.203125</v>
      </c>
      <c r="I93" s="171">
        <v>0.125</v>
      </c>
      <c r="J93" s="171">
        <v>0.15625</v>
      </c>
      <c r="K93">
        <v>1</v>
      </c>
      <c r="L93">
        <v>0.62962962962962898</v>
      </c>
      <c r="M93">
        <v>0.27027027027027001</v>
      </c>
      <c r="N93">
        <v>25257.740740740701</v>
      </c>
    </row>
    <row r="94" spans="1:14">
      <c r="A94">
        <v>233</v>
      </c>
      <c r="B94" s="171">
        <v>4.6875E-2</v>
      </c>
      <c r="C94" s="171">
        <v>9.375E-2</v>
      </c>
      <c r="D94" s="171">
        <v>0.140625</v>
      </c>
      <c r="E94" s="171">
        <v>0.140625</v>
      </c>
      <c r="F94" s="171">
        <v>0.109375</v>
      </c>
      <c r="G94" s="171">
        <v>6.25E-2</v>
      </c>
      <c r="H94" s="171">
        <v>0.171875</v>
      </c>
      <c r="I94" s="171">
        <v>0.140625</v>
      </c>
      <c r="J94" s="171">
        <v>9.375E-2</v>
      </c>
      <c r="K94">
        <v>1</v>
      </c>
      <c r="L94">
        <v>0.25925925925925902</v>
      </c>
      <c r="M94">
        <v>0.108108108108108</v>
      </c>
      <c r="N94">
        <v>17879.545454545401</v>
      </c>
    </row>
    <row r="95" spans="1:14">
      <c r="A95">
        <v>234</v>
      </c>
      <c r="B95" s="171">
        <v>4.6875E-2</v>
      </c>
      <c r="C95" s="171">
        <v>1.5625E-2</v>
      </c>
      <c r="D95" s="171">
        <v>7.8125E-2</v>
      </c>
      <c r="E95" s="171">
        <v>9.375E-2</v>
      </c>
      <c r="F95" s="171">
        <v>0.125</v>
      </c>
      <c r="G95" s="171">
        <v>7.8125E-2</v>
      </c>
      <c r="H95" s="171">
        <v>0.1875</v>
      </c>
      <c r="I95" s="171">
        <v>7.8125E-2</v>
      </c>
      <c r="J95" s="171">
        <v>0.296875</v>
      </c>
      <c r="K95">
        <v>2</v>
      </c>
      <c r="L95">
        <v>0.51851851851851805</v>
      </c>
      <c r="M95">
        <v>0.48648648648648601</v>
      </c>
      <c r="N95">
        <v>17302.9375</v>
      </c>
    </row>
    <row r="96" spans="1:14">
      <c r="A96">
        <v>236</v>
      </c>
      <c r="B96" s="171">
        <v>3.125E-2</v>
      </c>
      <c r="C96" s="171">
        <v>1.5625E-2</v>
      </c>
      <c r="D96" s="171">
        <v>3.125E-2</v>
      </c>
      <c r="E96" s="171">
        <v>1.5625E-2</v>
      </c>
      <c r="F96" s="171">
        <v>6.25E-2</v>
      </c>
      <c r="G96" s="171">
        <v>7.8125E-2</v>
      </c>
      <c r="H96" s="171">
        <v>9.375E-2</v>
      </c>
      <c r="I96" s="171">
        <v>0.109375</v>
      </c>
      <c r="J96" s="171">
        <v>0.5625</v>
      </c>
      <c r="K96">
        <v>2</v>
      </c>
      <c r="L96">
        <v>0.48148148148148101</v>
      </c>
      <c r="M96">
        <v>0.62162162162162105</v>
      </c>
      <c r="N96">
        <v>14837.8888888888</v>
      </c>
    </row>
    <row r="97" spans="1:14">
      <c r="A97">
        <v>242</v>
      </c>
      <c r="B97" s="171">
        <v>3.125E-2</v>
      </c>
      <c r="C97" s="171">
        <v>0</v>
      </c>
      <c r="D97" s="171">
        <v>0.109375</v>
      </c>
      <c r="E97" s="171">
        <v>0.15625</v>
      </c>
      <c r="F97" s="171">
        <v>4.6875E-2</v>
      </c>
      <c r="G97" s="171">
        <v>0.171875</v>
      </c>
      <c r="H97" s="171">
        <v>6.25E-2</v>
      </c>
      <c r="I97" s="171">
        <v>0.109375</v>
      </c>
      <c r="J97" s="171">
        <v>0.3125</v>
      </c>
      <c r="K97">
        <v>1</v>
      </c>
      <c r="L97">
        <v>0.33333333333333298</v>
      </c>
      <c r="M97">
        <v>0.37837837837837801</v>
      </c>
      <c r="N97">
        <v>16006.608695652099</v>
      </c>
    </row>
    <row r="98" spans="1:14">
      <c r="A98">
        <v>243</v>
      </c>
      <c r="B98" s="171">
        <v>0</v>
      </c>
      <c r="C98" s="171">
        <v>0.140625</v>
      </c>
      <c r="D98" s="171">
        <v>4.6875E-2</v>
      </c>
      <c r="E98" s="171">
        <v>1.5625E-2</v>
      </c>
      <c r="F98" s="171">
        <v>9.375E-2</v>
      </c>
      <c r="G98" s="171">
        <v>0.359375</v>
      </c>
      <c r="H98" s="171">
        <v>0.1875</v>
      </c>
      <c r="I98" s="171">
        <v>0.109375</v>
      </c>
      <c r="J98" s="171">
        <v>4.6875E-2</v>
      </c>
      <c r="K98">
        <v>1</v>
      </c>
      <c r="L98">
        <v>0.37037037037037002</v>
      </c>
      <c r="M98">
        <v>2.7027027027027001E-2</v>
      </c>
      <c r="N98">
        <v>4021.8181818181802</v>
      </c>
    </row>
    <row r="99" spans="1:14">
      <c r="A99">
        <v>245</v>
      </c>
      <c r="B99" s="171">
        <v>1.5625E-2</v>
      </c>
      <c r="C99" s="171">
        <v>0</v>
      </c>
      <c r="D99" s="171">
        <v>3.125E-2</v>
      </c>
      <c r="E99" s="171">
        <v>0</v>
      </c>
      <c r="F99" s="171">
        <v>0.6875</v>
      </c>
      <c r="G99" s="171">
        <v>0</v>
      </c>
      <c r="H99" s="171">
        <v>0.1875</v>
      </c>
      <c r="I99" s="171">
        <v>0</v>
      </c>
      <c r="J99" s="171">
        <v>7.8125E-2</v>
      </c>
      <c r="K99">
        <v>1</v>
      </c>
      <c r="L99">
        <v>0.22222222222222199</v>
      </c>
      <c r="M99">
        <v>8.1081081081081099E-2</v>
      </c>
      <c r="N99">
        <v>1589</v>
      </c>
    </row>
    <row r="100" spans="1:14">
      <c r="A100">
        <v>246</v>
      </c>
      <c r="B100" s="171">
        <v>1.5625E-2</v>
      </c>
      <c r="C100" s="171">
        <v>0</v>
      </c>
      <c r="D100" s="171">
        <v>4.6875E-2</v>
      </c>
      <c r="E100" s="171">
        <v>1.5625E-2</v>
      </c>
      <c r="F100" s="171">
        <v>6.25E-2</v>
      </c>
      <c r="G100" s="171">
        <v>1.5625E-2</v>
      </c>
      <c r="H100" s="171">
        <v>0.125</v>
      </c>
      <c r="I100" s="171">
        <v>0.125</v>
      </c>
      <c r="J100" s="171">
        <v>0.59375</v>
      </c>
      <c r="K100">
        <v>2</v>
      </c>
      <c r="L100">
        <v>0.81481481481481399</v>
      </c>
      <c r="M100">
        <v>0.94594594594594505</v>
      </c>
      <c r="N100">
        <v>15449.385964912201</v>
      </c>
    </row>
    <row r="101" spans="1:14">
      <c r="A101">
        <v>250</v>
      </c>
      <c r="B101" s="171">
        <v>7.8125E-2</v>
      </c>
      <c r="C101" s="171">
        <v>7.8125E-2</v>
      </c>
      <c r="D101" s="171">
        <v>1.5625E-2</v>
      </c>
      <c r="E101" s="171">
        <v>6.25E-2</v>
      </c>
      <c r="F101" s="171">
        <v>0.25</v>
      </c>
      <c r="G101" s="171">
        <v>0.171875</v>
      </c>
      <c r="H101" s="171">
        <v>0.125</v>
      </c>
      <c r="I101" s="171">
        <v>4.6875E-2</v>
      </c>
      <c r="J101" s="171">
        <v>0.171875</v>
      </c>
      <c r="K101">
        <v>1</v>
      </c>
      <c r="L101">
        <v>0.18518518518518501</v>
      </c>
      <c r="M101">
        <v>0.162162162162162</v>
      </c>
      <c r="N101">
        <v>2678.3636363636301</v>
      </c>
    </row>
    <row r="102" spans="1:14">
      <c r="A102">
        <v>252</v>
      </c>
      <c r="B102" s="171">
        <v>0.53125</v>
      </c>
      <c r="C102" s="171">
        <v>0</v>
      </c>
      <c r="D102" s="171">
        <v>0.265625</v>
      </c>
      <c r="E102" s="171">
        <v>0</v>
      </c>
      <c r="F102" s="171">
        <v>0</v>
      </c>
      <c r="G102" s="171">
        <v>0</v>
      </c>
      <c r="H102" s="171">
        <v>3.125E-2</v>
      </c>
      <c r="I102" s="171">
        <v>0.109375</v>
      </c>
      <c r="J102" s="171">
        <v>6.25E-2</v>
      </c>
      <c r="K102">
        <v>1</v>
      </c>
      <c r="L102">
        <v>0.11111111111111099</v>
      </c>
      <c r="M102">
        <v>5.4054054054054099E-2</v>
      </c>
      <c r="N102">
        <v>9420.6</v>
      </c>
    </row>
    <row r="103" spans="1:14">
      <c r="A103">
        <v>253</v>
      </c>
      <c r="B103" s="171">
        <v>0.171875</v>
      </c>
      <c r="C103" s="171">
        <v>0</v>
      </c>
      <c r="D103" s="171">
        <v>0.203125</v>
      </c>
      <c r="E103" s="171">
        <v>0</v>
      </c>
      <c r="F103" s="171">
        <v>0.125</v>
      </c>
      <c r="G103" s="171">
        <v>0</v>
      </c>
      <c r="H103" s="171">
        <v>0.34375</v>
      </c>
      <c r="I103" s="171">
        <v>0</v>
      </c>
      <c r="J103" s="171">
        <v>0.15625</v>
      </c>
      <c r="K103">
        <v>1</v>
      </c>
      <c r="L103">
        <v>0.148148148148148</v>
      </c>
      <c r="M103">
        <v>0.162162162162162</v>
      </c>
      <c r="N103">
        <v>1704.9</v>
      </c>
    </row>
    <row r="104" spans="1:14">
      <c r="A104">
        <v>259</v>
      </c>
      <c r="B104" s="171">
        <v>3.125E-2</v>
      </c>
      <c r="C104" s="171">
        <v>1.5625E-2</v>
      </c>
      <c r="D104" s="171">
        <v>0.125</v>
      </c>
      <c r="E104" s="171">
        <v>3.125E-2</v>
      </c>
      <c r="F104" s="171">
        <v>0.125</v>
      </c>
      <c r="G104" s="171">
        <v>7.8125E-2</v>
      </c>
      <c r="H104" s="171">
        <v>3.125E-2</v>
      </c>
      <c r="I104" s="171">
        <v>1.5625E-2</v>
      </c>
      <c r="J104" s="171">
        <v>0.546875</v>
      </c>
      <c r="K104">
        <v>2</v>
      </c>
      <c r="L104">
        <v>0.407407407407407</v>
      </c>
      <c r="M104">
        <v>0.70270270270270196</v>
      </c>
      <c r="N104">
        <v>6775.1081081081002</v>
      </c>
    </row>
    <row r="105" spans="1:14">
      <c r="A105">
        <v>265</v>
      </c>
      <c r="B105" s="171">
        <v>0</v>
      </c>
      <c r="C105" s="171">
        <v>1.5625E-2</v>
      </c>
      <c r="D105" s="171">
        <v>0</v>
      </c>
      <c r="E105" s="171">
        <v>1.5625E-2</v>
      </c>
      <c r="F105" s="171">
        <v>9.375E-2</v>
      </c>
      <c r="G105" s="171">
        <v>6.25E-2</v>
      </c>
      <c r="H105" s="171">
        <v>0.296875</v>
      </c>
      <c r="I105" s="171">
        <v>0.21875</v>
      </c>
      <c r="J105" s="171">
        <v>0.296875</v>
      </c>
      <c r="K105">
        <v>1</v>
      </c>
      <c r="L105">
        <v>0.296296296296296</v>
      </c>
      <c r="M105">
        <v>0.29729729729729698</v>
      </c>
      <c r="N105">
        <v>19057.3157894736</v>
      </c>
    </row>
    <row r="106" spans="1:14">
      <c r="A106">
        <v>268</v>
      </c>
      <c r="B106" s="171">
        <v>6.25E-2</v>
      </c>
      <c r="C106" s="171">
        <v>1.5625E-2</v>
      </c>
      <c r="D106" s="171">
        <v>0.109375</v>
      </c>
      <c r="E106" s="171">
        <v>6.25E-2</v>
      </c>
      <c r="F106" s="171">
        <v>0.140625</v>
      </c>
      <c r="G106" s="171">
        <v>3.125E-2</v>
      </c>
      <c r="H106" s="171">
        <v>0.15625</v>
      </c>
      <c r="I106" s="171">
        <v>0.15625</v>
      </c>
      <c r="J106" s="171">
        <v>0.265625</v>
      </c>
      <c r="K106">
        <v>2</v>
      </c>
      <c r="L106">
        <v>0.51851851851851805</v>
      </c>
      <c r="M106">
        <v>0.45945945945945899</v>
      </c>
      <c r="N106">
        <v>20917</v>
      </c>
    </row>
    <row r="107" spans="1:14">
      <c r="A107">
        <v>271</v>
      </c>
      <c r="B107" s="171">
        <v>4.6875E-2</v>
      </c>
      <c r="C107" s="171">
        <v>3.125E-2</v>
      </c>
      <c r="D107" s="171">
        <v>9.375E-2</v>
      </c>
      <c r="E107" s="171">
        <v>0.109375</v>
      </c>
      <c r="F107" s="171">
        <v>0.140625</v>
      </c>
      <c r="G107" s="171">
        <v>0.234375</v>
      </c>
      <c r="H107" s="171">
        <v>3.125E-2</v>
      </c>
      <c r="I107" s="171">
        <v>0.296875</v>
      </c>
      <c r="J107" s="171">
        <v>1.5625E-2</v>
      </c>
      <c r="K107">
        <v>1</v>
      </c>
      <c r="L107">
        <v>0.37037037037037002</v>
      </c>
      <c r="M107">
        <v>2.7027027027027001E-2</v>
      </c>
      <c r="N107">
        <v>21792.3636363636</v>
      </c>
    </row>
    <row r="108" spans="1:14">
      <c r="A108">
        <v>272</v>
      </c>
      <c r="B108" s="171">
        <v>4.6875E-2</v>
      </c>
      <c r="C108" s="171">
        <v>0.109375</v>
      </c>
      <c r="D108" s="171">
        <v>0.265625</v>
      </c>
      <c r="E108" s="171">
        <v>9.375E-2</v>
      </c>
      <c r="F108" s="171">
        <v>4.6875E-2</v>
      </c>
      <c r="G108" s="171">
        <v>0.21875</v>
      </c>
      <c r="H108" s="171">
        <v>0</v>
      </c>
      <c r="I108" s="171">
        <v>0.140625</v>
      </c>
      <c r="J108" s="171">
        <v>7.8125E-2</v>
      </c>
      <c r="K108">
        <v>1</v>
      </c>
      <c r="L108">
        <v>0.25925925925925902</v>
      </c>
      <c r="M108">
        <v>8.1081081081081099E-2</v>
      </c>
      <c r="N108">
        <v>22130.9</v>
      </c>
    </row>
    <row r="109" spans="1:14">
      <c r="A109">
        <v>274</v>
      </c>
      <c r="B109" s="171">
        <v>1.5625E-2</v>
      </c>
      <c r="C109" s="171">
        <v>0.125</v>
      </c>
      <c r="D109" s="171">
        <v>0.125</v>
      </c>
      <c r="E109" s="171">
        <v>4.6875E-2</v>
      </c>
      <c r="F109" s="171">
        <v>0.296875</v>
      </c>
      <c r="G109" s="171">
        <v>0.15625</v>
      </c>
      <c r="H109" s="171">
        <v>4.6875E-2</v>
      </c>
      <c r="I109" s="171">
        <v>6.25E-2</v>
      </c>
      <c r="J109" s="171">
        <v>0.125</v>
      </c>
      <c r="K109">
        <v>1</v>
      </c>
      <c r="L109">
        <v>0.11111111111111099</v>
      </c>
      <c r="M109">
        <v>0.108108108108108</v>
      </c>
      <c r="N109">
        <v>3127.4285714285702</v>
      </c>
    </row>
    <row r="110" spans="1:14">
      <c r="A110">
        <v>276</v>
      </c>
      <c r="B110" s="171">
        <v>7.8125E-2</v>
      </c>
      <c r="C110" s="171">
        <v>7.8125E-2</v>
      </c>
      <c r="D110" s="171">
        <v>0.171875</v>
      </c>
      <c r="E110" s="171">
        <v>4.6875E-2</v>
      </c>
      <c r="F110" s="171">
        <v>0.1875</v>
      </c>
      <c r="G110" s="171">
        <v>9.375E-2</v>
      </c>
      <c r="H110" s="171">
        <v>0.15625</v>
      </c>
      <c r="I110" s="171">
        <v>0.15625</v>
      </c>
      <c r="J110" s="171">
        <v>3.125E-2</v>
      </c>
      <c r="K110">
        <v>1</v>
      </c>
      <c r="L110">
        <v>0.25925925925925902</v>
      </c>
      <c r="M110">
        <v>0</v>
      </c>
      <c r="N110">
        <v>17859.4285714285</v>
      </c>
    </row>
    <row r="111" spans="1:14">
      <c r="A111">
        <v>278</v>
      </c>
      <c r="B111" s="171">
        <v>1.5625E-2</v>
      </c>
      <c r="C111" s="171">
        <v>0</v>
      </c>
      <c r="D111" s="171">
        <v>7.8125E-2</v>
      </c>
      <c r="E111" s="171">
        <v>9.375E-2</v>
      </c>
      <c r="F111" s="171">
        <v>0.1875</v>
      </c>
      <c r="G111" s="171">
        <v>0.125</v>
      </c>
      <c r="H111" s="171">
        <v>0.234375</v>
      </c>
      <c r="I111" s="171">
        <v>0.265625</v>
      </c>
      <c r="J111" s="171">
        <v>0</v>
      </c>
      <c r="K111">
        <v>1</v>
      </c>
      <c r="L111">
        <v>0.296296296296296</v>
      </c>
      <c r="M111">
        <v>0</v>
      </c>
      <c r="N111">
        <v>5858.5</v>
      </c>
    </row>
    <row r="112" spans="1:14">
      <c r="A112">
        <v>279</v>
      </c>
      <c r="B112" s="171">
        <v>1.5625E-2</v>
      </c>
      <c r="C112" s="171">
        <v>7.8125E-2</v>
      </c>
      <c r="D112" s="171">
        <v>3.125E-2</v>
      </c>
      <c r="E112" s="171">
        <v>0.15625</v>
      </c>
      <c r="F112" s="171">
        <v>9.375E-2</v>
      </c>
      <c r="G112" s="171">
        <v>0.15625</v>
      </c>
      <c r="H112" s="171">
        <v>6.25E-2</v>
      </c>
      <c r="I112" s="171">
        <v>0.234375</v>
      </c>
      <c r="J112" s="171">
        <v>0.171875</v>
      </c>
      <c r="K112">
        <v>1</v>
      </c>
      <c r="L112">
        <v>0.55555555555555503</v>
      </c>
      <c r="M112">
        <v>0.24324324324324301</v>
      </c>
      <c r="N112">
        <v>16005.25</v>
      </c>
    </row>
    <row r="113" spans="1:14">
      <c r="A113">
        <v>281</v>
      </c>
      <c r="B113" s="171">
        <v>1.5625E-2</v>
      </c>
      <c r="C113" s="171">
        <v>1.5625E-2</v>
      </c>
      <c r="D113" s="171">
        <v>6.25E-2</v>
      </c>
      <c r="E113" s="171">
        <v>1.5625E-2</v>
      </c>
      <c r="F113" s="171">
        <v>9.375E-2</v>
      </c>
      <c r="G113" s="171">
        <v>7.8125E-2</v>
      </c>
      <c r="H113" s="171">
        <v>9.375E-2</v>
      </c>
      <c r="I113" s="171">
        <v>0.109375</v>
      </c>
      <c r="J113" s="171">
        <v>0.515625</v>
      </c>
      <c r="K113">
        <v>2</v>
      </c>
      <c r="L113">
        <v>0.51851851851851805</v>
      </c>
      <c r="M113">
        <v>0.62162162162162105</v>
      </c>
      <c r="N113">
        <v>19795.324324324301</v>
      </c>
    </row>
    <row r="114" spans="1:14">
      <c r="A114">
        <v>287</v>
      </c>
      <c r="B114" s="171">
        <v>7.8125E-2</v>
      </c>
      <c r="C114" s="171">
        <v>3.125E-2</v>
      </c>
      <c r="D114" s="171">
        <v>4.6875E-2</v>
      </c>
      <c r="E114" s="171">
        <v>0</v>
      </c>
      <c r="F114" s="171">
        <v>0.375</v>
      </c>
      <c r="G114" s="171">
        <v>9.375E-2</v>
      </c>
      <c r="H114" s="171">
        <v>0.1875</v>
      </c>
      <c r="I114" s="171">
        <v>0.1875</v>
      </c>
      <c r="J114" s="171">
        <v>0</v>
      </c>
      <c r="K114">
        <v>1</v>
      </c>
      <c r="L114">
        <v>0.25925925925925902</v>
      </c>
      <c r="M114">
        <v>0</v>
      </c>
      <c r="N114">
        <v>3797.8571428571399</v>
      </c>
    </row>
    <row r="115" spans="1:14">
      <c r="A115">
        <v>288</v>
      </c>
      <c r="B115" s="171">
        <v>3.125E-2</v>
      </c>
      <c r="C115" s="171">
        <v>1.5625E-2</v>
      </c>
      <c r="D115" s="171">
        <v>3.125E-2</v>
      </c>
      <c r="E115" s="171">
        <v>3.125E-2</v>
      </c>
      <c r="F115" s="171">
        <v>4.6875E-2</v>
      </c>
      <c r="G115" s="171">
        <v>7.8125E-2</v>
      </c>
      <c r="H115" s="171">
        <v>0.125</v>
      </c>
      <c r="I115" s="171">
        <v>0.125</v>
      </c>
      <c r="J115" s="171">
        <v>0.515625</v>
      </c>
      <c r="K115">
        <v>2</v>
      </c>
      <c r="L115">
        <v>0.74074074074074003</v>
      </c>
      <c r="M115">
        <v>0.75675675675675602</v>
      </c>
      <c r="N115">
        <v>15556.75</v>
      </c>
    </row>
    <row r="116" spans="1:14">
      <c r="A116">
        <v>300</v>
      </c>
      <c r="B116" s="171">
        <v>6.25E-2</v>
      </c>
      <c r="C116" s="171">
        <v>6.25E-2</v>
      </c>
      <c r="D116" s="171">
        <v>0.140625</v>
      </c>
      <c r="E116" s="171">
        <v>0.140625</v>
      </c>
      <c r="F116" s="171">
        <v>0.15625</v>
      </c>
      <c r="G116" s="171">
        <v>0.125</v>
      </c>
      <c r="H116" s="171">
        <v>0.109375</v>
      </c>
      <c r="I116" s="171">
        <v>0.171875</v>
      </c>
      <c r="J116" s="171">
        <v>3.125E-2</v>
      </c>
      <c r="K116">
        <v>1</v>
      </c>
      <c r="L116">
        <v>0.48148148148148101</v>
      </c>
      <c r="M116">
        <v>5.4054054054054099E-2</v>
      </c>
      <c r="N116">
        <v>13565.8</v>
      </c>
    </row>
    <row r="117" spans="1:14">
      <c r="A117">
        <v>303</v>
      </c>
      <c r="B117" s="171">
        <v>0.109375</v>
      </c>
      <c r="C117" s="171">
        <v>6.25E-2</v>
      </c>
      <c r="D117" s="171">
        <v>1.5625E-2</v>
      </c>
      <c r="E117" s="171">
        <v>0.265625</v>
      </c>
      <c r="F117" s="171">
        <v>1.5625E-2</v>
      </c>
      <c r="G117" s="171">
        <v>0.53125</v>
      </c>
      <c r="H117" s="171">
        <v>0</v>
      </c>
      <c r="I117" s="171">
        <v>0</v>
      </c>
      <c r="J117" s="171">
        <v>0</v>
      </c>
      <c r="K117">
        <v>1</v>
      </c>
      <c r="L117">
        <v>0.25925925925925902</v>
      </c>
      <c r="M117">
        <v>0</v>
      </c>
      <c r="N117">
        <v>10319.1428571428</v>
      </c>
    </row>
    <row r="118" spans="1:14">
      <c r="A118">
        <v>307</v>
      </c>
      <c r="B118" s="171">
        <v>0.25</v>
      </c>
      <c r="C118" s="171">
        <v>0.109375</v>
      </c>
      <c r="D118" s="171">
        <v>9.375E-2</v>
      </c>
      <c r="E118" s="171">
        <v>4.6875E-2</v>
      </c>
      <c r="F118" s="171">
        <v>0.109375</v>
      </c>
      <c r="G118" s="171">
        <v>7.8125E-2</v>
      </c>
      <c r="H118" s="171">
        <v>0.15625</v>
      </c>
      <c r="I118" s="171">
        <v>0.125</v>
      </c>
      <c r="J118" s="171">
        <v>3.125E-2</v>
      </c>
      <c r="K118">
        <v>1</v>
      </c>
      <c r="L118">
        <v>0.22222222222222199</v>
      </c>
      <c r="M118">
        <v>2.7027027027027001E-2</v>
      </c>
      <c r="N118">
        <v>1704.2857142857099</v>
      </c>
    </row>
    <row r="119" spans="1:14">
      <c r="A119">
        <v>311</v>
      </c>
      <c r="B119" s="171">
        <v>1.5625E-2</v>
      </c>
      <c r="C119" s="171">
        <v>1.5625E-2</v>
      </c>
      <c r="D119" s="171">
        <v>6.25E-2</v>
      </c>
      <c r="E119" s="171">
        <v>9.375E-2</v>
      </c>
      <c r="F119" s="171">
        <v>7.8125E-2</v>
      </c>
      <c r="G119" s="171">
        <v>6.25E-2</v>
      </c>
      <c r="H119" s="171">
        <v>0.15625</v>
      </c>
      <c r="I119" s="171">
        <v>0.25</v>
      </c>
      <c r="J119" s="171">
        <v>0.265625</v>
      </c>
      <c r="K119">
        <v>1</v>
      </c>
      <c r="L119">
        <v>0.55555555555555503</v>
      </c>
      <c r="M119">
        <v>0.32432432432432401</v>
      </c>
      <c r="N119">
        <v>23065.5185185185</v>
      </c>
    </row>
    <row r="120" spans="1:14">
      <c r="A120">
        <v>312</v>
      </c>
      <c r="B120" s="171">
        <v>1.5625E-2</v>
      </c>
      <c r="C120" s="171">
        <v>0</v>
      </c>
      <c r="D120" s="171">
        <v>9.375E-2</v>
      </c>
      <c r="E120" s="171">
        <v>0</v>
      </c>
      <c r="F120" s="171">
        <v>0.140625</v>
      </c>
      <c r="G120" s="171">
        <v>0.140625</v>
      </c>
      <c r="H120" s="171">
        <v>0.1875</v>
      </c>
      <c r="I120" s="171">
        <v>0.15625</v>
      </c>
      <c r="J120" s="171">
        <v>0.265625</v>
      </c>
      <c r="K120">
        <v>1</v>
      </c>
      <c r="L120">
        <v>0.22222222222222199</v>
      </c>
      <c r="M120">
        <v>0.29729729729729698</v>
      </c>
      <c r="N120">
        <v>20250.411764705801</v>
      </c>
    </row>
    <row r="121" spans="1:14">
      <c r="A121">
        <v>318</v>
      </c>
      <c r="B121" s="171">
        <v>9.375E-2</v>
      </c>
      <c r="C121" s="171">
        <v>4.6875E-2</v>
      </c>
      <c r="D121" s="171">
        <v>0.28125</v>
      </c>
      <c r="E121" s="171">
        <v>6.25E-2</v>
      </c>
      <c r="F121" s="171">
        <v>0.21875</v>
      </c>
      <c r="G121" s="171">
        <v>6.25E-2</v>
      </c>
      <c r="H121" s="171">
        <v>0.1875</v>
      </c>
      <c r="I121" s="171">
        <v>0</v>
      </c>
      <c r="J121" s="171">
        <v>4.6875E-2</v>
      </c>
      <c r="K121">
        <v>1</v>
      </c>
      <c r="L121">
        <v>0.33333333333333298</v>
      </c>
      <c r="M121">
        <v>5.4054054054054099E-2</v>
      </c>
      <c r="N121">
        <v>12895.1818181818</v>
      </c>
    </row>
    <row r="122" spans="1:14">
      <c r="A122">
        <v>320</v>
      </c>
      <c r="B122" s="171">
        <v>1.5625E-2</v>
      </c>
      <c r="C122" s="171">
        <v>0</v>
      </c>
      <c r="D122" s="171">
        <v>4.6875E-2</v>
      </c>
      <c r="E122" s="171">
        <v>6.25E-2</v>
      </c>
      <c r="F122" s="171">
        <v>0.15625</v>
      </c>
      <c r="G122" s="171">
        <v>0.21875</v>
      </c>
      <c r="H122" s="171">
        <v>3.125E-2</v>
      </c>
      <c r="I122" s="171">
        <v>7.8125E-2</v>
      </c>
      <c r="J122" s="171">
        <v>0.390625</v>
      </c>
      <c r="K122">
        <v>1</v>
      </c>
      <c r="L122">
        <v>0.22222222222222199</v>
      </c>
      <c r="M122">
        <v>0.40540540540540498</v>
      </c>
      <c r="N122">
        <v>6555.4285714285697</v>
      </c>
    </row>
    <row r="123" spans="1:14">
      <c r="A123">
        <v>325</v>
      </c>
      <c r="B123" s="171">
        <v>6.25E-2</v>
      </c>
      <c r="C123" s="171">
        <v>3.125E-2</v>
      </c>
      <c r="D123" s="171">
        <v>0.171875</v>
      </c>
      <c r="E123" s="171">
        <v>0.15625</v>
      </c>
      <c r="F123" s="171">
        <v>0.125</v>
      </c>
      <c r="G123" s="171">
        <v>0.171875</v>
      </c>
      <c r="H123" s="171">
        <v>0.171875</v>
      </c>
      <c r="I123" s="171">
        <v>0.109375</v>
      </c>
      <c r="J123" s="171">
        <v>0</v>
      </c>
      <c r="K123">
        <v>1</v>
      </c>
      <c r="L123">
        <v>0.33333333333333298</v>
      </c>
      <c r="M123">
        <v>0</v>
      </c>
      <c r="N123">
        <v>20201.111111111099</v>
      </c>
    </row>
    <row r="124" spans="1:14">
      <c r="A124">
        <v>326</v>
      </c>
      <c r="B124" s="171">
        <v>4.6875E-2</v>
      </c>
      <c r="C124" s="171">
        <v>4.6875E-2</v>
      </c>
      <c r="D124" s="171">
        <v>6.25E-2</v>
      </c>
      <c r="E124" s="171">
        <v>0.234375</v>
      </c>
      <c r="F124" s="171">
        <v>9.375E-2</v>
      </c>
      <c r="G124" s="171">
        <v>0.234375</v>
      </c>
      <c r="H124" s="171">
        <v>6.25E-2</v>
      </c>
      <c r="I124" s="171">
        <v>0.203125</v>
      </c>
      <c r="J124" s="171">
        <v>1.5625E-2</v>
      </c>
      <c r="K124">
        <v>1</v>
      </c>
      <c r="L124">
        <v>0.44444444444444398</v>
      </c>
      <c r="M124">
        <v>2.7027027027027001E-2</v>
      </c>
      <c r="N124">
        <v>16831.615384615299</v>
      </c>
    </row>
    <row r="125" spans="1:14">
      <c r="A125">
        <v>329</v>
      </c>
      <c r="B125" s="171">
        <v>6.25E-2</v>
      </c>
      <c r="C125" s="171">
        <v>0</v>
      </c>
      <c r="D125" s="171">
        <v>0.109375</v>
      </c>
      <c r="E125" s="171">
        <v>0.125</v>
      </c>
      <c r="F125" s="171">
        <v>0.203125</v>
      </c>
      <c r="G125" s="171">
        <v>7.8125E-2</v>
      </c>
      <c r="H125" s="171">
        <v>0.171875</v>
      </c>
      <c r="I125" s="171">
        <v>0.234375</v>
      </c>
      <c r="J125" s="171">
        <v>1.5625E-2</v>
      </c>
      <c r="K125">
        <v>1</v>
      </c>
      <c r="L125">
        <v>0.407407407407407</v>
      </c>
      <c r="M125">
        <v>0</v>
      </c>
      <c r="N125">
        <v>19402.909090909001</v>
      </c>
    </row>
    <row r="126" spans="1:14">
      <c r="A126">
        <v>330</v>
      </c>
      <c r="B126" s="171">
        <v>3.125E-2</v>
      </c>
      <c r="C126" s="171">
        <v>1.5625E-2</v>
      </c>
      <c r="D126" s="171">
        <v>7.8125E-2</v>
      </c>
      <c r="E126" s="171">
        <v>6.25E-2</v>
      </c>
      <c r="F126" s="171">
        <v>0.28125</v>
      </c>
      <c r="G126" s="171">
        <v>0.234375</v>
      </c>
      <c r="H126" s="171">
        <v>0.1875</v>
      </c>
      <c r="I126" s="171">
        <v>9.375E-2</v>
      </c>
      <c r="J126" s="171">
        <v>1.5625E-2</v>
      </c>
      <c r="K126">
        <v>1</v>
      </c>
      <c r="L126">
        <v>0.48148148148148101</v>
      </c>
      <c r="M126">
        <v>0</v>
      </c>
      <c r="N126">
        <v>13299.923076923</v>
      </c>
    </row>
    <row r="127" spans="1:14">
      <c r="A127">
        <v>331</v>
      </c>
      <c r="B127" s="171">
        <v>6.25E-2</v>
      </c>
      <c r="C127" s="171">
        <v>3.125E-2</v>
      </c>
      <c r="D127" s="171">
        <v>0.1875</v>
      </c>
      <c r="E127" s="171">
        <v>9.375E-2</v>
      </c>
      <c r="F127" s="171">
        <v>0.328125</v>
      </c>
      <c r="G127" s="171">
        <v>0.140625</v>
      </c>
      <c r="H127" s="171">
        <v>4.6875E-2</v>
      </c>
      <c r="I127" s="171">
        <v>9.375E-2</v>
      </c>
      <c r="J127" s="171">
        <v>1.5625E-2</v>
      </c>
      <c r="K127">
        <v>1</v>
      </c>
      <c r="L127">
        <v>0.51851851851851805</v>
      </c>
      <c r="M127">
        <v>2.7027027027027001E-2</v>
      </c>
      <c r="N127">
        <v>15151.333333333299</v>
      </c>
    </row>
    <row r="128" spans="1:14">
      <c r="A128">
        <v>333</v>
      </c>
      <c r="B128" s="171">
        <v>3.125E-2</v>
      </c>
      <c r="C128" s="171">
        <v>1.5625E-2</v>
      </c>
      <c r="D128" s="171">
        <v>9.375E-2</v>
      </c>
      <c r="E128" s="171">
        <v>0.125</v>
      </c>
      <c r="F128" s="171">
        <v>9.375E-2</v>
      </c>
      <c r="G128" s="171">
        <v>0.15625</v>
      </c>
      <c r="H128" s="171">
        <v>0.15625</v>
      </c>
      <c r="I128" s="171">
        <v>0.15625</v>
      </c>
      <c r="J128" s="171">
        <v>0.171875</v>
      </c>
      <c r="K128">
        <v>1</v>
      </c>
      <c r="L128">
        <v>0.407407407407407</v>
      </c>
      <c r="M128">
        <v>0.27027027027027001</v>
      </c>
      <c r="N128">
        <v>29666.3809523809</v>
      </c>
    </row>
    <row r="129" spans="1:14">
      <c r="A129">
        <v>338</v>
      </c>
      <c r="B129" s="171">
        <v>0</v>
      </c>
      <c r="C129" s="171">
        <v>4.6875E-2</v>
      </c>
      <c r="D129" s="171">
        <v>0</v>
      </c>
      <c r="E129" s="171">
        <v>4.6875E-2</v>
      </c>
      <c r="F129" s="171">
        <v>1.5625E-2</v>
      </c>
      <c r="G129" s="171">
        <v>0.140625</v>
      </c>
      <c r="H129" s="171">
        <v>0.15625</v>
      </c>
      <c r="I129" s="171">
        <v>0.1875</v>
      </c>
      <c r="J129" s="171">
        <v>0.40625</v>
      </c>
      <c r="K129">
        <v>2</v>
      </c>
      <c r="L129">
        <v>0.44444444444444398</v>
      </c>
      <c r="M129">
        <v>0.54054054054054002</v>
      </c>
      <c r="N129">
        <v>9180.84375</v>
      </c>
    </row>
    <row r="130" spans="1:14">
      <c r="A130">
        <v>340</v>
      </c>
      <c r="B130" s="171">
        <v>4.6875E-2</v>
      </c>
      <c r="C130" s="171">
        <v>3.125E-2</v>
      </c>
      <c r="D130" s="171">
        <v>9.375E-2</v>
      </c>
      <c r="E130" s="171">
        <v>0</v>
      </c>
      <c r="F130" s="171">
        <v>0.234375</v>
      </c>
      <c r="G130" s="171">
        <v>0.125</v>
      </c>
      <c r="H130" s="171">
        <v>0.1875</v>
      </c>
      <c r="I130" s="171">
        <v>0.15625</v>
      </c>
      <c r="J130" s="171">
        <v>0.125</v>
      </c>
      <c r="K130">
        <v>1</v>
      </c>
      <c r="L130">
        <v>0.33333333333333298</v>
      </c>
      <c r="M130">
        <v>0.108108108108108</v>
      </c>
      <c r="N130">
        <v>4294.3846153846098</v>
      </c>
    </row>
    <row r="131" spans="1:14">
      <c r="A131">
        <v>341</v>
      </c>
      <c r="B131" s="171">
        <v>1.5625E-2</v>
      </c>
      <c r="C131" s="171">
        <v>1.5625E-2</v>
      </c>
      <c r="D131" s="171">
        <v>7.8125E-2</v>
      </c>
      <c r="E131" s="171">
        <v>6.25E-2</v>
      </c>
      <c r="F131" s="171">
        <v>7.8125E-2</v>
      </c>
      <c r="G131" s="171">
        <v>4.6875E-2</v>
      </c>
      <c r="H131" s="171">
        <v>7.8125E-2</v>
      </c>
      <c r="I131" s="171">
        <v>7.8125E-2</v>
      </c>
      <c r="J131" s="171">
        <v>0.546875</v>
      </c>
      <c r="K131">
        <v>2</v>
      </c>
      <c r="L131">
        <v>0.55555555555555503</v>
      </c>
      <c r="M131">
        <v>0.72972972972972905</v>
      </c>
      <c r="N131">
        <v>7198.5952380952303</v>
      </c>
    </row>
    <row r="132" spans="1:14">
      <c r="A132">
        <v>343</v>
      </c>
      <c r="B132" s="171">
        <v>1.5625E-2</v>
      </c>
      <c r="C132" s="171">
        <v>1.5625E-2</v>
      </c>
      <c r="D132" s="171">
        <v>6.25E-2</v>
      </c>
      <c r="E132" s="171">
        <v>4.6875E-2</v>
      </c>
      <c r="F132" s="171">
        <v>0.265625</v>
      </c>
      <c r="G132" s="171">
        <v>0.1875</v>
      </c>
      <c r="H132" s="171">
        <v>0.15625</v>
      </c>
      <c r="I132" s="171">
        <v>0.140625</v>
      </c>
      <c r="J132" s="171">
        <v>0.109375</v>
      </c>
      <c r="K132">
        <v>1</v>
      </c>
      <c r="L132">
        <v>0.592592592592592</v>
      </c>
      <c r="M132">
        <v>0.162162162162162</v>
      </c>
      <c r="N132">
        <v>9381.4545454545405</v>
      </c>
    </row>
    <row r="133" spans="1:14">
      <c r="A133">
        <v>352</v>
      </c>
      <c r="B133" s="171">
        <v>0</v>
      </c>
      <c r="C133" s="171">
        <v>1.5625E-2</v>
      </c>
      <c r="D133" s="171">
        <v>3.125E-2</v>
      </c>
      <c r="E133" s="171">
        <v>7.8125E-2</v>
      </c>
      <c r="F133" s="171">
        <v>3.125E-2</v>
      </c>
      <c r="G133" s="171">
        <v>4.6875E-2</v>
      </c>
      <c r="H133" s="171">
        <v>7.8125E-2</v>
      </c>
      <c r="I133" s="171">
        <v>0.1875</v>
      </c>
      <c r="J133" s="171">
        <v>0.53125</v>
      </c>
      <c r="K133">
        <v>2</v>
      </c>
      <c r="L133">
        <v>0.74074074074074003</v>
      </c>
      <c r="M133">
        <v>0.81081081081080997</v>
      </c>
      <c r="N133">
        <v>13938.04</v>
      </c>
    </row>
    <row r="134" spans="1:14">
      <c r="A134">
        <v>355</v>
      </c>
      <c r="B134" s="171">
        <v>3.125E-2</v>
      </c>
      <c r="C134" s="171">
        <v>3.125E-2</v>
      </c>
      <c r="D134" s="171">
        <v>9.375E-2</v>
      </c>
      <c r="E134" s="171">
        <v>7.8125E-2</v>
      </c>
      <c r="F134" s="171">
        <v>0.109375</v>
      </c>
      <c r="G134" s="171">
        <v>0.125</v>
      </c>
      <c r="H134" s="171">
        <v>0.109375</v>
      </c>
      <c r="I134" s="171">
        <v>0.109375</v>
      </c>
      <c r="J134" s="171">
        <v>0.3125</v>
      </c>
      <c r="K134">
        <v>2</v>
      </c>
      <c r="L134">
        <v>0.37037037037037002</v>
      </c>
      <c r="M134">
        <v>0.40540540540540498</v>
      </c>
      <c r="N134">
        <v>18296.04</v>
      </c>
    </row>
    <row r="135" spans="1:14">
      <c r="A135">
        <v>356</v>
      </c>
      <c r="B135" s="171">
        <v>0</v>
      </c>
      <c r="C135" s="171">
        <v>0</v>
      </c>
      <c r="D135" s="171">
        <v>1.5625E-2</v>
      </c>
      <c r="E135" s="171">
        <v>0</v>
      </c>
      <c r="F135" s="171">
        <v>0.265625</v>
      </c>
      <c r="G135" s="171">
        <v>0.25</v>
      </c>
      <c r="H135" s="171">
        <v>0.265625</v>
      </c>
      <c r="I135" s="171">
        <v>0.203125</v>
      </c>
      <c r="J135" s="171">
        <v>0</v>
      </c>
      <c r="K135">
        <v>1</v>
      </c>
      <c r="L135">
        <v>0.48148148148148101</v>
      </c>
      <c r="M135">
        <v>0</v>
      </c>
      <c r="N135">
        <v>17830.0769230769</v>
      </c>
    </row>
    <row r="136" spans="1:14">
      <c r="A136">
        <v>357</v>
      </c>
      <c r="B136" s="171">
        <v>3.125E-2</v>
      </c>
      <c r="C136" s="171">
        <v>3.125E-2</v>
      </c>
      <c r="D136" s="171">
        <v>3.125E-2</v>
      </c>
      <c r="E136" s="171">
        <v>0.140625</v>
      </c>
      <c r="F136" s="171">
        <v>7.8125E-2</v>
      </c>
      <c r="G136" s="171">
        <v>0.328125</v>
      </c>
      <c r="H136" s="171">
        <v>3.125E-2</v>
      </c>
      <c r="I136" s="171">
        <v>0.25</v>
      </c>
      <c r="J136" s="171">
        <v>7.8125E-2</v>
      </c>
      <c r="K136">
        <v>1</v>
      </c>
      <c r="L136">
        <v>0.48148148148148101</v>
      </c>
      <c r="M136">
        <v>0.108108108108108</v>
      </c>
      <c r="N136">
        <v>13920.705882352901</v>
      </c>
    </row>
    <row r="137" spans="1:14">
      <c r="A137">
        <v>358</v>
      </c>
      <c r="B137" s="171">
        <v>4.6875E-2</v>
      </c>
      <c r="C137" s="171">
        <v>0</v>
      </c>
      <c r="D137" s="171">
        <v>3.125E-2</v>
      </c>
      <c r="E137" s="171">
        <v>0</v>
      </c>
      <c r="F137" s="171">
        <v>0.109375</v>
      </c>
      <c r="G137" s="171">
        <v>0.15625</v>
      </c>
      <c r="H137" s="171">
        <v>4.6875E-2</v>
      </c>
      <c r="I137" s="171">
        <v>0.1875</v>
      </c>
      <c r="J137" s="171">
        <v>0.421875</v>
      </c>
      <c r="K137">
        <v>2</v>
      </c>
      <c r="L137">
        <v>0.55555555555555503</v>
      </c>
      <c r="M137">
        <v>0.51351351351351304</v>
      </c>
      <c r="N137">
        <v>8599.3823529411693</v>
      </c>
    </row>
    <row r="138" spans="1:14">
      <c r="A138">
        <v>359</v>
      </c>
      <c r="B138" s="171">
        <v>0</v>
      </c>
      <c r="C138" s="171">
        <v>3.125E-2</v>
      </c>
      <c r="D138" s="171">
        <v>7.8125E-2</v>
      </c>
      <c r="E138" s="171">
        <v>0.125</v>
      </c>
      <c r="F138" s="171">
        <v>7.8125E-2</v>
      </c>
      <c r="G138" s="171">
        <v>0.125</v>
      </c>
      <c r="H138" s="171">
        <v>0.125</v>
      </c>
      <c r="I138" s="171">
        <v>0.1875</v>
      </c>
      <c r="J138" s="171">
        <v>0.25</v>
      </c>
      <c r="K138">
        <v>1</v>
      </c>
      <c r="L138">
        <v>0.48148148148148101</v>
      </c>
      <c r="M138">
        <v>0.35135135135135098</v>
      </c>
      <c r="N138">
        <v>9860.1538461538403</v>
      </c>
    </row>
    <row r="139" spans="1:14">
      <c r="A139">
        <v>360</v>
      </c>
      <c r="B139" s="171">
        <v>6.25E-2</v>
      </c>
      <c r="C139" s="171">
        <v>1.5625E-2</v>
      </c>
      <c r="D139" s="171">
        <v>0.109375</v>
      </c>
      <c r="E139" s="171">
        <v>0.109375</v>
      </c>
      <c r="F139" s="171">
        <v>0.171875</v>
      </c>
      <c r="G139" s="171">
        <v>3.125E-2</v>
      </c>
      <c r="H139" s="171">
        <v>0.21875</v>
      </c>
      <c r="I139" s="171">
        <v>0.109375</v>
      </c>
      <c r="J139" s="171">
        <v>0.171875</v>
      </c>
      <c r="K139">
        <v>1</v>
      </c>
      <c r="L139">
        <v>0.48148148148148101</v>
      </c>
      <c r="M139">
        <v>0.27027027027027001</v>
      </c>
      <c r="N139">
        <v>18065.217391304301</v>
      </c>
    </row>
    <row r="140" spans="1:14">
      <c r="A140">
        <v>361</v>
      </c>
      <c r="B140" s="171">
        <v>3.125E-2</v>
      </c>
      <c r="C140" s="171">
        <v>1.5625E-2</v>
      </c>
      <c r="D140" s="171">
        <v>6.25E-2</v>
      </c>
      <c r="E140" s="171">
        <v>0.15625</v>
      </c>
      <c r="F140" s="171">
        <v>0.1875</v>
      </c>
      <c r="G140" s="171">
        <v>3.125E-2</v>
      </c>
      <c r="H140" s="171">
        <v>0.15625</v>
      </c>
      <c r="I140" s="171">
        <v>0.296875</v>
      </c>
      <c r="J140" s="171">
        <v>6.25E-2</v>
      </c>
      <c r="K140">
        <v>1</v>
      </c>
      <c r="L140">
        <v>0.407407407407407</v>
      </c>
      <c r="M140">
        <v>5.4054054054054099E-2</v>
      </c>
      <c r="N140">
        <v>23062.846153846102</v>
      </c>
    </row>
    <row r="141" spans="1:14">
      <c r="A141">
        <v>362</v>
      </c>
      <c r="B141" s="171">
        <v>9.375E-2</v>
      </c>
      <c r="C141" s="171">
        <v>0</v>
      </c>
      <c r="D141" s="171">
        <v>0.109375</v>
      </c>
      <c r="E141" s="171">
        <v>6.25E-2</v>
      </c>
      <c r="F141" s="171">
        <v>0.453125</v>
      </c>
      <c r="G141" s="171">
        <v>0.15625</v>
      </c>
      <c r="H141" s="171">
        <v>9.375E-2</v>
      </c>
      <c r="I141" s="171">
        <v>3.125E-2</v>
      </c>
      <c r="J141" s="171">
        <v>0</v>
      </c>
      <c r="K141">
        <v>1</v>
      </c>
      <c r="L141">
        <v>0.37037037037037002</v>
      </c>
      <c r="M141">
        <v>0</v>
      </c>
      <c r="N141">
        <v>19566.3</v>
      </c>
    </row>
    <row r="142" spans="1:14">
      <c r="A142">
        <v>367</v>
      </c>
      <c r="B142" s="171">
        <v>4.6875E-2</v>
      </c>
      <c r="C142" s="171">
        <v>1.5625E-2</v>
      </c>
      <c r="D142" s="171">
        <v>0.140625</v>
      </c>
      <c r="E142" s="171">
        <v>0.203125</v>
      </c>
      <c r="F142" s="171">
        <v>0.140625</v>
      </c>
      <c r="G142" s="171">
        <v>6.25E-2</v>
      </c>
      <c r="H142" s="171">
        <v>0.109375</v>
      </c>
      <c r="I142" s="171">
        <v>0.234375</v>
      </c>
      <c r="J142" s="171">
        <v>4.6875E-2</v>
      </c>
      <c r="K142">
        <v>1</v>
      </c>
      <c r="L142">
        <v>0.25925925925925902</v>
      </c>
      <c r="M142">
        <v>5.4054054054054099E-2</v>
      </c>
      <c r="N142">
        <v>11682.777777777699</v>
      </c>
    </row>
    <row r="143" spans="1:14">
      <c r="A143">
        <v>369</v>
      </c>
      <c r="B143" s="171">
        <v>3.125E-2</v>
      </c>
      <c r="C143" s="171">
        <v>1.5625E-2</v>
      </c>
      <c r="D143" s="171">
        <v>3.125E-2</v>
      </c>
      <c r="E143" s="171">
        <v>6.25E-2</v>
      </c>
      <c r="F143" s="171">
        <v>9.375E-2</v>
      </c>
      <c r="G143" s="171">
        <v>4.6875E-2</v>
      </c>
      <c r="H143" s="171">
        <v>0.125</v>
      </c>
      <c r="I143" s="171">
        <v>6.25E-2</v>
      </c>
      <c r="J143" s="171">
        <v>0.53125</v>
      </c>
      <c r="K143">
        <v>2</v>
      </c>
      <c r="L143">
        <v>0.37037037037037002</v>
      </c>
      <c r="M143">
        <v>0.64864864864864802</v>
      </c>
      <c r="N143">
        <v>9615.1176470588198</v>
      </c>
    </row>
    <row r="144" spans="1:14">
      <c r="A144">
        <v>370</v>
      </c>
      <c r="B144" s="171">
        <v>1.5625E-2</v>
      </c>
      <c r="C144" s="171">
        <v>1.5625E-2</v>
      </c>
      <c r="D144" s="171">
        <v>0.109375</v>
      </c>
      <c r="E144" s="171">
        <v>0.109375</v>
      </c>
      <c r="F144" s="171">
        <v>7.8125E-2</v>
      </c>
      <c r="G144" s="171">
        <v>7.8125E-2</v>
      </c>
      <c r="H144" s="171">
        <v>0.15625</v>
      </c>
      <c r="I144" s="171">
        <v>7.8125E-2</v>
      </c>
      <c r="J144" s="171">
        <v>0.359375</v>
      </c>
      <c r="K144">
        <v>1</v>
      </c>
      <c r="L144">
        <v>0.37037037037037002</v>
      </c>
      <c r="M144">
        <v>0.37837837837837801</v>
      </c>
      <c r="N144">
        <v>11198.625</v>
      </c>
    </row>
    <row r="145" spans="1:14">
      <c r="A145">
        <v>371</v>
      </c>
      <c r="B145" s="171">
        <v>4.6875E-2</v>
      </c>
      <c r="C145" s="171">
        <v>1.5625E-2</v>
      </c>
      <c r="D145" s="171">
        <v>0.125</v>
      </c>
      <c r="E145" s="171">
        <v>0.21875</v>
      </c>
      <c r="F145" s="171">
        <v>0.125</v>
      </c>
      <c r="G145" s="171">
        <v>9.375E-2</v>
      </c>
      <c r="H145" s="171">
        <v>7.8125E-2</v>
      </c>
      <c r="I145" s="171">
        <v>4.6875E-2</v>
      </c>
      <c r="J145" s="171">
        <v>0.25</v>
      </c>
      <c r="K145">
        <v>2</v>
      </c>
      <c r="L145">
        <v>0.44444444444444398</v>
      </c>
      <c r="M145">
        <v>0.40540540540540498</v>
      </c>
      <c r="N145">
        <v>76308.703703703693</v>
      </c>
    </row>
    <row r="146" spans="1:14">
      <c r="A146">
        <v>372</v>
      </c>
      <c r="B146" s="171">
        <v>3.125E-2</v>
      </c>
      <c r="C146" s="171">
        <v>6.25E-2</v>
      </c>
      <c r="D146" s="171">
        <v>0.109375</v>
      </c>
      <c r="E146" s="171">
        <v>7.8125E-2</v>
      </c>
      <c r="F146" s="171">
        <v>9.375E-2</v>
      </c>
      <c r="G146" s="171">
        <v>0.1875</v>
      </c>
      <c r="H146" s="171">
        <v>4.6875E-2</v>
      </c>
      <c r="I146" s="171">
        <v>0.15625</v>
      </c>
      <c r="J146" s="171">
        <v>0.234375</v>
      </c>
      <c r="K146">
        <v>1</v>
      </c>
      <c r="L146">
        <v>0.22222222222222199</v>
      </c>
      <c r="M146">
        <v>0.162162162162162</v>
      </c>
      <c r="N146">
        <v>15268.166666666601</v>
      </c>
    </row>
    <row r="147" spans="1:14">
      <c r="A147">
        <v>373</v>
      </c>
      <c r="B147" s="171">
        <v>7.8125E-2</v>
      </c>
      <c r="C147" s="171">
        <v>1.5625E-2</v>
      </c>
      <c r="D147" s="171">
        <v>0.125</v>
      </c>
      <c r="E147" s="171">
        <v>6.25E-2</v>
      </c>
      <c r="F147" s="171">
        <v>0.140625</v>
      </c>
      <c r="G147" s="171">
        <v>0.21875</v>
      </c>
      <c r="H147" s="171">
        <v>0.171875</v>
      </c>
      <c r="I147" s="171">
        <v>0.171875</v>
      </c>
      <c r="J147" s="171">
        <v>1.5625E-2</v>
      </c>
      <c r="K147">
        <v>1</v>
      </c>
      <c r="L147">
        <v>0.22222222222222199</v>
      </c>
      <c r="M147">
        <v>2.7027027027027001E-2</v>
      </c>
      <c r="N147">
        <v>18470.1428571428</v>
      </c>
    </row>
    <row r="148" spans="1:14">
      <c r="A148">
        <v>374</v>
      </c>
      <c r="B148" s="171">
        <v>1.5625E-2</v>
      </c>
      <c r="C148" s="171">
        <v>3.125E-2</v>
      </c>
      <c r="D148" s="171">
        <v>4.6875E-2</v>
      </c>
      <c r="E148" s="171">
        <v>1.5625E-2</v>
      </c>
      <c r="F148" s="171">
        <v>6.25E-2</v>
      </c>
      <c r="G148" s="171">
        <v>9.375E-2</v>
      </c>
      <c r="H148" s="171">
        <v>0.109375</v>
      </c>
      <c r="I148" s="171">
        <v>0.15625</v>
      </c>
      <c r="J148" s="171">
        <v>0.46875</v>
      </c>
      <c r="K148">
        <v>2</v>
      </c>
      <c r="L148">
        <v>0.62962962962962898</v>
      </c>
      <c r="M148">
        <v>0.64864864864864802</v>
      </c>
      <c r="N148">
        <v>22305.121951219498</v>
      </c>
    </row>
    <row r="149" spans="1:14">
      <c r="A149">
        <v>376</v>
      </c>
      <c r="B149" s="171">
        <v>4.6875E-2</v>
      </c>
      <c r="C149" s="171">
        <v>4.6875E-2</v>
      </c>
      <c r="D149" s="171">
        <v>7.8125E-2</v>
      </c>
      <c r="E149" s="171">
        <v>0.125</v>
      </c>
      <c r="F149" s="171">
        <v>0.1875</v>
      </c>
      <c r="G149" s="171">
        <v>0.140625</v>
      </c>
      <c r="H149" s="171">
        <v>7.8125E-2</v>
      </c>
      <c r="I149" s="171">
        <v>0.15625</v>
      </c>
      <c r="J149" s="171">
        <v>0.140625</v>
      </c>
      <c r="K149">
        <v>1</v>
      </c>
      <c r="L149">
        <v>0.25925925925925902</v>
      </c>
      <c r="M149">
        <v>0.21621621621621601</v>
      </c>
      <c r="N149">
        <v>18058.0666666666</v>
      </c>
    </row>
    <row r="150" spans="1:14">
      <c r="A150">
        <v>377</v>
      </c>
      <c r="B150" s="171">
        <v>6.25E-2</v>
      </c>
      <c r="C150" s="171">
        <v>1.5625E-2</v>
      </c>
      <c r="D150" s="171">
        <v>0.109375</v>
      </c>
      <c r="E150" s="171">
        <v>0.109375</v>
      </c>
      <c r="F150" s="171">
        <v>0.140625</v>
      </c>
      <c r="G150" s="171">
        <v>0.109375</v>
      </c>
      <c r="H150" s="171">
        <v>0.171875</v>
      </c>
      <c r="I150" s="171">
        <v>0.171875</v>
      </c>
      <c r="J150" s="171">
        <v>0.109375</v>
      </c>
      <c r="K150">
        <v>1</v>
      </c>
      <c r="L150">
        <v>0.296296296296296</v>
      </c>
      <c r="M150">
        <v>8.1081081081081099E-2</v>
      </c>
      <c r="N150">
        <v>25024.3636363636</v>
      </c>
    </row>
    <row r="151" spans="1:14">
      <c r="A151">
        <v>379</v>
      </c>
      <c r="B151" s="171">
        <v>4.6875E-2</v>
      </c>
      <c r="C151" s="171">
        <v>1.5625E-2</v>
      </c>
      <c r="D151" s="171">
        <v>9.375E-2</v>
      </c>
      <c r="E151" s="171">
        <v>3.125E-2</v>
      </c>
      <c r="F151" s="171">
        <v>0.140625</v>
      </c>
      <c r="G151" s="171">
        <v>6.25E-2</v>
      </c>
      <c r="H151" s="171">
        <v>3.125E-2</v>
      </c>
      <c r="I151" s="171">
        <v>3.125E-2</v>
      </c>
      <c r="J151" s="171">
        <v>0.546875</v>
      </c>
      <c r="K151">
        <v>2</v>
      </c>
      <c r="L151">
        <v>0.37037037037037002</v>
      </c>
      <c r="M151">
        <v>0.72972972972972905</v>
      </c>
      <c r="N151">
        <v>23374.4054054054</v>
      </c>
    </row>
    <row r="152" spans="1:14">
      <c r="A152">
        <v>380</v>
      </c>
      <c r="B152" s="171">
        <v>0.125</v>
      </c>
      <c r="C152" s="171">
        <v>0.15625</v>
      </c>
      <c r="D152" s="171">
        <v>0.109375</v>
      </c>
      <c r="E152" s="171">
        <v>7.8125E-2</v>
      </c>
      <c r="F152" s="171">
        <v>7.8125E-2</v>
      </c>
      <c r="G152" s="171">
        <v>0.109375</v>
      </c>
      <c r="H152" s="171">
        <v>0.125</v>
      </c>
      <c r="I152" s="171">
        <v>0.15625</v>
      </c>
      <c r="J152" s="171">
        <v>6.25E-2</v>
      </c>
      <c r="K152">
        <v>1</v>
      </c>
      <c r="L152">
        <v>0.22222222222222199</v>
      </c>
      <c r="M152">
        <v>8.1081081081081099E-2</v>
      </c>
      <c r="N152">
        <v>3747.4444444444398</v>
      </c>
    </row>
    <row r="153" spans="1:14">
      <c r="A153">
        <v>381</v>
      </c>
      <c r="B153" s="171">
        <v>3.125E-2</v>
      </c>
      <c r="C153" s="171">
        <v>1.5625E-2</v>
      </c>
      <c r="D153" s="171">
        <v>4.6875E-2</v>
      </c>
      <c r="E153" s="171">
        <v>4.6875E-2</v>
      </c>
      <c r="F153" s="171">
        <v>7.8125E-2</v>
      </c>
      <c r="G153" s="171">
        <v>3.125E-2</v>
      </c>
      <c r="H153" s="171">
        <v>0.171875</v>
      </c>
      <c r="I153" s="171">
        <v>0.125</v>
      </c>
      <c r="J153" s="171">
        <v>0.453125</v>
      </c>
      <c r="K153">
        <v>2</v>
      </c>
      <c r="L153">
        <v>0.66666666666666596</v>
      </c>
      <c r="M153">
        <v>0.64864864864864802</v>
      </c>
      <c r="N153">
        <v>18398.3809523809</v>
      </c>
    </row>
    <row r="154" spans="1:14">
      <c r="A154">
        <v>382</v>
      </c>
      <c r="B154" s="171">
        <v>0</v>
      </c>
      <c r="C154" s="171">
        <v>1.5625E-2</v>
      </c>
      <c r="D154" s="171">
        <v>0.15625</v>
      </c>
      <c r="E154" s="171">
        <v>0.15625</v>
      </c>
      <c r="F154" s="171">
        <v>3.125E-2</v>
      </c>
      <c r="G154" s="171">
        <v>4.6875E-2</v>
      </c>
      <c r="H154" s="171">
        <v>0.203125</v>
      </c>
      <c r="I154" s="171">
        <v>0.25</v>
      </c>
      <c r="J154" s="171">
        <v>0.140625</v>
      </c>
      <c r="K154">
        <v>1</v>
      </c>
      <c r="L154">
        <v>0.22222222222222199</v>
      </c>
      <c r="M154">
        <v>0.162162162162162</v>
      </c>
      <c r="N154">
        <v>9758.8333333333303</v>
      </c>
    </row>
    <row r="155" spans="1:14">
      <c r="A155">
        <v>383</v>
      </c>
      <c r="B155" s="171">
        <v>0.234375</v>
      </c>
      <c r="C155" s="171">
        <v>3.125E-2</v>
      </c>
      <c r="D155" s="171">
        <v>0.125</v>
      </c>
      <c r="E155" s="171">
        <v>1.5625E-2</v>
      </c>
      <c r="F155" s="171">
        <v>0.25</v>
      </c>
      <c r="G155" s="171">
        <v>7.8125E-2</v>
      </c>
      <c r="H155" s="171">
        <v>9.375E-2</v>
      </c>
      <c r="I155" s="171">
        <v>0.15625</v>
      </c>
      <c r="J155" s="171">
        <v>1.5625E-2</v>
      </c>
      <c r="K155">
        <v>1</v>
      </c>
      <c r="L155">
        <v>0.25925925925925902</v>
      </c>
      <c r="M155">
        <v>2.7027027027027001E-2</v>
      </c>
      <c r="N155">
        <v>1844.125</v>
      </c>
    </row>
    <row r="156" spans="1:14">
      <c r="A156">
        <v>385</v>
      </c>
      <c r="B156" s="171">
        <v>3.125E-2</v>
      </c>
      <c r="C156" s="171">
        <v>4.6875E-2</v>
      </c>
      <c r="D156" s="171">
        <v>0.125</v>
      </c>
      <c r="E156" s="171">
        <v>0.21875</v>
      </c>
      <c r="F156" s="171">
        <v>0.15625</v>
      </c>
      <c r="G156" s="171">
        <v>7.8125E-2</v>
      </c>
      <c r="H156" s="171">
        <v>0.171875</v>
      </c>
      <c r="I156" s="171">
        <v>0.125</v>
      </c>
      <c r="J156" s="171">
        <v>4.6875E-2</v>
      </c>
      <c r="K156">
        <v>1</v>
      </c>
      <c r="L156">
        <v>0.33333333333333298</v>
      </c>
      <c r="M156">
        <v>5.4054054054054099E-2</v>
      </c>
      <c r="N156">
        <v>12897.1818181818</v>
      </c>
    </row>
    <row r="157" spans="1:14">
      <c r="A157">
        <v>386</v>
      </c>
      <c r="B157" s="171">
        <v>1.5625E-2</v>
      </c>
      <c r="C157" s="171">
        <v>7.8125E-2</v>
      </c>
      <c r="D157" s="171">
        <v>6.25E-2</v>
      </c>
      <c r="E157" s="171">
        <v>4.6875E-2</v>
      </c>
      <c r="F157" s="171">
        <v>0.234375</v>
      </c>
      <c r="G157" s="171">
        <v>0.15625</v>
      </c>
      <c r="H157" s="171">
        <v>0.109375</v>
      </c>
      <c r="I157" s="171">
        <v>6.25E-2</v>
      </c>
      <c r="J157" s="171">
        <v>0.234375</v>
      </c>
      <c r="K157">
        <v>1</v>
      </c>
      <c r="L157">
        <v>0.22222222222222199</v>
      </c>
      <c r="M157">
        <v>0.27027027027027001</v>
      </c>
      <c r="N157">
        <v>9860.75</v>
      </c>
    </row>
    <row r="158" spans="1:14">
      <c r="A158">
        <v>389</v>
      </c>
      <c r="B158" s="171">
        <v>1.5625E-2</v>
      </c>
      <c r="C158" s="171">
        <v>4.6875E-2</v>
      </c>
      <c r="D158" s="171">
        <v>0.15625</v>
      </c>
      <c r="E158" s="171">
        <v>0.21875</v>
      </c>
      <c r="F158" s="171">
        <v>0.1875</v>
      </c>
      <c r="G158" s="171">
        <v>0.234375</v>
      </c>
      <c r="H158" s="171">
        <v>4.6875E-2</v>
      </c>
      <c r="I158" s="171">
        <v>9.375E-2</v>
      </c>
      <c r="J158" s="171">
        <v>0</v>
      </c>
      <c r="K158">
        <v>1</v>
      </c>
      <c r="L158">
        <v>0.407407407407407</v>
      </c>
      <c r="M158">
        <v>0</v>
      </c>
      <c r="N158">
        <v>21285.3636363636</v>
      </c>
    </row>
    <row r="159" spans="1:14">
      <c r="A159">
        <v>392</v>
      </c>
      <c r="B159" s="171">
        <v>1.5625E-2</v>
      </c>
      <c r="C159" s="171">
        <v>1.5625E-2</v>
      </c>
      <c r="D159" s="171">
        <v>6.25E-2</v>
      </c>
      <c r="E159" s="171">
        <v>6.25E-2</v>
      </c>
      <c r="F159" s="171">
        <v>0.25</v>
      </c>
      <c r="G159" s="171">
        <v>0.109375</v>
      </c>
      <c r="H159" s="171">
        <v>0.203125</v>
      </c>
      <c r="I159" s="171">
        <v>0.140625</v>
      </c>
      <c r="J159" s="171">
        <v>0.140625</v>
      </c>
      <c r="K159">
        <v>1</v>
      </c>
      <c r="L159">
        <v>0.55555555555555503</v>
      </c>
      <c r="M159">
        <v>0.162162162162162</v>
      </c>
      <c r="N159">
        <v>23880.1428571428</v>
      </c>
    </row>
    <row r="160" spans="1:14">
      <c r="A160">
        <v>394</v>
      </c>
      <c r="B160" s="171">
        <v>3.125E-2</v>
      </c>
      <c r="C160" s="171">
        <v>1.5625E-2</v>
      </c>
      <c r="D160" s="171">
        <v>6.25E-2</v>
      </c>
      <c r="E160" s="171">
        <v>1.5625E-2</v>
      </c>
      <c r="F160" s="171">
        <v>7.8125E-2</v>
      </c>
      <c r="G160" s="171">
        <v>6.25E-2</v>
      </c>
      <c r="H160" s="171">
        <v>0.28125</v>
      </c>
      <c r="I160" s="171">
        <v>0.234375</v>
      </c>
      <c r="J160" s="171">
        <v>0.21875</v>
      </c>
      <c r="K160">
        <v>1</v>
      </c>
      <c r="L160">
        <v>0.62962962962962898</v>
      </c>
      <c r="M160">
        <v>0.29729729729729698</v>
      </c>
      <c r="N160">
        <v>12173.75</v>
      </c>
    </row>
    <row r="161" spans="1:14">
      <c r="A161">
        <v>395</v>
      </c>
      <c r="B161" s="171">
        <v>4.6875E-2</v>
      </c>
      <c r="C161" s="171">
        <v>0</v>
      </c>
      <c r="D161" s="171">
        <v>4.6875E-2</v>
      </c>
      <c r="E161" s="171">
        <v>9.375E-2</v>
      </c>
      <c r="F161" s="171">
        <v>0.140625</v>
      </c>
      <c r="G161" s="171">
        <v>0.21875</v>
      </c>
      <c r="H161" s="171">
        <v>0.109375</v>
      </c>
      <c r="I161" s="171">
        <v>4.6875E-2</v>
      </c>
      <c r="J161" s="171">
        <v>0.296875</v>
      </c>
      <c r="K161">
        <v>1</v>
      </c>
      <c r="L161">
        <v>0.407407407407407</v>
      </c>
      <c r="M161">
        <v>0.32432432432432401</v>
      </c>
      <c r="N161">
        <v>26854.434782608601</v>
      </c>
    </row>
    <row r="162" spans="1:14">
      <c r="A162">
        <v>396</v>
      </c>
      <c r="B162" s="171">
        <v>3.125E-2</v>
      </c>
      <c r="C162" s="171">
        <v>3.125E-2</v>
      </c>
      <c r="D162" s="171">
        <v>0.265625</v>
      </c>
      <c r="E162" s="171">
        <v>9.375E-2</v>
      </c>
      <c r="F162" s="171">
        <v>0.1875</v>
      </c>
      <c r="G162" s="171">
        <v>6.25E-2</v>
      </c>
      <c r="H162" s="171">
        <v>7.8125E-2</v>
      </c>
      <c r="I162" s="171">
        <v>7.8125E-2</v>
      </c>
      <c r="J162" s="171">
        <v>0.171875</v>
      </c>
      <c r="K162">
        <v>1</v>
      </c>
      <c r="L162">
        <v>0.44444444444444398</v>
      </c>
      <c r="M162">
        <v>0.24324324324324301</v>
      </c>
      <c r="N162">
        <v>13327.809523809499</v>
      </c>
    </row>
    <row r="163" spans="1:14">
      <c r="A163">
        <v>399</v>
      </c>
      <c r="B163" s="171">
        <v>4.6875E-2</v>
      </c>
      <c r="C163" s="171">
        <v>4.6875E-2</v>
      </c>
      <c r="D163" s="171">
        <v>6.25E-2</v>
      </c>
      <c r="E163" s="171">
        <v>6.25E-2</v>
      </c>
      <c r="F163" s="171">
        <v>0.109375</v>
      </c>
      <c r="G163" s="171">
        <v>0.171875</v>
      </c>
      <c r="H163" s="171">
        <v>0.15625</v>
      </c>
      <c r="I163" s="171">
        <v>0.203125</v>
      </c>
      <c r="J163" s="171">
        <v>0.140625</v>
      </c>
      <c r="K163">
        <v>1</v>
      </c>
      <c r="L163">
        <v>0.22222222222222199</v>
      </c>
      <c r="M163">
        <v>0.135135135135135</v>
      </c>
      <c r="N163">
        <v>17267.090909090901</v>
      </c>
    </row>
    <row r="164" spans="1:14">
      <c r="A164">
        <v>400</v>
      </c>
      <c r="B164" s="171">
        <v>7.8125E-2</v>
      </c>
      <c r="C164" s="171">
        <v>0</v>
      </c>
      <c r="D164" s="171">
        <v>0.15625</v>
      </c>
      <c r="E164" s="171">
        <v>0.125</v>
      </c>
      <c r="F164" s="171">
        <v>0.15625</v>
      </c>
      <c r="G164" s="171">
        <v>0.109375</v>
      </c>
      <c r="H164" s="171">
        <v>7.8125E-2</v>
      </c>
      <c r="I164" s="171">
        <v>6.25E-2</v>
      </c>
      <c r="J164" s="171">
        <v>0.234375</v>
      </c>
      <c r="K164">
        <v>1</v>
      </c>
      <c r="L164">
        <v>0.33333333333333298</v>
      </c>
      <c r="M164">
        <v>0.37837837837837801</v>
      </c>
      <c r="N164">
        <v>21350.0869565217</v>
      </c>
    </row>
    <row r="165" spans="1:14">
      <c r="A165">
        <v>401</v>
      </c>
      <c r="B165" s="171">
        <v>0</v>
      </c>
      <c r="C165" s="171">
        <v>1.5625E-2</v>
      </c>
      <c r="D165" s="171">
        <v>7.8125E-2</v>
      </c>
      <c r="E165" s="171">
        <v>7.8125E-2</v>
      </c>
      <c r="F165" s="171">
        <v>6.25E-2</v>
      </c>
      <c r="G165" s="171">
        <v>0.109375</v>
      </c>
      <c r="H165" s="171">
        <v>0.109375</v>
      </c>
      <c r="I165" s="171">
        <v>6.25E-2</v>
      </c>
      <c r="J165" s="171">
        <v>0.484375</v>
      </c>
      <c r="K165">
        <v>2</v>
      </c>
      <c r="L165">
        <v>0.592592592592592</v>
      </c>
      <c r="M165">
        <v>0.72972972972972905</v>
      </c>
      <c r="N165">
        <v>23520.046511627901</v>
      </c>
    </row>
    <row r="166" spans="1:14">
      <c r="A166">
        <v>404</v>
      </c>
      <c r="B166" s="171">
        <v>1.5625E-2</v>
      </c>
      <c r="C166" s="171">
        <v>3.125E-2</v>
      </c>
      <c r="D166" s="171">
        <v>3.125E-2</v>
      </c>
      <c r="E166" s="171">
        <v>4.6875E-2</v>
      </c>
      <c r="F166" s="171">
        <v>9.375E-2</v>
      </c>
      <c r="G166" s="171">
        <v>7.8125E-2</v>
      </c>
      <c r="H166" s="171">
        <v>0.21875</v>
      </c>
      <c r="I166" s="171">
        <v>0.234375</v>
      </c>
      <c r="J166" s="171">
        <v>0.25</v>
      </c>
      <c r="K166">
        <v>1</v>
      </c>
      <c r="L166">
        <v>0.62962962962962898</v>
      </c>
      <c r="M166">
        <v>0.29729729729729698</v>
      </c>
      <c r="N166">
        <v>20959</v>
      </c>
    </row>
    <row r="167" spans="1:14">
      <c r="A167">
        <v>408</v>
      </c>
      <c r="B167" s="171">
        <v>7.8125E-2</v>
      </c>
      <c r="C167" s="171">
        <v>7.8125E-2</v>
      </c>
      <c r="D167" s="171">
        <v>0.140625</v>
      </c>
      <c r="E167" s="171">
        <v>0.125</v>
      </c>
      <c r="F167" s="171">
        <v>9.375E-2</v>
      </c>
      <c r="G167" s="171">
        <v>0.171875</v>
      </c>
      <c r="H167" s="171">
        <v>0.21875</v>
      </c>
      <c r="I167" s="171">
        <v>9.375E-2</v>
      </c>
      <c r="J167" s="171">
        <v>0</v>
      </c>
      <c r="K167">
        <v>1</v>
      </c>
      <c r="L167">
        <v>0.296296296296296</v>
      </c>
      <c r="M167">
        <v>0</v>
      </c>
      <c r="N167">
        <v>4585.75</v>
      </c>
    </row>
    <row r="168" spans="1:14">
      <c r="A168">
        <v>410</v>
      </c>
      <c r="B168" s="171">
        <v>0.109375</v>
      </c>
      <c r="C168" s="171">
        <v>7.8125E-2</v>
      </c>
      <c r="D168" s="171">
        <v>0.109375</v>
      </c>
      <c r="E168" s="171">
        <v>9.375E-2</v>
      </c>
      <c r="F168" s="171">
        <v>0.140625</v>
      </c>
      <c r="G168" s="171">
        <v>3.125E-2</v>
      </c>
      <c r="H168" s="171">
        <v>9.375E-2</v>
      </c>
      <c r="I168" s="171">
        <v>9.375E-2</v>
      </c>
      <c r="J168" s="171">
        <v>0.25</v>
      </c>
      <c r="K168">
        <v>1</v>
      </c>
      <c r="L168">
        <v>0.148148148148148</v>
      </c>
      <c r="M168">
        <v>0.18918918918918901</v>
      </c>
      <c r="N168">
        <v>9207.3636363636306</v>
      </c>
    </row>
    <row r="169" spans="1:14">
      <c r="A169">
        <v>416</v>
      </c>
      <c r="B169" s="171">
        <v>3.125E-2</v>
      </c>
      <c r="C169" s="171">
        <v>0</v>
      </c>
      <c r="D169" s="171">
        <v>6.25E-2</v>
      </c>
      <c r="E169" s="171">
        <v>0</v>
      </c>
      <c r="F169" s="171">
        <v>0.171875</v>
      </c>
      <c r="G169" s="171">
        <v>4.6875E-2</v>
      </c>
      <c r="H169" s="171">
        <v>0.109375</v>
      </c>
      <c r="I169" s="171">
        <v>0.265625</v>
      </c>
      <c r="J169" s="171">
        <v>0.3125</v>
      </c>
      <c r="K169">
        <v>1</v>
      </c>
      <c r="L169">
        <v>0.44444444444444398</v>
      </c>
      <c r="M169">
        <v>0.32432432432432401</v>
      </c>
      <c r="N169">
        <v>13727.791666666601</v>
      </c>
    </row>
    <row r="170" spans="1:14">
      <c r="A170">
        <v>417</v>
      </c>
      <c r="B170" s="171">
        <v>3.125E-2</v>
      </c>
      <c r="C170" s="171">
        <v>1.5625E-2</v>
      </c>
      <c r="D170" s="171">
        <v>6.25E-2</v>
      </c>
      <c r="E170" s="171">
        <v>6.25E-2</v>
      </c>
      <c r="F170" s="171">
        <v>0.109375</v>
      </c>
      <c r="G170" s="171">
        <v>0.109375</v>
      </c>
      <c r="H170" s="171">
        <v>0.140625</v>
      </c>
      <c r="I170" s="171">
        <v>0.15625</v>
      </c>
      <c r="J170" s="171">
        <v>0.3125</v>
      </c>
      <c r="K170">
        <v>2</v>
      </c>
      <c r="L170">
        <v>0.66666666666666596</v>
      </c>
      <c r="M170">
        <v>0.45945945945945899</v>
      </c>
      <c r="N170">
        <v>11121</v>
      </c>
    </row>
    <row r="171" spans="1:14">
      <c r="A171">
        <v>418</v>
      </c>
      <c r="B171" s="171">
        <v>1.5625E-2</v>
      </c>
      <c r="C171" s="171">
        <v>3.125E-2</v>
      </c>
      <c r="D171" s="171">
        <v>3.125E-2</v>
      </c>
      <c r="E171" s="171">
        <v>1.5625E-2</v>
      </c>
      <c r="F171" s="171">
        <v>4.6875E-2</v>
      </c>
      <c r="G171" s="171">
        <v>4.6875E-2</v>
      </c>
      <c r="H171" s="171">
        <v>6.25E-2</v>
      </c>
      <c r="I171" s="171">
        <v>1.5625E-2</v>
      </c>
      <c r="J171" s="171">
        <v>0.734375</v>
      </c>
      <c r="K171">
        <v>2</v>
      </c>
      <c r="L171">
        <v>0.44444444444444398</v>
      </c>
      <c r="M171">
        <v>0.891891891891891</v>
      </c>
      <c r="N171">
        <v>19188.955555555502</v>
      </c>
    </row>
    <row r="172" spans="1:14">
      <c r="A172">
        <v>419</v>
      </c>
      <c r="B172" s="171">
        <v>1.5625E-2</v>
      </c>
      <c r="C172" s="171">
        <v>0</v>
      </c>
      <c r="D172" s="171">
        <v>7.8125E-2</v>
      </c>
      <c r="E172" s="171">
        <v>0.15625</v>
      </c>
      <c r="F172" s="171">
        <v>0.140625</v>
      </c>
      <c r="G172" s="171">
        <v>0.140625</v>
      </c>
      <c r="H172" s="171">
        <v>9.375E-2</v>
      </c>
      <c r="I172" s="171">
        <v>0.109375</v>
      </c>
      <c r="J172" s="171">
        <v>0.265625</v>
      </c>
      <c r="K172">
        <v>2</v>
      </c>
      <c r="L172">
        <v>0.51851851851851805</v>
      </c>
      <c r="M172">
        <v>0.43243243243243201</v>
      </c>
      <c r="N172">
        <v>16684.599999999999</v>
      </c>
    </row>
    <row r="173" spans="1:14">
      <c r="A173">
        <v>420</v>
      </c>
      <c r="B173" s="171">
        <v>4.6875E-2</v>
      </c>
      <c r="C173" s="171">
        <v>1.5625E-2</v>
      </c>
      <c r="D173" s="171">
        <v>0.140625</v>
      </c>
      <c r="E173" s="171">
        <v>0.109375</v>
      </c>
      <c r="F173" s="171">
        <v>0.140625</v>
      </c>
      <c r="G173" s="171">
        <v>0.15625</v>
      </c>
      <c r="H173" s="171">
        <v>0.109375</v>
      </c>
      <c r="I173" s="171">
        <v>0.1875</v>
      </c>
      <c r="J173" s="171">
        <v>9.375E-2</v>
      </c>
      <c r="K173">
        <v>1</v>
      </c>
      <c r="L173">
        <v>0.37037037037037002</v>
      </c>
      <c r="M173">
        <v>0.162162162162162</v>
      </c>
      <c r="N173">
        <v>10121.0625</v>
      </c>
    </row>
    <row r="174" spans="1:14">
      <c r="A174">
        <v>421</v>
      </c>
      <c r="B174" s="171">
        <v>1.5625E-2</v>
      </c>
      <c r="C174" s="171">
        <v>1.5625E-2</v>
      </c>
      <c r="D174" s="171">
        <v>7.8125E-2</v>
      </c>
      <c r="E174" s="171">
        <v>0</v>
      </c>
      <c r="F174" s="171">
        <v>0.21875</v>
      </c>
      <c r="G174" s="171">
        <v>7.8125E-2</v>
      </c>
      <c r="H174" s="171">
        <v>0.21875</v>
      </c>
      <c r="I174" s="171">
        <v>0.1875</v>
      </c>
      <c r="J174" s="171">
        <v>0.1875</v>
      </c>
      <c r="K174">
        <v>1</v>
      </c>
      <c r="L174">
        <v>0.66666666666666596</v>
      </c>
      <c r="M174">
        <v>0.24324324324324301</v>
      </c>
      <c r="N174">
        <v>15709.6296296296</v>
      </c>
    </row>
    <row r="175" spans="1:14">
      <c r="A175">
        <v>423</v>
      </c>
      <c r="B175" s="171">
        <v>3.125E-2</v>
      </c>
      <c r="C175" s="171">
        <v>3.125E-2</v>
      </c>
      <c r="D175" s="171">
        <v>7.8125E-2</v>
      </c>
      <c r="E175" s="171">
        <v>4.6875E-2</v>
      </c>
      <c r="F175" s="171">
        <v>9.375E-2</v>
      </c>
      <c r="G175" s="171">
        <v>6.25E-2</v>
      </c>
      <c r="H175" s="171">
        <v>0.125</v>
      </c>
      <c r="I175" s="171">
        <v>0.140625</v>
      </c>
      <c r="J175" s="171">
        <v>0.390625</v>
      </c>
      <c r="K175">
        <v>2</v>
      </c>
      <c r="L175">
        <v>0.48148148148148101</v>
      </c>
      <c r="M175">
        <v>0.48648648648648601</v>
      </c>
      <c r="N175">
        <v>9625.7419354838694</v>
      </c>
    </row>
    <row r="176" spans="1:14">
      <c r="A176">
        <v>424</v>
      </c>
      <c r="B176" s="171">
        <v>3.125E-2</v>
      </c>
      <c r="C176" s="171">
        <v>1.5625E-2</v>
      </c>
      <c r="D176" s="171">
        <v>0.140625</v>
      </c>
      <c r="E176" s="171">
        <v>9.375E-2</v>
      </c>
      <c r="F176" s="171">
        <v>0.28125</v>
      </c>
      <c r="G176" s="171">
        <v>9.375E-2</v>
      </c>
      <c r="H176" s="171">
        <v>0.140625</v>
      </c>
      <c r="I176" s="171">
        <v>9.375E-2</v>
      </c>
      <c r="J176" s="171">
        <v>0.109375</v>
      </c>
      <c r="K176">
        <v>1</v>
      </c>
      <c r="L176">
        <v>0.48148148148148101</v>
      </c>
      <c r="M176">
        <v>0.18918918918918901</v>
      </c>
      <c r="N176">
        <v>12335.3</v>
      </c>
    </row>
    <row r="177" spans="1:14">
      <c r="A177">
        <v>426</v>
      </c>
      <c r="B177" s="171">
        <v>6.25E-2</v>
      </c>
      <c r="C177" s="171">
        <v>0</v>
      </c>
      <c r="D177" s="171">
        <v>0.28125</v>
      </c>
      <c r="E177" s="171">
        <v>1.5625E-2</v>
      </c>
      <c r="F177" s="171">
        <v>0.5</v>
      </c>
      <c r="G177" s="171">
        <v>6.25E-2</v>
      </c>
      <c r="H177" s="171">
        <v>4.6875E-2</v>
      </c>
      <c r="I177" s="171">
        <v>3.125E-2</v>
      </c>
      <c r="J177" s="171">
        <v>0</v>
      </c>
      <c r="K177">
        <v>1</v>
      </c>
      <c r="L177">
        <v>0.407407407407407</v>
      </c>
      <c r="M177">
        <v>0</v>
      </c>
      <c r="N177">
        <v>16329.1818181818</v>
      </c>
    </row>
    <row r="178" spans="1:14">
      <c r="A178">
        <v>429</v>
      </c>
      <c r="B178" s="171">
        <v>3.125E-2</v>
      </c>
      <c r="C178" s="171">
        <v>3.125E-2</v>
      </c>
      <c r="D178" s="171">
        <v>0.125</v>
      </c>
      <c r="E178" s="171">
        <v>0.15625</v>
      </c>
      <c r="F178" s="171">
        <v>4.6875E-2</v>
      </c>
      <c r="G178" s="171">
        <v>0.296875</v>
      </c>
      <c r="H178" s="171">
        <v>6.25E-2</v>
      </c>
      <c r="I178" s="171">
        <v>0.1875</v>
      </c>
      <c r="J178" s="171">
        <v>6.25E-2</v>
      </c>
      <c r="K178">
        <v>1</v>
      </c>
      <c r="L178">
        <v>0.33333333333333298</v>
      </c>
      <c r="M178">
        <v>0.108108108108108</v>
      </c>
      <c r="N178">
        <v>8498.4615384615299</v>
      </c>
    </row>
    <row r="179" spans="1:14">
      <c r="A179">
        <v>431</v>
      </c>
      <c r="B179" s="171">
        <v>6.25E-2</v>
      </c>
      <c r="C179" s="171">
        <v>1.5625E-2</v>
      </c>
      <c r="D179" s="171">
        <v>0.140625</v>
      </c>
      <c r="E179" s="171">
        <v>3.125E-2</v>
      </c>
      <c r="F179" s="171">
        <v>0.203125</v>
      </c>
      <c r="G179" s="171">
        <v>7.8125E-2</v>
      </c>
      <c r="H179" s="171">
        <v>0.15625</v>
      </c>
      <c r="I179" s="171">
        <v>0.109375</v>
      </c>
      <c r="J179" s="171">
        <v>0.203125</v>
      </c>
      <c r="K179">
        <v>1</v>
      </c>
      <c r="L179">
        <v>0.51851851851851805</v>
      </c>
      <c r="M179">
        <v>0.21621621621621601</v>
      </c>
      <c r="N179">
        <v>13645.8181818181</v>
      </c>
    </row>
    <row r="180" spans="1:14">
      <c r="A180">
        <v>432</v>
      </c>
      <c r="B180" s="171">
        <v>3.125E-2</v>
      </c>
      <c r="C180" s="171">
        <v>3.125E-2</v>
      </c>
      <c r="D180" s="171">
        <v>0.109375</v>
      </c>
      <c r="E180" s="171">
        <v>4.6875E-2</v>
      </c>
      <c r="F180" s="171">
        <v>4.6875E-2</v>
      </c>
      <c r="G180" s="171">
        <v>4.6875E-2</v>
      </c>
      <c r="H180" s="171">
        <v>7.8125E-2</v>
      </c>
      <c r="I180" s="171">
        <v>7.8125E-2</v>
      </c>
      <c r="J180" s="171">
        <v>0.53125</v>
      </c>
      <c r="K180">
        <v>2</v>
      </c>
      <c r="L180">
        <v>0.33333333333333298</v>
      </c>
      <c r="M180">
        <v>0.72972972972972905</v>
      </c>
      <c r="N180">
        <v>12121.8611111111</v>
      </c>
    </row>
    <row r="181" spans="1:14">
      <c r="A181">
        <v>433</v>
      </c>
      <c r="B181" s="171">
        <v>4.6875E-2</v>
      </c>
      <c r="C181" s="171">
        <v>4.6875E-2</v>
      </c>
      <c r="D181" s="171">
        <v>7.8125E-2</v>
      </c>
      <c r="E181" s="171">
        <v>0.28125</v>
      </c>
      <c r="F181" s="171">
        <v>3.125E-2</v>
      </c>
      <c r="G181" s="171">
        <v>0.125</v>
      </c>
      <c r="H181" s="171">
        <v>7.8125E-2</v>
      </c>
      <c r="I181" s="171">
        <v>0.3125</v>
      </c>
      <c r="J181" s="171">
        <v>0</v>
      </c>
      <c r="K181">
        <v>1</v>
      </c>
      <c r="L181">
        <v>0.37037037037037002</v>
      </c>
      <c r="M181">
        <v>0</v>
      </c>
      <c r="N181">
        <v>19510</v>
      </c>
    </row>
    <row r="182" spans="1:14">
      <c r="A182">
        <v>435</v>
      </c>
      <c r="B182" s="171">
        <v>3.125E-2</v>
      </c>
      <c r="C182" s="171">
        <v>1.5625E-2</v>
      </c>
      <c r="D182" s="171">
        <v>9.375E-2</v>
      </c>
      <c r="E182" s="171">
        <v>6.25E-2</v>
      </c>
      <c r="F182" s="171">
        <v>3.125E-2</v>
      </c>
      <c r="G182" s="171">
        <v>6.25E-2</v>
      </c>
      <c r="H182" s="171">
        <v>0.21875</v>
      </c>
      <c r="I182" s="171">
        <v>0.21875</v>
      </c>
      <c r="J182" s="171">
        <v>0.265625</v>
      </c>
      <c r="K182">
        <v>2</v>
      </c>
      <c r="L182">
        <v>0.55555555555555503</v>
      </c>
      <c r="M182">
        <v>0.40540540540540498</v>
      </c>
      <c r="N182">
        <v>41257.5</v>
      </c>
    </row>
    <row r="183" spans="1:14">
      <c r="A183">
        <v>437</v>
      </c>
      <c r="B183" s="171">
        <v>1.5625E-2</v>
      </c>
      <c r="C183" s="171">
        <v>1.5625E-2</v>
      </c>
      <c r="D183" s="171">
        <v>7.8125E-2</v>
      </c>
      <c r="E183" s="171">
        <v>6.25E-2</v>
      </c>
      <c r="F183" s="171">
        <v>6.25E-2</v>
      </c>
      <c r="G183" s="171">
        <v>4.6875E-2</v>
      </c>
      <c r="H183" s="171">
        <v>0.109375</v>
      </c>
      <c r="I183" s="171">
        <v>7.8125E-2</v>
      </c>
      <c r="J183" s="171">
        <v>0.53125</v>
      </c>
      <c r="K183">
        <v>2</v>
      </c>
      <c r="L183">
        <v>0.74074074074074003</v>
      </c>
      <c r="M183">
        <v>0.83783783783783705</v>
      </c>
      <c r="N183">
        <v>20181.647058823499</v>
      </c>
    </row>
    <row r="184" spans="1:14">
      <c r="A184">
        <v>438</v>
      </c>
      <c r="B184" s="171">
        <v>3.125E-2</v>
      </c>
      <c r="C184" s="171">
        <v>0</v>
      </c>
      <c r="D184" s="171">
        <v>9.375E-2</v>
      </c>
      <c r="E184" s="171">
        <v>4.6875E-2</v>
      </c>
      <c r="F184" s="171">
        <v>0.203125</v>
      </c>
      <c r="G184" s="171">
        <v>7.8125E-2</v>
      </c>
      <c r="H184" s="171">
        <v>0.15625</v>
      </c>
      <c r="I184" s="171">
        <v>0.171875</v>
      </c>
      <c r="J184" s="171">
        <v>0.21875</v>
      </c>
      <c r="K184">
        <v>1</v>
      </c>
      <c r="L184">
        <v>0.407407407407407</v>
      </c>
      <c r="M184">
        <v>0.29729729729729698</v>
      </c>
      <c r="N184">
        <v>38650.590909090897</v>
      </c>
    </row>
    <row r="185" spans="1:14">
      <c r="A185">
        <v>446</v>
      </c>
      <c r="B185" s="171">
        <v>1.5625E-2</v>
      </c>
      <c r="C185" s="171">
        <v>1.5625E-2</v>
      </c>
      <c r="D185" s="171">
        <v>4.6875E-2</v>
      </c>
      <c r="E185" s="171">
        <v>0</v>
      </c>
      <c r="F185" s="171">
        <v>3.125E-2</v>
      </c>
      <c r="G185" s="171">
        <v>1.5625E-2</v>
      </c>
      <c r="H185" s="171">
        <v>9.375E-2</v>
      </c>
      <c r="I185" s="171">
        <v>9.375E-2</v>
      </c>
      <c r="J185" s="171">
        <v>0.6875</v>
      </c>
      <c r="K185">
        <v>2</v>
      </c>
      <c r="L185">
        <v>0.55555555555555503</v>
      </c>
      <c r="M185">
        <v>0.91891891891891897</v>
      </c>
      <c r="N185">
        <v>26432.530612244798</v>
      </c>
    </row>
    <row r="186" spans="1:14">
      <c r="A186">
        <v>447</v>
      </c>
      <c r="B186" s="171">
        <v>0</v>
      </c>
      <c r="C186" s="171">
        <v>6.25E-2</v>
      </c>
      <c r="D186" s="171">
        <v>0</v>
      </c>
      <c r="E186" s="171">
        <v>3.125E-2</v>
      </c>
      <c r="F186" s="171">
        <v>6.25E-2</v>
      </c>
      <c r="G186" s="171">
        <v>1.5625E-2</v>
      </c>
      <c r="H186" s="171">
        <v>0.828125</v>
      </c>
      <c r="I186" s="171">
        <v>0</v>
      </c>
      <c r="J186" s="171">
        <v>0</v>
      </c>
      <c r="K186">
        <v>1</v>
      </c>
      <c r="L186">
        <v>0.51851851851851805</v>
      </c>
      <c r="M186">
        <v>0</v>
      </c>
      <c r="N186">
        <v>11391.0714285714</v>
      </c>
    </row>
    <row r="187" spans="1:14">
      <c r="A187">
        <v>452</v>
      </c>
      <c r="B187" s="171">
        <v>0</v>
      </c>
      <c r="C187" s="171">
        <v>1.5625E-2</v>
      </c>
      <c r="D187" s="171">
        <v>6.25E-2</v>
      </c>
      <c r="E187" s="171">
        <v>4.6875E-2</v>
      </c>
      <c r="F187" s="171">
        <v>6.25E-2</v>
      </c>
      <c r="G187" s="171">
        <v>4.6875E-2</v>
      </c>
      <c r="H187" s="171">
        <v>9.375E-2</v>
      </c>
      <c r="I187" s="171">
        <v>9.375E-2</v>
      </c>
      <c r="J187" s="171">
        <v>0.578125</v>
      </c>
      <c r="K187">
        <v>2</v>
      </c>
      <c r="L187">
        <v>0.55555555555555503</v>
      </c>
      <c r="M187">
        <v>0.81081081081080997</v>
      </c>
      <c r="N187">
        <v>14026.4</v>
      </c>
    </row>
    <row r="188" spans="1:14">
      <c r="A188">
        <v>457</v>
      </c>
      <c r="B188" s="171">
        <v>3.125E-2</v>
      </c>
      <c r="C188" s="171">
        <v>3.125E-2</v>
      </c>
      <c r="D188" s="171">
        <v>0.125</v>
      </c>
      <c r="E188" s="171">
        <v>0.140625</v>
      </c>
      <c r="F188" s="171">
        <v>0.171875</v>
      </c>
      <c r="G188" s="171">
        <v>3.125E-2</v>
      </c>
      <c r="H188" s="171">
        <v>0.3125</v>
      </c>
      <c r="I188" s="171">
        <v>0.140625</v>
      </c>
      <c r="J188" s="171">
        <v>1.5625E-2</v>
      </c>
      <c r="K188">
        <v>1</v>
      </c>
      <c r="L188">
        <v>0.33333333333333298</v>
      </c>
      <c r="M188">
        <v>2.7027027027027001E-2</v>
      </c>
      <c r="N188">
        <v>12778.3</v>
      </c>
    </row>
    <row r="189" spans="1:14">
      <c r="A189">
        <v>458</v>
      </c>
      <c r="B189" s="171">
        <v>0.109375</v>
      </c>
      <c r="C189" s="171">
        <v>0.140625</v>
      </c>
      <c r="D189" s="171">
        <v>0.140625</v>
      </c>
      <c r="E189" s="171">
        <v>0.21875</v>
      </c>
      <c r="F189" s="171">
        <v>0.1875</v>
      </c>
      <c r="G189" s="171">
        <v>7.8125E-2</v>
      </c>
      <c r="H189" s="171">
        <v>3.125E-2</v>
      </c>
      <c r="I189" s="171">
        <v>9.375E-2</v>
      </c>
      <c r="J189" s="171">
        <v>0</v>
      </c>
      <c r="K189">
        <v>1</v>
      </c>
      <c r="L189">
        <v>0.22222222222222199</v>
      </c>
      <c r="M189">
        <v>0</v>
      </c>
      <c r="N189">
        <v>16294.5</v>
      </c>
    </row>
    <row r="190" spans="1:14">
      <c r="A190">
        <v>459</v>
      </c>
      <c r="B190" s="171">
        <v>1.5625E-2</v>
      </c>
      <c r="C190" s="171">
        <v>1.5625E-2</v>
      </c>
      <c r="D190" s="171">
        <v>4.6875E-2</v>
      </c>
      <c r="E190" s="171">
        <v>3.125E-2</v>
      </c>
      <c r="F190" s="171">
        <v>4.6875E-2</v>
      </c>
      <c r="G190" s="171">
        <v>6.25E-2</v>
      </c>
      <c r="H190" s="171">
        <v>0.15625</v>
      </c>
      <c r="I190" s="171">
        <v>0.140625</v>
      </c>
      <c r="J190" s="171">
        <v>0.484375</v>
      </c>
      <c r="K190">
        <v>2</v>
      </c>
      <c r="L190">
        <v>0.51851851851851805</v>
      </c>
      <c r="M190">
        <v>0.59459459459459396</v>
      </c>
      <c r="N190">
        <v>18003.3888888888</v>
      </c>
    </row>
    <row r="191" spans="1:14">
      <c r="A191">
        <v>462</v>
      </c>
      <c r="B191" s="171">
        <v>3.125E-2</v>
      </c>
      <c r="C191" s="171">
        <v>1.5625E-2</v>
      </c>
      <c r="D191" s="171">
        <v>4.6875E-2</v>
      </c>
      <c r="E191" s="171">
        <v>3.125E-2</v>
      </c>
      <c r="F191" s="171">
        <v>9.375E-2</v>
      </c>
      <c r="G191" s="171">
        <v>6.25E-2</v>
      </c>
      <c r="H191" s="171">
        <v>6.25E-2</v>
      </c>
      <c r="I191" s="171">
        <v>4.6875E-2</v>
      </c>
      <c r="J191" s="171">
        <v>0.609375</v>
      </c>
      <c r="K191">
        <v>2</v>
      </c>
      <c r="L191">
        <v>0.44444444444444398</v>
      </c>
      <c r="M191">
        <v>0.75675675675675602</v>
      </c>
      <c r="N191">
        <v>11250.125</v>
      </c>
    </row>
    <row r="192" spans="1:14">
      <c r="A192">
        <v>463</v>
      </c>
      <c r="B192" s="171">
        <v>0.1875</v>
      </c>
      <c r="C192" s="171">
        <v>7.8125E-2</v>
      </c>
      <c r="D192" s="171">
        <v>7.8125E-2</v>
      </c>
      <c r="E192" s="171">
        <v>4.6875E-2</v>
      </c>
      <c r="F192" s="171">
        <v>0.1875</v>
      </c>
      <c r="G192" s="171">
        <v>0.140625</v>
      </c>
      <c r="H192" s="171">
        <v>0.203125</v>
      </c>
      <c r="I192" s="171">
        <v>3.125E-2</v>
      </c>
      <c r="J192" s="171">
        <v>4.6875E-2</v>
      </c>
      <c r="K192">
        <v>1</v>
      </c>
      <c r="L192">
        <v>0.22222222222222199</v>
      </c>
      <c r="M192">
        <v>5.4054054054054099E-2</v>
      </c>
      <c r="N192">
        <v>1667.625</v>
      </c>
    </row>
    <row r="193" spans="1:14">
      <c r="A193">
        <v>466</v>
      </c>
      <c r="B193" s="171">
        <v>4.6875E-2</v>
      </c>
      <c r="C193" s="171">
        <v>6.25E-2</v>
      </c>
      <c r="D193" s="171">
        <v>0.203125</v>
      </c>
      <c r="E193" s="171">
        <v>0.171875</v>
      </c>
      <c r="F193" s="171">
        <v>9.375E-2</v>
      </c>
      <c r="G193" s="171">
        <v>0.125</v>
      </c>
      <c r="H193" s="171">
        <v>0.140625</v>
      </c>
      <c r="I193" s="171">
        <v>9.375E-2</v>
      </c>
      <c r="J193" s="171">
        <v>6.25E-2</v>
      </c>
      <c r="K193">
        <v>1</v>
      </c>
      <c r="L193">
        <v>0.407407407407407</v>
      </c>
      <c r="M193">
        <v>0.108108108108108</v>
      </c>
      <c r="N193">
        <v>21606.666666666599</v>
      </c>
    </row>
    <row r="194" spans="1:14">
      <c r="A194">
        <v>472</v>
      </c>
      <c r="B194" s="171">
        <v>1.5625E-2</v>
      </c>
      <c r="C194" s="171">
        <v>4.6875E-2</v>
      </c>
      <c r="D194" s="171">
        <v>9.375E-2</v>
      </c>
      <c r="E194" s="171">
        <v>6.25E-2</v>
      </c>
      <c r="F194" s="171">
        <v>0.125</v>
      </c>
      <c r="G194" s="171">
        <v>0.171875</v>
      </c>
      <c r="H194" s="171">
        <v>0.234375</v>
      </c>
      <c r="I194" s="171">
        <v>0.109375</v>
      </c>
      <c r="J194" s="171">
        <v>0.140625</v>
      </c>
      <c r="K194">
        <v>1</v>
      </c>
      <c r="L194">
        <v>0.407407407407407</v>
      </c>
      <c r="M194">
        <v>0.135135135135135</v>
      </c>
      <c r="N194">
        <v>10168.875</v>
      </c>
    </row>
    <row r="195" spans="1:14">
      <c r="A195">
        <v>474</v>
      </c>
      <c r="B195" s="171">
        <v>3.125E-2</v>
      </c>
      <c r="C195" s="171">
        <v>0</v>
      </c>
      <c r="D195" s="171">
        <v>4.6875E-2</v>
      </c>
      <c r="E195" s="171">
        <v>1.5625E-2</v>
      </c>
      <c r="F195" s="171">
        <v>0.109375</v>
      </c>
      <c r="G195" s="171">
        <v>1.5625E-2</v>
      </c>
      <c r="H195" s="171">
        <v>7.8125E-2</v>
      </c>
      <c r="I195" s="171">
        <v>4.6875E-2</v>
      </c>
      <c r="J195" s="171">
        <v>0.65625</v>
      </c>
      <c r="K195">
        <v>2</v>
      </c>
      <c r="L195">
        <v>0.407407407407407</v>
      </c>
      <c r="M195">
        <v>0.78378378378378299</v>
      </c>
      <c r="N195">
        <v>10404.725</v>
      </c>
    </row>
    <row r="196" spans="1:14">
      <c r="A196">
        <v>477</v>
      </c>
      <c r="B196" s="171">
        <v>0</v>
      </c>
      <c r="C196" s="171">
        <v>0</v>
      </c>
      <c r="D196" s="171">
        <v>0</v>
      </c>
      <c r="E196" s="171">
        <v>0</v>
      </c>
      <c r="F196" s="171">
        <v>0.796875</v>
      </c>
      <c r="G196" s="171">
        <v>0</v>
      </c>
      <c r="H196" s="171">
        <v>0.203125</v>
      </c>
      <c r="I196" s="171">
        <v>0</v>
      </c>
      <c r="J196" s="171">
        <v>0</v>
      </c>
      <c r="K196">
        <v>1</v>
      </c>
      <c r="L196">
        <v>0.296296296296296</v>
      </c>
      <c r="M196">
        <v>0</v>
      </c>
      <c r="N196">
        <v>2214.5</v>
      </c>
    </row>
    <row r="197" spans="1:14">
      <c r="A197">
        <v>479</v>
      </c>
      <c r="B197" s="171">
        <v>7.8125E-2</v>
      </c>
      <c r="C197" s="171">
        <v>0</v>
      </c>
      <c r="D197" s="171">
        <v>0.125</v>
      </c>
      <c r="E197" s="171">
        <v>3.125E-2</v>
      </c>
      <c r="F197" s="171">
        <v>0.265625</v>
      </c>
      <c r="G197" s="171">
        <v>9.375E-2</v>
      </c>
      <c r="H197" s="171">
        <v>0.1875</v>
      </c>
      <c r="I197" s="171">
        <v>4.6875E-2</v>
      </c>
      <c r="J197" s="171">
        <v>0.171875</v>
      </c>
      <c r="K197">
        <v>1</v>
      </c>
      <c r="L197">
        <v>0.22222222222222199</v>
      </c>
      <c r="M197">
        <v>0.108108108108108</v>
      </c>
      <c r="N197">
        <v>20564.5</v>
      </c>
    </row>
    <row r="198" spans="1:14">
      <c r="A198">
        <v>480</v>
      </c>
      <c r="B198" s="171">
        <v>4.6875E-2</v>
      </c>
      <c r="C198" s="171">
        <v>1.5625E-2</v>
      </c>
      <c r="D198" s="171">
        <v>3.125E-2</v>
      </c>
      <c r="E198" s="171">
        <v>0.171875</v>
      </c>
      <c r="F198" s="171">
        <v>3.125E-2</v>
      </c>
      <c r="G198" s="171">
        <v>0.15625</v>
      </c>
      <c r="H198" s="171">
        <v>0.203125</v>
      </c>
      <c r="I198" s="171">
        <v>0.265625</v>
      </c>
      <c r="J198" s="171">
        <v>7.8125E-2</v>
      </c>
      <c r="K198">
        <v>1</v>
      </c>
      <c r="L198">
        <v>0.70370370370370305</v>
      </c>
      <c r="M198">
        <v>0.135135135135135</v>
      </c>
      <c r="N198">
        <v>23625.041666666599</v>
      </c>
    </row>
    <row r="199" spans="1:14">
      <c r="A199">
        <v>483</v>
      </c>
      <c r="B199" s="171">
        <v>3.125E-2</v>
      </c>
      <c r="C199" s="171">
        <v>6.25E-2</v>
      </c>
      <c r="D199" s="171">
        <v>0.109375</v>
      </c>
      <c r="E199" s="171">
        <v>0.125</v>
      </c>
      <c r="F199" s="171">
        <v>0.296875</v>
      </c>
      <c r="G199" s="171">
        <v>0.140625</v>
      </c>
      <c r="H199" s="171">
        <v>0.109375</v>
      </c>
      <c r="I199" s="171">
        <v>0.125</v>
      </c>
      <c r="J199" s="171">
        <v>0</v>
      </c>
      <c r="K199">
        <v>1</v>
      </c>
      <c r="L199">
        <v>0.37037037037037002</v>
      </c>
      <c r="M199">
        <v>0</v>
      </c>
      <c r="N199">
        <v>7637.4</v>
      </c>
    </row>
    <row r="200" spans="1:14">
      <c r="A200">
        <v>484</v>
      </c>
      <c r="B200" s="171">
        <v>4.6875E-2</v>
      </c>
      <c r="C200" s="171">
        <v>0</v>
      </c>
      <c r="D200" s="171">
        <v>0.171875</v>
      </c>
      <c r="E200" s="171">
        <v>0.1875</v>
      </c>
      <c r="F200" s="171">
        <v>0.109375</v>
      </c>
      <c r="G200" s="171">
        <v>0.15625</v>
      </c>
      <c r="H200" s="171">
        <v>6.25E-2</v>
      </c>
      <c r="I200" s="171">
        <v>9.375E-2</v>
      </c>
      <c r="J200" s="171">
        <v>0.171875</v>
      </c>
      <c r="K200">
        <v>1</v>
      </c>
      <c r="L200">
        <v>0.37037037037037002</v>
      </c>
      <c r="M200">
        <v>0.18918918918918901</v>
      </c>
      <c r="N200">
        <v>9847.3529411764703</v>
      </c>
    </row>
    <row r="201" spans="1:14">
      <c r="A201">
        <v>486</v>
      </c>
      <c r="B201" s="171">
        <v>4.6875E-2</v>
      </c>
      <c r="C201" s="171">
        <v>0</v>
      </c>
      <c r="D201" s="171">
        <v>0.234375</v>
      </c>
      <c r="E201" s="171">
        <v>9.375E-2</v>
      </c>
      <c r="F201" s="171">
        <v>0.34375</v>
      </c>
      <c r="G201" s="171">
        <v>0.15625</v>
      </c>
      <c r="H201" s="171">
        <v>6.25E-2</v>
      </c>
      <c r="I201" s="171">
        <v>6.25E-2</v>
      </c>
      <c r="J201" s="171">
        <v>0</v>
      </c>
      <c r="K201">
        <v>1</v>
      </c>
      <c r="L201">
        <v>0.296296296296296</v>
      </c>
      <c r="M201">
        <v>0</v>
      </c>
      <c r="N201">
        <v>11885.25</v>
      </c>
    </row>
    <row r="202" spans="1:14">
      <c r="A202">
        <v>488</v>
      </c>
      <c r="B202" s="171">
        <v>1.5625E-2</v>
      </c>
      <c r="C202" s="171">
        <v>1.5625E-2</v>
      </c>
      <c r="D202" s="171">
        <v>6.25E-2</v>
      </c>
      <c r="E202" s="171">
        <v>6.25E-2</v>
      </c>
      <c r="F202" s="171">
        <v>6.25E-2</v>
      </c>
      <c r="G202" s="171">
        <v>6.25E-2</v>
      </c>
      <c r="H202" s="171">
        <v>0.140625</v>
      </c>
      <c r="I202" s="171">
        <v>9.375E-2</v>
      </c>
      <c r="J202" s="171">
        <v>0.484375</v>
      </c>
      <c r="K202">
        <v>2</v>
      </c>
      <c r="L202">
        <v>0.74074074074074003</v>
      </c>
      <c r="M202">
        <v>0.75675675675675602</v>
      </c>
      <c r="N202">
        <v>19973.104166666599</v>
      </c>
    </row>
    <row r="203" spans="1:14">
      <c r="A203">
        <v>490</v>
      </c>
      <c r="B203" s="171">
        <v>1.5625E-2</v>
      </c>
      <c r="C203" s="171">
        <v>1.5625E-2</v>
      </c>
      <c r="D203" s="171">
        <v>7.8125E-2</v>
      </c>
      <c r="E203" s="171">
        <v>3.125E-2</v>
      </c>
      <c r="F203" s="171">
        <v>7.8125E-2</v>
      </c>
      <c r="G203" s="171">
        <v>1.5625E-2</v>
      </c>
      <c r="H203" s="171">
        <v>0.171875</v>
      </c>
      <c r="I203" s="171">
        <v>0.15625</v>
      </c>
      <c r="J203" s="171">
        <v>0.4375</v>
      </c>
      <c r="K203">
        <v>2</v>
      </c>
      <c r="L203">
        <v>0.77777777777777701</v>
      </c>
      <c r="M203">
        <v>0.70270270270270196</v>
      </c>
      <c r="N203">
        <v>21115.297872340401</v>
      </c>
    </row>
    <row r="204" spans="1:14">
      <c r="A204">
        <v>497</v>
      </c>
      <c r="B204" s="171">
        <v>1.5625E-2</v>
      </c>
      <c r="C204" s="171">
        <v>1.5625E-2</v>
      </c>
      <c r="D204" s="171">
        <v>0.109375</v>
      </c>
      <c r="E204" s="171">
        <v>4.6875E-2</v>
      </c>
      <c r="F204" s="171">
        <v>0.15625</v>
      </c>
      <c r="G204" s="171">
        <v>7.8125E-2</v>
      </c>
      <c r="H204" s="171">
        <v>0.28125</v>
      </c>
      <c r="I204" s="171">
        <v>0.15625</v>
      </c>
      <c r="J204" s="171">
        <v>0.140625</v>
      </c>
      <c r="K204">
        <v>1</v>
      </c>
      <c r="L204">
        <v>0.62962962962962898</v>
      </c>
      <c r="M204">
        <v>0.21621621621621601</v>
      </c>
      <c r="N204">
        <v>31957.48</v>
      </c>
    </row>
    <row r="205" spans="1:14">
      <c r="A205">
        <v>501</v>
      </c>
      <c r="B205" s="171">
        <v>3.125E-2</v>
      </c>
      <c r="C205" s="171">
        <v>7.8125E-2</v>
      </c>
      <c r="D205" s="171">
        <v>0.203125</v>
      </c>
      <c r="E205" s="171">
        <v>7.8125E-2</v>
      </c>
      <c r="F205" s="171">
        <v>7.8125E-2</v>
      </c>
      <c r="G205" s="171">
        <v>4.6875E-2</v>
      </c>
      <c r="H205" s="171">
        <v>0.140625</v>
      </c>
      <c r="I205" s="171">
        <v>0.15625</v>
      </c>
      <c r="J205" s="171">
        <v>0.1875</v>
      </c>
      <c r="K205">
        <v>1</v>
      </c>
      <c r="L205">
        <v>0.18518518518518501</v>
      </c>
      <c r="M205">
        <v>0.21621621621621601</v>
      </c>
      <c r="N205">
        <v>1654.8461538461499</v>
      </c>
    </row>
  </sheetData>
  <conditionalFormatting sqref="B2:J205">
    <cfRule type="cellIs" dxfId="10" priority="1" operator="greaterThan">
      <formula>0.9</formula>
    </cfRule>
    <cfRule type="cellIs" dxfId="9" priority="2" operator="greaterThan">
      <formula>0.8</formula>
    </cfRule>
    <cfRule type="cellIs" dxfId="8" priority="3" operator="greaterThan">
      <formula>0.6</formula>
    </cfRule>
    <cfRule type="cellIs" dxfId="7" priority="4" operator="greaterThan">
      <formula>0.4</formula>
    </cfRule>
    <cfRule type="cellIs" dxfId="6" priority="5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9"/>
  <sheetViews>
    <sheetView topLeftCell="A114" workbookViewId="0">
      <selection activeCell="J204" sqref="J204"/>
    </sheetView>
  </sheetViews>
  <sheetFormatPr defaultRowHeight="15"/>
  <cols>
    <col min="3" max="4" width="9.140625" style="171"/>
    <col min="11" max="11" width="16.140625" customWidth="1"/>
    <col min="15" max="15" width="29" customWidth="1"/>
  </cols>
  <sheetData>
    <row r="1" spans="1:46">
      <c r="H1" t="s">
        <v>509</v>
      </c>
      <c r="R1" t="s">
        <v>510</v>
      </c>
      <c r="AB1" t="s">
        <v>511</v>
      </c>
      <c r="AL1" t="s">
        <v>187</v>
      </c>
    </row>
    <row r="2" spans="1:46" ht="15.75" customHeight="1" thickBot="1">
      <c r="A2" t="s">
        <v>508</v>
      </c>
      <c r="H2" s="263" t="s">
        <v>304</v>
      </c>
      <c r="I2" s="263"/>
      <c r="J2" s="263"/>
      <c r="K2" s="263"/>
      <c r="L2" s="263"/>
      <c r="M2" s="263"/>
      <c r="N2" s="263"/>
      <c r="O2" s="177"/>
      <c r="R2" s="255" t="s">
        <v>304</v>
      </c>
      <c r="S2" s="255"/>
      <c r="T2" s="255"/>
      <c r="U2" s="255"/>
      <c r="V2" s="255"/>
      <c r="W2" s="255"/>
      <c r="X2" s="255"/>
      <c r="Y2" s="177"/>
      <c r="AB2" s="255" t="s">
        <v>304</v>
      </c>
      <c r="AC2" s="255"/>
      <c r="AD2" s="255"/>
      <c r="AE2" s="255"/>
      <c r="AF2" s="255"/>
      <c r="AG2" s="255"/>
      <c r="AH2" s="255"/>
      <c r="AI2" s="177"/>
      <c r="AL2" s="255" t="s">
        <v>304</v>
      </c>
      <c r="AM2" s="255"/>
      <c r="AN2" s="255"/>
      <c r="AO2" s="255"/>
      <c r="AP2" s="255"/>
      <c r="AQ2" s="255"/>
      <c r="AR2" s="255"/>
      <c r="AS2" s="177"/>
    </row>
    <row r="3" spans="1:46" ht="15.75" customHeight="1" thickTop="1">
      <c r="A3" t="s">
        <v>513</v>
      </c>
      <c r="B3" t="s">
        <v>512</v>
      </c>
      <c r="C3" s="171" t="s">
        <v>557</v>
      </c>
      <c r="D3" s="171" t="s">
        <v>558</v>
      </c>
      <c r="E3" t="s">
        <v>295</v>
      </c>
      <c r="H3" s="256" t="s">
        <v>305</v>
      </c>
      <c r="I3" s="264" t="s">
        <v>306</v>
      </c>
      <c r="J3" s="252"/>
      <c r="K3" s="265" t="s">
        <v>307</v>
      </c>
      <c r="L3" s="251" t="s">
        <v>308</v>
      </c>
      <c r="M3" s="252"/>
      <c r="N3" s="253" t="s">
        <v>309</v>
      </c>
      <c r="O3" s="177"/>
      <c r="R3" s="256" t="s">
        <v>305</v>
      </c>
      <c r="S3" s="258" t="s">
        <v>306</v>
      </c>
      <c r="T3" s="259"/>
      <c r="U3" s="259" t="s">
        <v>307</v>
      </c>
      <c r="V3" s="259" t="s">
        <v>308</v>
      </c>
      <c r="W3" s="259"/>
      <c r="X3" s="261" t="s">
        <v>309</v>
      </c>
      <c r="Y3" s="177"/>
      <c r="AB3" s="256" t="s">
        <v>305</v>
      </c>
      <c r="AC3" s="258" t="s">
        <v>306</v>
      </c>
      <c r="AD3" s="259"/>
      <c r="AE3" s="259" t="s">
        <v>307</v>
      </c>
      <c r="AF3" s="259" t="s">
        <v>308</v>
      </c>
      <c r="AG3" s="259"/>
      <c r="AH3" s="261" t="s">
        <v>309</v>
      </c>
      <c r="AI3" s="177"/>
      <c r="AL3" s="256" t="s">
        <v>305</v>
      </c>
      <c r="AM3" s="258" t="s">
        <v>306</v>
      </c>
      <c r="AN3" s="259"/>
      <c r="AO3" s="259" t="s">
        <v>307</v>
      </c>
      <c r="AP3" s="259" t="s">
        <v>308</v>
      </c>
      <c r="AQ3" s="259"/>
      <c r="AR3" s="261" t="s">
        <v>309</v>
      </c>
      <c r="AS3" s="177"/>
    </row>
    <row r="4" spans="1:46" ht="15.75" thickBot="1">
      <c r="A4">
        <v>51</v>
      </c>
      <c r="B4">
        <v>1</v>
      </c>
      <c r="C4" s="171">
        <v>0.407407407407407</v>
      </c>
      <c r="D4" s="171">
        <v>0</v>
      </c>
      <c r="E4" s="172">
        <v>4195.2727272727197</v>
      </c>
      <c r="H4" s="257"/>
      <c r="I4" s="178" t="s">
        <v>310</v>
      </c>
      <c r="J4" s="179" t="s">
        <v>311</v>
      </c>
      <c r="K4" s="266"/>
      <c r="L4" s="179" t="s">
        <v>310</v>
      </c>
      <c r="M4" s="179" t="s">
        <v>311</v>
      </c>
      <c r="N4" s="254"/>
      <c r="O4" s="177"/>
      <c r="R4" s="257"/>
      <c r="S4" s="178" t="s">
        <v>310</v>
      </c>
      <c r="T4" s="179" t="s">
        <v>311</v>
      </c>
      <c r="U4" s="260"/>
      <c r="V4" s="179" t="s">
        <v>310</v>
      </c>
      <c r="W4" s="179" t="s">
        <v>311</v>
      </c>
      <c r="X4" s="262"/>
      <c r="Y4" s="177"/>
      <c r="AB4" s="257"/>
      <c r="AC4" s="178" t="s">
        <v>310</v>
      </c>
      <c r="AD4" s="179" t="s">
        <v>311</v>
      </c>
      <c r="AE4" s="260"/>
      <c r="AF4" s="179" t="s">
        <v>310</v>
      </c>
      <c r="AG4" s="179" t="s">
        <v>311</v>
      </c>
      <c r="AH4" s="262"/>
      <c r="AI4" s="177"/>
      <c r="AL4" s="257"/>
      <c r="AM4" s="178" t="s">
        <v>310</v>
      </c>
      <c r="AN4" s="179" t="s">
        <v>311</v>
      </c>
      <c r="AO4" s="260"/>
      <c r="AP4" s="179" t="s">
        <v>310</v>
      </c>
      <c r="AQ4" s="179" t="s">
        <v>311</v>
      </c>
      <c r="AR4" s="262"/>
      <c r="AS4" s="177"/>
    </row>
    <row r="5" spans="1:46" ht="15.75" thickTop="1">
      <c r="A5">
        <v>53</v>
      </c>
      <c r="B5">
        <v>1</v>
      </c>
      <c r="C5" s="171">
        <v>0.37037037037037002</v>
      </c>
      <c r="D5" s="171">
        <v>2.7027027027027001E-2</v>
      </c>
      <c r="E5" s="172">
        <v>22861.4545454545</v>
      </c>
      <c r="H5" s="180" t="s">
        <v>5</v>
      </c>
      <c r="I5" s="181">
        <v>102</v>
      </c>
      <c r="J5" s="182">
        <v>117</v>
      </c>
      <c r="K5" s="183">
        <v>0.20054770598681221</v>
      </c>
      <c r="L5" s="182">
        <v>0</v>
      </c>
      <c r="M5" s="182">
        <v>0</v>
      </c>
      <c r="N5" s="184">
        <v>66</v>
      </c>
      <c r="O5" s="177"/>
      <c r="R5" s="180" t="s">
        <v>5</v>
      </c>
      <c r="S5" s="181">
        <v>140</v>
      </c>
      <c r="T5" s="182">
        <v>198</v>
      </c>
      <c r="U5" s="200">
        <v>1</v>
      </c>
      <c r="V5" s="182">
        <v>0</v>
      </c>
      <c r="W5" s="182">
        <v>0</v>
      </c>
      <c r="X5" s="184">
        <v>6</v>
      </c>
      <c r="Y5" s="177"/>
      <c r="AB5" s="180" t="s">
        <v>5</v>
      </c>
      <c r="AC5" s="181">
        <v>33</v>
      </c>
      <c r="AD5" s="182">
        <v>182</v>
      </c>
      <c r="AE5" s="200">
        <v>0</v>
      </c>
      <c r="AF5" s="182">
        <v>0</v>
      </c>
      <c r="AG5" s="182">
        <v>0</v>
      </c>
      <c r="AH5" s="184">
        <v>24</v>
      </c>
      <c r="AI5" s="177"/>
      <c r="AL5" s="180" t="s">
        <v>5</v>
      </c>
      <c r="AM5" s="181">
        <v>198</v>
      </c>
      <c r="AN5" s="182">
        <v>200</v>
      </c>
      <c r="AO5" s="200">
        <v>0</v>
      </c>
      <c r="AP5" s="182">
        <v>0</v>
      </c>
      <c r="AQ5" s="182">
        <v>0</v>
      </c>
      <c r="AR5" s="184">
        <v>2</v>
      </c>
      <c r="AS5" s="177"/>
    </row>
    <row r="6" spans="1:46">
      <c r="A6">
        <v>54</v>
      </c>
      <c r="B6">
        <v>2</v>
      </c>
      <c r="C6" s="171">
        <v>0.70370370370370305</v>
      </c>
      <c r="D6" s="171">
        <v>0.83783783783783705</v>
      </c>
      <c r="E6" s="172">
        <v>12357.82</v>
      </c>
      <c r="H6" s="185" t="s">
        <v>6</v>
      </c>
      <c r="I6" s="186">
        <v>137</v>
      </c>
      <c r="J6" s="187">
        <v>156</v>
      </c>
      <c r="K6" s="188">
        <v>0.41514216273954263</v>
      </c>
      <c r="L6" s="187">
        <v>0</v>
      </c>
      <c r="M6" s="187">
        <v>0</v>
      </c>
      <c r="N6" s="189">
        <v>4</v>
      </c>
      <c r="O6" s="196">
        <f>K6-K5</f>
        <v>0.21459445675273042</v>
      </c>
      <c r="R6" s="185" t="s">
        <v>6</v>
      </c>
      <c r="S6" s="186">
        <v>13</v>
      </c>
      <c r="T6" s="187">
        <v>195</v>
      </c>
      <c r="U6" s="190">
        <v>2</v>
      </c>
      <c r="V6" s="187">
        <v>0</v>
      </c>
      <c r="W6" s="187">
        <v>0</v>
      </c>
      <c r="X6" s="189">
        <v>12</v>
      </c>
      <c r="Y6" s="196">
        <f>U6-U5</f>
        <v>1</v>
      </c>
      <c r="AB6" s="185" t="s">
        <v>6</v>
      </c>
      <c r="AC6" s="186">
        <v>103</v>
      </c>
      <c r="AD6" s="187">
        <v>199</v>
      </c>
      <c r="AE6" s="188">
        <v>0.5</v>
      </c>
      <c r="AF6" s="187">
        <v>0</v>
      </c>
      <c r="AG6" s="187">
        <v>0</v>
      </c>
      <c r="AH6" s="189">
        <v>10</v>
      </c>
      <c r="AI6" s="196">
        <f>AE6-AE5</f>
        <v>0.5</v>
      </c>
      <c r="AL6" s="185" t="s">
        <v>6</v>
      </c>
      <c r="AM6" s="186">
        <v>1</v>
      </c>
      <c r="AN6" s="187">
        <v>198</v>
      </c>
      <c r="AO6" s="190">
        <v>0</v>
      </c>
      <c r="AP6" s="187">
        <v>0</v>
      </c>
      <c r="AQ6" s="187">
        <v>1</v>
      </c>
      <c r="AR6" s="189">
        <v>4</v>
      </c>
      <c r="AS6" s="196">
        <f>AO6-AO5</f>
        <v>0</v>
      </c>
    </row>
    <row r="7" spans="1:46">
      <c r="A7">
        <v>56</v>
      </c>
      <c r="B7">
        <v>1</v>
      </c>
      <c r="C7" s="171">
        <v>0.37037037037037002</v>
      </c>
      <c r="D7" s="171">
        <v>0.29729729729729698</v>
      </c>
      <c r="E7" s="172">
        <v>9098.5714285714294</v>
      </c>
      <c r="H7" s="185" t="s">
        <v>7</v>
      </c>
      <c r="I7" s="186">
        <v>96</v>
      </c>
      <c r="J7" s="187">
        <v>111</v>
      </c>
      <c r="K7" s="190">
        <v>1.3719912107564847</v>
      </c>
      <c r="L7" s="187">
        <v>0</v>
      </c>
      <c r="M7" s="187">
        <v>0</v>
      </c>
      <c r="N7" s="189">
        <v>141</v>
      </c>
      <c r="O7" s="196">
        <f t="shared" ref="O7:O70" si="0">K7-K6</f>
        <v>0.95684904801694204</v>
      </c>
      <c r="P7" s="198">
        <f>(O7-O6)/O7</f>
        <v>0.77572799262592684</v>
      </c>
      <c r="R7" s="185" t="s">
        <v>7</v>
      </c>
      <c r="S7" s="186">
        <v>62</v>
      </c>
      <c r="T7" s="187">
        <v>74</v>
      </c>
      <c r="U7" s="190">
        <v>3</v>
      </c>
      <c r="V7" s="187">
        <v>0</v>
      </c>
      <c r="W7" s="187">
        <v>0</v>
      </c>
      <c r="X7" s="189">
        <v>24</v>
      </c>
      <c r="Y7" s="196">
        <f t="shared" ref="Y7:Y8" si="1">U7-U6</f>
        <v>1</v>
      </c>
      <c r="Z7" s="198">
        <f>(Y7-Y6)/Y7</f>
        <v>0</v>
      </c>
      <c r="AB7" s="185" t="s">
        <v>7</v>
      </c>
      <c r="AC7" s="186">
        <v>144</v>
      </c>
      <c r="AD7" s="187">
        <v>192</v>
      </c>
      <c r="AE7" s="190">
        <v>1</v>
      </c>
      <c r="AF7" s="187">
        <v>0</v>
      </c>
      <c r="AG7" s="187">
        <v>0</v>
      </c>
      <c r="AH7" s="189">
        <v>56</v>
      </c>
      <c r="AI7" s="196">
        <f t="shared" ref="AI7:AI8" si="2">AE7-AE6</f>
        <v>0.5</v>
      </c>
      <c r="AJ7" s="198">
        <f>(AI7-AI6)/AI7</f>
        <v>0</v>
      </c>
      <c r="AL7" s="185" t="s">
        <v>7</v>
      </c>
      <c r="AM7" s="186">
        <v>188</v>
      </c>
      <c r="AN7" s="187">
        <v>195</v>
      </c>
      <c r="AO7" s="190">
        <v>0</v>
      </c>
      <c r="AP7" s="187">
        <v>0</v>
      </c>
      <c r="AQ7" s="187">
        <v>0</v>
      </c>
      <c r="AR7" s="189">
        <v>4</v>
      </c>
      <c r="AS7" s="196">
        <f t="shared" ref="AS7:AS9" si="3">AO7-AO6</f>
        <v>0</v>
      </c>
      <c r="AT7" s="198" t="e">
        <f>(AS7-AS6)/AS7</f>
        <v>#DIV/0!</v>
      </c>
    </row>
    <row r="8" spans="1:46">
      <c r="A8">
        <v>59</v>
      </c>
      <c r="B8">
        <v>1</v>
      </c>
      <c r="C8" s="171">
        <v>0.296296296296296</v>
      </c>
      <c r="D8" s="171">
        <v>5.4054054054054099E-2</v>
      </c>
      <c r="E8" s="172">
        <v>36111.5</v>
      </c>
      <c r="H8" s="185" t="s">
        <v>8</v>
      </c>
      <c r="I8" s="186">
        <v>59</v>
      </c>
      <c r="J8" s="187">
        <v>137</v>
      </c>
      <c r="K8" s="190">
        <v>2.892400469847404</v>
      </c>
      <c r="L8" s="187">
        <v>0</v>
      </c>
      <c r="M8" s="187">
        <v>2</v>
      </c>
      <c r="N8" s="189">
        <v>20</v>
      </c>
      <c r="O8" s="196">
        <f t="shared" si="0"/>
        <v>1.5204092590909193</v>
      </c>
      <c r="P8" s="198">
        <f t="shared" ref="P8:P71" si="4">(O8-O7)/O8</f>
        <v>0.37066349583462826</v>
      </c>
      <c r="R8" s="185" t="s">
        <v>8</v>
      </c>
      <c r="S8" s="186">
        <v>25</v>
      </c>
      <c r="T8" s="187">
        <v>166</v>
      </c>
      <c r="U8" s="190">
        <v>4.5</v>
      </c>
      <c r="V8" s="187">
        <v>0</v>
      </c>
      <c r="W8" s="187">
        <v>0</v>
      </c>
      <c r="X8" s="189">
        <v>66</v>
      </c>
      <c r="Y8" s="196">
        <f t="shared" si="1"/>
        <v>1.5</v>
      </c>
      <c r="Z8" s="198">
        <f t="shared" ref="Z8:Z71" si="5">(Y8-Y7)/Y8</f>
        <v>0.33333333333333331</v>
      </c>
      <c r="AB8" s="185" t="s">
        <v>8</v>
      </c>
      <c r="AC8" s="186">
        <v>71</v>
      </c>
      <c r="AD8" s="187">
        <v>190</v>
      </c>
      <c r="AE8" s="190">
        <v>1.5</v>
      </c>
      <c r="AF8" s="187">
        <v>0</v>
      </c>
      <c r="AG8" s="187">
        <v>0</v>
      </c>
      <c r="AH8" s="189">
        <v>50</v>
      </c>
      <c r="AI8" s="196">
        <f t="shared" si="2"/>
        <v>0.5</v>
      </c>
      <c r="AJ8" s="198">
        <f t="shared" ref="AJ8:AJ71" si="6">(AI8-AI7)/AI8</f>
        <v>0</v>
      </c>
      <c r="AL8" s="185" t="s">
        <v>8</v>
      </c>
      <c r="AM8" s="186">
        <v>1</v>
      </c>
      <c r="AN8" s="187">
        <v>188</v>
      </c>
      <c r="AO8" s="190">
        <v>0</v>
      </c>
      <c r="AP8" s="187">
        <v>2</v>
      </c>
      <c r="AQ8" s="187">
        <v>3</v>
      </c>
      <c r="AR8" s="189">
        <v>7</v>
      </c>
      <c r="AS8" s="196">
        <f t="shared" si="3"/>
        <v>0</v>
      </c>
      <c r="AT8" s="198" t="e">
        <f t="shared" ref="AT8:AT71" si="7">(AS8-AS7)/AS8</f>
        <v>#DIV/0!</v>
      </c>
    </row>
    <row r="9" spans="1:46">
      <c r="A9">
        <v>60</v>
      </c>
      <c r="B9">
        <v>2</v>
      </c>
      <c r="C9" s="171">
        <v>0.48148148148148101</v>
      </c>
      <c r="D9" s="171">
        <v>0.59459459459459396</v>
      </c>
      <c r="E9" s="172">
        <v>19123.857142857101</v>
      </c>
      <c r="H9" s="185" t="s">
        <v>9</v>
      </c>
      <c r="I9" s="186">
        <v>120</v>
      </c>
      <c r="J9" s="187">
        <v>155</v>
      </c>
      <c r="K9" s="190">
        <v>4.892400469847404</v>
      </c>
      <c r="L9" s="187">
        <v>0</v>
      </c>
      <c r="M9" s="187">
        <v>0</v>
      </c>
      <c r="N9" s="189">
        <v>35</v>
      </c>
      <c r="O9" s="196">
        <f t="shared" si="0"/>
        <v>2</v>
      </c>
      <c r="P9" s="198">
        <f t="shared" si="4"/>
        <v>0.23979537045454036</v>
      </c>
      <c r="R9" s="185" t="s">
        <v>9</v>
      </c>
      <c r="S9" s="186">
        <v>31</v>
      </c>
      <c r="T9" s="187">
        <v>124</v>
      </c>
      <c r="U9" s="190">
        <v>6</v>
      </c>
      <c r="V9" s="187">
        <v>0</v>
      </c>
      <c r="W9" s="187">
        <v>0</v>
      </c>
      <c r="X9" s="189">
        <v>33</v>
      </c>
      <c r="Y9" s="196">
        <f t="shared" ref="Y9:Y72" si="8">U9-U8</f>
        <v>1.5</v>
      </c>
      <c r="Z9" s="198">
        <f t="shared" si="5"/>
        <v>0</v>
      </c>
      <c r="AB9" s="185" t="s">
        <v>9</v>
      </c>
      <c r="AC9" s="186">
        <v>45</v>
      </c>
      <c r="AD9" s="187">
        <v>156</v>
      </c>
      <c r="AE9" s="190">
        <v>2</v>
      </c>
      <c r="AF9" s="187">
        <v>0</v>
      </c>
      <c r="AG9" s="187">
        <v>0</v>
      </c>
      <c r="AH9" s="189">
        <v>74</v>
      </c>
      <c r="AI9" s="196">
        <f t="shared" ref="AI9:AI72" si="9">AE9-AE8</f>
        <v>0.5</v>
      </c>
      <c r="AJ9" s="198">
        <f t="shared" si="6"/>
        <v>0</v>
      </c>
      <c r="AL9" s="185" t="s">
        <v>9</v>
      </c>
      <c r="AM9" s="186">
        <v>19</v>
      </c>
      <c r="AN9" s="187">
        <v>187</v>
      </c>
      <c r="AO9" s="190">
        <v>0</v>
      </c>
      <c r="AP9" s="187">
        <v>0</v>
      </c>
      <c r="AQ9" s="187">
        <v>0</v>
      </c>
      <c r="AR9" s="189">
        <v>62</v>
      </c>
      <c r="AS9" s="196">
        <f t="shared" si="3"/>
        <v>0</v>
      </c>
      <c r="AT9" s="198" t="e">
        <f t="shared" si="7"/>
        <v>#DIV/0!</v>
      </c>
    </row>
    <row r="10" spans="1:46">
      <c r="A10">
        <v>68</v>
      </c>
      <c r="B10">
        <v>1</v>
      </c>
      <c r="C10" s="171">
        <v>0.51851851851851805</v>
      </c>
      <c r="D10" s="171">
        <v>2.7027027027027001E-2</v>
      </c>
      <c r="E10" s="172">
        <v>21015.666666666599</v>
      </c>
      <c r="H10" s="185" t="s">
        <v>10</v>
      </c>
      <c r="I10" s="186">
        <v>36</v>
      </c>
      <c r="J10" s="187">
        <v>97</v>
      </c>
      <c r="K10" s="190">
        <v>7.5277009106352342</v>
      </c>
      <c r="L10" s="187">
        <v>0</v>
      </c>
      <c r="M10" s="187">
        <v>0</v>
      </c>
      <c r="N10" s="189">
        <v>42</v>
      </c>
      <c r="O10" s="196">
        <f t="shared" si="0"/>
        <v>2.6353004407878302</v>
      </c>
      <c r="P10" s="198">
        <f t="shared" si="4"/>
        <v>0.24107324954490025</v>
      </c>
      <c r="R10" s="185" t="s">
        <v>10</v>
      </c>
      <c r="S10" s="186">
        <v>140</v>
      </c>
      <c r="T10" s="187">
        <v>176</v>
      </c>
      <c r="U10" s="190">
        <v>7.666666666666667</v>
      </c>
      <c r="V10" s="187">
        <v>1</v>
      </c>
      <c r="W10" s="187">
        <v>0</v>
      </c>
      <c r="X10" s="189">
        <v>11</v>
      </c>
      <c r="Y10" s="196">
        <f t="shared" si="8"/>
        <v>1.666666666666667</v>
      </c>
      <c r="Z10" s="198">
        <f t="shared" si="5"/>
        <v>0.10000000000000016</v>
      </c>
      <c r="AB10" s="185" t="s">
        <v>10</v>
      </c>
      <c r="AC10" s="186">
        <v>4</v>
      </c>
      <c r="AD10" s="187">
        <v>122</v>
      </c>
      <c r="AE10" s="190">
        <v>2.5</v>
      </c>
      <c r="AF10" s="187">
        <v>0</v>
      </c>
      <c r="AG10" s="187">
        <v>0</v>
      </c>
      <c r="AH10" s="189">
        <v>50</v>
      </c>
      <c r="AI10" s="196">
        <f t="shared" si="9"/>
        <v>0.5</v>
      </c>
      <c r="AJ10" s="198">
        <f t="shared" si="6"/>
        <v>0</v>
      </c>
      <c r="AL10" s="185" t="s">
        <v>10</v>
      </c>
      <c r="AM10" s="186">
        <v>180</v>
      </c>
      <c r="AN10" s="187">
        <v>185</v>
      </c>
      <c r="AO10" s="190">
        <v>0</v>
      </c>
      <c r="AP10" s="187">
        <v>0</v>
      </c>
      <c r="AQ10" s="187">
        <v>0</v>
      </c>
      <c r="AR10" s="189">
        <v>7</v>
      </c>
      <c r="AS10" s="196">
        <f t="shared" ref="AS10:AS28" si="10">AO10-AO9</f>
        <v>0</v>
      </c>
      <c r="AT10" s="198" t="e">
        <f t="shared" si="7"/>
        <v>#DIV/0!</v>
      </c>
    </row>
    <row r="11" spans="1:46">
      <c r="A11">
        <v>69</v>
      </c>
      <c r="B11">
        <v>2</v>
      </c>
      <c r="C11" s="171">
        <v>0.81481481481481399</v>
      </c>
      <c r="D11" s="171">
        <v>0.891891891891891</v>
      </c>
      <c r="E11" s="172">
        <v>21262.8909090909</v>
      </c>
      <c r="H11" s="185" t="s">
        <v>11</v>
      </c>
      <c r="I11" s="186">
        <v>40</v>
      </c>
      <c r="J11" s="187">
        <v>67</v>
      </c>
      <c r="K11" s="190">
        <v>10.553162211171431</v>
      </c>
      <c r="L11" s="187">
        <v>0</v>
      </c>
      <c r="M11" s="187">
        <v>0</v>
      </c>
      <c r="N11" s="189">
        <v>151</v>
      </c>
      <c r="O11" s="196">
        <f t="shared" si="0"/>
        <v>3.0254613005361968</v>
      </c>
      <c r="P11" s="198">
        <f t="shared" si="4"/>
        <v>0.12895913085360539</v>
      </c>
      <c r="R11" s="185" t="s">
        <v>11</v>
      </c>
      <c r="S11" s="186">
        <v>89</v>
      </c>
      <c r="T11" s="187">
        <v>200</v>
      </c>
      <c r="U11" s="190">
        <v>9.6666666666666679</v>
      </c>
      <c r="V11" s="187">
        <v>0</v>
      </c>
      <c r="W11" s="187">
        <v>0</v>
      </c>
      <c r="X11" s="189">
        <v>68</v>
      </c>
      <c r="Y11" s="196">
        <f t="shared" si="8"/>
        <v>2.0000000000000009</v>
      </c>
      <c r="Z11" s="198">
        <f t="shared" si="5"/>
        <v>0.16666666666666688</v>
      </c>
      <c r="AB11" s="185" t="s">
        <v>11</v>
      </c>
      <c r="AC11" s="186">
        <v>27</v>
      </c>
      <c r="AD11" s="187">
        <v>112</v>
      </c>
      <c r="AE11" s="190">
        <v>3</v>
      </c>
      <c r="AF11" s="187">
        <v>0</v>
      </c>
      <c r="AG11" s="187">
        <v>0</v>
      </c>
      <c r="AH11" s="189">
        <v>33</v>
      </c>
      <c r="AI11" s="196">
        <f t="shared" si="9"/>
        <v>0.5</v>
      </c>
      <c r="AJ11" s="198">
        <f t="shared" si="6"/>
        <v>0</v>
      </c>
      <c r="AL11" s="185" t="s">
        <v>11</v>
      </c>
      <c r="AM11" s="186">
        <v>1</v>
      </c>
      <c r="AN11" s="187">
        <v>180</v>
      </c>
      <c r="AO11" s="190">
        <v>0</v>
      </c>
      <c r="AP11" s="187">
        <v>4</v>
      </c>
      <c r="AQ11" s="187">
        <v>6</v>
      </c>
      <c r="AR11" s="189">
        <v>9</v>
      </c>
      <c r="AS11" s="196">
        <f t="shared" si="10"/>
        <v>0</v>
      </c>
      <c r="AT11" s="198" t="e">
        <f t="shared" si="7"/>
        <v>#DIV/0!</v>
      </c>
    </row>
    <row r="12" spans="1:46">
      <c r="A12">
        <v>70</v>
      </c>
      <c r="B12">
        <v>1</v>
      </c>
      <c r="C12" s="171">
        <v>0.66666666666666596</v>
      </c>
      <c r="D12" s="171">
        <v>0.27027027027027001</v>
      </c>
      <c r="E12" s="172">
        <v>12819.3928571428</v>
      </c>
      <c r="H12" s="185" t="s">
        <v>12</v>
      </c>
      <c r="I12" s="186">
        <v>118</v>
      </c>
      <c r="J12" s="187">
        <v>139</v>
      </c>
      <c r="K12" s="190">
        <v>14.171425628621666</v>
      </c>
      <c r="L12" s="187">
        <v>0</v>
      </c>
      <c r="M12" s="187">
        <v>0</v>
      </c>
      <c r="N12" s="189">
        <v>117</v>
      </c>
      <c r="O12" s="196">
        <f t="shared" si="0"/>
        <v>3.6182634174502351</v>
      </c>
      <c r="P12" s="198">
        <f t="shared" si="4"/>
        <v>0.16383608613321521</v>
      </c>
      <c r="R12" s="185" t="s">
        <v>12</v>
      </c>
      <c r="S12" s="186">
        <v>125</v>
      </c>
      <c r="T12" s="187">
        <v>126</v>
      </c>
      <c r="U12" s="190">
        <v>11.666666666666668</v>
      </c>
      <c r="V12" s="187">
        <v>0</v>
      </c>
      <c r="W12" s="187">
        <v>0</v>
      </c>
      <c r="X12" s="189">
        <v>26</v>
      </c>
      <c r="Y12" s="196">
        <f t="shared" si="8"/>
        <v>2</v>
      </c>
      <c r="Z12" s="198">
        <f t="shared" si="5"/>
        <v>-4.4408920985006262E-16</v>
      </c>
      <c r="AB12" s="185" t="s">
        <v>12</v>
      </c>
      <c r="AC12" s="186">
        <v>39</v>
      </c>
      <c r="AD12" s="187">
        <v>86</v>
      </c>
      <c r="AE12" s="190">
        <v>3.5</v>
      </c>
      <c r="AF12" s="187">
        <v>0</v>
      </c>
      <c r="AG12" s="187">
        <v>0</v>
      </c>
      <c r="AH12" s="189">
        <v>38</v>
      </c>
      <c r="AI12" s="196">
        <f t="shared" si="9"/>
        <v>0.5</v>
      </c>
      <c r="AJ12" s="198">
        <f t="shared" si="6"/>
        <v>0</v>
      </c>
      <c r="AL12" s="185" t="s">
        <v>12</v>
      </c>
      <c r="AM12" s="186">
        <v>166</v>
      </c>
      <c r="AN12" s="187">
        <v>176</v>
      </c>
      <c r="AO12" s="190">
        <v>0</v>
      </c>
      <c r="AP12" s="187">
        <v>0</v>
      </c>
      <c r="AQ12" s="187">
        <v>0</v>
      </c>
      <c r="AR12" s="189">
        <v>9</v>
      </c>
      <c r="AS12" s="196">
        <f t="shared" si="10"/>
        <v>0</v>
      </c>
      <c r="AT12" s="198" t="e">
        <f t="shared" si="7"/>
        <v>#DIV/0!</v>
      </c>
    </row>
    <row r="13" spans="1:46">
      <c r="A13">
        <v>73</v>
      </c>
      <c r="B13">
        <v>1</v>
      </c>
      <c r="C13" s="171">
        <v>0.407407407407407</v>
      </c>
      <c r="D13" s="171">
        <v>8.1081081081081099E-2</v>
      </c>
      <c r="E13" s="172">
        <v>19605.214285714199</v>
      </c>
      <c r="H13" s="185" t="s">
        <v>13</v>
      </c>
      <c r="I13" s="186">
        <v>44</v>
      </c>
      <c r="J13" s="187">
        <v>92</v>
      </c>
      <c r="K13" s="190">
        <v>26.048593469949637</v>
      </c>
      <c r="L13" s="187">
        <v>0</v>
      </c>
      <c r="M13" s="187">
        <v>0</v>
      </c>
      <c r="N13" s="189">
        <v>145</v>
      </c>
      <c r="O13" s="196">
        <f t="shared" si="0"/>
        <v>11.877167841327971</v>
      </c>
      <c r="P13" s="198">
        <f t="shared" si="4"/>
        <v>0.6953597468867897</v>
      </c>
      <c r="R13" s="185" t="s">
        <v>13</v>
      </c>
      <c r="S13" s="186">
        <v>116</v>
      </c>
      <c r="T13" s="187">
        <v>122</v>
      </c>
      <c r="U13" s="190">
        <v>13.666666666666668</v>
      </c>
      <c r="V13" s="187">
        <v>0</v>
      </c>
      <c r="W13" s="187">
        <v>0</v>
      </c>
      <c r="X13" s="189">
        <v>18</v>
      </c>
      <c r="Y13" s="196">
        <f t="shared" si="8"/>
        <v>2</v>
      </c>
      <c r="Z13" s="198">
        <f t="shared" si="5"/>
        <v>0</v>
      </c>
      <c r="AB13" s="185" t="s">
        <v>13</v>
      </c>
      <c r="AC13" s="186">
        <v>13</v>
      </c>
      <c r="AD13" s="187">
        <v>34</v>
      </c>
      <c r="AE13" s="190">
        <v>4</v>
      </c>
      <c r="AF13" s="187">
        <v>0</v>
      </c>
      <c r="AG13" s="187">
        <v>0</v>
      </c>
      <c r="AH13" s="189">
        <v>29</v>
      </c>
      <c r="AI13" s="196">
        <f t="shared" si="9"/>
        <v>0.5</v>
      </c>
      <c r="AJ13" s="198">
        <f t="shared" si="6"/>
        <v>0</v>
      </c>
      <c r="AL13" s="185" t="s">
        <v>13</v>
      </c>
      <c r="AM13" s="186">
        <v>1</v>
      </c>
      <c r="AN13" s="187">
        <v>166</v>
      </c>
      <c r="AO13" s="190">
        <v>0</v>
      </c>
      <c r="AP13" s="187">
        <v>7</v>
      </c>
      <c r="AQ13" s="187">
        <v>8</v>
      </c>
      <c r="AR13" s="189">
        <v>12</v>
      </c>
      <c r="AS13" s="196">
        <f t="shared" si="10"/>
        <v>0</v>
      </c>
      <c r="AT13" s="198" t="e">
        <f t="shared" si="7"/>
        <v>#DIV/0!</v>
      </c>
    </row>
    <row r="14" spans="1:46">
      <c r="A14">
        <v>75</v>
      </c>
      <c r="B14">
        <v>1</v>
      </c>
      <c r="C14" s="171">
        <v>0.48148148148148101</v>
      </c>
      <c r="D14" s="171">
        <v>0.32432432432432401</v>
      </c>
      <c r="E14" s="172">
        <v>38089.56</v>
      </c>
      <c r="H14" s="185" t="s">
        <v>14</v>
      </c>
      <c r="I14" s="186">
        <v>138</v>
      </c>
      <c r="J14" s="187">
        <v>148</v>
      </c>
      <c r="K14" s="190">
        <v>51.641177170332412</v>
      </c>
      <c r="L14" s="187">
        <v>0</v>
      </c>
      <c r="M14" s="187">
        <v>0</v>
      </c>
      <c r="N14" s="189">
        <v>53</v>
      </c>
      <c r="O14" s="196">
        <f t="shared" si="0"/>
        <v>25.592583700382775</v>
      </c>
      <c r="P14" s="198">
        <f t="shared" si="4"/>
        <v>0.53591368576239806</v>
      </c>
      <c r="R14" s="185" t="s">
        <v>14</v>
      </c>
      <c r="S14" s="186">
        <v>54</v>
      </c>
      <c r="T14" s="187">
        <v>117</v>
      </c>
      <c r="U14" s="190">
        <v>15.666666666666668</v>
      </c>
      <c r="V14" s="187">
        <v>0</v>
      </c>
      <c r="W14" s="187">
        <v>0</v>
      </c>
      <c r="X14" s="189">
        <v>42</v>
      </c>
      <c r="Y14" s="196">
        <f t="shared" si="8"/>
        <v>2</v>
      </c>
      <c r="Z14" s="198">
        <f t="shared" si="5"/>
        <v>0</v>
      </c>
      <c r="AB14" s="185" t="s">
        <v>14</v>
      </c>
      <c r="AC14" s="186">
        <v>103</v>
      </c>
      <c r="AD14" s="187">
        <v>140</v>
      </c>
      <c r="AE14" s="190">
        <v>4.833333333333333</v>
      </c>
      <c r="AF14" s="187">
        <v>2</v>
      </c>
      <c r="AG14" s="187">
        <v>0</v>
      </c>
      <c r="AH14" s="189">
        <v>11</v>
      </c>
      <c r="AI14" s="196">
        <f t="shared" si="9"/>
        <v>0.83333333333333304</v>
      </c>
      <c r="AJ14" s="198">
        <f t="shared" si="6"/>
        <v>0.3999999999999998</v>
      </c>
      <c r="AL14" s="185" t="s">
        <v>14</v>
      </c>
      <c r="AM14" s="186">
        <v>140</v>
      </c>
      <c r="AN14" s="187">
        <v>157</v>
      </c>
      <c r="AO14" s="190">
        <v>0</v>
      </c>
      <c r="AP14" s="187">
        <v>0</v>
      </c>
      <c r="AQ14" s="187">
        <v>0</v>
      </c>
      <c r="AR14" s="189">
        <v>12</v>
      </c>
      <c r="AS14" s="196">
        <f t="shared" si="10"/>
        <v>0</v>
      </c>
      <c r="AT14" s="198" t="e">
        <f t="shared" si="7"/>
        <v>#DIV/0!</v>
      </c>
    </row>
    <row r="15" spans="1:46">
      <c r="A15">
        <v>77</v>
      </c>
      <c r="B15">
        <v>1</v>
      </c>
      <c r="C15" s="171">
        <v>0.37037037037037002</v>
      </c>
      <c r="D15" s="171">
        <v>5.4054054054054099E-2</v>
      </c>
      <c r="E15" s="172">
        <v>12921.75</v>
      </c>
      <c r="H15" s="185" t="s">
        <v>312</v>
      </c>
      <c r="I15" s="186">
        <v>70</v>
      </c>
      <c r="J15" s="187">
        <v>202</v>
      </c>
      <c r="K15" s="190">
        <v>79.093193181302951</v>
      </c>
      <c r="L15" s="187">
        <v>0</v>
      </c>
      <c r="M15" s="187">
        <v>0</v>
      </c>
      <c r="N15" s="189">
        <v>74</v>
      </c>
      <c r="O15" s="196">
        <f t="shared" si="0"/>
        <v>27.452016010970539</v>
      </c>
      <c r="P15" s="198">
        <f t="shared" si="4"/>
        <v>6.7733907405732457E-2</v>
      </c>
      <c r="R15" s="185" t="s">
        <v>312</v>
      </c>
      <c r="S15" s="186">
        <v>19</v>
      </c>
      <c r="T15" s="187">
        <v>140</v>
      </c>
      <c r="U15" s="190">
        <v>18</v>
      </c>
      <c r="V15" s="187">
        <v>0</v>
      </c>
      <c r="W15" s="187">
        <v>6</v>
      </c>
      <c r="X15" s="189">
        <v>62</v>
      </c>
      <c r="Y15" s="196">
        <f t="shared" si="8"/>
        <v>2.3333333333333321</v>
      </c>
      <c r="Z15" s="198">
        <f t="shared" si="5"/>
        <v>0.14285714285714243</v>
      </c>
      <c r="AB15" s="185" t="s">
        <v>312</v>
      </c>
      <c r="AC15" s="186">
        <v>78</v>
      </c>
      <c r="AD15" s="187">
        <v>103</v>
      </c>
      <c r="AE15" s="190">
        <v>5.75</v>
      </c>
      <c r="AF15" s="187">
        <v>0</v>
      </c>
      <c r="AG15" s="187">
        <v>10</v>
      </c>
      <c r="AH15" s="189">
        <v>12</v>
      </c>
      <c r="AI15" s="196">
        <f t="shared" si="9"/>
        <v>0.91666666666666696</v>
      </c>
      <c r="AJ15" s="198">
        <f t="shared" si="6"/>
        <v>9.0909090909091522E-2</v>
      </c>
      <c r="AL15" s="185" t="s">
        <v>312</v>
      </c>
      <c r="AM15" s="186">
        <v>40</v>
      </c>
      <c r="AN15" s="187">
        <v>154</v>
      </c>
      <c r="AO15" s="190">
        <v>0</v>
      </c>
      <c r="AP15" s="187">
        <v>0</v>
      </c>
      <c r="AQ15" s="187">
        <v>0</v>
      </c>
      <c r="AR15" s="189">
        <v>61</v>
      </c>
      <c r="AS15" s="196">
        <f t="shared" si="10"/>
        <v>0</v>
      </c>
      <c r="AT15" s="198" t="e">
        <f t="shared" si="7"/>
        <v>#DIV/0!</v>
      </c>
    </row>
    <row r="16" spans="1:46">
      <c r="A16">
        <v>79</v>
      </c>
      <c r="B16">
        <v>1</v>
      </c>
      <c r="C16" s="171">
        <v>0.296296296296296</v>
      </c>
      <c r="D16" s="171">
        <v>0</v>
      </c>
      <c r="E16" s="172">
        <v>10699.625</v>
      </c>
      <c r="H16" s="185" t="s">
        <v>313</v>
      </c>
      <c r="I16" s="186">
        <v>50</v>
      </c>
      <c r="J16" s="187">
        <v>135</v>
      </c>
      <c r="K16" s="190">
        <v>109.3080394781523</v>
      </c>
      <c r="L16" s="187">
        <v>0</v>
      </c>
      <c r="M16" s="187">
        <v>0</v>
      </c>
      <c r="N16" s="189">
        <v>30</v>
      </c>
      <c r="O16" s="196">
        <f t="shared" si="0"/>
        <v>30.214846296849345</v>
      </c>
      <c r="P16" s="198">
        <f t="shared" si="4"/>
        <v>9.1439494966648244E-2</v>
      </c>
      <c r="R16" s="185" t="s">
        <v>313</v>
      </c>
      <c r="S16" s="186">
        <v>13</v>
      </c>
      <c r="T16" s="187">
        <v>73</v>
      </c>
      <c r="U16" s="190">
        <v>20.333333333333332</v>
      </c>
      <c r="V16" s="187">
        <v>2</v>
      </c>
      <c r="W16" s="187">
        <v>0</v>
      </c>
      <c r="X16" s="189">
        <v>25</v>
      </c>
      <c r="Y16" s="196">
        <f t="shared" si="8"/>
        <v>2.3333333333333321</v>
      </c>
      <c r="Z16" s="198">
        <f t="shared" si="5"/>
        <v>0</v>
      </c>
      <c r="AB16" s="185" t="s">
        <v>313</v>
      </c>
      <c r="AC16" s="186">
        <v>78</v>
      </c>
      <c r="AD16" s="187">
        <v>91</v>
      </c>
      <c r="AE16" s="190">
        <v>6.7</v>
      </c>
      <c r="AF16" s="187">
        <v>11</v>
      </c>
      <c r="AG16" s="187">
        <v>0</v>
      </c>
      <c r="AH16" s="189">
        <v>121</v>
      </c>
      <c r="AI16" s="196">
        <f t="shared" si="9"/>
        <v>0.95000000000000018</v>
      </c>
      <c r="AJ16" s="198">
        <f t="shared" si="6"/>
        <v>3.508771929824548E-2</v>
      </c>
      <c r="AL16" s="185" t="s">
        <v>313</v>
      </c>
      <c r="AM16" s="186">
        <v>1</v>
      </c>
      <c r="AN16" s="187">
        <v>140</v>
      </c>
      <c r="AO16" s="190">
        <v>0</v>
      </c>
      <c r="AP16" s="187">
        <v>9</v>
      </c>
      <c r="AQ16" s="187">
        <v>10</v>
      </c>
      <c r="AR16" s="189">
        <v>15</v>
      </c>
      <c r="AS16" s="196">
        <f t="shared" si="10"/>
        <v>0</v>
      </c>
      <c r="AT16" s="198" t="e">
        <f t="shared" si="7"/>
        <v>#DIV/0!</v>
      </c>
    </row>
    <row r="17" spans="1:46">
      <c r="A17">
        <v>81</v>
      </c>
      <c r="B17">
        <v>2</v>
      </c>
      <c r="C17" s="171">
        <v>0.37037037037037002</v>
      </c>
      <c r="D17" s="171">
        <v>0.43243243243243201</v>
      </c>
      <c r="E17" s="172">
        <v>12222.3461538461</v>
      </c>
      <c r="H17" s="185" t="s">
        <v>314</v>
      </c>
      <c r="I17" s="186">
        <v>74</v>
      </c>
      <c r="J17" s="187">
        <v>132</v>
      </c>
      <c r="K17" s="190">
        <v>140.07756199572171</v>
      </c>
      <c r="L17" s="187">
        <v>0</v>
      </c>
      <c r="M17" s="187">
        <v>0</v>
      </c>
      <c r="N17" s="189">
        <v>30</v>
      </c>
      <c r="O17" s="196">
        <f t="shared" si="0"/>
        <v>30.769522517569413</v>
      </c>
      <c r="P17" s="198">
        <f t="shared" si="4"/>
        <v>1.8026806246452091E-2</v>
      </c>
      <c r="R17" s="185" t="s">
        <v>314</v>
      </c>
      <c r="S17" s="186">
        <v>141</v>
      </c>
      <c r="T17" s="187">
        <v>188</v>
      </c>
      <c r="U17" s="190">
        <v>22.833333333333332</v>
      </c>
      <c r="V17" s="187">
        <v>0</v>
      </c>
      <c r="W17" s="187">
        <v>0</v>
      </c>
      <c r="X17" s="189">
        <v>57</v>
      </c>
      <c r="Y17" s="196">
        <f t="shared" si="8"/>
        <v>2.5</v>
      </c>
      <c r="Z17" s="198">
        <f t="shared" si="5"/>
        <v>6.6666666666667138E-2</v>
      </c>
      <c r="AB17" s="185" t="s">
        <v>314</v>
      </c>
      <c r="AC17" s="186">
        <v>161</v>
      </c>
      <c r="AD17" s="187">
        <v>178</v>
      </c>
      <c r="AE17" s="190">
        <v>7.7</v>
      </c>
      <c r="AF17" s="187">
        <v>0</v>
      </c>
      <c r="AG17" s="187">
        <v>0</v>
      </c>
      <c r="AH17" s="189">
        <v>65</v>
      </c>
      <c r="AI17" s="196">
        <f t="shared" si="9"/>
        <v>1</v>
      </c>
      <c r="AJ17" s="198">
        <f t="shared" si="6"/>
        <v>4.9999999999999822E-2</v>
      </c>
      <c r="AL17" s="185" t="s">
        <v>314</v>
      </c>
      <c r="AM17" s="186">
        <v>125</v>
      </c>
      <c r="AN17" s="187">
        <v>134</v>
      </c>
      <c r="AO17" s="190">
        <v>0</v>
      </c>
      <c r="AP17" s="187">
        <v>0</v>
      </c>
      <c r="AQ17" s="187">
        <v>0</v>
      </c>
      <c r="AR17" s="189">
        <v>15</v>
      </c>
      <c r="AS17" s="196">
        <f t="shared" si="10"/>
        <v>0</v>
      </c>
      <c r="AT17" s="198" t="e">
        <f t="shared" si="7"/>
        <v>#DIV/0!</v>
      </c>
    </row>
    <row r="18" spans="1:46">
      <c r="A18">
        <v>83</v>
      </c>
      <c r="B18">
        <v>1</v>
      </c>
      <c r="C18" s="171">
        <v>0.407407407407407</v>
      </c>
      <c r="D18" s="171">
        <v>0.162162162162162</v>
      </c>
      <c r="E18" s="172">
        <v>24125.705882352901</v>
      </c>
      <c r="H18" s="185" t="s">
        <v>315</v>
      </c>
      <c r="I18" s="186">
        <v>19</v>
      </c>
      <c r="J18" s="187">
        <v>84</v>
      </c>
      <c r="K18" s="190">
        <v>185.1239289265886</v>
      </c>
      <c r="L18" s="187">
        <v>0</v>
      </c>
      <c r="M18" s="187">
        <v>0</v>
      </c>
      <c r="N18" s="189">
        <v>65</v>
      </c>
      <c r="O18" s="196">
        <f t="shared" si="0"/>
        <v>45.046366930866895</v>
      </c>
      <c r="P18" s="198">
        <f t="shared" si="4"/>
        <v>0.31693664519512299</v>
      </c>
      <c r="R18" s="185" t="s">
        <v>315</v>
      </c>
      <c r="S18" s="186">
        <v>70</v>
      </c>
      <c r="T18" s="187">
        <v>157</v>
      </c>
      <c r="U18" s="190">
        <v>25.333333333333332</v>
      </c>
      <c r="V18" s="187">
        <v>0</v>
      </c>
      <c r="W18" s="187">
        <v>0</v>
      </c>
      <c r="X18" s="189">
        <v>31</v>
      </c>
      <c r="Y18" s="196">
        <f t="shared" si="8"/>
        <v>2.5</v>
      </c>
      <c r="Z18" s="198">
        <f t="shared" si="5"/>
        <v>0</v>
      </c>
      <c r="AB18" s="185" t="s">
        <v>315</v>
      </c>
      <c r="AC18" s="186">
        <v>59</v>
      </c>
      <c r="AD18" s="187">
        <v>176</v>
      </c>
      <c r="AE18" s="190">
        <v>8.6999999999999993</v>
      </c>
      <c r="AF18" s="187">
        <v>0</v>
      </c>
      <c r="AG18" s="187">
        <v>0</v>
      </c>
      <c r="AH18" s="189">
        <v>77</v>
      </c>
      <c r="AI18" s="196">
        <f t="shared" si="9"/>
        <v>0.99999999999999911</v>
      </c>
      <c r="AJ18" s="198">
        <f t="shared" si="6"/>
        <v>-8.8817841970012602E-16</v>
      </c>
      <c r="AL18" s="185" t="s">
        <v>315</v>
      </c>
      <c r="AM18" s="186">
        <v>123</v>
      </c>
      <c r="AN18" s="187">
        <v>126</v>
      </c>
      <c r="AO18" s="190">
        <v>0</v>
      </c>
      <c r="AP18" s="187">
        <v>0</v>
      </c>
      <c r="AQ18" s="187">
        <v>0</v>
      </c>
      <c r="AR18" s="189">
        <v>17</v>
      </c>
      <c r="AS18" s="196">
        <f t="shared" si="10"/>
        <v>0</v>
      </c>
      <c r="AT18" s="198" t="e">
        <f t="shared" si="7"/>
        <v>#DIV/0!</v>
      </c>
    </row>
    <row r="19" spans="1:46">
      <c r="A19">
        <v>84</v>
      </c>
      <c r="B19">
        <v>1</v>
      </c>
      <c r="C19" s="171">
        <v>0.22222222222222199</v>
      </c>
      <c r="D19" s="171">
        <v>2.7027027027027001E-2</v>
      </c>
      <c r="E19" s="172">
        <v>7743.7142857142799</v>
      </c>
      <c r="H19" s="185" t="s">
        <v>316</v>
      </c>
      <c r="I19" s="186">
        <v>56</v>
      </c>
      <c r="J19" s="187">
        <v>175</v>
      </c>
      <c r="K19" s="190">
        <v>237.79328586573928</v>
      </c>
      <c r="L19" s="187">
        <v>0</v>
      </c>
      <c r="M19" s="187">
        <v>0</v>
      </c>
      <c r="N19" s="189">
        <v>39</v>
      </c>
      <c r="O19" s="196">
        <f t="shared" si="0"/>
        <v>52.669356939150674</v>
      </c>
      <c r="P19" s="198">
        <f t="shared" si="4"/>
        <v>0.14473292349269956</v>
      </c>
      <c r="R19" s="185" t="s">
        <v>316</v>
      </c>
      <c r="S19" s="186">
        <v>43</v>
      </c>
      <c r="T19" s="187">
        <v>87</v>
      </c>
      <c r="U19" s="190">
        <v>27.833333333333332</v>
      </c>
      <c r="V19" s="187">
        <v>0</v>
      </c>
      <c r="W19" s="187">
        <v>0</v>
      </c>
      <c r="X19" s="189">
        <v>41</v>
      </c>
      <c r="Y19" s="196">
        <f t="shared" si="8"/>
        <v>2.5</v>
      </c>
      <c r="Z19" s="198">
        <f t="shared" si="5"/>
        <v>0</v>
      </c>
      <c r="AB19" s="185" t="s">
        <v>316</v>
      </c>
      <c r="AC19" s="186">
        <v>70</v>
      </c>
      <c r="AD19" s="187">
        <v>172</v>
      </c>
      <c r="AE19" s="190">
        <v>9.6999999999999993</v>
      </c>
      <c r="AF19" s="187">
        <v>0</v>
      </c>
      <c r="AG19" s="187">
        <v>0</v>
      </c>
      <c r="AH19" s="189">
        <v>65</v>
      </c>
      <c r="AI19" s="196">
        <f t="shared" si="9"/>
        <v>1</v>
      </c>
      <c r="AJ19" s="198">
        <f t="shared" si="6"/>
        <v>8.8817841970012523E-16</v>
      </c>
      <c r="AL19" s="185" t="s">
        <v>316</v>
      </c>
      <c r="AM19" s="186">
        <v>1</v>
      </c>
      <c r="AN19" s="187">
        <v>125</v>
      </c>
      <c r="AO19" s="190">
        <v>0</v>
      </c>
      <c r="AP19" s="187">
        <v>12</v>
      </c>
      <c r="AQ19" s="187">
        <v>13</v>
      </c>
      <c r="AR19" s="189">
        <v>18</v>
      </c>
      <c r="AS19" s="196">
        <f t="shared" si="10"/>
        <v>0</v>
      </c>
      <c r="AT19" s="198" t="e">
        <f t="shared" si="7"/>
        <v>#DIV/0!</v>
      </c>
    </row>
    <row r="20" spans="1:46">
      <c r="A20">
        <v>85</v>
      </c>
      <c r="B20">
        <v>1</v>
      </c>
      <c r="C20" s="171">
        <v>0.37037037037037002</v>
      </c>
      <c r="D20" s="171">
        <v>0.29729729729729698</v>
      </c>
      <c r="E20" s="172">
        <v>17951.952380952302</v>
      </c>
      <c r="H20" s="185" t="s">
        <v>317</v>
      </c>
      <c r="I20" s="186">
        <v>142</v>
      </c>
      <c r="J20" s="187">
        <v>174</v>
      </c>
      <c r="K20" s="190">
        <v>294.25035925796612</v>
      </c>
      <c r="L20" s="187">
        <v>0</v>
      </c>
      <c r="M20" s="187">
        <v>0</v>
      </c>
      <c r="N20" s="189">
        <v>88</v>
      </c>
      <c r="O20" s="196">
        <f t="shared" si="0"/>
        <v>56.457073392226846</v>
      </c>
      <c r="P20" s="198">
        <f t="shared" si="4"/>
        <v>6.7090201909007816E-2</v>
      </c>
      <c r="R20" s="185" t="s">
        <v>317</v>
      </c>
      <c r="S20" s="186">
        <v>35</v>
      </c>
      <c r="T20" s="187">
        <v>67</v>
      </c>
      <c r="U20" s="190">
        <v>30.333333333333332</v>
      </c>
      <c r="V20" s="187">
        <v>0</v>
      </c>
      <c r="W20" s="187">
        <v>0</v>
      </c>
      <c r="X20" s="189">
        <v>39</v>
      </c>
      <c r="Y20" s="196">
        <f t="shared" si="8"/>
        <v>2.5</v>
      </c>
      <c r="Z20" s="198">
        <f t="shared" si="5"/>
        <v>0</v>
      </c>
      <c r="AB20" s="185" t="s">
        <v>317</v>
      </c>
      <c r="AC20" s="186">
        <v>133</v>
      </c>
      <c r="AD20" s="187">
        <v>170</v>
      </c>
      <c r="AE20" s="190">
        <v>10.7</v>
      </c>
      <c r="AF20" s="187">
        <v>0</v>
      </c>
      <c r="AG20" s="187">
        <v>0</v>
      </c>
      <c r="AH20" s="189">
        <v>56</v>
      </c>
      <c r="AI20" s="196">
        <f t="shared" si="9"/>
        <v>1</v>
      </c>
      <c r="AJ20" s="198">
        <f t="shared" si="6"/>
        <v>0</v>
      </c>
      <c r="AL20" s="185" t="s">
        <v>317</v>
      </c>
      <c r="AM20" s="186">
        <v>122</v>
      </c>
      <c r="AN20" s="187">
        <v>124</v>
      </c>
      <c r="AO20" s="190">
        <v>0</v>
      </c>
      <c r="AP20" s="187">
        <v>0</v>
      </c>
      <c r="AQ20" s="187">
        <v>0</v>
      </c>
      <c r="AR20" s="189">
        <v>18</v>
      </c>
      <c r="AS20" s="196">
        <f t="shared" si="10"/>
        <v>0</v>
      </c>
      <c r="AT20" s="198" t="e">
        <f t="shared" si="7"/>
        <v>#DIV/0!</v>
      </c>
    </row>
    <row r="21" spans="1:46">
      <c r="A21">
        <v>87</v>
      </c>
      <c r="B21">
        <v>1</v>
      </c>
      <c r="C21" s="171">
        <v>0.148148148148148</v>
      </c>
      <c r="D21" s="171">
        <v>2.7027027027027001E-2</v>
      </c>
      <c r="E21" s="172">
        <v>1812.4</v>
      </c>
      <c r="H21" s="185" t="s">
        <v>318</v>
      </c>
      <c r="I21" s="186">
        <v>58</v>
      </c>
      <c r="J21" s="187">
        <v>103</v>
      </c>
      <c r="K21" s="190">
        <v>354.95177238280314</v>
      </c>
      <c r="L21" s="187">
        <v>0</v>
      </c>
      <c r="M21" s="187">
        <v>0</v>
      </c>
      <c r="N21" s="189">
        <v>81</v>
      </c>
      <c r="O21" s="196">
        <f t="shared" si="0"/>
        <v>60.701413124837018</v>
      </c>
      <c r="P21" s="198">
        <f t="shared" si="4"/>
        <v>6.9921596781962359E-2</v>
      </c>
      <c r="R21" s="185" t="s">
        <v>318</v>
      </c>
      <c r="S21" s="186">
        <v>24</v>
      </c>
      <c r="T21" s="187">
        <v>30</v>
      </c>
      <c r="U21" s="190">
        <v>32.833333333333329</v>
      </c>
      <c r="V21" s="187">
        <v>0</v>
      </c>
      <c r="W21" s="187">
        <v>0</v>
      </c>
      <c r="X21" s="189">
        <v>29</v>
      </c>
      <c r="Y21" s="196">
        <f t="shared" si="8"/>
        <v>2.4999999999999964</v>
      </c>
      <c r="Z21" s="198">
        <f t="shared" si="5"/>
        <v>-1.4210854715202024E-15</v>
      </c>
      <c r="AB21" s="185" t="s">
        <v>318</v>
      </c>
      <c r="AC21" s="186">
        <v>53</v>
      </c>
      <c r="AD21" s="187">
        <v>150</v>
      </c>
      <c r="AE21" s="190">
        <v>11.7</v>
      </c>
      <c r="AF21" s="187">
        <v>0</v>
      </c>
      <c r="AG21" s="187">
        <v>0</v>
      </c>
      <c r="AH21" s="189">
        <v>53</v>
      </c>
      <c r="AI21" s="196">
        <f t="shared" si="9"/>
        <v>1</v>
      </c>
      <c r="AJ21" s="198">
        <f t="shared" si="6"/>
        <v>0</v>
      </c>
      <c r="AL21" s="185" t="s">
        <v>318</v>
      </c>
      <c r="AM21" s="186">
        <v>18</v>
      </c>
      <c r="AN21" s="187">
        <v>123</v>
      </c>
      <c r="AO21" s="190">
        <v>0</v>
      </c>
      <c r="AP21" s="187">
        <v>0</v>
      </c>
      <c r="AQ21" s="187">
        <v>14</v>
      </c>
      <c r="AR21" s="189">
        <v>94</v>
      </c>
      <c r="AS21" s="196">
        <f t="shared" si="10"/>
        <v>0</v>
      </c>
      <c r="AT21" s="198" t="e">
        <f t="shared" si="7"/>
        <v>#DIV/0!</v>
      </c>
    </row>
    <row r="22" spans="1:46">
      <c r="A22">
        <v>89</v>
      </c>
      <c r="B22">
        <v>1</v>
      </c>
      <c r="C22" s="171">
        <v>0.37037037037037002</v>
      </c>
      <c r="D22" s="171">
        <v>2.7027027027027001E-2</v>
      </c>
      <c r="E22" s="172">
        <v>16879.272727272699</v>
      </c>
      <c r="H22" s="185" t="s">
        <v>319</v>
      </c>
      <c r="I22" s="186">
        <v>61</v>
      </c>
      <c r="J22" s="187">
        <v>64</v>
      </c>
      <c r="K22" s="190">
        <v>423.37597015050841</v>
      </c>
      <c r="L22" s="187">
        <v>0</v>
      </c>
      <c r="M22" s="187">
        <v>0</v>
      </c>
      <c r="N22" s="189">
        <v>102</v>
      </c>
      <c r="O22" s="196">
        <f t="shared" si="0"/>
        <v>68.424197767705266</v>
      </c>
      <c r="P22" s="198">
        <f t="shared" si="4"/>
        <v>0.11286627969079727</v>
      </c>
      <c r="R22" s="185" t="s">
        <v>319</v>
      </c>
      <c r="S22" s="186">
        <v>109</v>
      </c>
      <c r="T22" s="187">
        <v>116</v>
      </c>
      <c r="U22" s="190">
        <v>35.499999999999993</v>
      </c>
      <c r="V22" s="187">
        <v>0</v>
      </c>
      <c r="W22" s="187">
        <v>9</v>
      </c>
      <c r="X22" s="189">
        <v>32</v>
      </c>
      <c r="Y22" s="196">
        <f t="shared" si="8"/>
        <v>2.6666666666666643</v>
      </c>
      <c r="Z22" s="198">
        <f t="shared" si="5"/>
        <v>6.25000000000005E-2</v>
      </c>
      <c r="AB22" s="185" t="s">
        <v>319</v>
      </c>
      <c r="AC22" s="186">
        <v>21</v>
      </c>
      <c r="AD22" s="187">
        <v>130</v>
      </c>
      <c r="AE22" s="190">
        <v>12.7</v>
      </c>
      <c r="AF22" s="187">
        <v>0</v>
      </c>
      <c r="AG22" s="187">
        <v>0</v>
      </c>
      <c r="AH22" s="189">
        <v>78</v>
      </c>
      <c r="AI22" s="196">
        <f t="shared" si="9"/>
        <v>1</v>
      </c>
      <c r="AJ22" s="198">
        <f t="shared" si="6"/>
        <v>0</v>
      </c>
      <c r="AL22" s="185" t="s">
        <v>319</v>
      </c>
      <c r="AM22" s="186">
        <v>1</v>
      </c>
      <c r="AN22" s="187">
        <v>122</v>
      </c>
      <c r="AO22" s="190">
        <v>0</v>
      </c>
      <c r="AP22" s="187">
        <v>15</v>
      </c>
      <c r="AQ22" s="187">
        <v>16</v>
      </c>
      <c r="AR22" s="189">
        <v>20</v>
      </c>
      <c r="AS22" s="196">
        <f t="shared" si="10"/>
        <v>0</v>
      </c>
      <c r="AT22" s="198" t="e">
        <f t="shared" si="7"/>
        <v>#DIV/0!</v>
      </c>
    </row>
    <row r="23" spans="1:46">
      <c r="A23">
        <v>90</v>
      </c>
      <c r="B23">
        <v>1</v>
      </c>
      <c r="C23" s="171">
        <v>0.148148148148148</v>
      </c>
      <c r="D23" s="171">
        <v>8.1081081081081099E-2</v>
      </c>
      <c r="E23" s="172">
        <v>9527.5714285714294</v>
      </c>
      <c r="H23" s="185" t="s">
        <v>320</v>
      </c>
      <c r="I23" s="186">
        <v>191</v>
      </c>
      <c r="J23" s="187">
        <v>204</v>
      </c>
      <c r="K23" s="190">
        <v>505.03925881681795</v>
      </c>
      <c r="L23" s="187">
        <v>0</v>
      </c>
      <c r="M23" s="187">
        <v>0</v>
      </c>
      <c r="N23" s="189">
        <v>66</v>
      </c>
      <c r="O23" s="196">
        <f t="shared" si="0"/>
        <v>81.663288666309541</v>
      </c>
      <c r="P23" s="198">
        <f t="shared" si="4"/>
        <v>0.16211802285726593</v>
      </c>
      <c r="R23" s="185" t="s">
        <v>320</v>
      </c>
      <c r="S23" s="186">
        <v>115</v>
      </c>
      <c r="T23" s="187">
        <v>192</v>
      </c>
      <c r="U23" s="190">
        <v>38.499999999999993</v>
      </c>
      <c r="V23" s="187">
        <v>0</v>
      </c>
      <c r="W23" s="187">
        <v>0</v>
      </c>
      <c r="X23" s="189">
        <v>43</v>
      </c>
      <c r="Y23" s="196">
        <f t="shared" si="8"/>
        <v>3</v>
      </c>
      <c r="Z23" s="198">
        <f t="shared" si="5"/>
        <v>0.1111111111111119</v>
      </c>
      <c r="AB23" s="185" t="s">
        <v>320</v>
      </c>
      <c r="AC23" s="186">
        <v>111</v>
      </c>
      <c r="AD23" s="187">
        <v>125</v>
      </c>
      <c r="AE23" s="190">
        <v>13.7</v>
      </c>
      <c r="AF23" s="187">
        <v>0</v>
      </c>
      <c r="AG23" s="187">
        <v>0</v>
      </c>
      <c r="AH23" s="189">
        <v>54</v>
      </c>
      <c r="AI23" s="196">
        <f t="shared" si="9"/>
        <v>1</v>
      </c>
      <c r="AJ23" s="198">
        <f t="shared" si="6"/>
        <v>0</v>
      </c>
      <c r="AL23" s="185" t="s">
        <v>320</v>
      </c>
      <c r="AM23" s="186">
        <v>113</v>
      </c>
      <c r="AN23" s="187">
        <v>116</v>
      </c>
      <c r="AO23" s="190">
        <v>0</v>
      </c>
      <c r="AP23" s="187">
        <v>0</v>
      </c>
      <c r="AQ23" s="187">
        <v>0</v>
      </c>
      <c r="AR23" s="189">
        <v>20</v>
      </c>
      <c r="AS23" s="196">
        <f t="shared" si="10"/>
        <v>0</v>
      </c>
      <c r="AT23" s="198" t="e">
        <f t="shared" si="7"/>
        <v>#DIV/0!</v>
      </c>
    </row>
    <row r="24" spans="1:46">
      <c r="A24">
        <v>91</v>
      </c>
      <c r="B24">
        <v>2</v>
      </c>
      <c r="C24" s="171">
        <v>0.48148148148148101</v>
      </c>
      <c r="D24" s="171">
        <v>0.83783783783783705</v>
      </c>
      <c r="E24" s="172">
        <v>15406.159090908999</v>
      </c>
      <c r="H24" s="185" t="s">
        <v>321</v>
      </c>
      <c r="I24" s="186">
        <v>59</v>
      </c>
      <c r="J24" s="187">
        <v>199</v>
      </c>
      <c r="K24" s="190">
        <v>624.2370724044971</v>
      </c>
      <c r="L24" s="187">
        <v>4</v>
      </c>
      <c r="M24" s="187">
        <v>0</v>
      </c>
      <c r="N24" s="189">
        <v>93</v>
      </c>
      <c r="O24" s="196">
        <f t="shared" si="0"/>
        <v>119.19781358767915</v>
      </c>
      <c r="P24" s="198">
        <f t="shared" si="4"/>
        <v>0.31489272992209777</v>
      </c>
      <c r="R24" s="185" t="s">
        <v>321</v>
      </c>
      <c r="S24" s="186">
        <v>38</v>
      </c>
      <c r="T24" s="187">
        <v>187</v>
      </c>
      <c r="U24" s="190">
        <v>41.499999999999993</v>
      </c>
      <c r="V24" s="187">
        <v>0</v>
      </c>
      <c r="W24" s="187">
        <v>0</v>
      </c>
      <c r="X24" s="189">
        <v>64</v>
      </c>
      <c r="Y24" s="196">
        <f t="shared" si="8"/>
        <v>3</v>
      </c>
      <c r="Z24" s="198">
        <f t="shared" si="5"/>
        <v>0</v>
      </c>
      <c r="AB24" s="185" t="s">
        <v>321</v>
      </c>
      <c r="AC24" s="186">
        <v>79</v>
      </c>
      <c r="AD24" s="187">
        <v>115</v>
      </c>
      <c r="AE24" s="190">
        <v>14.7</v>
      </c>
      <c r="AF24" s="187">
        <v>0</v>
      </c>
      <c r="AG24" s="187">
        <v>0</v>
      </c>
      <c r="AH24" s="189">
        <v>110</v>
      </c>
      <c r="AI24" s="196">
        <f t="shared" si="9"/>
        <v>1</v>
      </c>
      <c r="AJ24" s="198">
        <f t="shared" si="6"/>
        <v>0</v>
      </c>
      <c r="AL24" s="185" t="s">
        <v>321</v>
      </c>
      <c r="AM24" s="186">
        <v>1</v>
      </c>
      <c r="AN24" s="187">
        <v>113</v>
      </c>
      <c r="AO24" s="190">
        <v>0</v>
      </c>
      <c r="AP24" s="187">
        <v>18</v>
      </c>
      <c r="AQ24" s="187">
        <v>19</v>
      </c>
      <c r="AR24" s="189">
        <v>22</v>
      </c>
      <c r="AS24" s="196">
        <f t="shared" si="10"/>
        <v>0</v>
      </c>
      <c r="AT24" s="198" t="e">
        <f t="shared" si="7"/>
        <v>#DIV/0!</v>
      </c>
    </row>
    <row r="25" spans="1:46">
      <c r="A25">
        <v>92</v>
      </c>
      <c r="B25">
        <v>1</v>
      </c>
      <c r="C25" s="171">
        <v>0.33333333333333298</v>
      </c>
      <c r="D25" s="171">
        <v>0.18918918918918901</v>
      </c>
      <c r="E25" s="172">
        <v>21059.8125</v>
      </c>
      <c r="H25" s="185" t="s">
        <v>322</v>
      </c>
      <c r="I25" s="186">
        <v>62</v>
      </c>
      <c r="J25" s="187">
        <v>68</v>
      </c>
      <c r="K25" s="190">
        <v>799.71693523027329</v>
      </c>
      <c r="L25" s="187">
        <v>0</v>
      </c>
      <c r="M25" s="187">
        <v>0</v>
      </c>
      <c r="N25" s="189">
        <v>108</v>
      </c>
      <c r="O25" s="196">
        <f t="shared" si="0"/>
        <v>175.47986282577619</v>
      </c>
      <c r="P25" s="198">
        <f t="shared" si="4"/>
        <v>0.32073223862715367</v>
      </c>
      <c r="R25" s="185" t="s">
        <v>322</v>
      </c>
      <c r="S25" s="186">
        <v>68</v>
      </c>
      <c r="T25" s="187">
        <v>185</v>
      </c>
      <c r="U25" s="190">
        <v>44.499999999999993</v>
      </c>
      <c r="V25" s="187">
        <v>0</v>
      </c>
      <c r="W25" s="187">
        <v>0</v>
      </c>
      <c r="X25" s="189">
        <v>132</v>
      </c>
      <c r="Y25" s="196">
        <f t="shared" si="8"/>
        <v>3</v>
      </c>
      <c r="Z25" s="198">
        <f t="shared" si="5"/>
        <v>0</v>
      </c>
      <c r="AB25" s="185" t="s">
        <v>322</v>
      </c>
      <c r="AC25" s="186">
        <v>82</v>
      </c>
      <c r="AD25" s="187">
        <v>84</v>
      </c>
      <c r="AE25" s="190">
        <v>15.7</v>
      </c>
      <c r="AF25" s="187">
        <v>0</v>
      </c>
      <c r="AG25" s="187">
        <v>0</v>
      </c>
      <c r="AH25" s="189">
        <v>109</v>
      </c>
      <c r="AI25" s="196">
        <f t="shared" si="9"/>
        <v>1</v>
      </c>
      <c r="AJ25" s="198">
        <f t="shared" si="6"/>
        <v>0</v>
      </c>
      <c r="AL25" s="185" t="s">
        <v>322</v>
      </c>
      <c r="AM25" s="186">
        <v>109</v>
      </c>
      <c r="AN25" s="187">
        <v>110</v>
      </c>
      <c r="AO25" s="190">
        <v>0</v>
      </c>
      <c r="AP25" s="187">
        <v>0</v>
      </c>
      <c r="AQ25" s="187">
        <v>0</v>
      </c>
      <c r="AR25" s="189">
        <v>22</v>
      </c>
      <c r="AS25" s="196">
        <f t="shared" si="10"/>
        <v>0</v>
      </c>
      <c r="AT25" s="198" t="e">
        <f t="shared" si="7"/>
        <v>#DIV/0!</v>
      </c>
    </row>
    <row r="26" spans="1:46">
      <c r="A26">
        <v>94</v>
      </c>
      <c r="B26">
        <v>1</v>
      </c>
      <c r="C26" s="171">
        <v>0.407407407407407</v>
      </c>
      <c r="D26" s="171">
        <v>0</v>
      </c>
      <c r="E26" s="172">
        <v>24811.181818181802</v>
      </c>
      <c r="H26" s="185" t="s">
        <v>323</v>
      </c>
      <c r="I26" s="186">
        <v>86</v>
      </c>
      <c r="J26" s="187">
        <v>101</v>
      </c>
      <c r="K26" s="190">
        <v>982.22755486392794</v>
      </c>
      <c r="L26" s="187">
        <v>0</v>
      </c>
      <c r="M26" s="187">
        <v>0</v>
      </c>
      <c r="N26" s="189">
        <v>43</v>
      </c>
      <c r="O26" s="196">
        <f t="shared" si="0"/>
        <v>182.51061963365464</v>
      </c>
      <c r="P26" s="198">
        <f t="shared" si="4"/>
        <v>3.8522453224864223E-2</v>
      </c>
      <c r="R26" s="185" t="s">
        <v>323</v>
      </c>
      <c r="S26" s="186">
        <v>33</v>
      </c>
      <c r="T26" s="187">
        <v>182</v>
      </c>
      <c r="U26" s="190">
        <v>47.499999999999993</v>
      </c>
      <c r="V26" s="187">
        <v>0</v>
      </c>
      <c r="W26" s="187">
        <v>0</v>
      </c>
      <c r="X26" s="189">
        <v>112</v>
      </c>
      <c r="Y26" s="196">
        <f t="shared" si="8"/>
        <v>3</v>
      </c>
      <c r="Z26" s="198">
        <f t="shared" si="5"/>
        <v>0</v>
      </c>
      <c r="AB26" s="185" t="s">
        <v>323</v>
      </c>
      <c r="AC26" s="186">
        <v>62</v>
      </c>
      <c r="AD26" s="187">
        <v>74</v>
      </c>
      <c r="AE26" s="190">
        <v>16.7</v>
      </c>
      <c r="AF26" s="187">
        <v>0</v>
      </c>
      <c r="AG26" s="187">
        <v>0</v>
      </c>
      <c r="AH26" s="189">
        <v>76</v>
      </c>
      <c r="AI26" s="196">
        <f t="shared" si="9"/>
        <v>1</v>
      </c>
      <c r="AJ26" s="198">
        <f t="shared" si="6"/>
        <v>0</v>
      </c>
      <c r="AL26" s="185" t="s">
        <v>323</v>
      </c>
      <c r="AM26" s="186">
        <v>1</v>
      </c>
      <c r="AN26" s="187">
        <v>109</v>
      </c>
      <c r="AO26" s="190">
        <v>0</v>
      </c>
      <c r="AP26" s="187">
        <v>20</v>
      </c>
      <c r="AQ26" s="187">
        <v>21</v>
      </c>
      <c r="AR26" s="189">
        <v>24</v>
      </c>
      <c r="AS26" s="196">
        <f t="shared" si="10"/>
        <v>0</v>
      </c>
      <c r="AT26" s="198" t="e">
        <f t="shared" si="7"/>
        <v>#DIV/0!</v>
      </c>
    </row>
    <row r="27" spans="1:46">
      <c r="A27">
        <v>95</v>
      </c>
      <c r="B27">
        <v>1</v>
      </c>
      <c r="C27" s="171">
        <v>0.25925925925925902</v>
      </c>
      <c r="D27" s="171">
        <v>0</v>
      </c>
      <c r="E27" s="172">
        <v>24450.4285714285</v>
      </c>
      <c r="H27" s="185" t="s">
        <v>324</v>
      </c>
      <c r="I27" s="186">
        <v>122</v>
      </c>
      <c r="J27" s="187">
        <v>182</v>
      </c>
      <c r="K27" s="190">
        <v>1172.0861971098443</v>
      </c>
      <c r="L27" s="187">
        <v>0</v>
      </c>
      <c r="M27" s="187">
        <v>0</v>
      </c>
      <c r="N27" s="189">
        <v>71</v>
      </c>
      <c r="O27" s="196">
        <f t="shared" si="0"/>
        <v>189.85864224591637</v>
      </c>
      <c r="P27" s="198">
        <f t="shared" si="4"/>
        <v>3.8702597497479875E-2</v>
      </c>
      <c r="R27" s="185" t="s">
        <v>324</v>
      </c>
      <c r="S27" s="186">
        <v>23</v>
      </c>
      <c r="T27" s="187">
        <v>139</v>
      </c>
      <c r="U27" s="190">
        <v>50.499999999999993</v>
      </c>
      <c r="V27" s="187">
        <v>0</v>
      </c>
      <c r="W27" s="187">
        <v>0</v>
      </c>
      <c r="X27" s="189">
        <v>105</v>
      </c>
      <c r="Y27" s="196">
        <f t="shared" si="8"/>
        <v>3</v>
      </c>
      <c r="Z27" s="198">
        <f t="shared" si="5"/>
        <v>0</v>
      </c>
      <c r="AB27" s="185" t="s">
        <v>324</v>
      </c>
      <c r="AC27" s="186">
        <v>9</v>
      </c>
      <c r="AD27" s="187">
        <v>67</v>
      </c>
      <c r="AE27" s="190">
        <v>17.7</v>
      </c>
      <c r="AF27" s="187">
        <v>0</v>
      </c>
      <c r="AG27" s="187">
        <v>0</v>
      </c>
      <c r="AH27" s="189">
        <v>79</v>
      </c>
      <c r="AI27" s="196">
        <f t="shared" si="9"/>
        <v>1</v>
      </c>
      <c r="AJ27" s="198">
        <f t="shared" si="6"/>
        <v>0</v>
      </c>
      <c r="AL27" s="185" t="s">
        <v>324</v>
      </c>
      <c r="AM27" s="186">
        <v>87</v>
      </c>
      <c r="AN27" s="187">
        <v>89</v>
      </c>
      <c r="AO27" s="190">
        <v>0</v>
      </c>
      <c r="AP27" s="187">
        <v>0</v>
      </c>
      <c r="AQ27" s="187">
        <v>0</v>
      </c>
      <c r="AR27" s="189">
        <v>24</v>
      </c>
      <c r="AS27" s="196">
        <f t="shared" si="10"/>
        <v>0</v>
      </c>
      <c r="AT27" s="198" t="e">
        <f t="shared" si="7"/>
        <v>#DIV/0!</v>
      </c>
    </row>
    <row r="28" spans="1:46">
      <c r="A28">
        <v>96</v>
      </c>
      <c r="B28">
        <v>1</v>
      </c>
      <c r="C28" s="171">
        <v>0.25925925925925902</v>
      </c>
      <c r="D28" s="171">
        <v>0</v>
      </c>
      <c r="E28" s="172">
        <v>4619.7142857142799</v>
      </c>
      <c r="H28" s="185" t="s">
        <v>325</v>
      </c>
      <c r="I28" s="186">
        <v>48</v>
      </c>
      <c r="J28" s="187">
        <v>65</v>
      </c>
      <c r="K28" s="190">
        <v>1362.0697590248233</v>
      </c>
      <c r="L28" s="187">
        <v>0</v>
      </c>
      <c r="M28" s="187">
        <v>0</v>
      </c>
      <c r="N28" s="189">
        <v>69</v>
      </c>
      <c r="O28" s="196">
        <f t="shared" si="0"/>
        <v>189.98356191497896</v>
      </c>
      <c r="P28" s="198">
        <f t="shared" si="4"/>
        <v>6.5752882935469961E-4</v>
      </c>
      <c r="R28" s="185" t="s">
        <v>325</v>
      </c>
      <c r="S28" s="186">
        <v>62</v>
      </c>
      <c r="T28" s="187">
        <v>120</v>
      </c>
      <c r="U28" s="190">
        <v>53.499999999999993</v>
      </c>
      <c r="V28" s="187">
        <v>3</v>
      </c>
      <c r="W28" s="187">
        <v>0</v>
      </c>
      <c r="X28" s="189">
        <v>64</v>
      </c>
      <c r="Y28" s="196">
        <f t="shared" si="8"/>
        <v>3</v>
      </c>
      <c r="Z28" s="198">
        <f t="shared" si="5"/>
        <v>0</v>
      </c>
      <c r="AB28" s="185" t="s">
        <v>325</v>
      </c>
      <c r="AC28" s="186">
        <v>33</v>
      </c>
      <c r="AD28" s="187">
        <v>114</v>
      </c>
      <c r="AE28" s="190">
        <v>19.033333333333331</v>
      </c>
      <c r="AF28" s="187">
        <v>1</v>
      </c>
      <c r="AG28" s="187">
        <v>0</v>
      </c>
      <c r="AH28" s="189">
        <v>55</v>
      </c>
      <c r="AI28" s="196">
        <f t="shared" si="9"/>
        <v>1.3333333333333321</v>
      </c>
      <c r="AJ28" s="198">
        <f t="shared" si="6"/>
        <v>0.24999999999999933</v>
      </c>
      <c r="AL28" s="185" t="s">
        <v>325</v>
      </c>
      <c r="AM28" s="186">
        <v>1</v>
      </c>
      <c r="AN28" s="187">
        <v>87</v>
      </c>
      <c r="AO28" s="190">
        <v>0</v>
      </c>
      <c r="AP28" s="187">
        <v>22</v>
      </c>
      <c r="AQ28" s="187">
        <v>23</v>
      </c>
      <c r="AR28" s="189">
        <v>26</v>
      </c>
      <c r="AS28" s="196">
        <f t="shared" si="10"/>
        <v>0</v>
      </c>
      <c r="AT28" s="198" t="e">
        <f t="shared" si="7"/>
        <v>#DIV/0!</v>
      </c>
    </row>
    <row r="29" spans="1:46">
      <c r="A29">
        <v>97</v>
      </c>
      <c r="B29">
        <v>1</v>
      </c>
      <c r="C29" s="171">
        <v>0.407407407407407</v>
      </c>
      <c r="D29" s="171">
        <v>0.24324324324324301</v>
      </c>
      <c r="E29" s="172">
        <v>4980.95</v>
      </c>
      <c r="H29" s="185" t="s">
        <v>326</v>
      </c>
      <c r="I29" s="186">
        <v>93</v>
      </c>
      <c r="J29" s="187">
        <v>109</v>
      </c>
      <c r="K29" s="190">
        <v>1564.4200958755168</v>
      </c>
      <c r="L29" s="187">
        <v>0</v>
      </c>
      <c r="M29" s="187">
        <v>0</v>
      </c>
      <c r="N29" s="189">
        <v>54</v>
      </c>
      <c r="O29" s="196">
        <f t="shared" si="0"/>
        <v>202.35033685069357</v>
      </c>
      <c r="P29" s="198">
        <f t="shared" si="4"/>
        <v>6.1115662707493114E-2</v>
      </c>
      <c r="R29" s="185" t="s">
        <v>326</v>
      </c>
      <c r="S29" s="186">
        <v>13</v>
      </c>
      <c r="T29" s="187">
        <v>58</v>
      </c>
      <c r="U29" s="190">
        <v>56.666666666666657</v>
      </c>
      <c r="V29" s="187">
        <v>12</v>
      </c>
      <c r="W29" s="187">
        <v>0</v>
      </c>
      <c r="X29" s="189">
        <v>56</v>
      </c>
      <c r="Y29" s="196">
        <f t="shared" si="8"/>
        <v>3.1666666666666643</v>
      </c>
      <c r="Z29" s="198">
        <f t="shared" si="5"/>
        <v>5.263157894736771E-2</v>
      </c>
      <c r="AB29" s="185" t="s">
        <v>326</v>
      </c>
      <c r="AC29" s="186">
        <v>153</v>
      </c>
      <c r="AD29" s="187">
        <v>204</v>
      </c>
      <c r="AE29" s="190">
        <v>20.533333333333331</v>
      </c>
      <c r="AF29" s="187">
        <v>0</v>
      </c>
      <c r="AG29" s="187">
        <v>0</v>
      </c>
      <c r="AH29" s="189">
        <v>89</v>
      </c>
      <c r="AI29" s="196">
        <f t="shared" si="9"/>
        <v>1.5</v>
      </c>
      <c r="AJ29" s="198">
        <f t="shared" si="6"/>
        <v>0.1111111111111119</v>
      </c>
      <c r="AL29" s="185" t="s">
        <v>326</v>
      </c>
      <c r="AM29" s="186">
        <v>74</v>
      </c>
      <c r="AN29" s="187">
        <v>80</v>
      </c>
      <c r="AO29" s="190">
        <v>0</v>
      </c>
      <c r="AP29" s="187">
        <v>0</v>
      </c>
      <c r="AQ29" s="187">
        <v>0</v>
      </c>
      <c r="AR29" s="189">
        <v>26</v>
      </c>
      <c r="AS29" s="196">
        <f t="shared" ref="AS29:AS92" si="11">AO29-AO28</f>
        <v>0</v>
      </c>
      <c r="AT29" s="198" t="e">
        <f t="shared" si="7"/>
        <v>#DIV/0!</v>
      </c>
    </row>
    <row r="30" spans="1:46">
      <c r="A30">
        <v>98</v>
      </c>
      <c r="B30">
        <v>2</v>
      </c>
      <c r="C30" s="171">
        <v>0.48148148148148101</v>
      </c>
      <c r="D30" s="171">
        <v>0.62162162162162105</v>
      </c>
      <c r="E30" s="172">
        <v>18495.222222222201</v>
      </c>
      <c r="H30" s="185" t="s">
        <v>327</v>
      </c>
      <c r="I30" s="186">
        <v>8</v>
      </c>
      <c r="J30" s="187">
        <v>157</v>
      </c>
      <c r="K30" s="190">
        <v>1817.4125573839547</v>
      </c>
      <c r="L30" s="187">
        <v>0</v>
      </c>
      <c r="M30" s="187">
        <v>0</v>
      </c>
      <c r="N30" s="189">
        <v>79</v>
      </c>
      <c r="O30" s="196">
        <f t="shared" si="0"/>
        <v>252.99246150843783</v>
      </c>
      <c r="P30" s="198">
        <f t="shared" si="4"/>
        <v>0.2001724650442015</v>
      </c>
      <c r="R30" s="185" t="s">
        <v>327</v>
      </c>
      <c r="S30" s="186">
        <v>46</v>
      </c>
      <c r="T30" s="187">
        <v>125</v>
      </c>
      <c r="U30" s="190">
        <v>59.999999999999993</v>
      </c>
      <c r="V30" s="187">
        <v>0</v>
      </c>
      <c r="W30" s="187">
        <v>8</v>
      </c>
      <c r="X30" s="189">
        <v>40</v>
      </c>
      <c r="Y30" s="196">
        <f t="shared" si="8"/>
        <v>3.3333333333333357</v>
      </c>
      <c r="Z30" s="198">
        <f t="shared" si="5"/>
        <v>5.0000000000001384E-2</v>
      </c>
      <c r="AB30" s="185" t="s">
        <v>327</v>
      </c>
      <c r="AC30" s="186">
        <v>75</v>
      </c>
      <c r="AD30" s="187">
        <v>202</v>
      </c>
      <c r="AE30" s="190">
        <v>22.033333333333331</v>
      </c>
      <c r="AF30" s="187">
        <v>0</v>
      </c>
      <c r="AG30" s="187">
        <v>0</v>
      </c>
      <c r="AH30" s="189">
        <v>156</v>
      </c>
      <c r="AI30" s="196">
        <f t="shared" si="9"/>
        <v>1.5</v>
      </c>
      <c r="AJ30" s="198">
        <f t="shared" si="6"/>
        <v>0</v>
      </c>
      <c r="AL30" s="185" t="s">
        <v>327</v>
      </c>
      <c r="AM30" s="186">
        <v>1</v>
      </c>
      <c r="AN30" s="187">
        <v>74</v>
      </c>
      <c r="AO30" s="190">
        <v>0</v>
      </c>
      <c r="AP30" s="187">
        <v>24</v>
      </c>
      <c r="AQ30" s="187">
        <v>25</v>
      </c>
      <c r="AR30" s="189">
        <v>28</v>
      </c>
      <c r="AS30" s="196">
        <f t="shared" si="11"/>
        <v>0</v>
      </c>
      <c r="AT30" s="198" t="e">
        <f t="shared" si="7"/>
        <v>#DIV/0!</v>
      </c>
    </row>
    <row r="31" spans="1:46">
      <c r="A31">
        <v>99</v>
      </c>
      <c r="B31">
        <v>2</v>
      </c>
      <c r="C31" s="171">
        <v>0.51851851851851805</v>
      </c>
      <c r="D31" s="171">
        <v>0.62162162162162105</v>
      </c>
      <c r="E31" s="172">
        <v>39868.243243243203</v>
      </c>
      <c r="H31" s="185" t="s">
        <v>328</v>
      </c>
      <c r="I31" s="186">
        <v>72</v>
      </c>
      <c r="J31" s="187">
        <v>161</v>
      </c>
      <c r="K31" s="190">
        <v>2096.9406932052798</v>
      </c>
      <c r="L31" s="187">
        <v>0</v>
      </c>
      <c r="M31" s="187">
        <v>0</v>
      </c>
      <c r="N31" s="189">
        <v>55</v>
      </c>
      <c r="O31" s="196">
        <f t="shared" si="0"/>
        <v>279.52813582132512</v>
      </c>
      <c r="P31" s="198">
        <f t="shared" si="4"/>
        <v>9.4930244624279778E-2</v>
      </c>
      <c r="R31" s="185" t="s">
        <v>328</v>
      </c>
      <c r="S31" s="186">
        <v>123</v>
      </c>
      <c r="T31" s="187">
        <v>180</v>
      </c>
      <c r="U31" s="190">
        <v>63.499999999999993</v>
      </c>
      <c r="V31" s="187">
        <v>0</v>
      </c>
      <c r="W31" s="187">
        <v>0</v>
      </c>
      <c r="X31" s="189">
        <v>65</v>
      </c>
      <c r="Y31" s="196">
        <f t="shared" si="8"/>
        <v>3.5</v>
      </c>
      <c r="Z31" s="198">
        <f t="shared" si="5"/>
        <v>4.7619047619046943E-2</v>
      </c>
      <c r="AB31" s="185" t="s">
        <v>328</v>
      </c>
      <c r="AC31" s="186">
        <v>42</v>
      </c>
      <c r="AD31" s="187">
        <v>198</v>
      </c>
      <c r="AE31" s="190">
        <v>23.533333333333331</v>
      </c>
      <c r="AF31" s="187">
        <v>0</v>
      </c>
      <c r="AG31" s="187">
        <v>0</v>
      </c>
      <c r="AH31" s="189">
        <v>142</v>
      </c>
      <c r="AI31" s="196">
        <f t="shared" si="9"/>
        <v>1.5</v>
      </c>
      <c r="AJ31" s="198">
        <f t="shared" si="6"/>
        <v>0</v>
      </c>
      <c r="AL31" s="185" t="s">
        <v>328</v>
      </c>
      <c r="AM31" s="186">
        <v>70</v>
      </c>
      <c r="AN31" s="187">
        <v>73</v>
      </c>
      <c r="AO31" s="190">
        <v>0</v>
      </c>
      <c r="AP31" s="187">
        <v>0</v>
      </c>
      <c r="AQ31" s="187">
        <v>0</v>
      </c>
      <c r="AR31" s="189">
        <v>28</v>
      </c>
      <c r="AS31" s="196">
        <f t="shared" si="11"/>
        <v>0</v>
      </c>
      <c r="AT31" s="198" t="e">
        <f t="shared" si="7"/>
        <v>#DIV/0!</v>
      </c>
    </row>
    <row r="32" spans="1:46">
      <c r="A32">
        <v>100</v>
      </c>
      <c r="B32">
        <v>2</v>
      </c>
      <c r="C32" s="171">
        <v>0.62962962962962898</v>
      </c>
      <c r="D32" s="171">
        <v>0.40540540540540498</v>
      </c>
      <c r="E32" s="172">
        <v>21190.5</v>
      </c>
      <c r="H32" s="185" t="s">
        <v>329</v>
      </c>
      <c r="I32" s="186">
        <v>53</v>
      </c>
      <c r="J32" s="187">
        <v>110</v>
      </c>
      <c r="K32" s="190">
        <v>2385.9180201268064</v>
      </c>
      <c r="L32" s="187">
        <v>0</v>
      </c>
      <c r="M32" s="187">
        <v>0</v>
      </c>
      <c r="N32" s="189">
        <v>154</v>
      </c>
      <c r="O32" s="196">
        <f t="shared" si="0"/>
        <v>288.97732692152658</v>
      </c>
      <c r="P32" s="198">
        <f t="shared" si="4"/>
        <v>3.2698728308077407E-2</v>
      </c>
      <c r="R32" s="185" t="s">
        <v>329</v>
      </c>
      <c r="S32" s="186">
        <v>40</v>
      </c>
      <c r="T32" s="187">
        <v>149</v>
      </c>
      <c r="U32" s="190">
        <v>67</v>
      </c>
      <c r="V32" s="187">
        <v>0</v>
      </c>
      <c r="W32" s="187">
        <v>0</v>
      </c>
      <c r="X32" s="189">
        <v>42</v>
      </c>
      <c r="Y32" s="196">
        <f t="shared" si="8"/>
        <v>3.5000000000000071</v>
      </c>
      <c r="Z32" s="198">
        <f t="shared" si="5"/>
        <v>2.0301221021717108E-15</v>
      </c>
      <c r="AB32" s="185" t="s">
        <v>329</v>
      </c>
      <c r="AC32" s="186">
        <v>57</v>
      </c>
      <c r="AD32" s="187">
        <v>196</v>
      </c>
      <c r="AE32" s="190">
        <v>25.033333333333331</v>
      </c>
      <c r="AF32" s="187">
        <v>0</v>
      </c>
      <c r="AG32" s="187">
        <v>0</v>
      </c>
      <c r="AH32" s="189">
        <v>93</v>
      </c>
      <c r="AI32" s="196">
        <f t="shared" si="9"/>
        <v>1.5</v>
      </c>
      <c r="AJ32" s="198">
        <f t="shared" si="6"/>
        <v>0</v>
      </c>
      <c r="AL32" s="185" t="s">
        <v>329</v>
      </c>
      <c r="AM32" s="186">
        <v>1</v>
      </c>
      <c r="AN32" s="187">
        <v>70</v>
      </c>
      <c r="AO32" s="190">
        <v>0</v>
      </c>
      <c r="AP32" s="187">
        <v>26</v>
      </c>
      <c r="AQ32" s="187">
        <v>27</v>
      </c>
      <c r="AR32" s="189">
        <v>30</v>
      </c>
      <c r="AS32" s="196">
        <f t="shared" si="11"/>
        <v>0</v>
      </c>
      <c r="AT32" s="198" t="e">
        <f t="shared" si="7"/>
        <v>#DIV/0!</v>
      </c>
    </row>
    <row r="33" spans="1:46">
      <c r="A33">
        <v>101</v>
      </c>
      <c r="B33">
        <v>1</v>
      </c>
      <c r="C33" s="171">
        <v>0.22222222222222199</v>
      </c>
      <c r="D33" s="171">
        <v>0</v>
      </c>
      <c r="E33" s="172">
        <v>81448.5</v>
      </c>
      <c r="H33" s="185" t="s">
        <v>330</v>
      </c>
      <c r="I33" s="186">
        <v>41</v>
      </c>
      <c r="J33" s="187">
        <v>187</v>
      </c>
      <c r="K33" s="190">
        <v>2683.0784358446581</v>
      </c>
      <c r="L33" s="187">
        <v>0</v>
      </c>
      <c r="M33" s="187">
        <v>0</v>
      </c>
      <c r="N33" s="189">
        <v>63</v>
      </c>
      <c r="O33" s="196">
        <f t="shared" si="0"/>
        <v>297.16041571785172</v>
      </c>
      <c r="P33" s="198">
        <f t="shared" si="4"/>
        <v>2.753761390647275E-2</v>
      </c>
      <c r="R33" s="185" t="s">
        <v>330</v>
      </c>
      <c r="S33" s="186">
        <v>24</v>
      </c>
      <c r="T33" s="187">
        <v>110</v>
      </c>
      <c r="U33" s="190">
        <v>70.5</v>
      </c>
      <c r="V33" s="187">
        <v>17</v>
      </c>
      <c r="W33" s="187">
        <v>0</v>
      </c>
      <c r="X33" s="189">
        <v>61</v>
      </c>
      <c r="Y33" s="196">
        <f t="shared" si="8"/>
        <v>3.5</v>
      </c>
      <c r="Z33" s="198">
        <f t="shared" si="5"/>
        <v>-2.0301221021717147E-15</v>
      </c>
      <c r="AB33" s="185" t="s">
        <v>330</v>
      </c>
      <c r="AC33" s="186">
        <v>13</v>
      </c>
      <c r="AD33" s="187">
        <v>195</v>
      </c>
      <c r="AE33" s="190">
        <v>26.533333333333331</v>
      </c>
      <c r="AF33" s="187">
        <v>9</v>
      </c>
      <c r="AG33" s="187">
        <v>0</v>
      </c>
      <c r="AH33" s="189">
        <v>73</v>
      </c>
      <c r="AI33" s="196">
        <f t="shared" si="9"/>
        <v>1.5</v>
      </c>
      <c r="AJ33" s="198">
        <f t="shared" si="6"/>
        <v>0</v>
      </c>
      <c r="AL33" s="185" t="s">
        <v>330</v>
      </c>
      <c r="AM33" s="186">
        <v>62</v>
      </c>
      <c r="AN33" s="187">
        <v>68</v>
      </c>
      <c r="AO33" s="190">
        <v>0</v>
      </c>
      <c r="AP33" s="187">
        <v>0</v>
      </c>
      <c r="AQ33" s="187">
        <v>0</v>
      </c>
      <c r="AR33" s="189">
        <v>30</v>
      </c>
      <c r="AS33" s="196">
        <f t="shared" si="11"/>
        <v>0</v>
      </c>
      <c r="AT33" s="198" t="e">
        <f t="shared" si="7"/>
        <v>#DIV/0!</v>
      </c>
    </row>
    <row r="34" spans="1:46">
      <c r="A34">
        <v>103</v>
      </c>
      <c r="B34">
        <v>1</v>
      </c>
      <c r="C34" s="171">
        <v>0.44444444444444398</v>
      </c>
      <c r="D34" s="171">
        <v>0</v>
      </c>
      <c r="E34" s="172">
        <v>6214.25</v>
      </c>
      <c r="H34" s="185" t="s">
        <v>331</v>
      </c>
      <c r="I34" s="186">
        <v>50</v>
      </c>
      <c r="J34" s="187">
        <v>74</v>
      </c>
      <c r="K34" s="190">
        <v>2983.3710970058764</v>
      </c>
      <c r="L34" s="187">
        <v>12</v>
      </c>
      <c r="M34" s="187">
        <v>13</v>
      </c>
      <c r="N34" s="189">
        <v>94</v>
      </c>
      <c r="O34" s="196">
        <f t="shared" si="0"/>
        <v>300.29266116121835</v>
      </c>
      <c r="P34" s="198">
        <f t="shared" si="4"/>
        <v>1.0430642664573867E-2</v>
      </c>
      <c r="R34" s="185" t="s">
        <v>331</v>
      </c>
      <c r="S34" s="186">
        <v>60</v>
      </c>
      <c r="T34" s="187">
        <v>80</v>
      </c>
      <c r="U34" s="190">
        <v>74</v>
      </c>
      <c r="V34" s="187">
        <v>0</v>
      </c>
      <c r="W34" s="187">
        <v>0</v>
      </c>
      <c r="X34" s="189">
        <v>74</v>
      </c>
      <c r="Y34" s="196">
        <f t="shared" si="8"/>
        <v>3.5</v>
      </c>
      <c r="Z34" s="198">
        <f t="shared" si="5"/>
        <v>0</v>
      </c>
      <c r="AB34" s="185" t="s">
        <v>331</v>
      </c>
      <c r="AC34" s="186">
        <v>142</v>
      </c>
      <c r="AD34" s="187">
        <v>194</v>
      </c>
      <c r="AE34" s="190">
        <v>28.033333333333331</v>
      </c>
      <c r="AF34" s="187">
        <v>0</v>
      </c>
      <c r="AG34" s="187">
        <v>0</v>
      </c>
      <c r="AH34" s="189">
        <v>84</v>
      </c>
      <c r="AI34" s="196">
        <f t="shared" si="9"/>
        <v>1.5</v>
      </c>
      <c r="AJ34" s="198">
        <f t="shared" si="6"/>
        <v>0</v>
      </c>
      <c r="AL34" s="185" t="s">
        <v>331</v>
      </c>
      <c r="AM34" s="186">
        <v>1</v>
      </c>
      <c r="AN34" s="187">
        <v>62</v>
      </c>
      <c r="AO34" s="190">
        <v>0</v>
      </c>
      <c r="AP34" s="187">
        <v>28</v>
      </c>
      <c r="AQ34" s="187">
        <v>29</v>
      </c>
      <c r="AR34" s="189">
        <v>32</v>
      </c>
      <c r="AS34" s="196">
        <f t="shared" si="11"/>
        <v>0</v>
      </c>
      <c r="AT34" s="198" t="e">
        <f t="shared" si="7"/>
        <v>#DIV/0!</v>
      </c>
    </row>
    <row r="35" spans="1:46">
      <c r="A35">
        <v>104</v>
      </c>
      <c r="B35">
        <v>1</v>
      </c>
      <c r="C35" s="171">
        <v>0.407407407407407</v>
      </c>
      <c r="D35" s="171">
        <v>0.18918918918918901</v>
      </c>
      <c r="E35" s="172">
        <v>18597.277777777701</v>
      </c>
      <c r="H35" s="185" t="s">
        <v>332</v>
      </c>
      <c r="I35" s="186">
        <v>47</v>
      </c>
      <c r="J35" s="187">
        <v>129</v>
      </c>
      <c r="K35" s="190">
        <v>3289.8687993429262</v>
      </c>
      <c r="L35" s="187">
        <v>0</v>
      </c>
      <c r="M35" s="187">
        <v>0</v>
      </c>
      <c r="N35" s="189">
        <v>95</v>
      </c>
      <c r="O35" s="196">
        <f t="shared" si="0"/>
        <v>306.49770233704976</v>
      </c>
      <c r="P35" s="198">
        <f t="shared" si="4"/>
        <v>2.0244984313154309E-2</v>
      </c>
      <c r="R35" s="185" t="s">
        <v>332</v>
      </c>
      <c r="S35" s="186">
        <v>50</v>
      </c>
      <c r="T35" s="187">
        <v>70</v>
      </c>
      <c r="U35" s="190">
        <v>77.5</v>
      </c>
      <c r="V35" s="187">
        <v>0</v>
      </c>
      <c r="W35" s="187">
        <v>14</v>
      </c>
      <c r="X35" s="189">
        <v>44</v>
      </c>
      <c r="Y35" s="196">
        <f t="shared" si="8"/>
        <v>3.5</v>
      </c>
      <c r="Z35" s="198">
        <f t="shared" si="5"/>
        <v>0</v>
      </c>
      <c r="AB35" s="185" t="s">
        <v>332</v>
      </c>
      <c r="AC35" s="186">
        <v>141</v>
      </c>
      <c r="AD35" s="187">
        <v>188</v>
      </c>
      <c r="AE35" s="190">
        <v>29.533333333333331</v>
      </c>
      <c r="AF35" s="187">
        <v>0</v>
      </c>
      <c r="AG35" s="187">
        <v>0</v>
      </c>
      <c r="AH35" s="189">
        <v>114</v>
      </c>
      <c r="AI35" s="196">
        <f t="shared" si="9"/>
        <v>1.5</v>
      </c>
      <c r="AJ35" s="198">
        <f t="shared" si="6"/>
        <v>0</v>
      </c>
      <c r="AL35" s="185" t="s">
        <v>332</v>
      </c>
      <c r="AM35" s="186">
        <v>51</v>
      </c>
      <c r="AN35" s="187">
        <v>54</v>
      </c>
      <c r="AO35" s="190">
        <v>0</v>
      </c>
      <c r="AP35" s="187">
        <v>0</v>
      </c>
      <c r="AQ35" s="187">
        <v>0</v>
      </c>
      <c r="AR35" s="189">
        <v>32</v>
      </c>
      <c r="AS35" s="196">
        <f t="shared" si="11"/>
        <v>0</v>
      </c>
      <c r="AT35" s="198" t="e">
        <f t="shared" si="7"/>
        <v>#DIV/0!</v>
      </c>
    </row>
    <row r="36" spans="1:46">
      <c r="A36">
        <v>105</v>
      </c>
      <c r="B36">
        <v>2</v>
      </c>
      <c r="C36" s="171">
        <v>0.74074074074074003</v>
      </c>
      <c r="D36" s="171">
        <v>0.891891891891891</v>
      </c>
      <c r="E36" s="172">
        <v>13464.8301886792</v>
      </c>
      <c r="H36" s="185" t="s">
        <v>333</v>
      </c>
      <c r="I36" s="186">
        <v>27</v>
      </c>
      <c r="J36" s="187">
        <v>146</v>
      </c>
      <c r="K36" s="190">
        <v>3604.5664547826518</v>
      </c>
      <c r="L36" s="187">
        <v>0</v>
      </c>
      <c r="M36" s="187">
        <v>0</v>
      </c>
      <c r="N36" s="189">
        <v>84</v>
      </c>
      <c r="O36" s="196">
        <f t="shared" si="0"/>
        <v>314.69765543972562</v>
      </c>
      <c r="P36" s="198">
        <f t="shared" si="4"/>
        <v>2.605660690804355E-2</v>
      </c>
      <c r="R36" s="185" t="s">
        <v>333</v>
      </c>
      <c r="S36" s="186">
        <v>106</v>
      </c>
      <c r="T36" s="187">
        <v>109</v>
      </c>
      <c r="U36" s="190">
        <v>81.333333333333329</v>
      </c>
      <c r="V36" s="187">
        <v>0</v>
      </c>
      <c r="W36" s="187">
        <v>18</v>
      </c>
      <c r="X36" s="189">
        <v>62</v>
      </c>
      <c r="Y36" s="196">
        <f t="shared" si="8"/>
        <v>3.8333333333333286</v>
      </c>
      <c r="Z36" s="198">
        <f t="shared" si="5"/>
        <v>8.6956521739129308E-2</v>
      </c>
      <c r="AB36" s="185" t="s">
        <v>333</v>
      </c>
      <c r="AC36" s="186">
        <v>19</v>
      </c>
      <c r="AD36" s="187">
        <v>177</v>
      </c>
      <c r="AE36" s="190">
        <v>31.033333333333331</v>
      </c>
      <c r="AF36" s="187">
        <v>0</v>
      </c>
      <c r="AG36" s="187">
        <v>0</v>
      </c>
      <c r="AH36" s="189">
        <v>77</v>
      </c>
      <c r="AI36" s="196">
        <f t="shared" si="9"/>
        <v>1.5</v>
      </c>
      <c r="AJ36" s="198">
        <f t="shared" si="6"/>
        <v>0</v>
      </c>
      <c r="AL36" s="185" t="s">
        <v>333</v>
      </c>
      <c r="AM36" s="186">
        <v>1</v>
      </c>
      <c r="AN36" s="187">
        <v>51</v>
      </c>
      <c r="AO36" s="190">
        <v>0</v>
      </c>
      <c r="AP36" s="187">
        <v>30</v>
      </c>
      <c r="AQ36" s="187">
        <v>31</v>
      </c>
      <c r="AR36" s="189">
        <v>34</v>
      </c>
      <c r="AS36" s="196">
        <f t="shared" si="11"/>
        <v>0</v>
      </c>
      <c r="AT36" s="198" t="e">
        <f t="shared" si="7"/>
        <v>#DIV/0!</v>
      </c>
    </row>
    <row r="37" spans="1:46">
      <c r="A37">
        <v>106</v>
      </c>
      <c r="B37">
        <v>1</v>
      </c>
      <c r="C37" s="171">
        <v>0.25925925925925902</v>
      </c>
      <c r="D37" s="171">
        <v>0.135135135135135</v>
      </c>
      <c r="E37" s="172">
        <v>8374.5833333333303</v>
      </c>
      <c r="H37" s="185" t="s">
        <v>334</v>
      </c>
      <c r="I37" s="186">
        <v>128</v>
      </c>
      <c r="J37" s="187">
        <v>167</v>
      </c>
      <c r="K37" s="190">
        <v>3956.3242607863835</v>
      </c>
      <c r="L37" s="187">
        <v>0</v>
      </c>
      <c r="M37" s="187">
        <v>0</v>
      </c>
      <c r="N37" s="189">
        <v>87</v>
      </c>
      <c r="O37" s="196">
        <f t="shared" si="0"/>
        <v>351.75780600373173</v>
      </c>
      <c r="P37" s="198">
        <f t="shared" si="4"/>
        <v>0.10535700965684595</v>
      </c>
      <c r="R37" s="185" t="s">
        <v>334</v>
      </c>
      <c r="S37" s="186">
        <v>31</v>
      </c>
      <c r="T37" s="187">
        <v>51</v>
      </c>
      <c r="U37" s="190">
        <v>85.166666666666657</v>
      </c>
      <c r="V37" s="187">
        <v>5</v>
      </c>
      <c r="W37" s="187">
        <v>0</v>
      </c>
      <c r="X37" s="189">
        <v>75</v>
      </c>
      <c r="Y37" s="196">
        <f t="shared" si="8"/>
        <v>3.8333333333333286</v>
      </c>
      <c r="Z37" s="198">
        <f t="shared" si="5"/>
        <v>0</v>
      </c>
      <c r="AB37" s="185" t="s">
        <v>334</v>
      </c>
      <c r="AC37" s="186">
        <v>27</v>
      </c>
      <c r="AD37" s="187">
        <v>175</v>
      </c>
      <c r="AE37" s="190">
        <v>32.533333333333331</v>
      </c>
      <c r="AF37" s="187">
        <v>7</v>
      </c>
      <c r="AG37" s="187">
        <v>0</v>
      </c>
      <c r="AH37" s="189">
        <v>111</v>
      </c>
      <c r="AI37" s="196">
        <f t="shared" si="9"/>
        <v>1.5</v>
      </c>
      <c r="AJ37" s="198">
        <f t="shared" si="6"/>
        <v>0</v>
      </c>
      <c r="AL37" s="185" t="s">
        <v>334</v>
      </c>
      <c r="AM37" s="186">
        <v>46</v>
      </c>
      <c r="AN37" s="187">
        <v>50</v>
      </c>
      <c r="AO37" s="190">
        <v>0</v>
      </c>
      <c r="AP37" s="187">
        <v>0</v>
      </c>
      <c r="AQ37" s="187">
        <v>0</v>
      </c>
      <c r="AR37" s="189">
        <v>34</v>
      </c>
      <c r="AS37" s="196">
        <f t="shared" si="11"/>
        <v>0</v>
      </c>
      <c r="AT37" s="198" t="e">
        <f t="shared" si="7"/>
        <v>#DIV/0!</v>
      </c>
    </row>
    <row r="38" spans="1:46">
      <c r="A38">
        <v>111</v>
      </c>
      <c r="B38">
        <v>1</v>
      </c>
      <c r="C38" s="171">
        <v>0.66666666666666596</v>
      </c>
      <c r="D38" s="171">
        <v>0</v>
      </c>
      <c r="E38" s="172">
        <v>13060</v>
      </c>
      <c r="H38" s="185" t="s">
        <v>335</v>
      </c>
      <c r="I38" s="186">
        <v>77</v>
      </c>
      <c r="J38" s="187">
        <v>149</v>
      </c>
      <c r="K38" s="190">
        <v>4329.6306740844811</v>
      </c>
      <c r="L38" s="187">
        <v>0</v>
      </c>
      <c r="M38" s="187">
        <v>0</v>
      </c>
      <c r="N38" s="189">
        <v>122</v>
      </c>
      <c r="O38" s="196">
        <f t="shared" si="0"/>
        <v>373.3064132980976</v>
      </c>
      <c r="P38" s="198">
        <f t="shared" si="4"/>
        <v>5.7723646116839104E-2</v>
      </c>
      <c r="R38" s="185" t="s">
        <v>335</v>
      </c>
      <c r="S38" s="186">
        <v>39</v>
      </c>
      <c r="T38" s="187">
        <v>160</v>
      </c>
      <c r="U38" s="190">
        <v>89.166666666666657</v>
      </c>
      <c r="V38" s="187">
        <v>0</v>
      </c>
      <c r="W38" s="187">
        <v>0</v>
      </c>
      <c r="X38" s="189">
        <v>113</v>
      </c>
      <c r="Y38" s="196">
        <f t="shared" si="8"/>
        <v>4</v>
      </c>
      <c r="Z38" s="198">
        <f t="shared" si="5"/>
        <v>4.1666666666667851E-2</v>
      </c>
      <c r="AB38" s="185" t="s">
        <v>335</v>
      </c>
      <c r="AC38" s="186">
        <v>171</v>
      </c>
      <c r="AD38" s="187">
        <v>174</v>
      </c>
      <c r="AE38" s="190">
        <v>34.033333333333331</v>
      </c>
      <c r="AF38" s="187">
        <v>0</v>
      </c>
      <c r="AG38" s="187">
        <v>0</v>
      </c>
      <c r="AH38" s="189">
        <v>87</v>
      </c>
      <c r="AI38" s="196">
        <f t="shared" si="9"/>
        <v>1.5</v>
      </c>
      <c r="AJ38" s="198">
        <f t="shared" si="6"/>
        <v>0</v>
      </c>
      <c r="AL38" s="185" t="s">
        <v>335</v>
      </c>
      <c r="AM38" s="186">
        <v>1</v>
      </c>
      <c r="AN38" s="187">
        <v>46</v>
      </c>
      <c r="AO38" s="190">
        <v>0</v>
      </c>
      <c r="AP38" s="187">
        <v>32</v>
      </c>
      <c r="AQ38" s="187">
        <v>33</v>
      </c>
      <c r="AR38" s="189">
        <v>36</v>
      </c>
      <c r="AS38" s="196">
        <f t="shared" si="11"/>
        <v>0</v>
      </c>
      <c r="AT38" s="198" t="e">
        <f t="shared" si="7"/>
        <v>#DIV/0!</v>
      </c>
    </row>
    <row r="39" spans="1:46">
      <c r="A39">
        <v>113</v>
      </c>
      <c r="B39">
        <v>1</v>
      </c>
      <c r="C39" s="171">
        <v>0.25925925925925902</v>
      </c>
      <c r="D39" s="171">
        <v>5.4054054054054099E-2</v>
      </c>
      <c r="E39" s="172">
        <v>4024.1111111111099</v>
      </c>
      <c r="H39" s="185" t="s">
        <v>336</v>
      </c>
      <c r="I39" s="186">
        <v>12</v>
      </c>
      <c r="J39" s="187">
        <v>120</v>
      </c>
      <c r="K39" s="190">
        <v>4765.4528695709641</v>
      </c>
      <c r="L39" s="187">
        <v>0</v>
      </c>
      <c r="M39" s="187">
        <v>5</v>
      </c>
      <c r="N39" s="189">
        <v>115</v>
      </c>
      <c r="O39" s="196">
        <f t="shared" si="0"/>
        <v>435.822195486483</v>
      </c>
      <c r="P39" s="198">
        <f t="shared" si="4"/>
        <v>0.14344331894019915</v>
      </c>
      <c r="R39" s="185" t="s">
        <v>336</v>
      </c>
      <c r="S39" s="186">
        <v>78</v>
      </c>
      <c r="T39" s="187">
        <v>155</v>
      </c>
      <c r="U39" s="190">
        <v>93.166666666666657</v>
      </c>
      <c r="V39" s="187">
        <v>0</v>
      </c>
      <c r="W39" s="187">
        <v>0</v>
      </c>
      <c r="X39" s="189">
        <v>44</v>
      </c>
      <c r="Y39" s="196">
        <f t="shared" si="8"/>
        <v>4</v>
      </c>
      <c r="Z39" s="198">
        <f t="shared" si="5"/>
        <v>0</v>
      </c>
      <c r="AB39" s="185" t="s">
        <v>336</v>
      </c>
      <c r="AC39" s="186">
        <v>25</v>
      </c>
      <c r="AD39" s="187">
        <v>166</v>
      </c>
      <c r="AE39" s="190">
        <v>35.533333333333331</v>
      </c>
      <c r="AF39" s="187">
        <v>0</v>
      </c>
      <c r="AG39" s="187">
        <v>0</v>
      </c>
      <c r="AH39" s="189">
        <v>147</v>
      </c>
      <c r="AI39" s="196">
        <f t="shared" si="9"/>
        <v>1.5</v>
      </c>
      <c r="AJ39" s="198">
        <f t="shared" si="6"/>
        <v>0</v>
      </c>
      <c r="AL39" s="185" t="s">
        <v>336</v>
      </c>
      <c r="AM39" s="186">
        <v>38</v>
      </c>
      <c r="AN39" s="187">
        <v>43</v>
      </c>
      <c r="AO39" s="190">
        <v>0</v>
      </c>
      <c r="AP39" s="187">
        <v>0</v>
      </c>
      <c r="AQ39" s="187">
        <v>0</v>
      </c>
      <c r="AR39" s="189">
        <v>36</v>
      </c>
      <c r="AS39" s="196">
        <f t="shared" si="11"/>
        <v>0</v>
      </c>
      <c r="AT39" s="198" t="e">
        <f t="shared" si="7"/>
        <v>#DIV/0!</v>
      </c>
    </row>
    <row r="40" spans="1:46">
      <c r="A40">
        <v>115</v>
      </c>
      <c r="B40">
        <v>1</v>
      </c>
      <c r="C40" s="171">
        <v>0.55555555555555503</v>
      </c>
      <c r="D40" s="171">
        <v>0.35135135135135098</v>
      </c>
      <c r="E40" s="172">
        <v>23709.1785714285</v>
      </c>
      <c r="H40" s="185" t="s">
        <v>337</v>
      </c>
      <c r="I40" s="186">
        <v>69</v>
      </c>
      <c r="J40" s="187">
        <v>188</v>
      </c>
      <c r="K40" s="190">
        <v>5215.5779125318431</v>
      </c>
      <c r="L40" s="187">
        <v>0</v>
      </c>
      <c r="M40" s="187">
        <v>0</v>
      </c>
      <c r="N40" s="189">
        <v>61</v>
      </c>
      <c r="O40" s="196">
        <f t="shared" si="0"/>
        <v>450.125042960879</v>
      </c>
      <c r="P40" s="198">
        <f t="shared" si="4"/>
        <v>3.17752759995606E-2</v>
      </c>
      <c r="R40" s="185" t="s">
        <v>337</v>
      </c>
      <c r="S40" s="186">
        <v>16</v>
      </c>
      <c r="T40" s="187">
        <v>146</v>
      </c>
      <c r="U40" s="190">
        <v>97.166666666666657</v>
      </c>
      <c r="V40" s="187">
        <v>0</v>
      </c>
      <c r="W40" s="187">
        <v>0</v>
      </c>
      <c r="X40" s="189">
        <v>55</v>
      </c>
      <c r="Y40" s="196">
        <f t="shared" si="8"/>
        <v>4</v>
      </c>
      <c r="Z40" s="198">
        <f t="shared" si="5"/>
        <v>0</v>
      </c>
      <c r="AB40" s="185" t="s">
        <v>337</v>
      </c>
      <c r="AC40" s="186">
        <v>14</v>
      </c>
      <c r="AD40" s="187">
        <v>163</v>
      </c>
      <c r="AE40" s="190">
        <v>37.033333333333331</v>
      </c>
      <c r="AF40" s="187">
        <v>0</v>
      </c>
      <c r="AG40" s="187">
        <v>0</v>
      </c>
      <c r="AH40" s="189">
        <v>112</v>
      </c>
      <c r="AI40" s="196">
        <f t="shared" si="9"/>
        <v>1.5</v>
      </c>
      <c r="AJ40" s="198">
        <f t="shared" si="6"/>
        <v>0</v>
      </c>
      <c r="AL40" s="185" t="s">
        <v>337</v>
      </c>
      <c r="AM40" s="186">
        <v>1</v>
      </c>
      <c r="AN40" s="187">
        <v>38</v>
      </c>
      <c r="AO40" s="190">
        <v>0</v>
      </c>
      <c r="AP40" s="187">
        <v>34</v>
      </c>
      <c r="AQ40" s="187">
        <v>35</v>
      </c>
      <c r="AR40" s="189">
        <v>38</v>
      </c>
      <c r="AS40" s="196">
        <f t="shared" si="11"/>
        <v>0</v>
      </c>
      <c r="AT40" s="198" t="e">
        <f t="shared" si="7"/>
        <v>#DIV/0!</v>
      </c>
    </row>
    <row r="41" spans="1:46">
      <c r="A41">
        <v>120</v>
      </c>
      <c r="B41">
        <v>1</v>
      </c>
      <c r="C41" s="171">
        <v>0.296296296296296</v>
      </c>
      <c r="D41" s="171">
        <v>0</v>
      </c>
      <c r="E41" s="172">
        <v>13760.875</v>
      </c>
      <c r="H41" s="185" t="s">
        <v>338</v>
      </c>
      <c r="I41" s="186">
        <v>18</v>
      </c>
      <c r="J41" s="187">
        <v>154</v>
      </c>
      <c r="K41" s="190">
        <v>5718.8218978713467</v>
      </c>
      <c r="L41" s="187">
        <v>0</v>
      </c>
      <c r="M41" s="187">
        <v>0</v>
      </c>
      <c r="N41" s="189">
        <v>126</v>
      </c>
      <c r="O41" s="196">
        <f t="shared" si="0"/>
        <v>503.24398533950352</v>
      </c>
      <c r="P41" s="198">
        <f t="shared" si="4"/>
        <v>0.10555305960147519</v>
      </c>
      <c r="R41" s="185" t="s">
        <v>338</v>
      </c>
      <c r="S41" s="186">
        <v>3</v>
      </c>
      <c r="T41" s="187">
        <v>130</v>
      </c>
      <c r="U41" s="190">
        <v>101.16666666666666</v>
      </c>
      <c r="V41" s="187">
        <v>0</v>
      </c>
      <c r="W41" s="187">
        <v>0</v>
      </c>
      <c r="X41" s="189">
        <v>86</v>
      </c>
      <c r="Y41" s="196">
        <f t="shared" si="8"/>
        <v>4</v>
      </c>
      <c r="Z41" s="198">
        <f t="shared" si="5"/>
        <v>0</v>
      </c>
      <c r="AB41" s="185" t="s">
        <v>338</v>
      </c>
      <c r="AC41" s="186">
        <v>76</v>
      </c>
      <c r="AD41" s="187">
        <v>162</v>
      </c>
      <c r="AE41" s="190">
        <v>38.533333333333331</v>
      </c>
      <c r="AF41" s="187">
        <v>0</v>
      </c>
      <c r="AG41" s="187">
        <v>0</v>
      </c>
      <c r="AH41" s="189">
        <v>128</v>
      </c>
      <c r="AI41" s="196">
        <f t="shared" si="9"/>
        <v>1.5</v>
      </c>
      <c r="AJ41" s="198">
        <f t="shared" si="6"/>
        <v>0</v>
      </c>
      <c r="AL41" s="185" t="s">
        <v>338</v>
      </c>
      <c r="AM41" s="186">
        <v>31</v>
      </c>
      <c r="AN41" s="187">
        <v>35</v>
      </c>
      <c r="AO41" s="190">
        <v>0</v>
      </c>
      <c r="AP41" s="187">
        <v>0</v>
      </c>
      <c r="AQ41" s="187">
        <v>0</v>
      </c>
      <c r="AR41" s="189">
        <v>38</v>
      </c>
      <c r="AS41" s="196">
        <f t="shared" si="11"/>
        <v>0</v>
      </c>
      <c r="AT41" s="198" t="e">
        <f t="shared" si="7"/>
        <v>#DIV/0!</v>
      </c>
    </row>
    <row r="42" spans="1:46">
      <c r="A42">
        <v>121</v>
      </c>
      <c r="B42">
        <v>1</v>
      </c>
      <c r="C42" s="171">
        <v>0.44444444444444398</v>
      </c>
      <c r="D42" s="171">
        <v>0.18918918918918901</v>
      </c>
      <c r="E42" s="172">
        <v>28372.842105263098</v>
      </c>
      <c r="H42" s="185" t="s">
        <v>339</v>
      </c>
      <c r="I42" s="186">
        <v>78</v>
      </c>
      <c r="J42" s="187">
        <v>94</v>
      </c>
      <c r="K42" s="190">
        <v>6227.996143716402</v>
      </c>
      <c r="L42" s="187">
        <v>0</v>
      </c>
      <c r="M42" s="187">
        <v>0</v>
      </c>
      <c r="N42" s="189">
        <v>64</v>
      </c>
      <c r="O42" s="196">
        <f t="shared" si="0"/>
        <v>509.17424584505534</v>
      </c>
      <c r="P42" s="198">
        <f t="shared" si="4"/>
        <v>1.1646819441367478E-2</v>
      </c>
      <c r="R42" s="185" t="s">
        <v>339</v>
      </c>
      <c r="S42" s="186">
        <v>20</v>
      </c>
      <c r="T42" s="187">
        <v>88</v>
      </c>
      <c r="U42" s="190">
        <v>105.16666666666666</v>
      </c>
      <c r="V42" s="187">
        <v>0</v>
      </c>
      <c r="W42" s="187">
        <v>0</v>
      </c>
      <c r="X42" s="189">
        <v>81</v>
      </c>
      <c r="Y42" s="196">
        <f t="shared" si="8"/>
        <v>4</v>
      </c>
      <c r="Z42" s="198">
        <f t="shared" si="5"/>
        <v>0</v>
      </c>
      <c r="AB42" s="185" t="s">
        <v>339</v>
      </c>
      <c r="AC42" s="186">
        <v>39</v>
      </c>
      <c r="AD42" s="187">
        <v>160</v>
      </c>
      <c r="AE42" s="190">
        <v>40.033333333333331</v>
      </c>
      <c r="AF42" s="187">
        <v>8</v>
      </c>
      <c r="AG42" s="187">
        <v>0</v>
      </c>
      <c r="AH42" s="189">
        <v>57</v>
      </c>
      <c r="AI42" s="196">
        <f t="shared" si="9"/>
        <v>1.5</v>
      </c>
      <c r="AJ42" s="198">
        <f t="shared" si="6"/>
        <v>0</v>
      </c>
      <c r="AL42" s="185" t="s">
        <v>339</v>
      </c>
      <c r="AM42" s="186">
        <v>1</v>
      </c>
      <c r="AN42" s="187">
        <v>31</v>
      </c>
      <c r="AO42" s="190">
        <v>0</v>
      </c>
      <c r="AP42" s="187">
        <v>36</v>
      </c>
      <c r="AQ42" s="187">
        <v>37</v>
      </c>
      <c r="AR42" s="189">
        <v>40</v>
      </c>
      <c r="AS42" s="196">
        <f t="shared" si="11"/>
        <v>0</v>
      </c>
      <c r="AT42" s="198" t="e">
        <f t="shared" si="7"/>
        <v>#DIV/0!</v>
      </c>
    </row>
    <row r="43" spans="1:46">
      <c r="A43">
        <v>124</v>
      </c>
      <c r="B43">
        <v>1</v>
      </c>
      <c r="C43" s="171">
        <v>0.18518518518518501</v>
      </c>
      <c r="D43" s="171">
        <v>2.7027027027027001E-2</v>
      </c>
      <c r="E43" s="172">
        <v>14372.833333333299</v>
      </c>
      <c r="H43" s="185" t="s">
        <v>340</v>
      </c>
      <c r="I43" s="186">
        <v>3</v>
      </c>
      <c r="J43" s="187">
        <v>56</v>
      </c>
      <c r="K43" s="190">
        <v>6737.2684795035739</v>
      </c>
      <c r="L43" s="187">
        <v>0</v>
      </c>
      <c r="M43" s="187">
        <v>15</v>
      </c>
      <c r="N43" s="189">
        <v>118</v>
      </c>
      <c r="O43" s="196">
        <f t="shared" si="0"/>
        <v>509.27233578717187</v>
      </c>
      <c r="P43" s="198">
        <f t="shared" si="4"/>
        <v>1.9260803154546932E-4</v>
      </c>
      <c r="R43" s="185" t="s">
        <v>340</v>
      </c>
      <c r="S43" s="186">
        <v>35</v>
      </c>
      <c r="T43" s="187">
        <v>55</v>
      </c>
      <c r="U43" s="190">
        <v>109.33333333333333</v>
      </c>
      <c r="V43" s="187">
        <v>16</v>
      </c>
      <c r="W43" s="187">
        <v>0</v>
      </c>
      <c r="X43" s="189">
        <v>95</v>
      </c>
      <c r="Y43" s="196">
        <f t="shared" si="8"/>
        <v>4.1666666666666714</v>
      </c>
      <c r="Z43" s="198">
        <f t="shared" si="5"/>
        <v>4.000000000000109E-2</v>
      </c>
      <c r="AB43" s="185" t="s">
        <v>340</v>
      </c>
      <c r="AC43" s="186">
        <v>128</v>
      </c>
      <c r="AD43" s="187">
        <v>157</v>
      </c>
      <c r="AE43" s="190">
        <v>41.533333333333331</v>
      </c>
      <c r="AF43" s="187">
        <v>0</v>
      </c>
      <c r="AG43" s="187">
        <v>0</v>
      </c>
      <c r="AH43" s="189">
        <v>144</v>
      </c>
      <c r="AI43" s="196">
        <f t="shared" si="9"/>
        <v>1.5</v>
      </c>
      <c r="AJ43" s="198">
        <f t="shared" si="6"/>
        <v>0</v>
      </c>
      <c r="AL43" s="185" t="s">
        <v>340</v>
      </c>
      <c r="AM43" s="186">
        <v>25</v>
      </c>
      <c r="AN43" s="187">
        <v>30</v>
      </c>
      <c r="AO43" s="190">
        <v>0</v>
      </c>
      <c r="AP43" s="187">
        <v>0</v>
      </c>
      <c r="AQ43" s="187">
        <v>0</v>
      </c>
      <c r="AR43" s="189">
        <v>40</v>
      </c>
      <c r="AS43" s="196">
        <f t="shared" si="11"/>
        <v>0</v>
      </c>
      <c r="AT43" s="198" t="e">
        <f t="shared" si="7"/>
        <v>#DIV/0!</v>
      </c>
    </row>
    <row r="44" spans="1:46">
      <c r="A44">
        <v>126</v>
      </c>
      <c r="B44">
        <v>2</v>
      </c>
      <c r="C44" s="171">
        <v>0.592592592592592</v>
      </c>
      <c r="D44" s="171">
        <v>0.83783783783783705</v>
      </c>
      <c r="E44" s="172">
        <v>12753.936170212701</v>
      </c>
      <c r="H44" s="185" t="s">
        <v>341</v>
      </c>
      <c r="I44" s="186">
        <v>38</v>
      </c>
      <c r="J44" s="187">
        <v>168</v>
      </c>
      <c r="K44" s="190">
        <v>7284.5855187963898</v>
      </c>
      <c r="L44" s="187">
        <v>0</v>
      </c>
      <c r="M44" s="187">
        <v>0</v>
      </c>
      <c r="N44" s="189">
        <v>113</v>
      </c>
      <c r="O44" s="196">
        <f t="shared" si="0"/>
        <v>547.31703929281593</v>
      </c>
      <c r="P44" s="198">
        <f t="shared" si="4"/>
        <v>6.951127184858219E-2</v>
      </c>
      <c r="R44" s="185" t="s">
        <v>341</v>
      </c>
      <c r="S44" s="186">
        <v>7</v>
      </c>
      <c r="T44" s="187">
        <v>46</v>
      </c>
      <c r="U44" s="190">
        <v>113.5</v>
      </c>
      <c r="V44" s="187">
        <v>0</v>
      </c>
      <c r="W44" s="187">
        <v>26</v>
      </c>
      <c r="X44" s="189">
        <v>67</v>
      </c>
      <c r="Y44" s="196">
        <f t="shared" si="8"/>
        <v>4.1666666666666714</v>
      </c>
      <c r="Z44" s="198">
        <f t="shared" si="5"/>
        <v>0</v>
      </c>
      <c r="AB44" s="185" t="s">
        <v>341</v>
      </c>
      <c r="AC44" s="186">
        <v>85</v>
      </c>
      <c r="AD44" s="187">
        <v>154</v>
      </c>
      <c r="AE44" s="190">
        <v>43.033333333333331</v>
      </c>
      <c r="AF44" s="187">
        <v>0</v>
      </c>
      <c r="AG44" s="187">
        <v>0</v>
      </c>
      <c r="AH44" s="189">
        <v>58</v>
      </c>
      <c r="AI44" s="196">
        <f t="shared" si="9"/>
        <v>1.5</v>
      </c>
      <c r="AJ44" s="198">
        <f t="shared" si="6"/>
        <v>0</v>
      </c>
      <c r="AL44" s="185" t="s">
        <v>341</v>
      </c>
      <c r="AM44" s="186">
        <v>1</v>
      </c>
      <c r="AN44" s="187">
        <v>25</v>
      </c>
      <c r="AO44" s="190">
        <v>0</v>
      </c>
      <c r="AP44" s="187">
        <v>38</v>
      </c>
      <c r="AQ44" s="187">
        <v>39</v>
      </c>
      <c r="AR44" s="189">
        <v>42</v>
      </c>
      <c r="AS44" s="196">
        <f t="shared" si="11"/>
        <v>0</v>
      </c>
      <c r="AT44" s="198" t="e">
        <f t="shared" si="7"/>
        <v>#DIV/0!</v>
      </c>
    </row>
    <row r="45" spans="1:46">
      <c r="A45">
        <v>127</v>
      </c>
      <c r="B45">
        <v>2</v>
      </c>
      <c r="C45" s="171">
        <v>0.33333333333333298</v>
      </c>
      <c r="D45" s="171">
        <v>0.56756756756756699</v>
      </c>
      <c r="E45" s="172">
        <v>14775.8</v>
      </c>
      <c r="H45" s="185" t="s">
        <v>342</v>
      </c>
      <c r="I45" s="186">
        <v>25</v>
      </c>
      <c r="J45" s="187">
        <v>166</v>
      </c>
      <c r="K45" s="190">
        <v>7861.3725567082492</v>
      </c>
      <c r="L45" s="187">
        <v>0</v>
      </c>
      <c r="M45" s="187">
        <v>0</v>
      </c>
      <c r="N45" s="189">
        <v>138</v>
      </c>
      <c r="O45" s="196">
        <f t="shared" si="0"/>
        <v>576.78703791185944</v>
      </c>
      <c r="P45" s="198">
        <f t="shared" si="4"/>
        <v>5.1093378807078718E-2</v>
      </c>
      <c r="R45" s="185" t="s">
        <v>342</v>
      </c>
      <c r="S45" s="186">
        <v>1</v>
      </c>
      <c r="T45" s="187">
        <v>43</v>
      </c>
      <c r="U45" s="190">
        <v>117.66666666666667</v>
      </c>
      <c r="V45" s="187">
        <v>0</v>
      </c>
      <c r="W45" s="187">
        <v>15</v>
      </c>
      <c r="X45" s="189">
        <v>75</v>
      </c>
      <c r="Y45" s="196">
        <f t="shared" si="8"/>
        <v>4.1666666666666714</v>
      </c>
      <c r="Z45" s="198">
        <f t="shared" si="5"/>
        <v>0</v>
      </c>
      <c r="AB45" s="185" t="s">
        <v>342</v>
      </c>
      <c r="AC45" s="186">
        <v>124</v>
      </c>
      <c r="AD45" s="187">
        <v>149</v>
      </c>
      <c r="AE45" s="190">
        <v>44.533333333333331</v>
      </c>
      <c r="AF45" s="187">
        <v>0</v>
      </c>
      <c r="AG45" s="187">
        <v>0</v>
      </c>
      <c r="AH45" s="189">
        <v>91</v>
      </c>
      <c r="AI45" s="196">
        <f t="shared" si="9"/>
        <v>1.5</v>
      </c>
      <c r="AJ45" s="198">
        <f t="shared" si="6"/>
        <v>0</v>
      </c>
      <c r="AL45" s="185" t="s">
        <v>342</v>
      </c>
      <c r="AM45" s="186">
        <v>23</v>
      </c>
      <c r="AN45" s="187">
        <v>24</v>
      </c>
      <c r="AO45" s="190">
        <v>0</v>
      </c>
      <c r="AP45" s="187">
        <v>0</v>
      </c>
      <c r="AQ45" s="187">
        <v>0</v>
      </c>
      <c r="AR45" s="189">
        <v>42</v>
      </c>
      <c r="AS45" s="196">
        <f t="shared" si="11"/>
        <v>0</v>
      </c>
      <c r="AT45" s="198" t="e">
        <f t="shared" si="7"/>
        <v>#DIV/0!</v>
      </c>
    </row>
    <row r="46" spans="1:46">
      <c r="A46">
        <v>128</v>
      </c>
      <c r="B46">
        <v>1</v>
      </c>
      <c r="C46" s="171">
        <v>0.37037037037037002</v>
      </c>
      <c r="D46" s="171">
        <v>0</v>
      </c>
      <c r="E46" s="172">
        <v>26705.4</v>
      </c>
      <c r="H46" s="185" t="s">
        <v>343</v>
      </c>
      <c r="I46" s="186">
        <v>36</v>
      </c>
      <c r="J46" s="187">
        <v>57</v>
      </c>
      <c r="K46" s="190">
        <v>8441.1083276543031</v>
      </c>
      <c r="L46" s="187">
        <v>6</v>
      </c>
      <c r="M46" s="187">
        <v>0</v>
      </c>
      <c r="N46" s="189">
        <v>134</v>
      </c>
      <c r="O46" s="196">
        <f t="shared" si="0"/>
        <v>579.73577094605389</v>
      </c>
      <c r="P46" s="198">
        <f t="shared" si="4"/>
        <v>5.0863396429419831E-3</v>
      </c>
      <c r="R46" s="185" t="s">
        <v>343</v>
      </c>
      <c r="S46" s="186">
        <v>40</v>
      </c>
      <c r="T46" s="187">
        <v>54</v>
      </c>
      <c r="U46" s="190">
        <v>121.91666666666667</v>
      </c>
      <c r="V46" s="187">
        <v>28</v>
      </c>
      <c r="W46" s="187">
        <v>10</v>
      </c>
      <c r="X46" s="189">
        <v>88</v>
      </c>
      <c r="Y46" s="196">
        <f t="shared" si="8"/>
        <v>4.25</v>
      </c>
      <c r="Z46" s="198">
        <f t="shared" si="5"/>
        <v>1.9607843137253788E-2</v>
      </c>
      <c r="AB46" s="185" t="s">
        <v>343</v>
      </c>
      <c r="AC46" s="186">
        <v>54</v>
      </c>
      <c r="AD46" s="187">
        <v>145</v>
      </c>
      <c r="AE46" s="190">
        <v>46.033333333333331</v>
      </c>
      <c r="AF46" s="187">
        <v>0</v>
      </c>
      <c r="AG46" s="187">
        <v>0</v>
      </c>
      <c r="AH46" s="189">
        <v>128</v>
      </c>
      <c r="AI46" s="196">
        <f t="shared" si="9"/>
        <v>1.5</v>
      </c>
      <c r="AJ46" s="198">
        <f t="shared" si="6"/>
        <v>0</v>
      </c>
      <c r="AL46" s="185" t="s">
        <v>343</v>
      </c>
      <c r="AM46" s="186">
        <v>1</v>
      </c>
      <c r="AN46" s="187">
        <v>23</v>
      </c>
      <c r="AO46" s="190">
        <v>0</v>
      </c>
      <c r="AP46" s="187">
        <v>40</v>
      </c>
      <c r="AQ46" s="187">
        <v>41</v>
      </c>
      <c r="AR46" s="189">
        <v>43</v>
      </c>
      <c r="AS46" s="196">
        <f t="shared" si="11"/>
        <v>0</v>
      </c>
      <c r="AT46" s="198" t="e">
        <f t="shared" si="7"/>
        <v>#DIV/0!</v>
      </c>
    </row>
    <row r="47" spans="1:46">
      <c r="A47">
        <v>130</v>
      </c>
      <c r="B47">
        <v>1</v>
      </c>
      <c r="C47" s="171">
        <v>0.37037037037037002</v>
      </c>
      <c r="D47" s="171">
        <v>0.162162162162162</v>
      </c>
      <c r="E47" s="172">
        <v>25252.875</v>
      </c>
      <c r="H47" s="185" t="s">
        <v>344</v>
      </c>
      <c r="I47" s="186">
        <v>86</v>
      </c>
      <c r="J47" s="187">
        <v>131</v>
      </c>
      <c r="K47" s="190">
        <v>9025.1127318138679</v>
      </c>
      <c r="L47" s="187">
        <v>22</v>
      </c>
      <c r="M47" s="187">
        <v>0</v>
      </c>
      <c r="N47" s="189">
        <v>132</v>
      </c>
      <c r="O47" s="196">
        <f t="shared" si="0"/>
        <v>584.00440415956473</v>
      </c>
      <c r="P47" s="198">
        <f t="shared" si="4"/>
        <v>7.309248326052932E-3</v>
      </c>
      <c r="R47" s="185" t="s">
        <v>344</v>
      </c>
      <c r="S47" s="186">
        <v>115</v>
      </c>
      <c r="T47" s="187">
        <v>135</v>
      </c>
      <c r="U47" s="190">
        <v>126.25</v>
      </c>
      <c r="V47" s="187">
        <v>19</v>
      </c>
      <c r="W47" s="187">
        <v>0</v>
      </c>
      <c r="X47" s="189">
        <v>131</v>
      </c>
      <c r="Y47" s="196">
        <f t="shared" si="8"/>
        <v>4.3333333333333286</v>
      </c>
      <c r="Z47" s="198">
        <f t="shared" si="5"/>
        <v>1.923076923076816E-2</v>
      </c>
      <c r="AB47" s="185" t="s">
        <v>344</v>
      </c>
      <c r="AC47" s="186">
        <v>60</v>
      </c>
      <c r="AD47" s="187">
        <v>127</v>
      </c>
      <c r="AE47" s="190">
        <v>47.533333333333331</v>
      </c>
      <c r="AF47" s="187">
        <v>0</v>
      </c>
      <c r="AG47" s="187">
        <v>0</v>
      </c>
      <c r="AH47" s="189">
        <v>115</v>
      </c>
      <c r="AI47" s="196">
        <f t="shared" si="9"/>
        <v>1.5</v>
      </c>
      <c r="AJ47" s="198">
        <f t="shared" si="6"/>
        <v>0</v>
      </c>
      <c r="AL47" s="185" t="s">
        <v>344</v>
      </c>
      <c r="AM47" s="186">
        <v>1</v>
      </c>
      <c r="AN47" s="187">
        <v>13</v>
      </c>
      <c r="AO47" s="190">
        <v>0</v>
      </c>
      <c r="AP47" s="187">
        <v>42</v>
      </c>
      <c r="AQ47" s="187">
        <v>0</v>
      </c>
      <c r="AR47" s="189">
        <v>53</v>
      </c>
      <c r="AS47" s="196">
        <f t="shared" si="11"/>
        <v>0</v>
      </c>
      <c r="AT47" s="198" t="e">
        <f t="shared" si="7"/>
        <v>#DIV/0!</v>
      </c>
    </row>
    <row r="48" spans="1:46">
      <c r="A48">
        <v>131</v>
      </c>
      <c r="B48">
        <v>1</v>
      </c>
      <c r="C48" s="171">
        <v>0.25925925925925902</v>
      </c>
      <c r="D48" s="171">
        <v>0.135135135135135</v>
      </c>
      <c r="E48" s="172">
        <v>15229.666666666601</v>
      </c>
      <c r="H48" s="185" t="s">
        <v>345</v>
      </c>
      <c r="I48" s="186">
        <v>45</v>
      </c>
      <c r="J48" s="187">
        <v>145</v>
      </c>
      <c r="K48" s="190">
        <v>9766.2387829150193</v>
      </c>
      <c r="L48" s="187">
        <v>0</v>
      </c>
      <c r="M48" s="187">
        <v>0</v>
      </c>
      <c r="N48" s="189">
        <v>90</v>
      </c>
      <c r="O48" s="196">
        <f t="shared" si="0"/>
        <v>741.12605110115146</v>
      </c>
      <c r="P48" s="198">
        <f t="shared" si="4"/>
        <v>0.2120039454936691</v>
      </c>
      <c r="R48" s="185" t="s">
        <v>345</v>
      </c>
      <c r="S48" s="186">
        <v>50</v>
      </c>
      <c r="T48" s="187">
        <v>78</v>
      </c>
      <c r="U48" s="190">
        <v>130.65</v>
      </c>
      <c r="V48" s="187">
        <v>31</v>
      </c>
      <c r="W48" s="187">
        <v>35</v>
      </c>
      <c r="X48" s="189">
        <v>96</v>
      </c>
      <c r="Y48" s="196">
        <f t="shared" si="8"/>
        <v>4.4000000000000057</v>
      </c>
      <c r="Z48" s="198">
        <f t="shared" si="5"/>
        <v>1.5151515151517501E-2</v>
      </c>
      <c r="AB48" s="185" t="s">
        <v>345</v>
      </c>
      <c r="AC48" s="186">
        <v>6</v>
      </c>
      <c r="AD48" s="187">
        <v>126</v>
      </c>
      <c r="AE48" s="190">
        <v>49.033333333333331</v>
      </c>
      <c r="AF48" s="187">
        <v>0</v>
      </c>
      <c r="AG48" s="187">
        <v>0</v>
      </c>
      <c r="AH48" s="189">
        <v>78</v>
      </c>
      <c r="AI48" s="196">
        <f t="shared" si="9"/>
        <v>1.5</v>
      </c>
      <c r="AJ48" s="198">
        <f t="shared" si="6"/>
        <v>0</v>
      </c>
      <c r="AL48" s="185" t="s">
        <v>345</v>
      </c>
      <c r="AM48" s="186">
        <v>58</v>
      </c>
      <c r="AN48" s="187">
        <v>155</v>
      </c>
      <c r="AO48" s="188">
        <v>0.5</v>
      </c>
      <c r="AP48" s="187">
        <v>0</v>
      </c>
      <c r="AQ48" s="187">
        <v>0</v>
      </c>
      <c r="AR48" s="189">
        <v>68</v>
      </c>
      <c r="AS48" s="196">
        <f t="shared" si="11"/>
        <v>0.5</v>
      </c>
      <c r="AT48" s="198">
        <f t="shared" si="7"/>
        <v>1</v>
      </c>
    </row>
    <row r="49" spans="1:46">
      <c r="A49">
        <v>132</v>
      </c>
      <c r="B49">
        <v>1</v>
      </c>
      <c r="C49" s="171">
        <v>0.62962962962962898</v>
      </c>
      <c r="D49" s="171">
        <v>0</v>
      </c>
      <c r="E49" s="172">
        <v>12532.2352941176</v>
      </c>
      <c r="H49" s="185" t="s">
        <v>346</v>
      </c>
      <c r="I49" s="186">
        <v>33</v>
      </c>
      <c r="J49" s="187">
        <v>55</v>
      </c>
      <c r="K49" s="190">
        <v>10510.829939657377</v>
      </c>
      <c r="L49" s="187">
        <v>0</v>
      </c>
      <c r="M49" s="187">
        <v>0</v>
      </c>
      <c r="N49" s="189">
        <v>110</v>
      </c>
      <c r="O49" s="196">
        <f t="shared" si="0"/>
        <v>744.59115674235727</v>
      </c>
      <c r="P49" s="198">
        <f t="shared" si="4"/>
        <v>4.6537023839578074E-3</v>
      </c>
      <c r="R49" s="185" t="s">
        <v>346</v>
      </c>
      <c r="S49" s="186">
        <v>52</v>
      </c>
      <c r="T49" s="187">
        <v>196</v>
      </c>
      <c r="U49" s="190">
        <v>135.15</v>
      </c>
      <c r="V49" s="187">
        <v>0</v>
      </c>
      <c r="W49" s="187">
        <v>0</v>
      </c>
      <c r="X49" s="189">
        <v>110</v>
      </c>
      <c r="Y49" s="196">
        <f t="shared" si="8"/>
        <v>4.5</v>
      </c>
      <c r="Z49" s="198">
        <f t="shared" si="5"/>
        <v>2.222222222222096E-2</v>
      </c>
      <c r="AB49" s="185" t="s">
        <v>346</v>
      </c>
      <c r="AC49" s="186">
        <v>22</v>
      </c>
      <c r="AD49" s="187">
        <v>121</v>
      </c>
      <c r="AE49" s="190">
        <v>50.533333333333331</v>
      </c>
      <c r="AF49" s="187">
        <v>0</v>
      </c>
      <c r="AG49" s="187">
        <v>0</v>
      </c>
      <c r="AH49" s="189">
        <v>100</v>
      </c>
      <c r="AI49" s="196">
        <f t="shared" si="9"/>
        <v>1.5</v>
      </c>
      <c r="AJ49" s="198">
        <f t="shared" si="6"/>
        <v>0</v>
      </c>
      <c r="AL49" s="185" t="s">
        <v>346</v>
      </c>
      <c r="AM49" s="186">
        <v>2</v>
      </c>
      <c r="AN49" s="187">
        <v>141</v>
      </c>
      <c r="AO49" s="190">
        <v>1</v>
      </c>
      <c r="AP49" s="187">
        <v>0</v>
      </c>
      <c r="AQ49" s="187">
        <v>0</v>
      </c>
      <c r="AR49" s="189">
        <v>52</v>
      </c>
      <c r="AS49" s="196">
        <f t="shared" si="11"/>
        <v>0.5</v>
      </c>
      <c r="AT49" s="198">
        <f t="shared" si="7"/>
        <v>0</v>
      </c>
    </row>
    <row r="50" spans="1:46">
      <c r="A50">
        <v>134</v>
      </c>
      <c r="B50">
        <v>1</v>
      </c>
      <c r="C50" s="171">
        <v>0.18518518518518501</v>
      </c>
      <c r="D50" s="171">
        <v>5.4054054054054099E-2</v>
      </c>
      <c r="E50" s="172">
        <v>4319.1428571428496</v>
      </c>
      <c r="H50" s="185" t="s">
        <v>347</v>
      </c>
      <c r="I50" s="186">
        <v>10</v>
      </c>
      <c r="J50" s="187">
        <v>140</v>
      </c>
      <c r="K50" s="190">
        <v>11267.994728925867</v>
      </c>
      <c r="L50" s="187">
        <v>0</v>
      </c>
      <c r="M50" s="187">
        <v>0</v>
      </c>
      <c r="N50" s="189">
        <v>78</v>
      </c>
      <c r="O50" s="196">
        <f t="shared" si="0"/>
        <v>757.16478926849049</v>
      </c>
      <c r="P50" s="198">
        <f t="shared" si="4"/>
        <v>1.6606203437273964E-2</v>
      </c>
      <c r="R50" s="185" t="s">
        <v>347</v>
      </c>
      <c r="S50" s="186">
        <v>101</v>
      </c>
      <c r="T50" s="187">
        <v>191</v>
      </c>
      <c r="U50" s="190">
        <v>139.65</v>
      </c>
      <c r="V50" s="187">
        <v>0</v>
      </c>
      <c r="W50" s="187">
        <v>0</v>
      </c>
      <c r="X50" s="189">
        <v>85</v>
      </c>
      <c r="Y50" s="196">
        <f t="shared" si="8"/>
        <v>4.5</v>
      </c>
      <c r="Z50" s="198">
        <f t="shared" si="5"/>
        <v>0</v>
      </c>
      <c r="AB50" s="185" t="s">
        <v>347</v>
      </c>
      <c r="AC50" s="186">
        <v>117</v>
      </c>
      <c r="AD50" s="187">
        <v>120</v>
      </c>
      <c r="AE50" s="190">
        <v>52.033333333333331</v>
      </c>
      <c r="AF50" s="187">
        <v>0</v>
      </c>
      <c r="AG50" s="187">
        <v>0</v>
      </c>
      <c r="AH50" s="189">
        <v>76</v>
      </c>
      <c r="AI50" s="196">
        <f t="shared" si="9"/>
        <v>1.5</v>
      </c>
      <c r="AJ50" s="198">
        <f t="shared" si="6"/>
        <v>0</v>
      </c>
      <c r="AL50" s="185" t="s">
        <v>347</v>
      </c>
      <c r="AM50" s="186">
        <v>83</v>
      </c>
      <c r="AN50" s="187">
        <v>139</v>
      </c>
      <c r="AO50" s="190">
        <v>1.5</v>
      </c>
      <c r="AP50" s="187">
        <v>0</v>
      </c>
      <c r="AQ50" s="187">
        <v>0</v>
      </c>
      <c r="AR50" s="189">
        <v>116</v>
      </c>
      <c r="AS50" s="196">
        <f t="shared" si="11"/>
        <v>0.5</v>
      </c>
      <c r="AT50" s="198">
        <f t="shared" si="7"/>
        <v>0</v>
      </c>
    </row>
    <row r="51" spans="1:46">
      <c r="A51">
        <v>135</v>
      </c>
      <c r="B51">
        <v>1</v>
      </c>
      <c r="C51" s="171">
        <v>0.44444444444444398</v>
      </c>
      <c r="D51" s="171">
        <v>0.27027027027027001</v>
      </c>
      <c r="E51" s="172">
        <v>12994.727272727199</v>
      </c>
      <c r="H51" s="185" t="s">
        <v>348</v>
      </c>
      <c r="I51" s="186">
        <v>4</v>
      </c>
      <c r="J51" s="187">
        <v>66</v>
      </c>
      <c r="K51" s="190">
        <v>12058.313760573505</v>
      </c>
      <c r="L51" s="187">
        <v>0</v>
      </c>
      <c r="M51" s="187">
        <v>0</v>
      </c>
      <c r="N51" s="189">
        <v>87</v>
      </c>
      <c r="O51" s="196">
        <f t="shared" si="0"/>
        <v>790.31903164763753</v>
      </c>
      <c r="P51" s="198">
        <f t="shared" si="4"/>
        <v>4.1950454248871991E-2</v>
      </c>
      <c r="R51" s="185" t="s">
        <v>348</v>
      </c>
      <c r="S51" s="186">
        <v>170</v>
      </c>
      <c r="T51" s="187">
        <v>190</v>
      </c>
      <c r="U51" s="190">
        <v>144.15</v>
      </c>
      <c r="V51" s="187">
        <v>0</v>
      </c>
      <c r="W51" s="187">
        <v>0</v>
      </c>
      <c r="X51" s="189">
        <v>86</v>
      </c>
      <c r="Y51" s="196">
        <f t="shared" si="8"/>
        <v>4.5</v>
      </c>
      <c r="Z51" s="198">
        <f t="shared" si="5"/>
        <v>0</v>
      </c>
      <c r="AB51" s="185" t="s">
        <v>348</v>
      </c>
      <c r="AC51" s="186">
        <v>32</v>
      </c>
      <c r="AD51" s="187">
        <v>106</v>
      </c>
      <c r="AE51" s="190">
        <v>53.533333333333331</v>
      </c>
      <c r="AF51" s="187">
        <v>0</v>
      </c>
      <c r="AG51" s="187">
        <v>0</v>
      </c>
      <c r="AH51" s="189">
        <v>85</v>
      </c>
      <c r="AI51" s="196">
        <f t="shared" si="9"/>
        <v>1.5</v>
      </c>
      <c r="AJ51" s="198">
        <f t="shared" si="6"/>
        <v>0</v>
      </c>
      <c r="AL51" s="185" t="s">
        <v>348</v>
      </c>
      <c r="AM51" s="186">
        <v>36</v>
      </c>
      <c r="AN51" s="187">
        <v>117</v>
      </c>
      <c r="AO51" s="190">
        <v>2</v>
      </c>
      <c r="AP51" s="187">
        <v>0</v>
      </c>
      <c r="AQ51" s="187">
        <v>0</v>
      </c>
      <c r="AR51" s="189">
        <v>51</v>
      </c>
      <c r="AS51" s="196">
        <f t="shared" si="11"/>
        <v>0.5</v>
      </c>
      <c r="AT51" s="198">
        <f t="shared" si="7"/>
        <v>0</v>
      </c>
    </row>
    <row r="52" spans="1:46">
      <c r="A52">
        <v>136</v>
      </c>
      <c r="B52">
        <v>1</v>
      </c>
      <c r="C52" s="171">
        <v>0.296296296296296</v>
      </c>
      <c r="D52" s="171">
        <v>0.18918918918918901</v>
      </c>
      <c r="E52" s="172">
        <v>44528.6</v>
      </c>
      <c r="H52" s="185" t="s">
        <v>349</v>
      </c>
      <c r="I52" s="186">
        <v>105</v>
      </c>
      <c r="J52" s="187">
        <v>165</v>
      </c>
      <c r="K52" s="190">
        <v>12940.33308169643</v>
      </c>
      <c r="L52" s="187">
        <v>0</v>
      </c>
      <c r="M52" s="187">
        <v>0</v>
      </c>
      <c r="N52" s="189">
        <v>97</v>
      </c>
      <c r="O52" s="196">
        <f t="shared" si="0"/>
        <v>882.01932112292525</v>
      </c>
      <c r="P52" s="198">
        <f t="shared" si="4"/>
        <v>0.10396630468201233</v>
      </c>
      <c r="R52" s="185" t="s">
        <v>349</v>
      </c>
      <c r="S52" s="186">
        <v>114</v>
      </c>
      <c r="T52" s="187">
        <v>186</v>
      </c>
      <c r="U52" s="190">
        <v>148.65</v>
      </c>
      <c r="V52" s="187">
        <v>0</v>
      </c>
      <c r="W52" s="187">
        <v>0</v>
      </c>
      <c r="X52" s="189">
        <v>112</v>
      </c>
      <c r="Y52" s="196">
        <f t="shared" si="8"/>
        <v>4.5</v>
      </c>
      <c r="Z52" s="198">
        <f t="shared" si="5"/>
        <v>0</v>
      </c>
      <c r="AB52" s="185" t="s">
        <v>349</v>
      </c>
      <c r="AC52" s="186">
        <v>88</v>
      </c>
      <c r="AD52" s="187">
        <v>102</v>
      </c>
      <c r="AE52" s="190">
        <v>55.033333333333331</v>
      </c>
      <c r="AF52" s="187">
        <v>0</v>
      </c>
      <c r="AG52" s="187">
        <v>0</v>
      </c>
      <c r="AH52" s="189">
        <v>98</v>
      </c>
      <c r="AI52" s="196">
        <f t="shared" si="9"/>
        <v>1.5</v>
      </c>
      <c r="AJ52" s="198">
        <f t="shared" si="6"/>
        <v>0</v>
      </c>
      <c r="AL52" s="185" t="s">
        <v>349</v>
      </c>
      <c r="AM52" s="186">
        <v>67</v>
      </c>
      <c r="AN52" s="187">
        <v>115</v>
      </c>
      <c r="AO52" s="190">
        <v>2.5</v>
      </c>
      <c r="AP52" s="187">
        <v>0</v>
      </c>
      <c r="AQ52" s="187">
        <v>0</v>
      </c>
      <c r="AR52" s="189">
        <v>63</v>
      </c>
      <c r="AS52" s="196">
        <f t="shared" si="11"/>
        <v>0.5</v>
      </c>
      <c r="AT52" s="198">
        <f t="shared" si="7"/>
        <v>0</v>
      </c>
    </row>
    <row r="53" spans="1:46">
      <c r="A53">
        <v>138</v>
      </c>
      <c r="B53">
        <v>1</v>
      </c>
      <c r="C53" s="171">
        <v>0.55555555555555503</v>
      </c>
      <c r="D53" s="171">
        <v>0</v>
      </c>
      <c r="E53" s="172">
        <v>13912.9333333333</v>
      </c>
      <c r="H53" s="185" t="s">
        <v>350</v>
      </c>
      <c r="I53" s="186">
        <v>21</v>
      </c>
      <c r="J53" s="187">
        <v>99</v>
      </c>
      <c r="K53" s="190">
        <v>13874.675798977356</v>
      </c>
      <c r="L53" s="187">
        <v>0</v>
      </c>
      <c r="M53" s="187">
        <v>0</v>
      </c>
      <c r="N53" s="189">
        <v>99</v>
      </c>
      <c r="O53" s="196">
        <f t="shared" si="0"/>
        <v>934.34271728092608</v>
      </c>
      <c r="P53" s="198">
        <f t="shared" si="4"/>
        <v>5.6000218324887857E-2</v>
      </c>
      <c r="R53" s="185" t="s">
        <v>350</v>
      </c>
      <c r="S53" s="186">
        <v>18</v>
      </c>
      <c r="T53" s="187">
        <v>154</v>
      </c>
      <c r="U53" s="190">
        <v>153.15</v>
      </c>
      <c r="V53" s="187">
        <v>0</v>
      </c>
      <c r="W53" s="187">
        <v>0</v>
      </c>
      <c r="X53" s="189">
        <v>82</v>
      </c>
      <c r="Y53" s="196">
        <f t="shared" si="8"/>
        <v>4.5</v>
      </c>
      <c r="Z53" s="198">
        <f t="shared" si="5"/>
        <v>0</v>
      </c>
      <c r="AB53" s="185" t="s">
        <v>350</v>
      </c>
      <c r="AC53" s="186">
        <v>55</v>
      </c>
      <c r="AD53" s="187">
        <v>92</v>
      </c>
      <c r="AE53" s="190">
        <v>56.533333333333331</v>
      </c>
      <c r="AF53" s="187">
        <v>0</v>
      </c>
      <c r="AG53" s="187">
        <v>0</v>
      </c>
      <c r="AH53" s="189">
        <v>92</v>
      </c>
      <c r="AI53" s="196">
        <f t="shared" si="9"/>
        <v>1.5</v>
      </c>
      <c r="AJ53" s="198">
        <f t="shared" si="6"/>
        <v>0</v>
      </c>
      <c r="AL53" s="185" t="s">
        <v>350</v>
      </c>
      <c r="AM53" s="186">
        <v>5</v>
      </c>
      <c r="AN53" s="187">
        <v>97</v>
      </c>
      <c r="AO53" s="190">
        <v>3</v>
      </c>
      <c r="AP53" s="187">
        <v>0</v>
      </c>
      <c r="AQ53" s="187">
        <v>0</v>
      </c>
      <c r="AR53" s="189">
        <v>70</v>
      </c>
      <c r="AS53" s="196">
        <f t="shared" si="11"/>
        <v>0.5</v>
      </c>
      <c r="AT53" s="198">
        <f t="shared" si="7"/>
        <v>0</v>
      </c>
    </row>
    <row r="54" spans="1:46">
      <c r="A54">
        <v>139</v>
      </c>
      <c r="B54">
        <v>1</v>
      </c>
      <c r="C54" s="171">
        <v>0.296296296296296</v>
      </c>
      <c r="D54" s="171">
        <v>0</v>
      </c>
      <c r="E54" s="172">
        <v>33970.125</v>
      </c>
      <c r="H54" s="185" t="s">
        <v>351</v>
      </c>
      <c r="I54" s="186">
        <v>23</v>
      </c>
      <c r="J54" s="187">
        <v>81</v>
      </c>
      <c r="K54" s="190">
        <v>14814.356704885198</v>
      </c>
      <c r="L54" s="187">
        <v>0</v>
      </c>
      <c r="M54" s="187">
        <v>0</v>
      </c>
      <c r="N54" s="189">
        <v>122</v>
      </c>
      <c r="O54" s="196">
        <f t="shared" si="0"/>
        <v>939.68090590784232</v>
      </c>
      <c r="P54" s="198">
        <f t="shared" si="4"/>
        <v>5.6808525036048454E-3</v>
      </c>
      <c r="R54" s="185" t="s">
        <v>351</v>
      </c>
      <c r="S54" s="186">
        <v>5</v>
      </c>
      <c r="T54" s="187">
        <v>151</v>
      </c>
      <c r="U54" s="190">
        <v>157.65</v>
      </c>
      <c r="V54" s="187">
        <v>0</v>
      </c>
      <c r="W54" s="187">
        <v>0</v>
      </c>
      <c r="X54" s="189">
        <v>83</v>
      </c>
      <c r="Y54" s="196">
        <f t="shared" si="8"/>
        <v>4.5</v>
      </c>
      <c r="Z54" s="198">
        <f t="shared" si="5"/>
        <v>0</v>
      </c>
      <c r="AB54" s="185" t="s">
        <v>351</v>
      </c>
      <c r="AC54" s="186">
        <v>4</v>
      </c>
      <c r="AD54" s="187">
        <v>71</v>
      </c>
      <c r="AE54" s="190">
        <v>58.033333333333331</v>
      </c>
      <c r="AF54" s="187">
        <v>6</v>
      </c>
      <c r="AG54" s="187">
        <v>4</v>
      </c>
      <c r="AH54" s="189">
        <v>133</v>
      </c>
      <c r="AI54" s="196">
        <f t="shared" si="9"/>
        <v>1.5</v>
      </c>
      <c r="AJ54" s="198">
        <f t="shared" si="6"/>
        <v>0</v>
      </c>
      <c r="AL54" s="185" t="s">
        <v>351</v>
      </c>
      <c r="AM54" s="186">
        <v>7</v>
      </c>
      <c r="AN54" s="187">
        <v>55</v>
      </c>
      <c r="AO54" s="190">
        <v>3.5</v>
      </c>
      <c r="AP54" s="187">
        <v>0</v>
      </c>
      <c r="AQ54" s="187">
        <v>0</v>
      </c>
      <c r="AR54" s="189">
        <v>65</v>
      </c>
      <c r="AS54" s="196">
        <f t="shared" si="11"/>
        <v>0.5</v>
      </c>
      <c r="AT54" s="198">
        <f t="shared" si="7"/>
        <v>0</v>
      </c>
    </row>
    <row r="55" spans="1:46">
      <c r="A55">
        <v>140</v>
      </c>
      <c r="B55">
        <v>1</v>
      </c>
      <c r="C55" s="171">
        <v>0.33333333333333298</v>
      </c>
      <c r="D55" s="171">
        <v>0.108108108108108</v>
      </c>
      <c r="E55" s="172">
        <v>69312.538461538395</v>
      </c>
      <c r="H55" s="185" t="s">
        <v>352</v>
      </c>
      <c r="I55" s="186">
        <v>7</v>
      </c>
      <c r="J55" s="187">
        <v>22</v>
      </c>
      <c r="K55" s="190">
        <v>15788.814300292192</v>
      </c>
      <c r="L55" s="187">
        <v>0</v>
      </c>
      <c r="M55" s="187">
        <v>0</v>
      </c>
      <c r="N55" s="189">
        <v>97</v>
      </c>
      <c r="O55" s="196">
        <f t="shared" si="0"/>
        <v>974.45759540699328</v>
      </c>
      <c r="P55" s="198">
        <f t="shared" si="4"/>
        <v>3.568825330426624E-2</v>
      </c>
      <c r="R55" s="185" t="s">
        <v>352</v>
      </c>
      <c r="S55" s="186">
        <v>12</v>
      </c>
      <c r="T55" s="187">
        <v>134</v>
      </c>
      <c r="U55" s="190">
        <v>162.15</v>
      </c>
      <c r="V55" s="187">
        <v>0</v>
      </c>
      <c r="W55" s="187">
        <v>0</v>
      </c>
      <c r="X55" s="189">
        <v>104</v>
      </c>
      <c r="Y55" s="196">
        <f t="shared" si="8"/>
        <v>4.5</v>
      </c>
      <c r="Z55" s="198">
        <f t="shared" si="5"/>
        <v>0</v>
      </c>
      <c r="AB55" s="185" t="s">
        <v>352</v>
      </c>
      <c r="AC55" s="186">
        <v>41</v>
      </c>
      <c r="AD55" s="187">
        <v>46</v>
      </c>
      <c r="AE55" s="190">
        <v>59.533333333333331</v>
      </c>
      <c r="AF55" s="187">
        <v>0</v>
      </c>
      <c r="AG55" s="187">
        <v>0</v>
      </c>
      <c r="AH55" s="189">
        <v>116</v>
      </c>
      <c r="AI55" s="196">
        <f t="shared" si="9"/>
        <v>1.5</v>
      </c>
      <c r="AJ55" s="198">
        <f t="shared" si="6"/>
        <v>0</v>
      </c>
      <c r="AL55" s="185" t="s">
        <v>352</v>
      </c>
      <c r="AM55" s="186">
        <v>36</v>
      </c>
      <c r="AN55" s="187">
        <v>60</v>
      </c>
      <c r="AO55" s="190">
        <v>4.333333333333333</v>
      </c>
      <c r="AP55" s="187">
        <v>47</v>
      </c>
      <c r="AQ55" s="187">
        <v>0</v>
      </c>
      <c r="AR55" s="189">
        <v>109</v>
      </c>
      <c r="AS55" s="196">
        <f t="shared" si="11"/>
        <v>0.83333333333333304</v>
      </c>
      <c r="AT55" s="198">
        <f t="shared" si="7"/>
        <v>0.3999999999999998</v>
      </c>
    </row>
    <row r="56" spans="1:46">
      <c r="A56">
        <v>141</v>
      </c>
      <c r="B56">
        <v>2</v>
      </c>
      <c r="C56" s="171">
        <v>0.296296296296296</v>
      </c>
      <c r="D56" s="171">
        <v>0.59459459459459396</v>
      </c>
      <c r="E56" s="172">
        <v>5882.5333333333301</v>
      </c>
      <c r="H56" s="185" t="s">
        <v>353</v>
      </c>
      <c r="I56" s="186">
        <v>89</v>
      </c>
      <c r="J56" s="187">
        <v>181</v>
      </c>
      <c r="K56" s="190">
        <v>16801.413623839962</v>
      </c>
      <c r="L56" s="187">
        <v>0</v>
      </c>
      <c r="M56" s="187">
        <v>0</v>
      </c>
      <c r="N56" s="189">
        <v>167</v>
      </c>
      <c r="O56" s="196">
        <f t="shared" si="0"/>
        <v>1012.5993235477708</v>
      </c>
      <c r="P56" s="198">
        <f t="shared" si="4"/>
        <v>3.7667147561528239E-2</v>
      </c>
      <c r="R56" s="185" t="s">
        <v>353</v>
      </c>
      <c r="S56" s="186">
        <v>27</v>
      </c>
      <c r="T56" s="187">
        <v>112</v>
      </c>
      <c r="U56" s="190">
        <v>166.65</v>
      </c>
      <c r="V56" s="187">
        <v>0</v>
      </c>
      <c r="W56" s="187">
        <v>0</v>
      </c>
      <c r="X56" s="189">
        <v>148</v>
      </c>
      <c r="Y56" s="196">
        <f t="shared" si="8"/>
        <v>4.5</v>
      </c>
      <c r="Z56" s="198">
        <f t="shared" si="5"/>
        <v>0</v>
      </c>
      <c r="AB56" s="185" t="s">
        <v>353</v>
      </c>
      <c r="AC56" s="186">
        <v>20</v>
      </c>
      <c r="AD56" s="187">
        <v>24</v>
      </c>
      <c r="AE56" s="190">
        <v>61.033333333333331</v>
      </c>
      <c r="AF56" s="187">
        <v>0</v>
      </c>
      <c r="AG56" s="187">
        <v>0</v>
      </c>
      <c r="AH56" s="189">
        <v>88</v>
      </c>
      <c r="AI56" s="196">
        <f t="shared" si="9"/>
        <v>1.5</v>
      </c>
      <c r="AJ56" s="198">
        <f t="shared" si="6"/>
        <v>0</v>
      </c>
      <c r="AL56" s="185" t="s">
        <v>353</v>
      </c>
      <c r="AM56" s="186">
        <v>2</v>
      </c>
      <c r="AN56" s="187">
        <v>47</v>
      </c>
      <c r="AO56" s="190">
        <v>5.1666666666666661</v>
      </c>
      <c r="AP56" s="187">
        <v>45</v>
      </c>
      <c r="AQ56" s="187">
        <v>0</v>
      </c>
      <c r="AR56" s="189">
        <v>91</v>
      </c>
      <c r="AS56" s="196">
        <f t="shared" si="11"/>
        <v>0.83333333333333304</v>
      </c>
      <c r="AT56" s="198">
        <f t="shared" si="7"/>
        <v>0</v>
      </c>
    </row>
    <row r="57" spans="1:46">
      <c r="A57">
        <v>142</v>
      </c>
      <c r="B57">
        <v>1</v>
      </c>
      <c r="C57" s="171">
        <v>0.25925925925925902</v>
      </c>
      <c r="D57" s="171">
        <v>0</v>
      </c>
      <c r="E57" s="172">
        <v>12715.285714285699</v>
      </c>
      <c r="H57" s="185" t="s">
        <v>354</v>
      </c>
      <c r="I57" s="186">
        <v>75</v>
      </c>
      <c r="J57" s="187">
        <v>138</v>
      </c>
      <c r="K57" s="190">
        <v>17832.456979457278</v>
      </c>
      <c r="L57" s="187">
        <v>0</v>
      </c>
      <c r="M57" s="187">
        <v>10</v>
      </c>
      <c r="N57" s="189">
        <v>101</v>
      </c>
      <c r="O57" s="196">
        <f t="shared" si="0"/>
        <v>1031.0433556173157</v>
      </c>
      <c r="P57" s="198">
        <f t="shared" si="4"/>
        <v>1.7888706589357602E-2</v>
      </c>
      <c r="R57" s="185" t="s">
        <v>354</v>
      </c>
      <c r="S57" s="186">
        <v>91</v>
      </c>
      <c r="T57" s="187">
        <v>103</v>
      </c>
      <c r="U57" s="190">
        <v>171.15</v>
      </c>
      <c r="V57" s="187">
        <v>0</v>
      </c>
      <c r="W57" s="187">
        <v>0</v>
      </c>
      <c r="X57" s="189">
        <v>84</v>
      </c>
      <c r="Y57" s="196">
        <f t="shared" si="8"/>
        <v>4.5</v>
      </c>
      <c r="Z57" s="198">
        <f t="shared" si="5"/>
        <v>0</v>
      </c>
      <c r="AB57" s="185" t="s">
        <v>354</v>
      </c>
      <c r="AC57" s="186">
        <v>53</v>
      </c>
      <c r="AD57" s="187">
        <v>155</v>
      </c>
      <c r="AE57" s="190">
        <v>62.699999999999996</v>
      </c>
      <c r="AF57" s="187">
        <v>17</v>
      </c>
      <c r="AG57" s="187">
        <v>0</v>
      </c>
      <c r="AH57" s="189">
        <v>80</v>
      </c>
      <c r="AI57" s="196">
        <f t="shared" si="9"/>
        <v>1.6666666666666643</v>
      </c>
      <c r="AJ57" s="198">
        <f t="shared" si="6"/>
        <v>9.9999999999998715E-2</v>
      </c>
      <c r="AL57" s="185" t="s">
        <v>354</v>
      </c>
      <c r="AM57" s="186">
        <v>1</v>
      </c>
      <c r="AN57" s="187">
        <v>146</v>
      </c>
      <c r="AO57" s="190">
        <v>6.142276422764227</v>
      </c>
      <c r="AP57" s="187">
        <v>43</v>
      </c>
      <c r="AQ57" s="187">
        <v>0</v>
      </c>
      <c r="AR57" s="189">
        <v>54</v>
      </c>
      <c r="AS57" s="196">
        <f t="shared" si="11"/>
        <v>0.97560975609756095</v>
      </c>
      <c r="AT57" s="198">
        <f t="shared" si="7"/>
        <v>0.14583333333333362</v>
      </c>
    </row>
    <row r="58" spans="1:46">
      <c r="A58">
        <v>143</v>
      </c>
      <c r="B58">
        <v>1</v>
      </c>
      <c r="C58" s="171">
        <v>0.51851851851851805</v>
      </c>
      <c r="D58" s="171">
        <v>5.4054054054054099E-2</v>
      </c>
      <c r="E58" s="172">
        <v>13426.25</v>
      </c>
      <c r="H58" s="185" t="s">
        <v>355</v>
      </c>
      <c r="I58" s="186">
        <v>93</v>
      </c>
      <c r="J58" s="187">
        <v>134</v>
      </c>
      <c r="K58" s="190">
        <v>18867.928640309518</v>
      </c>
      <c r="L58" s="187">
        <v>25</v>
      </c>
      <c r="M58" s="187">
        <v>0</v>
      </c>
      <c r="N58" s="189">
        <v>133</v>
      </c>
      <c r="O58" s="196">
        <f t="shared" si="0"/>
        <v>1035.4716608522394</v>
      </c>
      <c r="P58" s="198">
        <f t="shared" si="4"/>
        <v>4.2766068858698285E-3</v>
      </c>
      <c r="R58" s="185" t="s">
        <v>355</v>
      </c>
      <c r="S58" s="186">
        <v>45</v>
      </c>
      <c r="T58" s="187">
        <v>76</v>
      </c>
      <c r="U58" s="190">
        <v>175.65</v>
      </c>
      <c r="V58" s="187">
        <v>0</v>
      </c>
      <c r="W58" s="187">
        <v>0</v>
      </c>
      <c r="X58" s="189">
        <v>117</v>
      </c>
      <c r="Y58" s="196">
        <f t="shared" si="8"/>
        <v>4.5</v>
      </c>
      <c r="Z58" s="198">
        <f t="shared" si="5"/>
        <v>0</v>
      </c>
      <c r="AB58" s="185" t="s">
        <v>355</v>
      </c>
      <c r="AC58" s="186">
        <v>66</v>
      </c>
      <c r="AD58" s="187">
        <v>111</v>
      </c>
      <c r="AE58" s="190">
        <v>64.36666666666666</v>
      </c>
      <c r="AF58" s="187">
        <v>0</v>
      </c>
      <c r="AG58" s="187">
        <v>19</v>
      </c>
      <c r="AH58" s="189">
        <v>140</v>
      </c>
      <c r="AI58" s="196">
        <f t="shared" si="9"/>
        <v>1.6666666666666643</v>
      </c>
      <c r="AJ58" s="198">
        <f t="shared" si="6"/>
        <v>0</v>
      </c>
      <c r="AL58" s="185" t="s">
        <v>355</v>
      </c>
      <c r="AM58" s="186">
        <v>1</v>
      </c>
      <c r="AN58" s="187">
        <v>106</v>
      </c>
      <c r="AO58" s="190">
        <v>7.1190476190476186</v>
      </c>
      <c r="AP58" s="187">
        <v>53</v>
      </c>
      <c r="AQ58" s="187">
        <v>0</v>
      </c>
      <c r="AR58" s="189">
        <v>55</v>
      </c>
      <c r="AS58" s="196">
        <f t="shared" si="11"/>
        <v>0.9767711962833916</v>
      </c>
      <c r="AT58" s="198">
        <f t="shared" si="7"/>
        <v>1.1890606420929641E-3</v>
      </c>
    </row>
    <row r="59" spans="1:46">
      <c r="A59">
        <v>148</v>
      </c>
      <c r="B59">
        <v>2</v>
      </c>
      <c r="C59" s="171">
        <v>0.296296296296296</v>
      </c>
      <c r="D59" s="171">
        <v>0.97297297297297303</v>
      </c>
      <c r="E59" s="172">
        <v>12325.0681818181</v>
      </c>
      <c r="H59" s="185" t="s">
        <v>356</v>
      </c>
      <c r="I59" s="186">
        <v>72</v>
      </c>
      <c r="J59" s="187">
        <v>125</v>
      </c>
      <c r="K59" s="190">
        <v>19919.115844491465</v>
      </c>
      <c r="L59" s="187">
        <v>27</v>
      </c>
      <c r="M59" s="187">
        <v>0</v>
      </c>
      <c r="N59" s="189">
        <v>110</v>
      </c>
      <c r="O59" s="196">
        <f t="shared" si="0"/>
        <v>1051.1872041819479</v>
      </c>
      <c r="P59" s="198">
        <f t="shared" si="4"/>
        <v>1.495028028041738E-2</v>
      </c>
      <c r="R59" s="185" t="s">
        <v>356</v>
      </c>
      <c r="S59" s="186">
        <v>16</v>
      </c>
      <c r="T59" s="187">
        <v>47</v>
      </c>
      <c r="U59" s="190">
        <v>180.31666666666666</v>
      </c>
      <c r="V59" s="187">
        <v>36</v>
      </c>
      <c r="W59" s="187">
        <v>0</v>
      </c>
      <c r="X59" s="189">
        <v>136</v>
      </c>
      <c r="Y59" s="196">
        <f t="shared" si="8"/>
        <v>4.6666666666666572</v>
      </c>
      <c r="Z59" s="198">
        <f t="shared" si="5"/>
        <v>3.5714285714283756E-2</v>
      </c>
      <c r="AB59" s="185" t="s">
        <v>356</v>
      </c>
      <c r="AC59" s="186">
        <v>33</v>
      </c>
      <c r="AD59" s="187">
        <v>35</v>
      </c>
      <c r="AE59" s="190">
        <v>66.033333333333331</v>
      </c>
      <c r="AF59" s="187">
        <v>24</v>
      </c>
      <c r="AG59" s="187">
        <v>0</v>
      </c>
      <c r="AH59" s="189">
        <v>75</v>
      </c>
      <c r="AI59" s="196">
        <f t="shared" si="9"/>
        <v>1.6666666666666714</v>
      </c>
      <c r="AJ59" s="198">
        <f t="shared" si="6"/>
        <v>4.2632564145605891E-15</v>
      </c>
      <c r="AL59" s="185" t="s">
        <v>356</v>
      </c>
      <c r="AM59" s="186">
        <v>1</v>
      </c>
      <c r="AN59" s="187">
        <v>16</v>
      </c>
      <c r="AO59" s="190">
        <v>8.0968992248062008</v>
      </c>
      <c r="AP59" s="187">
        <v>54</v>
      </c>
      <c r="AQ59" s="187">
        <v>0</v>
      </c>
      <c r="AR59" s="189">
        <v>93</v>
      </c>
      <c r="AS59" s="196">
        <f t="shared" si="11"/>
        <v>0.97785160575858221</v>
      </c>
      <c r="AT59" s="198">
        <f t="shared" si="7"/>
        <v>1.1048808109820206E-3</v>
      </c>
    </row>
    <row r="60" spans="1:46">
      <c r="A60">
        <v>149</v>
      </c>
      <c r="B60">
        <v>2</v>
      </c>
      <c r="C60" s="171">
        <v>0.25925925925925902</v>
      </c>
      <c r="D60" s="171">
        <v>0.86486486486486402</v>
      </c>
      <c r="E60" s="172">
        <v>3993.4871794871701</v>
      </c>
      <c r="H60" s="185" t="s">
        <v>357</v>
      </c>
      <c r="I60" s="186">
        <v>172</v>
      </c>
      <c r="J60" s="187">
        <v>193</v>
      </c>
      <c r="K60" s="190">
        <v>21062.134473717615</v>
      </c>
      <c r="L60" s="187">
        <v>0</v>
      </c>
      <c r="M60" s="187">
        <v>0</v>
      </c>
      <c r="N60" s="189">
        <v>82</v>
      </c>
      <c r="O60" s="196">
        <f t="shared" si="0"/>
        <v>1143.0186292261496</v>
      </c>
      <c r="P60" s="198">
        <f t="shared" si="4"/>
        <v>8.0341144663909611E-2</v>
      </c>
      <c r="R60" s="185" t="s">
        <v>357</v>
      </c>
      <c r="S60" s="186">
        <v>13</v>
      </c>
      <c r="T60" s="187">
        <v>34</v>
      </c>
      <c r="U60" s="190">
        <v>185.01666666666665</v>
      </c>
      <c r="V60" s="187">
        <v>25</v>
      </c>
      <c r="W60" s="187">
        <v>0</v>
      </c>
      <c r="X60" s="189">
        <v>140</v>
      </c>
      <c r="Y60" s="196">
        <f t="shared" si="8"/>
        <v>4.6999999999999886</v>
      </c>
      <c r="Z60" s="198">
        <f t="shared" si="5"/>
        <v>7.0921985815598975E-3</v>
      </c>
      <c r="AB60" s="185" t="s">
        <v>357</v>
      </c>
      <c r="AC60" s="186">
        <v>133</v>
      </c>
      <c r="AD60" s="187">
        <v>144</v>
      </c>
      <c r="AE60" s="190">
        <v>67.783333333333331</v>
      </c>
      <c r="AF60" s="187">
        <v>16</v>
      </c>
      <c r="AG60" s="187">
        <v>3</v>
      </c>
      <c r="AH60" s="189">
        <v>167</v>
      </c>
      <c r="AI60" s="196">
        <f t="shared" si="9"/>
        <v>1.75</v>
      </c>
      <c r="AJ60" s="198">
        <f t="shared" si="6"/>
        <v>4.761904761904491E-2</v>
      </c>
      <c r="AL60" s="185" t="s">
        <v>357</v>
      </c>
      <c r="AM60" s="186">
        <v>158</v>
      </c>
      <c r="AN60" s="187">
        <v>203</v>
      </c>
      <c r="AO60" s="190">
        <v>9.0968992248062008</v>
      </c>
      <c r="AP60" s="187">
        <v>0</v>
      </c>
      <c r="AQ60" s="187">
        <v>0</v>
      </c>
      <c r="AR60" s="189">
        <v>120</v>
      </c>
      <c r="AS60" s="196">
        <f t="shared" si="11"/>
        <v>1</v>
      </c>
      <c r="AT60" s="198">
        <f t="shared" si="7"/>
        <v>2.214839424141779E-2</v>
      </c>
    </row>
    <row r="61" spans="1:46">
      <c r="A61">
        <v>152</v>
      </c>
      <c r="B61">
        <v>1</v>
      </c>
      <c r="C61" s="171">
        <v>0.296296296296296</v>
      </c>
      <c r="D61" s="171">
        <v>2.7027027027027001E-2</v>
      </c>
      <c r="E61" s="172">
        <v>6764.1111111111104</v>
      </c>
      <c r="H61" s="185" t="s">
        <v>358</v>
      </c>
      <c r="I61" s="186">
        <v>14</v>
      </c>
      <c r="J61" s="187">
        <v>159</v>
      </c>
      <c r="K61" s="190">
        <v>22242.970296471292</v>
      </c>
      <c r="L61" s="187">
        <v>0</v>
      </c>
      <c r="M61" s="187">
        <v>0</v>
      </c>
      <c r="N61" s="189">
        <v>80</v>
      </c>
      <c r="O61" s="196">
        <f t="shared" si="0"/>
        <v>1180.8358227536773</v>
      </c>
      <c r="P61" s="198">
        <f t="shared" si="4"/>
        <v>3.2025784447611887E-2</v>
      </c>
      <c r="R61" s="185" t="s">
        <v>358</v>
      </c>
      <c r="S61" s="186">
        <v>36</v>
      </c>
      <c r="T61" s="187">
        <v>141</v>
      </c>
      <c r="U61" s="190">
        <v>189.85</v>
      </c>
      <c r="V61" s="187">
        <v>0</v>
      </c>
      <c r="W61" s="187">
        <v>13</v>
      </c>
      <c r="X61" s="189">
        <v>105</v>
      </c>
      <c r="Y61" s="196">
        <f t="shared" si="8"/>
        <v>4.8333333333333428</v>
      </c>
      <c r="Z61" s="198">
        <f t="shared" si="5"/>
        <v>2.7586206896555981E-2</v>
      </c>
      <c r="AB61" s="185" t="s">
        <v>358</v>
      </c>
      <c r="AC61" s="186">
        <v>39</v>
      </c>
      <c r="AD61" s="187">
        <v>63</v>
      </c>
      <c r="AE61" s="190">
        <v>69.533333333333331</v>
      </c>
      <c r="AF61" s="187">
        <v>38</v>
      </c>
      <c r="AG61" s="187">
        <v>0</v>
      </c>
      <c r="AH61" s="189">
        <v>102</v>
      </c>
      <c r="AI61" s="196">
        <f t="shared" si="9"/>
        <v>1.75</v>
      </c>
      <c r="AJ61" s="198">
        <f t="shared" si="6"/>
        <v>0</v>
      </c>
      <c r="AL61" s="185" t="s">
        <v>358</v>
      </c>
      <c r="AM61" s="186">
        <v>3</v>
      </c>
      <c r="AN61" s="187">
        <v>194</v>
      </c>
      <c r="AO61" s="190">
        <v>10.096899224806201</v>
      </c>
      <c r="AP61" s="187">
        <v>0</v>
      </c>
      <c r="AQ61" s="187">
        <v>0</v>
      </c>
      <c r="AR61" s="189">
        <v>71</v>
      </c>
      <c r="AS61" s="196">
        <f t="shared" si="11"/>
        <v>1</v>
      </c>
      <c r="AT61" s="198">
        <f t="shared" si="7"/>
        <v>0</v>
      </c>
    </row>
    <row r="62" spans="1:46">
      <c r="A62">
        <v>155</v>
      </c>
      <c r="B62">
        <v>2</v>
      </c>
      <c r="C62" s="171">
        <v>0.407407407407407</v>
      </c>
      <c r="D62" s="171">
        <v>0.59459459459459396</v>
      </c>
      <c r="E62" s="172">
        <v>9858.9696969696906</v>
      </c>
      <c r="H62" s="185" t="s">
        <v>359</v>
      </c>
      <c r="I62" s="186">
        <v>113</v>
      </c>
      <c r="J62" s="187">
        <v>151</v>
      </c>
      <c r="K62" s="190">
        <v>23513.69435003804</v>
      </c>
      <c r="L62" s="187">
        <v>0</v>
      </c>
      <c r="M62" s="187">
        <v>0</v>
      </c>
      <c r="N62" s="189">
        <v>134</v>
      </c>
      <c r="O62" s="196">
        <f t="shared" si="0"/>
        <v>1270.7240535667479</v>
      </c>
      <c r="P62" s="198">
        <f t="shared" si="4"/>
        <v>7.0737805395881689E-2</v>
      </c>
      <c r="R62" s="185" t="s">
        <v>359</v>
      </c>
      <c r="S62" s="186">
        <v>177</v>
      </c>
      <c r="T62" s="187">
        <v>199</v>
      </c>
      <c r="U62" s="190">
        <v>194.85</v>
      </c>
      <c r="V62" s="187">
        <v>0</v>
      </c>
      <c r="W62" s="187">
        <v>0</v>
      </c>
      <c r="X62" s="189">
        <v>99</v>
      </c>
      <c r="Y62" s="196">
        <f t="shared" si="8"/>
        <v>5</v>
      </c>
      <c r="Z62" s="198">
        <f t="shared" si="5"/>
        <v>3.3333333333331439E-2</v>
      </c>
      <c r="AB62" s="185" t="s">
        <v>359</v>
      </c>
      <c r="AC62" s="186">
        <v>85</v>
      </c>
      <c r="AD62" s="187">
        <v>100</v>
      </c>
      <c r="AE62" s="190">
        <v>71.36666666666666</v>
      </c>
      <c r="AF62" s="187">
        <v>40</v>
      </c>
      <c r="AG62" s="187">
        <v>0</v>
      </c>
      <c r="AH62" s="189">
        <v>152</v>
      </c>
      <c r="AI62" s="196">
        <f t="shared" si="9"/>
        <v>1.8333333333333286</v>
      </c>
      <c r="AJ62" s="198">
        <f t="shared" si="6"/>
        <v>4.5454545454542986E-2</v>
      </c>
      <c r="AL62" s="185" t="s">
        <v>359</v>
      </c>
      <c r="AM62" s="186">
        <v>120</v>
      </c>
      <c r="AN62" s="187">
        <v>191</v>
      </c>
      <c r="AO62" s="190">
        <v>11.096899224806201</v>
      </c>
      <c r="AP62" s="187">
        <v>0</v>
      </c>
      <c r="AQ62" s="187">
        <v>0</v>
      </c>
      <c r="AR62" s="189">
        <v>92</v>
      </c>
      <c r="AS62" s="196">
        <f t="shared" si="11"/>
        <v>1</v>
      </c>
      <c r="AT62" s="198">
        <f t="shared" si="7"/>
        <v>0</v>
      </c>
    </row>
    <row r="63" spans="1:46">
      <c r="A63">
        <v>158</v>
      </c>
      <c r="B63">
        <v>1</v>
      </c>
      <c r="C63" s="171">
        <v>0.51851851851851805</v>
      </c>
      <c r="D63" s="171">
        <v>5.4054054054054099E-2</v>
      </c>
      <c r="E63" s="172">
        <v>28116.875</v>
      </c>
      <c r="H63" s="185" t="s">
        <v>360</v>
      </c>
      <c r="I63" s="186">
        <v>17</v>
      </c>
      <c r="J63" s="187">
        <v>189</v>
      </c>
      <c r="K63" s="190">
        <v>24836.606691167701</v>
      </c>
      <c r="L63" s="187">
        <v>0</v>
      </c>
      <c r="M63" s="187">
        <v>0</v>
      </c>
      <c r="N63" s="189">
        <v>101</v>
      </c>
      <c r="O63" s="196">
        <f t="shared" si="0"/>
        <v>1322.9123411296605</v>
      </c>
      <c r="P63" s="198">
        <f t="shared" si="4"/>
        <v>3.9449543208847838E-2</v>
      </c>
      <c r="R63" s="185" t="s">
        <v>360</v>
      </c>
      <c r="S63" s="186">
        <v>21</v>
      </c>
      <c r="T63" s="187">
        <v>194</v>
      </c>
      <c r="U63" s="190">
        <v>199.85</v>
      </c>
      <c r="V63" s="187">
        <v>0</v>
      </c>
      <c r="W63" s="187">
        <v>0</v>
      </c>
      <c r="X63" s="189">
        <v>103</v>
      </c>
      <c r="Y63" s="196">
        <f t="shared" si="8"/>
        <v>5</v>
      </c>
      <c r="Z63" s="198">
        <f t="shared" si="5"/>
        <v>0</v>
      </c>
      <c r="AB63" s="185" t="s">
        <v>360</v>
      </c>
      <c r="AC63" s="186">
        <v>89</v>
      </c>
      <c r="AD63" s="187">
        <v>200</v>
      </c>
      <c r="AE63" s="190">
        <v>73.36666666666666</v>
      </c>
      <c r="AF63" s="187">
        <v>0</v>
      </c>
      <c r="AG63" s="187">
        <v>0</v>
      </c>
      <c r="AH63" s="189">
        <v>171</v>
      </c>
      <c r="AI63" s="196">
        <f t="shared" si="9"/>
        <v>2</v>
      </c>
      <c r="AJ63" s="198">
        <f t="shared" si="6"/>
        <v>8.3333333333335702E-2</v>
      </c>
      <c r="AL63" s="185" t="s">
        <v>360</v>
      </c>
      <c r="AM63" s="186">
        <v>107</v>
      </c>
      <c r="AN63" s="187">
        <v>151</v>
      </c>
      <c r="AO63" s="190">
        <v>12.096899224806201</v>
      </c>
      <c r="AP63" s="187">
        <v>0</v>
      </c>
      <c r="AQ63" s="187">
        <v>0</v>
      </c>
      <c r="AR63" s="189">
        <v>106</v>
      </c>
      <c r="AS63" s="196">
        <f t="shared" si="11"/>
        <v>1</v>
      </c>
      <c r="AT63" s="198">
        <f t="shared" si="7"/>
        <v>0</v>
      </c>
    </row>
    <row r="64" spans="1:46">
      <c r="A64">
        <v>159</v>
      </c>
      <c r="B64">
        <v>2</v>
      </c>
      <c r="C64" s="171">
        <v>0.51851851851851805</v>
      </c>
      <c r="D64" s="171">
        <v>0.64864864864864802</v>
      </c>
      <c r="E64" s="172">
        <v>17405.368421052601</v>
      </c>
      <c r="H64" s="185" t="s">
        <v>361</v>
      </c>
      <c r="I64" s="186">
        <v>143</v>
      </c>
      <c r="J64" s="187">
        <v>190</v>
      </c>
      <c r="K64" s="190">
        <v>26162.806019750537</v>
      </c>
      <c r="L64" s="187">
        <v>0</v>
      </c>
      <c r="M64" s="187">
        <v>0</v>
      </c>
      <c r="N64" s="189">
        <v>92</v>
      </c>
      <c r="O64" s="196">
        <f t="shared" si="0"/>
        <v>1326.1993285828357</v>
      </c>
      <c r="P64" s="198">
        <f t="shared" si="4"/>
        <v>2.4785018227144536E-3</v>
      </c>
      <c r="R64" s="185" t="s">
        <v>361</v>
      </c>
      <c r="S64" s="186">
        <v>84</v>
      </c>
      <c r="T64" s="187">
        <v>158</v>
      </c>
      <c r="U64" s="190">
        <v>204.85</v>
      </c>
      <c r="V64" s="187">
        <v>0</v>
      </c>
      <c r="W64" s="187">
        <v>0</v>
      </c>
      <c r="X64" s="189">
        <v>87</v>
      </c>
      <c r="Y64" s="196">
        <f t="shared" si="8"/>
        <v>5</v>
      </c>
      <c r="Z64" s="198">
        <f t="shared" si="5"/>
        <v>0</v>
      </c>
      <c r="AB64" s="185" t="s">
        <v>361</v>
      </c>
      <c r="AC64" s="186">
        <v>164</v>
      </c>
      <c r="AD64" s="187">
        <v>189</v>
      </c>
      <c r="AE64" s="190">
        <v>75.36666666666666</v>
      </c>
      <c r="AF64" s="187">
        <v>0</v>
      </c>
      <c r="AG64" s="187">
        <v>0</v>
      </c>
      <c r="AH64" s="189">
        <v>123</v>
      </c>
      <c r="AI64" s="196">
        <f t="shared" si="9"/>
        <v>2</v>
      </c>
      <c r="AJ64" s="198">
        <f t="shared" si="6"/>
        <v>0</v>
      </c>
      <c r="AL64" s="185" t="s">
        <v>361</v>
      </c>
      <c r="AM64" s="186">
        <v>20</v>
      </c>
      <c r="AN64" s="187">
        <v>64</v>
      </c>
      <c r="AO64" s="190">
        <v>13.096899224806201</v>
      </c>
      <c r="AP64" s="187">
        <v>0</v>
      </c>
      <c r="AQ64" s="187">
        <v>0</v>
      </c>
      <c r="AR64" s="189">
        <v>84</v>
      </c>
      <c r="AS64" s="196">
        <f t="shared" si="11"/>
        <v>1</v>
      </c>
      <c r="AT64" s="198">
        <f t="shared" si="7"/>
        <v>0</v>
      </c>
    </row>
    <row r="65" spans="1:46">
      <c r="A65">
        <v>164</v>
      </c>
      <c r="B65">
        <v>1</v>
      </c>
      <c r="C65" s="171">
        <v>0.22222222222222199</v>
      </c>
      <c r="D65" s="171">
        <v>0</v>
      </c>
      <c r="E65" s="172">
        <v>6359.6666666666597</v>
      </c>
      <c r="H65" s="185" t="s">
        <v>362</v>
      </c>
      <c r="I65" s="186">
        <v>69</v>
      </c>
      <c r="J65" s="187">
        <v>176</v>
      </c>
      <c r="K65" s="190">
        <v>27808.33315951531</v>
      </c>
      <c r="L65" s="187">
        <v>36</v>
      </c>
      <c r="M65" s="187">
        <v>0</v>
      </c>
      <c r="N65" s="189">
        <v>141</v>
      </c>
      <c r="O65" s="196">
        <f t="shared" si="0"/>
        <v>1645.5271397647739</v>
      </c>
      <c r="P65" s="198">
        <f t="shared" si="4"/>
        <v>0.19405806410922258</v>
      </c>
      <c r="R65" s="185" t="s">
        <v>362</v>
      </c>
      <c r="S65" s="186">
        <v>24</v>
      </c>
      <c r="T65" s="187">
        <v>113</v>
      </c>
      <c r="U65" s="190">
        <v>209.85</v>
      </c>
      <c r="V65" s="187">
        <v>29</v>
      </c>
      <c r="W65" s="187">
        <v>0</v>
      </c>
      <c r="X65" s="189">
        <v>73</v>
      </c>
      <c r="Y65" s="196">
        <f t="shared" si="8"/>
        <v>5</v>
      </c>
      <c r="Z65" s="198">
        <f t="shared" si="5"/>
        <v>0</v>
      </c>
      <c r="AB65" s="185" t="s">
        <v>362</v>
      </c>
      <c r="AC65" s="186">
        <v>52</v>
      </c>
      <c r="AD65" s="187">
        <v>187</v>
      </c>
      <c r="AE65" s="190">
        <v>77.36666666666666</v>
      </c>
      <c r="AF65" s="187">
        <v>0</v>
      </c>
      <c r="AG65" s="187">
        <v>0</v>
      </c>
      <c r="AH65" s="189">
        <v>119</v>
      </c>
      <c r="AI65" s="196">
        <f t="shared" si="9"/>
        <v>2</v>
      </c>
      <c r="AJ65" s="198">
        <f t="shared" si="6"/>
        <v>0</v>
      </c>
      <c r="AL65" s="185" t="s">
        <v>362</v>
      </c>
      <c r="AM65" s="186">
        <v>40</v>
      </c>
      <c r="AN65" s="187">
        <v>149</v>
      </c>
      <c r="AO65" s="190">
        <v>14.430232558139535</v>
      </c>
      <c r="AP65" s="187">
        <v>11</v>
      </c>
      <c r="AQ65" s="187">
        <v>0</v>
      </c>
      <c r="AR65" s="189">
        <v>76</v>
      </c>
      <c r="AS65" s="196">
        <f t="shared" si="11"/>
        <v>1.3333333333333339</v>
      </c>
      <c r="AT65" s="198">
        <f t="shared" si="7"/>
        <v>0.25000000000000033</v>
      </c>
    </row>
    <row r="66" spans="1:46">
      <c r="A66">
        <v>167</v>
      </c>
      <c r="B66">
        <v>1</v>
      </c>
      <c r="C66" s="171">
        <v>0.48148148148148101</v>
      </c>
      <c r="D66" s="171">
        <v>0.32432432432432401</v>
      </c>
      <c r="E66" s="172">
        <v>16522.36</v>
      </c>
      <c r="H66" s="185" t="s">
        <v>363</v>
      </c>
      <c r="I66" s="186">
        <v>73</v>
      </c>
      <c r="J66" s="187">
        <v>200</v>
      </c>
      <c r="K66" s="190">
        <v>29487.440582354859</v>
      </c>
      <c r="L66" s="187">
        <v>0</v>
      </c>
      <c r="M66" s="187">
        <v>0</v>
      </c>
      <c r="N66" s="189">
        <v>124</v>
      </c>
      <c r="O66" s="196">
        <f t="shared" si="0"/>
        <v>1679.1074228395482</v>
      </c>
      <c r="P66" s="198">
        <f t="shared" si="4"/>
        <v>1.9998889063325403E-2</v>
      </c>
      <c r="R66" s="185" t="s">
        <v>363</v>
      </c>
      <c r="S66" s="186">
        <v>19</v>
      </c>
      <c r="T66" s="187">
        <v>106</v>
      </c>
      <c r="U66" s="190">
        <v>214.85</v>
      </c>
      <c r="V66" s="187">
        <v>11</v>
      </c>
      <c r="W66" s="187">
        <v>32</v>
      </c>
      <c r="X66" s="189">
        <v>116</v>
      </c>
      <c r="Y66" s="196">
        <f t="shared" si="8"/>
        <v>5</v>
      </c>
      <c r="Z66" s="198">
        <f t="shared" si="5"/>
        <v>0</v>
      </c>
      <c r="AB66" s="185" t="s">
        <v>363</v>
      </c>
      <c r="AC66" s="186">
        <v>37</v>
      </c>
      <c r="AD66" s="187">
        <v>181</v>
      </c>
      <c r="AE66" s="190">
        <v>79.36666666666666</v>
      </c>
      <c r="AF66" s="187">
        <v>0</v>
      </c>
      <c r="AG66" s="187">
        <v>0</v>
      </c>
      <c r="AH66" s="189">
        <v>131</v>
      </c>
      <c r="AI66" s="196">
        <f t="shared" si="9"/>
        <v>2</v>
      </c>
      <c r="AJ66" s="198">
        <f t="shared" si="6"/>
        <v>0</v>
      </c>
      <c r="AL66" s="185" t="s">
        <v>363</v>
      </c>
      <c r="AM66" s="186">
        <v>10</v>
      </c>
      <c r="AN66" s="187">
        <v>19</v>
      </c>
      <c r="AO66" s="190">
        <v>15.763565891472869</v>
      </c>
      <c r="AP66" s="187">
        <v>0</v>
      </c>
      <c r="AQ66" s="187">
        <v>5</v>
      </c>
      <c r="AR66" s="189">
        <v>104</v>
      </c>
      <c r="AS66" s="196">
        <f t="shared" si="11"/>
        <v>1.3333333333333339</v>
      </c>
      <c r="AT66" s="198">
        <f t="shared" si="7"/>
        <v>0</v>
      </c>
    </row>
    <row r="67" spans="1:46">
      <c r="A67">
        <v>169</v>
      </c>
      <c r="B67">
        <v>1</v>
      </c>
      <c r="C67" s="171">
        <v>0.592592592592592</v>
      </c>
      <c r="D67" s="171">
        <v>8.1081081081081099E-2</v>
      </c>
      <c r="E67" s="172">
        <v>17393.684210526299</v>
      </c>
      <c r="H67" s="185" t="s">
        <v>364</v>
      </c>
      <c r="I67" s="186">
        <v>41</v>
      </c>
      <c r="J67" s="187">
        <v>54</v>
      </c>
      <c r="K67" s="190">
        <v>31210.212859859872</v>
      </c>
      <c r="L67" s="187">
        <v>29</v>
      </c>
      <c r="M67" s="187">
        <v>0</v>
      </c>
      <c r="N67" s="189">
        <v>77</v>
      </c>
      <c r="O67" s="196">
        <f t="shared" si="0"/>
        <v>1722.7722775050133</v>
      </c>
      <c r="P67" s="198">
        <f t="shared" si="4"/>
        <v>2.5345691497138705E-2</v>
      </c>
      <c r="R67" s="185" t="s">
        <v>364</v>
      </c>
      <c r="S67" s="186">
        <v>71</v>
      </c>
      <c r="T67" s="187">
        <v>79</v>
      </c>
      <c r="U67" s="190">
        <v>219.85</v>
      </c>
      <c r="V67" s="187">
        <v>0</v>
      </c>
      <c r="W67" s="187">
        <v>0</v>
      </c>
      <c r="X67" s="189">
        <v>133</v>
      </c>
      <c r="Y67" s="196">
        <f t="shared" si="8"/>
        <v>5</v>
      </c>
      <c r="Z67" s="198">
        <f t="shared" si="5"/>
        <v>0</v>
      </c>
      <c r="AB67" s="185" t="s">
        <v>364</v>
      </c>
      <c r="AC67" s="186">
        <v>131</v>
      </c>
      <c r="AD67" s="187">
        <v>169</v>
      </c>
      <c r="AE67" s="190">
        <v>81.36666666666666</v>
      </c>
      <c r="AF67" s="187">
        <v>0</v>
      </c>
      <c r="AG67" s="187">
        <v>0</v>
      </c>
      <c r="AH67" s="189">
        <v>118</v>
      </c>
      <c r="AI67" s="196">
        <f t="shared" si="9"/>
        <v>2</v>
      </c>
      <c r="AJ67" s="198">
        <f t="shared" si="6"/>
        <v>0</v>
      </c>
      <c r="AL67" s="185" t="s">
        <v>364</v>
      </c>
      <c r="AM67" s="186">
        <v>67</v>
      </c>
      <c r="AN67" s="187">
        <v>192</v>
      </c>
      <c r="AO67" s="190">
        <v>17.263565891472869</v>
      </c>
      <c r="AP67" s="187">
        <v>48</v>
      </c>
      <c r="AQ67" s="187">
        <v>0</v>
      </c>
      <c r="AR67" s="189">
        <v>72</v>
      </c>
      <c r="AS67" s="196">
        <f t="shared" si="11"/>
        <v>1.5</v>
      </c>
      <c r="AT67" s="198">
        <f t="shared" si="7"/>
        <v>0.11111111111111072</v>
      </c>
    </row>
    <row r="68" spans="1:46">
      <c r="A68">
        <v>170</v>
      </c>
      <c r="B68">
        <v>2</v>
      </c>
      <c r="C68" s="171">
        <v>0.55555555555555503</v>
      </c>
      <c r="D68" s="171">
        <v>0.72972972972972905</v>
      </c>
      <c r="E68" s="172">
        <v>13014.214285714201</v>
      </c>
      <c r="H68" s="185" t="s">
        <v>365</v>
      </c>
      <c r="I68" s="186">
        <v>78</v>
      </c>
      <c r="J68" s="187">
        <v>162</v>
      </c>
      <c r="K68" s="190">
        <v>32999.150571454426</v>
      </c>
      <c r="L68" s="187">
        <v>38</v>
      </c>
      <c r="M68" s="187">
        <v>0</v>
      </c>
      <c r="N68" s="189">
        <v>102</v>
      </c>
      <c r="O68" s="196">
        <f t="shared" si="0"/>
        <v>1788.9377115945535</v>
      </c>
      <c r="P68" s="198">
        <f t="shared" si="4"/>
        <v>3.6985879195628478E-2</v>
      </c>
      <c r="R68" s="185" t="s">
        <v>365</v>
      </c>
      <c r="S68" s="186">
        <v>38</v>
      </c>
      <c r="T68" s="187">
        <v>62</v>
      </c>
      <c r="U68" s="190">
        <v>224.85</v>
      </c>
      <c r="V68" s="187">
        <v>20</v>
      </c>
      <c r="W68" s="187">
        <v>24</v>
      </c>
      <c r="X68" s="189">
        <v>88</v>
      </c>
      <c r="Y68" s="196">
        <f t="shared" si="8"/>
        <v>5</v>
      </c>
      <c r="Z68" s="198">
        <f t="shared" si="5"/>
        <v>0</v>
      </c>
      <c r="AB68" s="185" t="s">
        <v>365</v>
      </c>
      <c r="AC68" s="186">
        <v>158</v>
      </c>
      <c r="AD68" s="187">
        <v>165</v>
      </c>
      <c r="AE68" s="190">
        <v>83.36666666666666</v>
      </c>
      <c r="AF68" s="187">
        <v>0</v>
      </c>
      <c r="AG68" s="187">
        <v>0</v>
      </c>
      <c r="AH68" s="189">
        <v>123</v>
      </c>
      <c r="AI68" s="196">
        <f t="shared" si="9"/>
        <v>2</v>
      </c>
      <c r="AJ68" s="198">
        <f t="shared" si="6"/>
        <v>0</v>
      </c>
      <c r="AL68" s="185" t="s">
        <v>365</v>
      </c>
      <c r="AM68" s="186">
        <v>99</v>
      </c>
      <c r="AN68" s="187">
        <v>184</v>
      </c>
      <c r="AO68" s="190">
        <v>18.763565891472869</v>
      </c>
      <c r="AP68" s="187">
        <v>0</v>
      </c>
      <c r="AQ68" s="187">
        <v>0</v>
      </c>
      <c r="AR68" s="189">
        <v>73</v>
      </c>
      <c r="AS68" s="196">
        <f t="shared" si="11"/>
        <v>1.5</v>
      </c>
      <c r="AT68" s="198">
        <f t="shared" si="7"/>
        <v>0</v>
      </c>
    </row>
    <row r="69" spans="1:46">
      <c r="A69">
        <v>174</v>
      </c>
      <c r="B69">
        <v>2</v>
      </c>
      <c r="C69" s="171">
        <v>0.55555555555555503</v>
      </c>
      <c r="D69" s="171">
        <v>0.75675675675675602</v>
      </c>
      <c r="E69" s="172">
        <v>9138.3255813953492</v>
      </c>
      <c r="H69" s="185" t="s">
        <v>366</v>
      </c>
      <c r="I69" s="186">
        <v>19</v>
      </c>
      <c r="J69" s="187">
        <v>123</v>
      </c>
      <c r="K69" s="190">
        <v>34829.796563984186</v>
      </c>
      <c r="L69" s="187">
        <v>14</v>
      </c>
      <c r="M69" s="187">
        <v>0</v>
      </c>
      <c r="N69" s="189">
        <v>137</v>
      </c>
      <c r="O69" s="196">
        <f t="shared" si="0"/>
        <v>1830.6459925297604</v>
      </c>
      <c r="P69" s="198">
        <f t="shared" si="4"/>
        <v>2.2783367786783505E-2</v>
      </c>
      <c r="R69" s="185" t="s">
        <v>366</v>
      </c>
      <c r="S69" s="186">
        <v>81</v>
      </c>
      <c r="T69" s="187">
        <v>123</v>
      </c>
      <c r="U69" s="190">
        <v>230.01666666666665</v>
      </c>
      <c r="V69" s="187">
        <v>0</v>
      </c>
      <c r="W69" s="187">
        <v>27</v>
      </c>
      <c r="X69" s="189">
        <v>119</v>
      </c>
      <c r="Y69" s="196">
        <f t="shared" si="8"/>
        <v>5.1666666666666572</v>
      </c>
      <c r="Z69" s="198">
        <f t="shared" si="5"/>
        <v>3.2258064516127255E-2</v>
      </c>
      <c r="AB69" s="185" t="s">
        <v>366</v>
      </c>
      <c r="AC69" s="186">
        <v>70</v>
      </c>
      <c r="AD69" s="187">
        <v>161</v>
      </c>
      <c r="AE69" s="190">
        <v>85.36666666666666</v>
      </c>
      <c r="AF69" s="187">
        <v>15</v>
      </c>
      <c r="AG69" s="187">
        <v>13</v>
      </c>
      <c r="AH69" s="189">
        <v>111</v>
      </c>
      <c r="AI69" s="196">
        <f t="shared" si="9"/>
        <v>2</v>
      </c>
      <c r="AJ69" s="198">
        <f t="shared" si="6"/>
        <v>0</v>
      </c>
      <c r="AL69" s="185" t="s">
        <v>366</v>
      </c>
      <c r="AM69" s="186">
        <v>7</v>
      </c>
      <c r="AN69" s="187">
        <v>177</v>
      </c>
      <c r="AO69" s="190">
        <v>20.263565891472869</v>
      </c>
      <c r="AP69" s="187">
        <v>50</v>
      </c>
      <c r="AQ69" s="187">
        <v>0</v>
      </c>
      <c r="AR69" s="189">
        <v>83</v>
      </c>
      <c r="AS69" s="196">
        <f t="shared" si="11"/>
        <v>1.5</v>
      </c>
      <c r="AT69" s="198">
        <f t="shared" si="7"/>
        <v>0</v>
      </c>
    </row>
    <row r="70" spans="1:46">
      <c r="A70">
        <v>176</v>
      </c>
      <c r="B70">
        <v>1</v>
      </c>
      <c r="C70" s="171">
        <v>0.66666666666666596</v>
      </c>
      <c r="D70" s="171">
        <v>2.7027027027027001E-2</v>
      </c>
      <c r="E70" s="172">
        <v>14370.4210526315</v>
      </c>
      <c r="H70" s="185" t="s">
        <v>367</v>
      </c>
      <c r="I70" s="186">
        <v>102</v>
      </c>
      <c r="J70" s="187">
        <v>191</v>
      </c>
      <c r="K70" s="190">
        <v>36709.65229851169</v>
      </c>
      <c r="L70" s="187">
        <v>1</v>
      </c>
      <c r="M70" s="187">
        <v>19</v>
      </c>
      <c r="N70" s="189">
        <v>91</v>
      </c>
      <c r="O70" s="196">
        <f t="shared" si="0"/>
        <v>1879.855734527504</v>
      </c>
      <c r="P70" s="198">
        <f t="shared" si="4"/>
        <v>2.6177403453841244E-2</v>
      </c>
      <c r="R70" s="185" t="s">
        <v>367</v>
      </c>
      <c r="S70" s="186">
        <v>25</v>
      </c>
      <c r="T70" s="187">
        <v>98</v>
      </c>
      <c r="U70" s="190">
        <v>235.18333333333331</v>
      </c>
      <c r="V70" s="187">
        <v>4</v>
      </c>
      <c r="W70" s="187">
        <v>0</v>
      </c>
      <c r="X70" s="189">
        <v>82</v>
      </c>
      <c r="Y70" s="196">
        <f t="shared" si="8"/>
        <v>5.1666666666666572</v>
      </c>
      <c r="Z70" s="198">
        <f t="shared" si="5"/>
        <v>0</v>
      </c>
      <c r="AB70" s="185" t="s">
        <v>367</v>
      </c>
      <c r="AC70" s="186">
        <v>30</v>
      </c>
      <c r="AD70" s="187">
        <v>151</v>
      </c>
      <c r="AE70" s="190">
        <v>87.36666666666666</v>
      </c>
      <c r="AF70" s="187">
        <v>0</v>
      </c>
      <c r="AG70" s="187">
        <v>0</v>
      </c>
      <c r="AH70" s="189">
        <v>130</v>
      </c>
      <c r="AI70" s="196">
        <f t="shared" si="9"/>
        <v>2</v>
      </c>
      <c r="AJ70" s="198">
        <f t="shared" si="6"/>
        <v>0</v>
      </c>
      <c r="AL70" s="185" t="s">
        <v>367</v>
      </c>
      <c r="AM70" s="186">
        <v>76</v>
      </c>
      <c r="AN70" s="187">
        <v>175</v>
      </c>
      <c r="AO70" s="190">
        <v>21.763565891472869</v>
      </c>
      <c r="AP70" s="187">
        <v>0</v>
      </c>
      <c r="AQ70" s="187">
        <v>0</v>
      </c>
      <c r="AR70" s="189">
        <v>74</v>
      </c>
      <c r="AS70" s="196">
        <f t="shared" si="11"/>
        <v>1.5</v>
      </c>
      <c r="AT70" s="198">
        <f t="shared" si="7"/>
        <v>0</v>
      </c>
    </row>
    <row r="71" spans="1:46">
      <c r="A71">
        <v>177</v>
      </c>
      <c r="B71">
        <v>1</v>
      </c>
      <c r="C71" s="171">
        <v>0.37037037037037002</v>
      </c>
      <c r="D71" s="171">
        <v>0</v>
      </c>
      <c r="E71" s="172">
        <v>6378.4</v>
      </c>
      <c r="H71" s="185" t="s">
        <v>368</v>
      </c>
      <c r="I71" s="186">
        <v>91</v>
      </c>
      <c r="J71" s="187">
        <v>121</v>
      </c>
      <c r="K71" s="190">
        <v>38628.828377942082</v>
      </c>
      <c r="L71" s="187">
        <v>0</v>
      </c>
      <c r="M71" s="187">
        <v>0</v>
      </c>
      <c r="N71" s="189">
        <v>131</v>
      </c>
      <c r="O71" s="196">
        <f t="shared" ref="O71:O134" si="12">K71-K70</f>
        <v>1919.1760794303918</v>
      </c>
      <c r="P71" s="198">
        <f t="shared" si="4"/>
        <v>2.0488138282005939E-2</v>
      </c>
      <c r="R71" s="185" t="s">
        <v>368</v>
      </c>
      <c r="S71" s="186">
        <v>7</v>
      </c>
      <c r="T71" s="187">
        <v>64</v>
      </c>
      <c r="U71" s="190">
        <v>240.48333333333332</v>
      </c>
      <c r="V71" s="187">
        <v>40</v>
      </c>
      <c r="W71" s="187">
        <v>0</v>
      </c>
      <c r="X71" s="189">
        <v>95</v>
      </c>
      <c r="Y71" s="196">
        <f t="shared" si="8"/>
        <v>5.3000000000000114</v>
      </c>
      <c r="Z71" s="198">
        <f t="shared" si="5"/>
        <v>2.5157232704406396E-2</v>
      </c>
      <c r="AB71" s="185" t="s">
        <v>368</v>
      </c>
      <c r="AC71" s="186">
        <v>81</v>
      </c>
      <c r="AD71" s="187">
        <v>143</v>
      </c>
      <c r="AE71" s="190">
        <v>89.36666666666666</v>
      </c>
      <c r="AF71" s="187">
        <v>0</v>
      </c>
      <c r="AG71" s="187">
        <v>0</v>
      </c>
      <c r="AH71" s="189">
        <v>110</v>
      </c>
      <c r="AI71" s="196">
        <f t="shared" si="9"/>
        <v>2</v>
      </c>
      <c r="AJ71" s="198">
        <f t="shared" si="6"/>
        <v>0</v>
      </c>
      <c r="AL71" s="185" t="s">
        <v>368</v>
      </c>
      <c r="AM71" s="186">
        <v>56</v>
      </c>
      <c r="AN71" s="187">
        <v>170</v>
      </c>
      <c r="AO71" s="190">
        <v>23.263565891472869</v>
      </c>
      <c r="AP71" s="187">
        <v>0</v>
      </c>
      <c r="AQ71" s="187">
        <v>0</v>
      </c>
      <c r="AR71" s="189">
        <v>75</v>
      </c>
      <c r="AS71" s="196">
        <f t="shared" si="11"/>
        <v>1.5</v>
      </c>
      <c r="AT71" s="198">
        <f t="shared" si="7"/>
        <v>0</v>
      </c>
    </row>
    <row r="72" spans="1:46">
      <c r="A72">
        <v>178</v>
      </c>
      <c r="B72">
        <v>1</v>
      </c>
      <c r="C72" s="171">
        <v>0.70370370370370305</v>
      </c>
      <c r="D72" s="171">
        <v>0.135135135135135</v>
      </c>
      <c r="E72" s="172">
        <v>16264.5</v>
      </c>
      <c r="H72" s="185" t="s">
        <v>369</v>
      </c>
      <c r="I72" s="186">
        <v>42</v>
      </c>
      <c r="J72" s="187">
        <v>95</v>
      </c>
      <c r="K72" s="190">
        <v>40556.355874527791</v>
      </c>
      <c r="L72" s="187">
        <v>0</v>
      </c>
      <c r="M72" s="187">
        <v>0</v>
      </c>
      <c r="N72" s="189">
        <v>151</v>
      </c>
      <c r="O72" s="196">
        <f t="shared" si="12"/>
        <v>1927.5274965857097</v>
      </c>
      <c r="P72" s="198">
        <f t="shared" ref="P72:P135" si="13">(O72-O71)/O72</f>
        <v>4.3327097383103657E-3</v>
      </c>
      <c r="R72" s="185" t="s">
        <v>369</v>
      </c>
      <c r="S72" s="186">
        <v>89</v>
      </c>
      <c r="T72" s="187">
        <v>107</v>
      </c>
      <c r="U72" s="190">
        <v>245.81666666666666</v>
      </c>
      <c r="V72" s="187">
        <v>7</v>
      </c>
      <c r="W72" s="187">
        <v>0</v>
      </c>
      <c r="X72" s="189">
        <v>136</v>
      </c>
      <c r="Y72" s="196">
        <f t="shared" si="8"/>
        <v>5.3333333333333428</v>
      </c>
      <c r="Z72" s="198">
        <f t="shared" ref="Z72:Z135" si="14">(Y72-Y71)/Y72</f>
        <v>6.2499999999996335E-3</v>
      </c>
      <c r="AB72" s="185" t="s">
        <v>369</v>
      </c>
      <c r="AC72" s="186">
        <v>23</v>
      </c>
      <c r="AD72" s="187">
        <v>139</v>
      </c>
      <c r="AE72" s="190">
        <v>91.36666666666666</v>
      </c>
      <c r="AF72" s="187">
        <v>0</v>
      </c>
      <c r="AG72" s="187">
        <v>0</v>
      </c>
      <c r="AH72" s="189">
        <v>148</v>
      </c>
      <c r="AI72" s="196">
        <f t="shared" si="9"/>
        <v>2</v>
      </c>
      <c r="AJ72" s="198">
        <f t="shared" ref="AJ72:AJ135" si="15">(AI72-AI71)/AI72</f>
        <v>0</v>
      </c>
      <c r="AL72" s="185" t="s">
        <v>369</v>
      </c>
      <c r="AM72" s="186">
        <v>58</v>
      </c>
      <c r="AN72" s="187">
        <v>101</v>
      </c>
      <c r="AO72" s="190">
        <v>24.763565891472869</v>
      </c>
      <c r="AP72" s="187">
        <v>44</v>
      </c>
      <c r="AQ72" s="187">
        <v>0</v>
      </c>
      <c r="AR72" s="189">
        <v>93</v>
      </c>
      <c r="AS72" s="196">
        <f t="shared" si="11"/>
        <v>1.5</v>
      </c>
      <c r="AT72" s="198">
        <f t="shared" ref="AT72:AT135" si="16">(AS72-AS71)/AS72</f>
        <v>0</v>
      </c>
    </row>
    <row r="73" spans="1:46">
      <c r="A73">
        <v>181</v>
      </c>
      <c r="B73">
        <v>1</v>
      </c>
      <c r="C73" s="171">
        <v>0.44444444444444398</v>
      </c>
      <c r="D73" s="171">
        <v>0</v>
      </c>
      <c r="E73" s="172">
        <v>21122.666666666599</v>
      </c>
      <c r="H73" s="185" t="s">
        <v>370</v>
      </c>
      <c r="I73" s="186">
        <v>35</v>
      </c>
      <c r="J73" s="187">
        <v>48</v>
      </c>
      <c r="K73" s="190">
        <v>42612.203966611276</v>
      </c>
      <c r="L73" s="187">
        <v>0</v>
      </c>
      <c r="M73" s="187">
        <v>24</v>
      </c>
      <c r="N73" s="189">
        <v>115</v>
      </c>
      <c r="O73" s="196">
        <f t="shared" si="12"/>
        <v>2055.8480920834845</v>
      </c>
      <c r="P73" s="198">
        <f t="shared" si="13"/>
        <v>6.2417352717792092E-2</v>
      </c>
      <c r="R73" s="185" t="s">
        <v>370</v>
      </c>
      <c r="S73" s="186">
        <v>4</v>
      </c>
      <c r="T73" s="187">
        <v>143</v>
      </c>
      <c r="U73" s="190">
        <v>251.31666666666666</v>
      </c>
      <c r="V73" s="187">
        <v>0</v>
      </c>
      <c r="W73" s="187">
        <v>0</v>
      </c>
      <c r="X73" s="189">
        <v>113</v>
      </c>
      <c r="Y73" s="196">
        <f t="shared" ref="Y73:Y136" si="17">U73-U72</f>
        <v>5.5</v>
      </c>
      <c r="Z73" s="198">
        <f t="shared" si="14"/>
        <v>3.030303030302858E-2</v>
      </c>
      <c r="AB73" s="185" t="s">
        <v>370</v>
      </c>
      <c r="AC73" s="186">
        <v>135</v>
      </c>
      <c r="AD73" s="187">
        <v>137</v>
      </c>
      <c r="AE73" s="190">
        <v>93.36666666666666</v>
      </c>
      <c r="AF73" s="187">
        <v>0</v>
      </c>
      <c r="AG73" s="187">
        <v>0</v>
      </c>
      <c r="AH73" s="189">
        <v>136</v>
      </c>
      <c r="AI73" s="196">
        <f t="shared" ref="AI73:AI136" si="18">AE73-AE72</f>
        <v>2</v>
      </c>
      <c r="AJ73" s="198">
        <f t="shared" si="15"/>
        <v>0</v>
      </c>
      <c r="AL73" s="185" t="s">
        <v>370</v>
      </c>
      <c r="AM73" s="186">
        <v>12</v>
      </c>
      <c r="AN73" s="187">
        <v>98</v>
      </c>
      <c r="AO73" s="190">
        <v>26.263565891472869</v>
      </c>
      <c r="AP73" s="187">
        <v>0</v>
      </c>
      <c r="AQ73" s="187">
        <v>0</v>
      </c>
      <c r="AR73" s="189">
        <v>92</v>
      </c>
      <c r="AS73" s="196">
        <f t="shared" si="11"/>
        <v>1.5</v>
      </c>
      <c r="AT73" s="198">
        <f t="shared" si="16"/>
        <v>0</v>
      </c>
    </row>
    <row r="74" spans="1:46">
      <c r="A74">
        <v>185</v>
      </c>
      <c r="B74">
        <v>1</v>
      </c>
      <c r="C74" s="171">
        <v>0.407407407407407</v>
      </c>
      <c r="D74" s="171">
        <v>0.24324324324324301</v>
      </c>
      <c r="E74" s="172">
        <v>18945.8</v>
      </c>
      <c r="H74" s="185" t="s">
        <v>371</v>
      </c>
      <c r="I74" s="186">
        <v>6</v>
      </c>
      <c r="J74" s="187">
        <v>170</v>
      </c>
      <c r="K74" s="190">
        <v>44731.150513250395</v>
      </c>
      <c r="L74" s="187">
        <v>0</v>
      </c>
      <c r="M74" s="187">
        <v>0</v>
      </c>
      <c r="N74" s="189">
        <v>116</v>
      </c>
      <c r="O74" s="196">
        <f t="shared" si="12"/>
        <v>2118.9465466391193</v>
      </c>
      <c r="P74" s="198">
        <f t="shared" si="13"/>
        <v>2.9778219113509898E-2</v>
      </c>
      <c r="R74" s="185" t="s">
        <v>371</v>
      </c>
      <c r="S74" s="186">
        <v>10</v>
      </c>
      <c r="T74" s="187">
        <v>97</v>
      </c>
      <c r="U74" s="190">
        <v>256.81666666666666</v>
      </c>
      <c r="V74" s="187">
        <v>0</v>
      </c>
      <c r="W74" s="187">
        <v>0</v>
      </c>
      <c r="X74" s="189">
        <v>92</v>
      </c>
      <c r="Y74" s="196">
        <f t="shared" si="17"/>
        <v>5.5</v>
      </c>
      <c r="Z74" s="198">
        <f t="shared" si="14"/>
        <v>0</v>
      </c>
      <c r="AB74" s="185" t="s">
        <v>371</v>
      </c>
      <c r="AC74" s="186">
        <v>93</v>
      </c>
      <c r="AD74" s="187">
        <v>116</v>
      </c>
      <c r="AE74" s="190">
        <v>95.36666666666666</v>
      </c>
      <c r="AF74" s="187">
        <v>0</v>
      </c>
      <c r="AG74" s="187">
        <v>0</v>
      </c>
      <c r="AH74" s="189">
        <v>127</v>
      </c>
      <c r="AI74" s="196">
        <f t="shared" si="18"/>
        <v>2</v>
      </c>
      <c r="AJ74" s="198">
        <f t="shared" si="15"/>
        <v>0</v>
      </c>
      <c r="AL74" s="185" t="s">
        <v>371</v>
      </c>
      <c r="AM74" s="186">
        <v>5</v>
      </c>
      <c r="AN74" s="187">
        <v>78</v>
      </c>
      <c r="AO74" s="190">
        <v>27.763565891472869</v>
      </c>
      <c r="AP74" s="187">
        <v>49</v>
      </c>
      <c r="AQ74" s="187">
        <v>0</v>
      </c>
      <c r="AR74" s="189">
        <v>122</v>
      </c>
      <c r="AS74" s="196">
        <f t="shared" si="11"/>
        <v>1.5</v>
      </c>
      <c r="AT74" s="198">
        <f t="shared" si="16"/>
        <v>0</v>
      </c>
    </row>
    <row r="75" spans="1:46">
      <c r="A75">
        <v>186</v>
      </c>
      <c r="B75">
        <v>2</v>
      </c>
      <c r="C75" s="171">
        <v>0.77777777777777701</v>
      </c>
      <c r="D75" s="171">
        <v>0.51351351351351304</v>
      </c>
      <c r="E75" s="172">
        <v>13351.45</v>
      </c>
      <c r="H75" s="185" t="s">
        <v>372</v>
      </c>
      <c r="I75" s="186">
        <v>119</v>
      </c>
      <c r="J75" s="187">
        <v>122</v>
      </c>
      <c r="K75" s="190">
        <v>47054.464631451825</v>
      </c>
      <c r="L75" s="187">
        <v>0</v>
      </c>
      <c r="M75" s="187">
        <v>23</v>
      </c>
      <c r="N75" s="189">
        <v>140</v>
      </c>
      <c r="O75" s="196">
        <f t="shared" si="12"/>
        <v>2323.3141182014297</v>
      </c>
      <c r="P75" s="198">
        <f t="shared" si="13"/>
        <v>8.7963814260518261E-2</v>
      </c>
      <c r="R75" s="185" t="s">
        <v>372</v>
      </c>
      <c r="S75" s="186">
        <v>59</v>
      </c>
      <c r="T75" s="187">
        <v>94</v>
      </c>
      <c r="U75" s="190">
        <v>262.31666666666666</v>
      </c>
      <c r="V75" s="187">
        <v>0</v>
      </c>
      <c r="W75" s="187">
        <v>0</v>
      </c>
      <c r="X75" s="189">
        <v>129</v>
      </c>
      <c r="Y75" s="196">
        <f t="shared" si="17"/>
        <v>5.5</v>
      </c>
      <c r="Z75" s="198">
        <f t="shared" si="14"/>
        <v>0</v>
      </c>
      <c r="AB75" s="185" t="s">
        <v>372</v>
      </c>
      <c r="AC75" s="186">
        <v>101</v>
      </c>
      <c r="AD75" s="187">
        <v>108</v>
      </c>
      <c r="AE75" s="190">
        <v>97.36666666666666</v>
      </c>
      <c r="AF75" s="187">
        <v>0</v>
      </c>
      <c r="AG75" s="187">
        <v>0</v>
      </c>
      <c r="AH75" s="189">
        <v>117</v>
      </c>
      <c r="AI75" s="196">
        <f t="shared" si="18"/>
        <v>2</v>
      </c>
      <c r="AJ75" s="198">
        <f t="shared" si="15"/>
        <v>0</v>
      </c>
      <c r="AL75" s="185" t="s">
        <v>372</v>
      </c>
      <c r="AM75" s="186">
        <v>3</v>
      </c>
      <c r="AN75" s="187">
        <v>186</v>
      </c>
      <c r="AO75" s="190">
        <v>29.430232558139537</v>
      </c>
      <c r="AP75" s="187">
        <v>57</v>
      </c>
      <c r="AQ75" s="187">
        <v>0</v>
      </c>
      <c r="AR75" s="189">
        <v>90</v>
      </c>
      <c r="AS75" s="196">
        <f t="shared" si="11"/>
        <v>1.6666666666666679</v>
      </c>
      <c r="AT75" s="198">
        <f t="shared" si="16"/>
        <v>0.10000000000000064</v>
      </c>
    </row>
    <row r="76" spans="1:46">
      <c r="A76">
        <v>187</v>
      </c>
      <c r="B76">
        <v>1</v>
      </c>
      <c r="C76" s="171">
        <v>0.18518518518518501</v>
      </c>
      <c r="D76" s="171">
        <v>0</v>
      </c>
      <c r="E76" s="172">
        <v>11943.2</v>
      </c>
      <c r="H76" s="185" t="s">
        <v>373</v>
      </c>
      <c r="I76" s="186">
        <v>115</v>
      </c>
      <c r="J76" s="187">
        <v>178</v>
      </c>
      <c r="K76" s="190">
        <v>50255.933176350176</v>
      </c>
      <c r="L76" s="187">
        <v>0</v>
      </c>
      <c r="M76" s="187">
        <v>0</v>
      </c>
      <c r="N76" s="189">
        <v>113</v>
      </c>
      <c r="O76" s="196">
        <f t="shared" si="12"/>
        <v>3201.468544898351</v>
      </c>
      <c r="P76" s="198">
        <f t="shared" si="13"/>
        <v>0.27429737771320295</v>
      </c>
      <c r="R76" s="185" t="s">
        <v>373</v>
      </c>
      <c r="S76" s="186">
        <v>56</v>
      </c>
      <c r="T76" s="187">
        <v>57</v>
      </c>
      <c r="U76" s="190">
        <v>267.81666666666666</v>
      </c>
      <c r="V76" s="187">
        <v>0</v>
      </c>
      <c r="W76" s="187">
        <v>0</v>
      </c>
      <c r="X76" s="189">
        <v>156</v>
      </c>
      <c r="Y76" s="196">
        <f t="shared" si="17"/>
        <v>5.5</v>
      </c>
      <c r="Z76" s="198">
        <f t="shared" si="14"/>
        <v>0</v>
      </c>
      <c r="AB76" s="185" t="s">
        <v>373</v>
      </c>
      <c r="AC76" s="186">
        <v>48</v>
      </c>
      <c r="AD76" s="187">
        <v>94</v>
      </c>
      <c r="AE76" s="190">
        <v>99.36666666666666</v>
      </c>
      <c r="AF76" s="187">
        <v>0</v>
      </c>
      <c r="AG76" s="187">
        <v>0</v>
      </c>
      <c r="AH76" s="189">
        <v>120</v>
      </c>
      <c r="AI76" s="196">
        <f t="shared" si="18"/>
        <v>2</v>
      </c>
      <c r="AJ76" s="198">
        <f t="shared" si="15"/>
        <v>0</v>
      </c>
      <c r="AL76" s="185" t="s">
        <v>373</v>
      </c>
      <c r="AM76" s="186">
        <v>67</v>
      </c>
      <c r="AN76" s="187">
        <v>135</v>
      </c>
      <c r="AO76" s="190">
        <v>31.180232558139537</v>
      </c>
      <c r="AP76" s="187">
        <v>63</v>
      </c>
      <c r="AQ76" s="187">
        <v>0</v>
      </c>
      <c r="AR76" s="189">
        <v>91</v>
      </c>
      <c r="AS76" s="196">
        <f t="shared" si="11"/>
        <v>1.75</v>
      </c>
      <c r="AT76" s="198">
        <f t="shared" si="16"/>
        <v>4.7619047619046943E-2</v>
      </c>
    </row>
    <row r="77" spans="1:46">
      <c r="A77">
        <v>191</v>
      </c>
      <c r="B77">
        <v>1</v>
      </c>
      <c r="C77" s="171">
        <v>0.296296296296296</v>
      </c>
      <c r="D77" s="171">
        <v>0</v>
      </c>
      <c r="E77" s="172">
        <v>13930.25</v>
      </c>
      <c r="H77" s="185" t="s">
        <v>374</v>
      </c>
      <c r="I77" s="186">
        <v>90</v>
      </c>
      <c r="J77" s="187">
        <v>108</v>
      </c>
      <c r="K77" s="190">
        <v>53501.857910189028</v>
      </c>
      <c r="L77" s="187">
        <v>0</v>
      </c>
      <c r="M77" s="187">
        <v>0</v>
      </c>
      <c r="N77" s="189">
        <v>160</v>
      </c>
      <c r="O77" s="196">
        <f t="shared" si="12"/>
        <v>3245.9247338388523</v>
      </c>
      <c r="P77" s="198">
        <f t="shared" si="13"/>
        <v>1.36960011663377E-2</v>
      </c>
      <c r="R77" s="185" t="s">
        <v>374</v>
      </c>
      <c r="S77" s="186">
        <v>24</v>
      </c>
      <c r="T77" s="187">
        <v>83</v>
      </c>
      <c r="U77" s="190">
        <v>273.61666666666667</v>
      </c>
      <c r="V77" s="187">
        <v>61</v>
      </c>
      <c r="W77" s="187">
        <v>0</v>
      </c>
      <c r="X77" s="189">
        <v>111</v>
      </c>
      <c r="Y77" s="196">
        <f t="shared" si="17"/>
        <v>5.8000000000000114</v>
      </c>
      <c r="Z77" s="198">
        <f t="shared" si="14"/>
        <v>5.1724137931036342E-2</v>
      </c>
      <c r="AB77" s="185" t="s">
        <v>374</v>
      </c>
      <c r="AC77" s="186">
        <v>13</v>
      </c>
      <c r="AD77" s="187">
        <v>73</v>
      </c>
      <c r="AE77" s="190">
        <v>101.36666666666666</v>
      </c>
      <c r="AF77" s="187">
        <v>29</v>
      </c>
      <c r="AG77" s="187">
        <v>0</v>
      </c>
      <c r="AH77" s="189">
        <v>134</v>
      </c>
      <c r="AI77" s="196">
        <f t="shared" si="18"/>
        <v>2</v>
      </c>
      <c r="AJ77" s="198">
        <f t="shared" si="15"/>
        <v>0</v>
      </c>
      <c r="AL77" s="185" t="s">
        <v>374</v>
      </c>
      <c r="AM77" s="186">
        <v>41</v>
      </c>
      <c r="AN77" s="187">
        <v>99</v>
      </c>
      <c r="AO77" s="190">
        <v>33.013565891472872</v>
      </c>
      <c r="AP77" s="187">
        <v>0</v>
      </c>
      <c r="AQ77" s="187">
        <v>64</v>
      </c>
      <c r="AR77" s="189">
        <v>121</v>
      </c>
      <c r="AS77" s="196">
        <f t="shared" si="11"/>
        <v>1.8333333333333357</v>
      </c>
      <c r="AT77" s="198">
        <f t="shared" si="16"/>
        <v>4.5454545454546691E-2</v>
      </c>
    </row>
    <row r="78" spans="1:46">
      <c r="A78">
        <v>192</v>
      </c>
      <c r="B78">
        <v>1</v>
      </c>
      <c r="C78" s="171">
        <v>0.74074074074074003</v>
      </c>
      <c r="D78" s="171">
        <v>0.27027027027027001</v>
      </c>
      <c r="E78" s="172">
        <v>18100.966666666602</v>
      </c>
      <c r="H78" s="185" t="s">
        <v>375</v>
      </c>
      <c r="I78" s="186">
        <v>29</v>
      </c>
      <c r="J78" s="187">
        <v>70</v>
      </c>
      <c r="K78" s="190">
        <v>56911.717270282046</v>
      </c>
      <c r="L78" s="187">
        <v>0</v>
      </c>
      <c r="M78" s="187">
        <v>11</v>
      </c>
      <c r="N78" s="189">
        <v>125</v>
      </c>
      <c r="O78" s="196">
        <f t="shared" si="12"/>
        <v>3409.859360093018</v>
      </c>
      <c r="P78" s="198">
        <f t="shared" si="13"/>
        <v>4.8076653299182925E-2</v>
      </c>
      <c r="R78" s="185" t="s">
        <v>375</v>
      </c>
      <c r="S78" s="186">
        <v>2</v>
      </c>
      <c r="T78" s="187">
        <v>60</v>
      </c>
      <c r="U78" s="190">
        <v>279.45</v>
      </c>
      <c r="V78" s="187">
        <v>0</v>
      </c>
      <c r="W78" s="187">
        <v>30</v>
      </c>
      <c r="X78" s="189">
        <v>140</v>
      </c>
      <c r="Y78" s="196">
        <f t="shared" si="17"/>
        <v>5.8333333333333144</v>
      </c>
      <c r="Z78" s="198">
        <f t="shared" si="14"/>
        <v>5.7142857142805361E-3</v>
      </c>
      <c r="AB78" s="185" t="s">
        <v>375</v>
      </c>
      <c r="AC78" s="186">
        <v>45</v>
      </c>
      <c r="AD78" s="187">
        <v>58</v>
      </c>
      <c r="AE78" s="190">
        <v>103.53333333333333</v>
      </c>
      <c r="AF78" s="187">
        <v>5</v>
      </c>
      <c r="AG78" s="187">
        <v>0</v>
      </c>
      <c r="AH78" s="189">
        <v>134</v>
      </c>
      <c r="AI78" s="196">
        <f t="shared" si="18"/>
        <v>2.1666666666666714</v>
      </c>
      <c r="AJ78" s="198">
        <f t="shared" si="15"/>
        <v>7.692307692307894E-2</v>
      </c>
      <c r="AL78" s="185" t="s">
        <v>375</v>
      </c>
      <c r="AM78" s="186">
        <v>69</v>
      </c>
      <c r="AN78" s="187">
        <v>76</v>
      </c>
      <c r="AO78" s="190">
        <v>34.846899224806208</v>
      </c>
      <c r="AP78" s="187">
        <v>0</v>
      </c>
      <c r="AQ78" s="187">
        <v>66</v>
      </c>
      <c r="AR78" s="189">
        <v>85</v>
      </c>
      <c r="AS78" s="196">
        <f t="shared" si="11"/>
        <v>1.8333333333333357</v>
      </c>
      <c r="AT78" s="198">
        <f t="shared" si="16"/>
        <v>0</v>
      </c>
    </row>
    <row r="79" spans="1:46">
      <c r="A79">
        <v>194</v>
      </c>
      <c r="B79">
        <v>1</v>
      </c>
      <c r="C79" s="171">
        <v>0.33333333333333298</v>
      </c>
      <c r="D79" s="171">
        <v>0.108108108108108</v>
      </c>
      <c r="E79" s="172">
        <v>10221.615384615299</v>
      </c>
      <c r="H79" s="185" t="s">
        <v>376</v>
      </c>
      <c r="I79" s="186">
        <v>37</v>
      </c>
      <c r="J79" s="187">
        <v>197</v>
      </c>
      <c r="K79" s="190">
        <v>60451.260990401926</v>
      </c>
      <c r="L79" s="187">
        <v>0</v>
      </c>
      <c r="M79" s="187">
        <v>0</v>
      </c>
      <c r="N79" s="189">
        <v>129</v>
      </c>
      <c r="O79" s="196">
        <f t="shared" si="12"/>
        <v>3539.5437201198802</v>
      </c>
      <c r="P79" s="198">
        <f t="shared" si="13"/>
        <v>3.6638722468575656E-2</v>
      </c>
      <c r="R79" s="185" t="s">
        <v>376</v>
      </c>
      <c r="S79" s="186">
        <v>1</v>
      </c>
      <c r="T79" s="187">
        <v>31</v>
      </c>
      <c r="U79" s="190">
        <v>285.2833333333333</v>
      </c>
      <c r="V79" s="187">
        <v>41</v>
      </c>
      <c r="W79" s="187">
        <v>33</v>
      </c>
      <c r="X79" s="189">
        <v>157</v>
      </c>
      <c r="Y79" s="196">
        <f t="shared" si="17"/>
        <v>5.8333333333333144</v>
      </c>
      <c r="Z79" s="198">
        <f t="shared" si="14"/>
        <v>0</v>
      </c>
      <c r="AB79" s="185" t="s">
        <v>376</v>
      </c>
      <c r="AC79" s="186">
        <v>29</v>
      </c>
      <c r="AD79" s="187">
        <v>33</v>
      </c>
      <c r="AE79" s="190">
        <v>105.73333333333333</v>
      </c>
      <c r="AF79" s="187">
        <v>0</v>
      </c>
      <c r="AG79" s="187">
        <v>55</v>
      </c>
      <c r="AH79" s="189">
        <v>170</v>
      </c>
      <c r="AI79" s="196">
        <f t="shared" si="18"/>
        <v>2.2000000000000028</v>
      </c>
      <c r="AJ79" s="198">
        <f t="shared" si="15"/>
        <v>1.5151515151514271E-2</v>
      </c>
      <c r="AL79" s="185" t="s">
        <v>376</v>
      </c>
      <c r="AM79" s="186">
        <v>56</v>
      </c>
      <c r="AN79" s="187">
        <v>57</v>
      </c>
      <c r="AO79" s="190">
        <v>36.680232558139544</v>
      </c>
      <c r="AP79" s="187">
        <v>67</v>
      </c>
      <c r="AQ79" s="187">
        <v>0</v>
      </c>
      <c r="AR79" s="189">
        <v>82</v>
      </c>
      <c r="AS79" s="196">
        <f t="shared" si="11"/>
        <v>1.8333333333333357</v>
      </c>
      <c r="AT79" s="198">
        <f t="shared" si="16"/>
        <v>0</v>
      </c>
    </row>
    <row r="80" spans="1:46">
      <c r="A80">
        <v>195</v>
      </c>
      <c r="B80">
        <v>1</v>
      </c>
      <c r="C80" s="171">
        <v>0.62962962962962898</v>
      </c>
      <c r="D80" s="171">
        <v>0.18918918918918901</v>
      </c>
      <c r="E80" s="172">
        <v>24997.041666666599</v>
      </c>
      <c r="H80" s="185" t="s">
        <v>377</v>
      </c>
      <c r="I80" s="186">
        <v>116</v>
      </c>
      <c r="J80" s="187">
        <v>194</v>
      </c>
      <c r="K80" s="190">
        <v>64113.730710858945</v>
      </c>
      <c r="L80" s="187">
        <v>0</v>
      </c>
      <c r="M80" s="187">
        <v>0</v>
      </c>
      <c r="N80" s="189">
        <v>128</v>
      </c>
      <c r="O80" s="196">
        <f t="shared" si="12"/>
        <v>3662.4697204570184</v>
      </c>
      <c r="P80" s="198">
        <f t="shared" si="13"/>
        <v>3.356369054753551E-2</v>
      </c>
      <c r="R80" s="185" t="s">
        <v>377</v>
      </c>
      <c r="S80" s="186">
        <v>22</v>
      </c>
      <c r="T80" s="187">
        <v>178</v>
      </c>
      <c r="U80" s="190">
        <v>291.2833333333333</v>
      </c>
      <c r="V80" s="187">
        <v>0</v>
      </c>
      <c r="W80" s="187">
        <v>0</v>
      </c>
      <c r="X80" s="189">
        <v>115</v>
      </c>
      <c r="Y80" s="196">
        <f t="shared" si="17"/>
        <v>6</v>
      </c>
      <c r="Z80" s="198">
        <f t="shared" si="14"/>
        <v>2.7777777777780937E-2</v>
      </c>
      <c r="AB80" s="185" t="s">
        <v>377</v>
      </c>
      <c r="AC80" s="186">
        <v>62</v>
      </c>
      <c r="AD80" s="187">
        <v>117</v>
      </c>
      <c r="AE80" s="190">
        <v>107.98333333333333</v>
      </c>
      <c r="AF80" s="187">
        <v>22</v>
      </c>
      <c r="AG80" s="187">
        <v>46</v>
      </c>
      <c r="AH80" s="189">
        <v>161</v>
      </c>
      <c r="AI80" s="196">
        <f t="shared" si="18"/>
        <v>2.25</v>
      </c>
      <c r="AJ80" s="198">
        <f t="shared" si="15"/>
        <v>2.222222222222096E-2</v>
      </c>
      <c r="AL80" s="185" t="s">
        <v>377</v>
      </c>
      <c r="AM80" s="186">
        <v>40</v>
      </c>
      <c r="AN80" s="187">
        <v>196</v>
      </c>
      <c r="AO80" s="190">
        <v>38.596899224806208</v>
      </c>
      <c r="AP80" s="187">
        <v>61</v>
      </c>
      <c r="AQ80" s="187">
        <v>0</v>
      </c>
      <c r="AR80" s="189">
        <v>131</v>
      </c>
      <c r="AS80" s="196">
        <f t="shared" si="11"/>
        <v>1.9166666666666643</v>
      </c>
      <c r="AT80" s="198">
        <f t="shared" si="16"/>
        <v>4.3478260869562801E-2</v>
      </c>
    </row>
    <row r="81" spans="1:46">
      <c r="A81">
        <v>196</v>
      </c>
      <c r="B81">
        <v>1</v>
      </c>
      <c r="C81" s="171">
        <v>0.37037037037037002</v>
      </c>
      <c r="D81" s="171">
        <v>8.1081081081081099E-2</v>
      </c>
      <c r="E81" s="172">
        <v>17334.846153846102</v>
      </c>
      <c r="H81" s="185" t="s">
        <v>378</v>
      </c>
      <c r="I81" s="186">
        <v>9</v>
      </c>
      <c r="J81" s="187">
        <v>41</v>
      </c>
      <c r="K81" s="190">
        <v>67811.806260307756</v>
      </c>
      <c r="L81" s="187">
        <v>0</v>
      </c>
      <c r="M81" s="187">
        <v>63</v>
      </c>
      <c r="N81" s="189">
        <v>139</v>
      </c>
      <c r="O81" s="196">
        <f t="shared" si="12"/>
        <v>3698.0755494488112</v>
      </c>
      <c r="P81" s="198">
        <f t="shared" si="13"/>
        <v>9.6282048637702285E-3</v>
      </c>
      <c r="R81" s="185" t="s">
        <v>378</v>
      </c>
      <c r="S81" s="186">
        <v>131</v>
      </c>
      <c r="T81" s="187">
        <v>175</v>
      </c>
      <c r="U81" s="190">
        <v>297.2833333333333</v>
      </c>
      <c r="V81" s="187">
        <v>0</v>
      </c>
      <c r="W81" s="187">
        <v>0</v>
      </c>
      <c r="X81" s="189">
        <v>107</v>
      </c>
      <c r="Y81" s="196">
        <f t="shared" si="17"/>
        <v>6</v>
      </c>
      <c r="Z81" s="198">
        <f t="shared" si="14"/>
        <v>0</v>
      </c>
      <c r="AB81" s="185" t="s">
        <v>378</v>
      </c>
      <c r="AC81" s="186">
        <v>19</v>
      </c>
      <c r="AD81" s="187">
        <v>59</v>
      </c>
      <c r="AE81" s="190">
        <v>110.23333333333333</v>
      </c>
      <c r="AF81" s="187">
        <v>32</v>
      </c>
      <c r="AG81" s="187">
        <v>14</v>
      </c>
      <c r="AH81" s="189">
        <v>121</v>
      </c>
      <c r="AI81" s="196">
        <f t="shared" si="18"/>
        <v>2.25</v>
      </c>
      <c r="AJ81" s="198">
        <f t="shared" si="15"/>
        <v>0</v>
      </c>
      <c r="AL81" s="185" t="s">
        <v>378</v>
      </c>
      <c r="AM81" s="186">
        <v>114</v>
      </c>
      <c r="AN81" s="187">
        <v>190</v>
      </c>
      <c r="AO81" s="190">
        <v>40.596899224806208</v>
      </c>
      <c r="AP81" s="187">
        <v>0</v>
      </c>
      <c r="AQ81" s="187">
        <v>0</v>
      </c>
      <c r="AR81" s="189">
        <v>90</v>
      </c>
      <c r="AS81" s="196">
        <f t="shared" si="11"/>
        <v>2</v>
      </c>
      <c r="AT81" s="198">
        <f t="shared" si="16"/>
        <v>4.1666666666667851E-2</v>
      </c>
    </row>
    <row r="82" spans="1:46">
      <c r="A82">
        <v>197</v>
      </c>
      <c r="B82">
        <v>1</v>
      </c>
      <c r="C82" s="171">
        <v>0.48148148148148101</v>
      </c>
      <c r="D82" s="171">
        <v>0.35135135135135098</v>
      </c>
      <c r="E82" s="172">
        <v>7106.3461538461497</v>
      </c>
      <c r="H82" s="185" t="s">
        <v>379</v>
      </c>
      <c r="I82" s="186">
        <v>10</v>
      </c>
      <c r="J82" s="187">
        <v>180</v>
      </c>
      <c r="K82" s="190">
        <v>71637.904047206743</v>
      </c>
      <c r="L82" s="187">
        <v>46</v>
      </c>
      <c r="M82" s="187">
        <v>0</v>
      </c>
      <c r="N82" s="189">
        <v>112</v>
      </c>
      <c r="O82" s="196">
        <f t="shared" si="12"/>
        <v>3826.0977868989867</v>
      </c>
      <c r="P82" s="198">
        <f t="shared" si="13"/>
        <v>3.3460262800532388E-2</v>
      </c>
      <c r="R82" s="185" t="s">
        <v>379</v>
      </c>
      <c r="S82" s="186">
        <v>162</v>
      </c>
      <c r="T82" s="187">
        <v>167</v>
      </c>
      <c r="U82" s="190">
        <v>303.2833333333333</v>
      </c>
      <c r="V82" s="187">
        <v>0</v>
      </c>
      <c r="W82" s="187">
        <v>0</v>
      </c>
      <c r="X82" s="189">
        <v>114</v>
      </c>
      <c r="Y82" s="196">
        <f t="shared" si="17"/>
        <v>6</v>
      </c>
      <c r="Z82" s="198">
        <f t="shared" si="14"/>
        <v>0</v>
      </c>
      <c r="AB82" s="185" t="s">
        <v>379</v>
      </c>
      <c r="AC82" s="186">
        <v>6</v>
      </c>
      <c r="AD82" s="187">
        <v>21</v>
      </c>
      <c r="AE82" s="190">
        <v>112.48333333333333</v>
      </c>
      <c r="AF82" s="187">
        <v>44</v>
      </c>
      <c r="AG82" s="187">
        <v>18</v>
      </c>
      <c r="AH82" s="189">
        <v>159</v>
      </c>
      <c r="AI82" s="196">
        <f t="shared" si="18"/>
        <v>2.25</v>
      </c>
      <c r="AJ82" s="198">
        <f t="shared" si="15"/>
        <v>0</v>
      </c>
      <c r="AL82" s="185" t="s">
        <v>379</v>
      </c>
      <c r="AM82" s="186">
        <v>108</v>
      </c>
      <c r="AN82" s="187">
        <v>129</v>
      </c>
      <c r="AO82" s="190">
        <v>42.596899224806208</v>
      </c>
      <c r="AP82" s="187">
        <v>0</v>
      </c>
      <c r="AQ82" s="187">
        <v>0</v>
      </c>
      <c r="AR82" s="189">
        <v>126</v>
      </c>
      <c r="AS82" s="196">
        <f t="shared" si="11"/>
        <v>2</v>
      </c>
      <c r="AT82" s="198">
        <f t="shared" si="16"/>
        <v>0</v>
      </c>
    </row>
    <row r="83" spans="1:46">
      <c r="A83">
        <v>199</v>
      </c>
      <c r="B83">
        <v>1</v>
      </c>
      <c r="C83" s="171">
        <v>0.33333333333333298</v>
      </c>
      <c r="D83" s="171">
        <v>0</v>
      </c>
      <c r="E83" s="172">
        <v>6846.1111111111104</v>
      </c>
      <c r="H83" s="185" t="s">
        <v>380</v>
      </c>
      <c r="I83" s="186">
        <v>8</v>
      </c>
      <c r="J83" s="187">
        <v>163</v>
      </c>
      <c r="K83" s="190">
        <v>75484.540905890492</v>
      </c>
      <c r="L83" s="187">
        <v>26</v>
      </c>
      <c r="M83" s="187">
        <v>0</v>
      </c>
      <c r="N83" s="189">
        <v>125</v>
      </c>
      <c r="O83" s="196">
        <f t="shared" si="12"/>
        <v>3846.6368586837489</v>
      </c>
      <c r="P83" s="198">
        <f t="shared" si="13"/>
        <v>5.3394881137260007E-3</v>
      </c>
      <c r="R83" s="185" t="s">
        <v>380</v>
      </c>
      <c r="S83" s="186">
        <v>133</v>
      </c>
      <c r="T83" s="187">
        <v>144</v>
      </c>
      <c r="U83" s="190">
        <v>309.2833333333333</v>
      </c>
      <c r="V83" s="187">
        <v>0</v>
      </c>
      <c r="W83" s="187">
        <v>0</v>
      </c>
      <c r="X83" s="189">
        <v>153</v>
      </c>
      <c r="Y83" s="196">
        <f t="shared" si="17"/>
        <v>6</v>
      </c>
      <c r="Z83" s="198">
        <f t="shared" si="14"/>
        <v>0</v>
      </c>
      <c r="AB83" s="185" t="s">
        <v>380</v>
      </c>
      <c r="AC83" s="186">
        <v>9</v>
      </c>
      <c r="AD83" s="187">
        <v>186</v>
      </c>
      <c r="AE83" s="190">
        <v>114.81666666666666</v>
      </c>
      <c r="AF83" s="187">
        <v>23</v>
      </c>
      <c r="AG83" s="187">
        <v>0</v>
      </c>
      <c r="AH83" s="189">
        <v>141</v>
      </c>
      <c r="AI83" s="196">
        <f t="shared" si="18"/>
        <v>2.3333333333333286</v>
      </c>
      <c r="AJ83" s="198">
        <f t="shared" si="15"/>
        <v>3.5714285714283756E-2</v>
      </c>
      <c r="AL83" s="185" t="s">
        <v>380</v>
      </c>
      <c r="AM83" s="186">
        <v>88</v>
      </c>
      <c r="AN83" s="187">
        <v>93</v>
      </c>
      <c r="AO83" s="190">
        <v>44.596899224806208</v>
      </c>
      <c r="AP83" s="187">
        <v>0</v>
      </c>
      <c r="AQ83" s="187">
        <v>0</v>
      </c>
      <c r="AR83" s="189">
        <v>158</v>
      </c>
      <c r="AS83" s="196">
        <f t="shared" si="11"/>
        <v>2</v>
      </c>
      <c r="AT83" s="198">
        <f t="shared" si="16"/>
        <v>0</v>
      </c>
    </row>
    <row r="84" spans="1:46">
      <c r="A84">
        <v>200</v>
      </c>
      <c r="B84">
        <v>1</v>
      </c>
      <c r="C84" s="171">
        <v>0.44444444444444398</v>
      </c>
      <c r="D84" s="171">
        <v>8.1081081081081099E-2</v>
      </c>
      <c r="E84" s="172">
        <v>24854.5333333333</v>
      </c>
      <c r="H84" s="185" t="s">
        <v>381</v>
      </c>
      <c r="I84" s="186">
        <v>14</v>
      </c>
      <c r="J84" s="187">
        <v>179</v>
      </c>
      <c r="K84" s="190">
        <v>79354.28401507785</v>
      </c>
      <c r="L84" s="187">
        <v>57</v>
      </c>
      <c r="M84" s="187">
        <v>0</v>
      </c>
      <c r="N84" s="189">
        <v>135</v>
      </c>
      <c r="O84" s="196">
        <f t="shared" si="12"/>
        <v>3869.7431091873586</v>
      </c>
      <c r="P84" s="198">
        <f t="shared" si="13"/>
        <v>5.9710037208289147E-3</v>
      </c>
      <c r="R84" s="185" t="s">
        <v>381</v>
      </c>
      <c r="S84" s="186">
        <v>41</v>
      </c>
      <c r="T84" s="187">
        <v>99</v>
      </c>
      <c r="U84" s="190">
        <v>315.2833333333333</v>
      </c>
      <c r="V84" s="187">
        <v>0</v>
      </c>
      <c r="W84" s="187">
        <v>0</v>
      </c>
      <c r="X84" s="189">
        <v>106</v>
      </c>
      <c r="Y84" s="196">
        <f t="shared" si="17"/>
        <v>6</v>
      </c>
      <c r="Z84" s="198">
        <f t="shared" si="14"/>
        <v>0</v>
      </c>
      <c r="AB84" s="185" t="s">
        <v>381</v>
      </c>
      <c r="AC84" s="186">
        <v>53</v>
      </c>
      <c r="AD84" s="187">
        <v>148</v>
      </c>
      <c r="AE84" s="190">
        <v>117.14999999999999</v>
      </c>
      <c r="AF84" s="187">
        <v>53</v>
      </c>
      <c r="AG84" s="187">
        <v>0</v>
      </c>
      <c r="AH84" s="189">
        <v>153</v>
      </c>
      <c r="AI84" s="196">
        <f t="shared" si="18"/>
        <v>2.3333333333333286</v>
      </c>
      <c r="AJ84" s="198">
        <f t="shared" si="15"/>
        <v>0</v>
      </c>
      <c r="AL84" s="185" t="s">
        <v>381</v>
      </c>
      <c r="AM84" s="186">
        <v>71</v>
      </c>
      <c r="AN84" s="187">
        <v>84</v>
      </c>
      <c r="AO84" s="190">
        <v>46.596899224806208</v>
      </c>
      <c r="AP84" s="187">
        <v>0</v>
      </c>
      <c r="AQ84" s="187">
        <v>0</v>
      </c>
      <c r="AR84" s="189">
        <v>108</v>
      </c>
      <c r="AS84" s="196">
        <f t="shared" si="11"/>
        <v>2</v>
      </c>
      <c r="AT84" s="198">
        <f t="shared" si="16"/>
        <v>0</v>
      </c>
    </row>
    <row r="85" spans="1:46">
      <c r="A85">
        <v>203</v>
      </c>
      <c r="B85">
        <v>1</v>
      </c>
      <c r="C85" s="171">
        <v>0.44444444444444398</v>
      </c>
      <c r="D85" s="171">
        <v>0.29729729729729698</v>
      </c>
      <c r="E85" s="172">
        <v>29352.217391304301</v>
      </c>
      <c r="H85" s="185" t="s">
        <v>382</v>
      </c>
      <c r="I85" s="186">
        <v>58</v>
      </c>
      <c r="J85" s="187">
        <v>80</v>
      </c>
      <c r="K85" s="190">
        <v>83256.026149270765</v>
      </c>
      <c r="L85" s="187">
        <v>17</v>
      </c>
      <c r="M85" s="187">
        <v>0</v>
      </c>
      <c r="N85" s="189">
        <v>131</v>
      </c>
      <c r="O85" s="196">
        <f t="shared" si="12"/>
        <v>3901.7421341929148</v>
      </c>
      <c r="P85" s="198">
        <f t="shared" si="13"/>
        <v>8.2012147151224422E-3</v>
      </c>
      <c r="R85" s="185" t="s">
        <v>382</v>
      </c>
      <c r="S85" s="186">
        <v>20</v>
      </c>
      <c r="T85" s="187">
        <v>93</v>
      </c>
      <c r="U85" s="190">
        <v>321.2833333333333</v>
      </c>
      <c r="V85" s="187">
        <v>38</v>
      </c>
      <c r="W85" s="187">
        <v>0</v>
      </c>
      <c r="X85" s="189">
        <v>130</v>
      </c>
      <c r="Y85" s="196">
        <f t="shared" si="17"/>
        <v>6</v>
      </c>
      <c r="Z85" s="198">
        <f t="shared" si="14"/>
        <v>0</v>
      </c>
      <c r="AB85" s="185" t="s">
        <v>382</v>
      </c>
      <c r="AC85" s="186">
        <v>159</v>
      </c>
      <c r="AD85" s="187">
        <v>201</v>
      </c>
      <c r="AE85" s="190">
        <v>119.64999999999999</v>
      </c>
      <c r="AF85" s="187">
        <v>0</v>
      </c>
      <c r="AG85" s="187">
        <v>0</v>
      </c>
      <c r="AH85" s="189">
        <v>103</v>
      </c>
      <c r="AI85" s="196">
        <f t="shared" si="18"/>
        <v>2.5</v>
      </c>
      <c r="AJ85" s="198">
        <f t="shared" si="15"/>
        <v>6.6666666666668567E-2</v>
      </c>
      <c r="AL85" s="185" t="s">
        <v>382</v>
      </c>
      <c r="AM85" s="186">
        <v>34</v>
      </c>
      <c r="AN85" s="187">
        <v>81</v>
      </c>
      <c r="AO85" s="190">
        <v>48.596899224806208</v>
      </c>
      <c r="AP85" s="187">
        <v>0</v>
      </c>
      <c r="AQ85" s="187">
        <v>0</v>
      </c>
      <c r="AR85" s="189">
        <v>124</v>
      </c>
      <c r="AS85" s="196">
        <f t="shared" si="11"/>
        <v>2</v>
      </c>
      <c r="AT85" s="198">
        <f t="shared" si="16"/>
        <v>0</v>
      </c>
    </row>
    <row r="86" spans="1:46">
      <c r="A86">
        <v>207</v>
      </c>
      <c r="B86">
        <v>1</v>
      </c>
      <c r="C86" s="171">
        <v>0.18518518518518501</v>
      </c>
      <c r="D86" s="171">
        <v>8.1081081081081099E-2</v>
      </c>
      <c r="E86" s="172">
        <v>5283.5</v>
      </c>
      <c r="H86" s="185" t="s">
        <v>383</v>
      </c>
      <c r="I86" s="186">
        <v>76</v>
      </c>
      <c r="J86" s="187">
        <v>172</v>
      </c>
      <c r="K86" s="190">
        <v>87172.500367817076</v>
      </c>
      <c r="L86" s="187">
        <v>0</v>
      </c>
      <c r="M86" s="187">
        <v>56</v>
      </c>
      <c r="N86" s="189">
        <v>128</v>
      </c>
      <c r="O86" s="196">
        <f t="shared" si="12"/>
        <v>3916.474218546311</v>
      </c>
      <c r="P86" s="198">
        <f t="shared" si="13"/>
        <v>3.7615680664085547E-3</v>
      </c>
      <c r="R86" s="185" t="s">
        <v>383</v>
      </c>
      <c r="S86" s="186">
        <v>18</v>
      </c>
      <c r="T86" s="187">
        <v>25</v>
      </c>
      <c r="U86" s="190">
        <v>327.31666666666666</v>
      </c>
      <c r="V86" s="187">
        <v>49</v>
      </c>
      <c r="W86" s="187">
        <v>66</v>
      </c>
      <c r="X86" s="189">
        <v>104</v>
      </c>
      <c r="Y86" s="196">
        <f t="shared" si="17"/>
        <v>6.0333333333333599</v>
      </c>
      <c r="Z86" s="198">
        <f t="shared" si="14"/>
        <v>5.5248618784574108E-3</v>
      </c>
      <c r="AB86" s="185" t="s">
        <v>383</v>
      </c>
      <c r="AC86" s="186">
        <v>132</v>
      </c>
      <c r="AD86" s="187">
        <v>197</v>
      </c>
      <c r="AE86" s="190">
        <v>122.14999999999999</v>
      </c>
      <c r="AF86" s="187">
        <v>0</v>
      </c>
      <c r="AG86" s="187">
        <v>0</v>
      </c>
      <c r="AH86" s="189">
        <v>141</v>
      </c>
      <c r="AI86" s="196">
        <f t="shared" si="18"/>
        <v>2.5</v>
      </c>
      <c r="AJ86" s="198">
        <f t="shared" si="15"/>
        <v>0</v>
      </c>
      <c r="AL86" s="185" t="s">
        <v>383</v>
      </c>
      <c r="AM86" s="186">
        <v>33</v>
      </c>
      <c r="AN86" s="187">
        <v>56</v>
      </c>
      <c r="AO86" s="190">
        <v>50.763565891472872</v>
      </c>
      <c r="AP86" s="187">
        <v>0</v>
      </c>
      <c r="AQ86" s="187">
        <v>75</v>
      </c>
      <c r="AR86" s="189">
        <v>129</v>
      </c>
      <c r="AS86" s="196">
        <f t="shared" si="11"/>
        <v>2.1666666666666643</v>
      </c>
      <c r="AT86" s="198">
        <f t="shared" si="16"/>
        <v>7.6923076923075914E-2</v>
      </c>
    </row>
    <row r="87" spans="1:46">
      <c r="A87">
        <v>210</v>
      </c>
      <c r="B87">
        <v>1</v>
      </c>
      <c r="C87" s="171">
        <v>0.51851851851851805</v>
      </c>
      <c r="D87" s="171">
        <v>0.18918918918918901</v>
      </c>
      <c r="E87" s="172">
        <v>16888.761904761901</v>
      </c>
      <c r="H87" s="185" t="s">
        <v>384</v>
      </c>
      <c r="I87" s="186">
        <v>79</v>
      </c>
      <c r="J87" s="187">
        <v>130</v>
      </c>
      <c r="K87" s="190">
        <v>91427.521468797233</v>
      </c>
      <c r="L87" s="187">
        <v>0</v>
      </c>
      <c r="M87" s="187">
        <v>0</v>
      </c>
      <c r="N87" s="189">
        <v>157</v>
      </c>
      <c r="O87" s="196">
        <f t="shared" si="12"/>
        <v>4255.0211009801569</v>
      </c>
      <c r="P87" s="198">
        <f t="shared" si="13"/>
        <v>7.9564090141846913E-2</v>
      </c>
      <c r="R87" s="185" t="s">
        <v>384</v>
      </c>
      <c r="S87" s="186">
        <v>5</v>
      </c>
      <c r="T87" s="187">
        <v>153</v>
      </c>
      <c r="U87" s="190">
        <v>333.48333333333335</v>
      </c>
      <c r="V87" s="187">
        <v>50</v>
      </c>
      <c r="W87" s="187">
        <v>0</v>
      </c>
      <c r="X87" s="189">
        <v>132</v>
      </c>
      <c r="Y87" s="196">
        <f t="shared" si="17"/>
        <v>6.1666666666666856</v>
      </c>
      <c r="Z87" s="198">
        <f t="shared" si="14"/>
        <v>2.1621621621620325E-2</v>
      </c>
      <c r="AB87" s="185" t="s">
        <v>384</v>
      </c>
      <c r="AC87" s="186">
        <v>40</v>
      </c>
      <c r="AD87" s="187">
        <v>191</v>
      </c>
      <c r="AE87" s="190">
        <v>124.64999999999999</v>
      </c>
      <c r="AF87" s="187">
        <v>0</v>
      </c>
      <c r="AG87" s="187">
        <v>0</v>
      </c>
      <c r="AH87" s="189">
        <v>117</v>
      </c>
      <c r="AI87" s="196">
        <f t="shared" si="18"/>
        <v>2.5</v>
      </c>
      <c r="AJ87" s="198">
        <f t="shared" si="15"/>
        <v>0</v>
      </c>
      <c r="AL87" s="185" t="s">
        <v>384</v>
      </c>
      <c r="AM87" s="186">
        <v>7</v>
      </c>
      <c r="AN87" s="187">
        <v>52</v>
      </c>
      <c r="AO87" s="190">
        <v>53.013565891472872</v>
      </c>
      <c r="AP87" s="187">
        <v>65</v>
      </c>
      <c r="AQ87" s="187">
        <v>0</v>
      </c>
      <c r="AR87" s="189">
        <v>131</v>
      </c>
      <c r="AS87" s="196">
        <f t="shared" si="11"/>
        <v>2.25</v>
      </c>
      <c r="AT87" s="198">
        <f t="shared" si="16"/>
        <v>3.703703703703809E-2</v>
      </c>
    </row>
    <row r="88" spans="1:46">
      <c r="A88">
        <v>211</v>
      </c>
      <c r="B88">
        <v>1</v>
      </c>
      <c r="C88" s="171">
        <v>0.148148148148148</v>
      </c>
      <c r="D88" s="171">
        <v>0.27027027027027001</v>
      </c>
      <c r="E88" s="172">
        <v>4824.0714285714203</v>
      </c>
      <c r="H88" s="185" t="s">
        <v>385</v>
      </c>
      <c r="I88" s="186">
        <v>27</v>
      </c>
      <c r="J88" s="187">
        <v>152</v>
      </c>
      <c r="K88" s="190">
        <v>96165.496079598568</v>
      </c>
      <c r="L88" s="187">
        <v>32</v>
      </c>
      <c r="M88" s="187">
        <v>0</v>
      </c>
      <c r="N88" s="189">
        <v>106</v>
      </c>
      <c r="O88" s="196">
        <f t="shared" si="12"/>
        <v>4737.9746108013351</v>
      </c>
      <c r="P88" s="198">
        <f t="shared" si="13"/>
        <v>0.10193248159670829</v>
      </c>
      <c r="R88" s="185" t="s">
        <v>385</v>
      </c>
      <c r="S88" s="186">
        <v>91</v>
      </c>
      <c r="T88" s="187">
        <v>150</v>
      </c>
      <c r="U88" s="190">
        <v>339.65000000000003</v>
      </c>
      <c r="V88" s="187">
        <v>53</v>
      </c>
      <c r="W88" s="187">
        <v>0</v>
      </c>
      <c r="X88" s="189">
        <v>163</v>
      </c>
      <c r="Y88" s="196">
        <f t="shared" si="17"/>
        <v>6.1666666666666856</v>
      </c>
      <c r="Z88" s="198">
        <f t="shared" si="14"/>
        <v>0</v>
      </c>
      <c r="AB88" s="185" t="s">
        <v>385</v>
      </c>
      <c r="AC88" s="186">
        <v>142</v>
      </c>
      <c r="AD88" s="187">
        <v>183</v>
      </c>
      <c r="AE88" s="190">
        <v>127.14999999999999</v>
      </c>
      <c r="AF88" s="187">
        <v>30</v>
      </c>
      <c r="AG88" s="187">
        <v>0</v>
      </c>
      <c r="AH88" s="189">
        <v>162</v>
      </c>
      <c r="AI88" s="196">
        <f t="shared" si="18"/>
        <v>2.5</v>
      </c>
      <c r="AJ88" s="198">
        <f t="shared" si="15"/>
        <v>0</v>
      </c>
      <c r="AL88" s="185" t="s">
        <v>385</v>
      </c>
      <c r="AM88" s="186">
        <v>20</v>
      </c>
      <c r="AN88" s="187">
        <v>44</v>
      </c>
      <c r="AO88" s="190">
        <v>55.346899224806208</v>
      </c>
      <c r="AP88" s="187">
        <v>60</v>
      </c>
      <c r="AQ88" s="187">
        <v>0</v>
      </c>
      <c r="AR88" s="189">
        <v>105</v>
      </c>
      <c r="AS88" s="196">
        <f t="shared" si="11"/>
        <v>2.3333333333333357</v>
      </c>
      <c r="AT88" s="198">
        <f t="shared" si="16"/>
        <v>3.5714285714286691E-2</v>
      </c>
    </row>
    <row r="89" spans="1:46">
      <c r="A89">
        <v>214</v>
      </c>
      <c r="B89">
        <v>2</v>
      </c>
      <c r="C89" s="171">
        <v>0.407407407407407</v>
      </c>
      <c r="D89" s="171">
        <v>0.40540540540540498</v>
      </c>
      <c r="E89" s="172">
        <v>9401.5</v>
      </c>
      <c r="H89" s="185" t="s">
        <v>386</v>
      </c>
      <c r="I89" s="186">
        <v>16</v>
      </c>
      <c r="J89" s="187">
        <v>87</v>
      </c>
      <c r="K89" s="190">
        <v>101109.64314271692</v>
      </c>
      <c r="L89" s="187">
        <v>0</v>
      </c>
      <c r="M89" s="187">
        <v>0</v>
      </c>
      <c r="N89" s="189">
        <v>109</v>
      </c>
      <c r="O89" s="196">
        <f t="shared" si="12"/>
        <v>4944.1470631183474</v>
      </c>
      <c r="P89" s="198">
        <f t="shared" si="13"/>
        <v>4.1700307390730468E-2</v>
      </c>
      <c r="R89" s="185" t="s">
        <v>386</v>
      </c>
      <c r="S89" s="186">
        <v>101</v>
      </c>
      <c r="T89" s="187">
        <v>108</v>
      </c>
      <c r="U89" s="190">
        <v>345.81666666666672</v>
      </c>
      <c r="V89" s="187">
        <v>46</v>
      </c>
      <c r="W89" s="187">
        <v>0</v>
      </c>
      <c r="X89" s="189">
        <v>111</v>
      </c>
      <c r="Y89" s="196">
        <f t="shared" si="17"/>
        <v>6.1666666666666856</v>
      </c>
      <c r="Z89" s="198">
        <f t="shared" si="14"/>
        <v>0</v>
      </c>
      <c r="AB89" s="185" t="s">
        <v>386</v>
      </c>
      <c r="AC89" s="186">
        <v>32</v>
      </c>
      <c r="AD89" s="187">
        <v>179</v>
      </c>
      <c r="AE89" s="190">
        <v>129.64999999999998</v>
      </c>
      <c r="AF89" s="187">
        <v>47</v>
      </c>
      <c r="AG89" s="187">
        <v>0</v>
      </c>
      <c r="AH89" s="189">
        <v>132</v>
      </c>
      <c r="AI89" s="196">
        <f t="shared" si="18"/>
        <v>2.4999999999999858</v>
      </c>
      <c r="AJ89" s="198">
        <f t="shared" si="15"/>
        <v>-5.6843418860808341E-15</v>
      </c>
      <c r="AL89" s="185" t="s">
        <v>386</v>
      </c>
      <c r="AM89" s="186">
        <v>45</v>
      </c>
      <c r="AN89" s="187">
        <v>69</v>
      </c>
      <c r="AO89" s="190">
        <v>57.763565891472872</v>
      </c>
      <c r="AP89" s="187">
        <v>0</v>
      </c>
      <c r="AQ89" s="187">
        <v>74</v>
      </c>
      <c r="AR89" s="189">
        <v>123</v>
      </c>
      <c r="AS89" s="196">
        <f t="shared" si="11"/>
        <v>2.4166666666666643</v>
      </c>
      <c r="AT89" s="198">
        <f t="shared" si="16"/>
        <v>3.4482758620687726E-2</v>
      </c>
    </row>
    <row r="90" spans="1:46">
      <c r="A90">
        <v>216</v>
      </c>
      <c r="B90">
        <v>1</v>
      </c>
      <c r="C90" s="171">
        <v>0.48148148148148101</v>
      </c>
      <c r="D90" s="171">
        <v>0</v>
      </c>
      <c r="E90" s="172">
        <v>7843.1538461538403</v>
      </c>
      <c r="H90" s="185" t="s">
        <v>387</v>
      </c>
      <c r="I90" s="186">
        <v>136</v>
      </c>
      <c r="J90" s="187">
        <v>177</v>
      </c>
      <c r="K90" s="190">
        <v>106202.25540846301</v>
      </c>
      <c r="L90" s="187">
        <v>0</v>
      </c>
      <c r="M90" s="187">
        <v>0</v>
      </c>
      <c r="N90" s="189">
        <v>114</v>
      </c>
      <c r="O90" s="196">
        <f t="shared" si="12"/>
        <v>5092.6122657460946</v>
      </c>
      <c r="P90" s="198">
        <f t="shared" si="13"/>
        <v>2.915305444051831E-2</v>
      </c>
      <c r="R90" s="185" t="s">
        <v>387</v>
      </c>
      <c r="S90" s="186">
        <v>3</v>
      </c>
      <c r="T90" s="187">
        <v>170</v>
      </c>
      <c r="U90" s="190">
        <v>352.06666666666672</v>
      </c>
      <c r="V90" s="187">
        <v>37</v>
      </c>
      <c r="W90" s="187">
        <v>47</v>
      </c>
      <c r="X90" s="189">
        <v>103</v>
      </c>
      <c r="Y90" s="196">
        <f t="shared" si="17"/>
        <v>6.25</v>
      </c>
      <c r="Z90" s="198">
        <f t="shared" si="14"/>
        <v>1.3333333333330302E-2</v>
      </c>
      <c r="AB90" s="185" t="s">
        <v>387</v>
      </c>
      <c r="AC90" s="186">
        <v>87</v>
      </c>
      <c r="AD90" s="187">
        <v>173</v>
      </c>
      <c r="AE90" s="190">
        <v>132.14999999999998</v>
      </c>
      <c r="AF90" s="187">
        <v>0</v>
      </c>
      <c r="AG90" s="187">
        <v>0</v>
      </c>
      <c r="AH90" s="189">
        <v>131</v>
      </c>
      <c r="AI90" s="196">
        <f t="shared" si="18"/>
        <v>2.5</v>
      </c>
      <c r="AJ90" s="198">
        <f t="shared" si="15"/>
        <v>5.6843418860808018E-15</v>
      </c>
      <c r="AL90" s="185" t="s">
        <v>387</v>
      </c>
      <c r="AM90" s="186">
        <v>22</v>
      </c>
      <c r="AN90" s="187">
        <v>178</v>
      </c>
      <c r="AO90" s="190">
        <v>60.263565891472872</v>
      </c>
      <c r="AP90" s="187">
        <v>0</v>
      </c>
      <c r="AQ90" s="187">
        <v>0</v>
      </c>
      <c r="AR90" s="189">
        <v>143</v>
      </c>
      <c r="AS90" s="196">
        <f t="shared" si="11"/>
        <v>2.5</v>
      </c>
      <c r="AT90" s="198">
        <f t="shared" si="16"/>
        <v>3.3333333333334283E-2</v>
      </c>
    </row>
    <row r="91" spans="1:46">
      <c r="A91">
        <v>217</v>
      </c>
      <c r="B91">
        <v>1</v>
      </c>
      <c r="C91" s="171">
        <v>3.7037037037037E-2</v>
      </c>
      <c r="D91" s="171">
        <v>0.108108108108108</v>
      </c>
      <c r="E91" s="172">
        <v>2549.6</v>
      </c>
      <c r="H91" s="185" t="s">
        <v>388</v>
      </c>
      <c r="I91" s="186">
        <v>4</v>
      </c>
      <c r="J91" s="187">
        <v>128</v>
      </c>
      <c r="K91" s="190">
        <v>111926.0169841473</v>
      </c>
      <c r="L91" s="187">
        <v>47</v>
      </c>
      <c r="M91" s="187">
        <v>33</v>
      </c>
      <c r="N91" s="189">
        <v>156</v>
      </c>
      <c r="O91" s="196">
        <f t="shared" si="12"/>
        <v>5723.7615756842861</v>
      </c>
      <c r="P91" s="198">
        <f t="shared" si="13"/>
        <v>0.11026827403493591</v>
      </c>
      <c r="R91" s="185" t="s">
        <v>388</v>
      </c>
      <c r="S91" s="186">
        <v>84</v>
      </c>
      <c r="T91" s="187">
        <v>165</v>
      </c>
      <c r="U91" s="190">
        <v>358.40000000000003</v>
      </c>
      <c r="V91" s="187">
        <v>60</v>
      </c>
      <c r="W91" s="187">
        <v>0</v>
      </c>
      <c r="X91" s="189">
        <v>155</v>
      </c>
      <c r="Y91" s="196">
        <f t="shared" si="17"/>
        <v>6.3333333333333144</v>
      </c>
      <c r="Z91" s="198">
        <f t="shared" si="14"/>
        <v>1.3157894736839152E-2</v>
      </c>
      <c r="AB91" s="185" t="s">
        <v>388</v>
      </c>
      <c r="AC91" s="186">
        <v>64</v>
      </c>
      <c r="AD91" s="187">
        <v>171</v>
      </c>
      <c r="AE91" s="190">
        <v>134.64999999999998</v>
      </c>
      <c r="AF91" s="187">
        <v>0</v>
      </c>
      <c r="AG91" s="187">
        <v>34</v>
      </c>
      <c r="AH91" s="189">
        <v>157</v>
      </c>
      <c r="AI91" s="196">
        <f t="shared" si="18"/>
        <v>2.5</v>
      </c>
      <c r="AJ91" s="198">
        <f t="shared" si="15"/>
        <v>0</v>
      </c>
      <c r="AL91" s="185" t="s">
        <v>388</v>
      </c>
      <c r="AM91" s="186">
        <v>39</v>
      </c>
      <c r="AN91" s="187">
        <v>160</v>
      </c>
      <c r="AO91" s="190">
        <v>62.763565891472872</v>
      </c>
      <c r="AP91" s="187">
        <v>0</v>
      </c>
      <c r="AQ91" s="187">
        <v>0</v>
      </c>
      <c r="AR91" s="189">
        <v>168</v>
      </c>
      <c r="AS91" s="196">
        <f t="shared" si="11"/>
        <v>2.5</v>
      </c>
      <c r="AT91" s="198">
        <f t="shared" si="16"/>
        <v>0</v>
      </c>
    </row>
    <row r="92" spans="1:46">
      <c r="A92">
        <v>219</v>
      </c>
      <c r="B92">
        <v>1</v>
      </c>
      <c r="C92" s="171">
        <v>0.37037037037037002</v>
      </c>
      <c r="D92" s="171">
        <v>0</v>
      </c>
      <c r="E92" s="172">
        <v>41212.5</v>
      </c>
      <c r="H92" s="185" t="s">
        <v>389</v>
      </c>
      <c r="I92" s="186">
        <v>20</v>
      </c>
      <c r="J92" s="187">
        <v>142</v>
      </c>
      <c r="K92" s="190">
        <v>117674.67655275055</v>
      </c>
      <c r="L92" s="187">
        <v>0</v>
      </c>
      <c r="M92" s="187">
        <v>16</v>
      </c>
      <c r="N92" s="189">
        <v>132</v>
      </c>
      <c r="O92" s="196">
        <f t="shared" si="12"/>
        <v>5748.6595686032524</v>
      </c>
      <c r="P92" s="198">
        <f t="shared" si="13"/>
        <v>4.3310953835131666E-3</v>
      </c>
      <c r="R92" s="185" t="s">
        <v>389</v>
      </c>
      <c r="S92" s="186">
        <v>38</v>
      </c>
      <c r="T92" s="187">
        <v>40</v>
      </c>
      <c r="U92" s="190">
        <v>364.87222222222226</v>
      </c>
      <c r="V92" s="187">
        <v>64</v>
      </c>
      <c r="W92" s="187">
        <v>42</v>
      </c>
      <c r="X92" s="189">
        <v>164</v>
      </c>
      <c r="Y92" s="196">
        <f t="shared" si="17"/>
        <v>6.4722222222222285</v>
      </c>
      <c r="Z92" s="198">
        <f t="shared" si="14"/>
        <v>2.1459227467815041E-2</v>
      </c>
      <c r="AB92" s="185" t="s">
        <v>389</v>
      </c>
      <c r="AC92" s="186">
        <v>20</v>
      </c>
      <c r="AD92" s="187">
        <v>167</v>
      </c>
      <c r="AE92" s="190">
        <v>137.14999999999998</v>
      </c>
      <c r="AF92" s="187">
        <v>52</v>
      </c>
      <c r="AG92" s="187">
        <v>0</v>
      </c>
      <c r="AH92" s="189">
        <v>95</v>
      </c>
      <c r="AI92" s="196">
        <f t="shared" si="18"/>
        <v>2.5</v>
      </c>
      <c r="AJ92" s="198">
        <f t="shared" si="15"/>
        <v>0</v>
      </c>
      <c r="AL92" s="185" t="s">
        <v>389</v>
      </c>
      <c r="AM92" s="186">
        <v>147</v>
      </c>
      <c r="AN92" s="187">
        <v>150</v>
      </c>
      <c r="AO92" s="190">
        <v>65.263565891472865</v>
      </c>
      <c r="AP92" s="187">
        <v>0</v>
      </c>
      <c r="AQ92" s="187">
        <v>0</v>
      </c>
      <c r="AR92" s="189">
        <v>139</v>
      </c>
      <c r="AS92" s="196">
        <f t="shared" si="11"/>
        <v>2.4999999999999929</v>
      </c>
      <c r="AT92" s="198">
        <f t="shared" si="16"/>
        <v>-2.8421709430404088E-15</v>
      </c>
    </row>
    <row r="93" spans="1:46">
      <c r="A93">
        <v>220</v>
      </c>
      <c r="B93">
        <v>1</v>
      </c>
      <c r="C93" s="171">
        <v>0.407407407407407</v>
      </c>
      <c r="D93" s="171">
        <v>0.18918918918918901</v>
      </c>
      <c r="E93" s="172">
        <v>3208</v>
      </c>
      <c r="H93" s="185" t="s">
        <v>390</v>
      </c>
      <c r="I93" s="186">
        <v>71</v>
      </c>
      <c r="J93" s="187">
        <v>104</v>
      </c>
      <c r="K93" s="190">
        <v>123892.56983747994</v>
      </c>
      <c r="L93" s="187">
        <v>0</v>
      </c>
      <c r="M93" s="187">
        <v>0</v>
      </c>
      <c r="N93" s="189">
        <v>116</v>
      </c>
      <c r="O93" s="196">
        <f t="shared" si="12"/>
        <v>6217.8932847293909</v>
      </c>
      <c r="P93" s="198">
        <f t="shared" si="13"/>
        <v>7.5465064233015383E-2</v>
      </c>
      <c r="R93" s="185" t="s">
        <v>390</v>
      </c>
      <c r="S93" s="186">
        <v>159</v>
      </c>
      <c r="T93" s="187">
        <v>173</v>
      </c>
      <c r="U93" s="190">
        <v>371.37222222222226</v>
      </c>
      <c r="V93" s="187">
        <v>0</v>
      </c>
      <c r="W93" s="187">
        <v>0</v>
      </c>
      <c r="X93" s="189">
        <v>135</v>
      </c>
      <c r="Y93" s="196">
        <f t="shared" si="17"/>
        <v>6.5</v>
      </c>
      <c r="Z93" s="198">
        <f t="shared" si="14"/>
        <v>4.2735042735033016E-3</v>
      </c>
      <c r="AB93" s="185" t="s">
        <v>390</v>
      </c>
      <c r="AC93" s="186">
        <v>5</v>
      </c>
      <c r="AD93" s="187">
        <v>153</v>
      </c>
      <c r="AE93" s="190">
        <v>139.64999999999998</v>
      </c>
      <c r="AF93" s="187">
        <v>0</v>
      </c>
      <c r="AG93" s="187">
        <v>25</v>
      </c>
      <c r="AH93" s="189">
        <v>130</v>
      </c>
      <c r="AI93" s="196">
        <f t="shared" si="18"/>
        <v>2.5</v>
      </c>
      <c r="AJ93" s="198">
        <f t="shared" si="15"/>
        <v>0</v>
      </c>
      <c r="AL93" s="185" t="s">
        <v>390</v>
      </c>
      <c r="AM93" s="186">
        <v>96</v>
      </c>
      <c r="AN93" s="187">
        <v>133</v>
      </c>
      <c r="AO93" s="190">
        <v>67.763565891472865</v>
      </c>
      <c r="AP93" s="187">
        <v>0</v>
      </c>
      <c r="AQ93" s="187">
        <v>0</v>
      </c>
      <c r="AR93" s="189">
        <v>153</v>
      </c>
      <c r="AS93" s="196">
        <f t="shared" ref="AS93:AS156" si="19">AO93-AO92</f>
        <v>2.5</v>
      </c>
      <c r="AT93" s="198">
        <f t="shared" si="16"/>
        <v>2.8421709430404009E-15</v>
      </c>
    </row>
    <row r="94" spans="1:46">
      <c r="A94">
        <v>229</v>
      </c>
      <c r="B94">
        <v>2</v>
      </c>
      <c r="C94" s="171">
        <v>0.37037037037037002</v>
      </c>
      <c r="D94" s="171">
        <v>0.64864864864864802</v>
      </c>
      <c r="E94" s="172">
        <v>6617.3823529411702</v>
      </c>
      <c r="H94" s="185" t="s">
        <v>391</v>
      </c>
      <c r="I94" s="186">
        <v>45</v>
      </c>
      <c r="J94" s="187">
        <v>126</v>
      </c>
      <c r="K94" s="190">
        <v>130240.96910198452</v>
      </c>
      <c r="L94" s="187">
        <v>44</v>
      </c>
      <c r="M94" s="187">
        <v>0</v>
      </c>
      <c r="N94" s="189">
        <v>148</v>
      </c>
      <c r="O94" s="196">
        <f t="shared" si="12"/>
        <v>6348.3992645045801</v>
      </c>
      <c r="P94" s="198">
        <f t="shared" si="13"/>
        <v>2.0557304973693031E-2</v>
      </c>
      <c r="R94" s="185" t="s">
        <v>391</v>
      </c>
      <c r="S94" s="186">
        <v>145</v>
      </c>
      <c r="T94" s="187">
        <v>148</v>
      </c>
      <c r="U94" s="190">
        <v>377.87222222222226</v>
      </c>
      <c r="V94" s="187">
        <v>0</v>
      </c>
      <c r="W94" s="187">
        <v>0</v>
      </c>
      <c r="X94" s="189">
        <v>139</v>
      </c>
      <c r="Y94" s="196">
        <f t="shared" si="17"/>
        <v>6.5</v>
      </c>
      <c r="Z94" s="198">
        <f t="shared" si="14"/>
        <v>0</v>
      </c>
      <c r="AB94" s="185" t="s">
        <v>391</v>
      </c>
      <c r="AC94" s="186">
        <v>43</v>
      </c>
      <c r="AD94" s="187">
        <v>138</v>
      </c>
      <c r="AE94" s="190">
        <v>142.14999999999998</v>
      </c>
      <c r="AF94" s="187">
        <v>0</v>
      </c>
      <c r="AG94" s="187">
        <v>0</v>
      </c>
      <c r="AH94" s="189">
        <v>151</v>
      </c>
      <c r="AI94" s="196">
        <f t="shared" si="18"/>
        <v>2.5</v>
      </c>
      <c r="AJ94" s="198">
        <f t="shared" si="15"/>
        <v>0</v>
      </c>
      <c r="AL94" s="185" t="s">
        <v>391</v>
      </c>
      <c r="AM94" s="186">
        <v>3</v>
      </c>
      <c r="AN94" s="187">
        <v>114</v>
      </c>
      <c r="AO94" s="190">
        <v>70.296899224806197</v>
      </c>
      <c r="AP94" s="187">
        <v>71</v>
      </c>
      <c r="AQ94" s="187">
        <v>77</v>
      </c>
      <c r="AR94" s="189">
        <v>107</v>
      </c>
      <c r="AS94" s="196">
        <f t="shared" si="19"/>
        <v>2.5333333333333314</v>
      </c>
      <c r="AT94" s="198">
        <f t="shared" si="16"/>
        <v>1.3157894736841367E-2</v>
      </c>
    </row>
    <row r="95" spans="1:46">
      <c r="A95">
        <v>230</v>
      </c>
      <c r="B95">
        <v>1</v>
      </c>
      <c r="C95" s="171">
        <v>0.62962962962962898</v>
      </c>
      <c r="D95" s="171">
        <v>0.27027027027027001</v>
      </c>
      <c r="E95" s="172">
        <v>25257.740740740701</v>
      </c>
      <c r="H95" s="185" t="s">
        <v>392</v>
      </c>
      <c r="I95" s="186">
        <v>98</v>
      </c>
      <c r="J95" s="187">
        <v>102</v>
      </c>
      <c r="K95" s="190">
        <v>137296.87476107589</v>
      </c>
      <c r="L95" s="187">
        <v>0</v>
      </c>
      <c r="M95" s="187">
        <v>66</v>
      </c>
      <c r="N95" s="189">
        <v>126</v>
      </c>
      <c r="O95" s="196">
        <f t="shared" si="12"/>
        <v>7055.9056590913679</v>
      </c>
      <c r="P95" s="198">
        <f t="shared" si="13"/>
        <v>0.10027152130005912</v>
      </c>
      <c r="R95" s="185" t="s">
        <v>392</v>
      </c>
      <c r="S95" s="186">
        <v>72</v>
      </c>
      <c r="T95" s="187">
        <v>147</v>
      </c>
      <c r="U95" s="190">
        <v>384.37222222222226</v>
      </c>
      <c r="V95" s="187">
        <v>0</v>
      </c>
      <c r="W95" s="187">
        <v>0</v>
      </c>
      <c r="X95" s="189">
        <v>183</v>
      </c>
      <c r="Y95" s="196">
        <f t="shared" si="17"/>
        <v>6.5</v>
      </c>
      <c r="Z95" s="198">
        <f t="shared" si="14"/>
        <v>0</v>
      </c>
      <c r="AB95" s="185" t="s">
        <v>392</v>
      </c>
      <c r="AC95" s="186">
        <v>31</v>
      </c>
      <c r="AD95" s="187">
        <v>124</v>
      </c>
      <c r="AE95" s="190">
        <v>144.64999999999998</v>
      </c>
      <c r="AF95" s="187">
        <v>0</v>
      </c>
      <c r="AG95" s="187">
        <v>41</v>
      </c>
      <c r="AH95" s="189">
        <v>155</v>
      </c>
      <c r="AI95" s="196">
        <f t="shared" si="18"/>
        <v>2.5</v>
      </c>
      <c r="AJ95" s="198">
        <f t="shared" si="15"/>
        <v>0</v>
      </c>
      <c r="AL95" s="185" t="s">
        <v>392</v>
      </c>
      <c r="AM95" s="186">
        <v>2</v>
      </c>
      <c r="AN95" s="187">
        <v>67</v>
      </c>
      <c r="AO95" s="190">
        <v>72.927851605758576</v>
      </c>
      <c r="AP95" s="187">
        <v>52</v>
      </c>
      <c r="AQ95" s="187">
        <v>72</v>
      </c>
      <c r="AR95" s="189">
        <v>150</v>
      </c>
      <c r="AS95" s="196">
        <f t="shared" si="19"/>
        <v>2.6309523809523796</v>
      </c>
      <c r="AT95" s="198">
        <f t="shared" si="16"/>
        <v>3.7104072398190267E-2</v>
      </c>
    </row>
    <row r="96" spans="1:46">
      <c r="A96">
        <v>233</v>
      </c>
      <c r="B96">
        <v>1</v>
      </c>
      <c r="C96" s="171">
        <v>0.25925925925925902</v>
      </c>
      <c r="D96" s="171">
        <v>0.108108108108108</v>
      </c>
      <c r="E96" s="172">
        <v>17879.545454545401</v>
      </c>
      <c r="H96" s="185" t="s">
        <v>393</v>
      </c>
      <c r="I96" s="186">
        <v>143</v>
      </c>
      <c r="J96" s="187">
        <v>169</v>
      </c>
      <c r="K96" s="190">
        <v>144421.18777956025</v>
      </c>
      <c r="L96" s="187">
        <v>60</v>
      </c>
      <c r="M96" s="187">
        <v>0</v>
      </c>
      <c r="N96" s="189">
        <v>121</v>
      </c>
      <c r="O96" s="196">
        <f t="shared" si="12"/>
        <v>7124.3130184843612</v>
      </c>
      <c r="P96" s="198">
        <f t="shared" si="13"/>
        <v>9.6019587033174016E-3</v>
      </c>
      <c r="R96" s="185" t="s">
        <v>393</v>
      </c>
      <c r="S96" s="186">
        <v>10</v>
      </c>
      <c r="T96" s="187">
        <v>129</v>
      </c>
      <c r="U96" s="190">
        <v>390.87222222222226</v>
      </c>
      <c r="V96" s="187">
        <v>70</v>
      </c>
      <c r="W96" s="187">
        <v>0</v>
      </c>
      <c r="X96" s="189">
        <v>173</v>
      </c>
      <c r="Y96" s="196">
        <f t="shared" si="17"/>
        <v>6.5</v>
      </c>
      <c r="Z96" s="198">
        <f t="shared" si="14"/>
        <v>0</v>
      </c>
      <c r="AB96" s="185" t="s">
        <v>393</v>
      </c>
      <c r="AC96" s="186">
        <v>55</v>
      </c>
      <c r="AD96" s="187">
        <v>123</v>
      </c>
      <c r="AE96" s="190">
        <v>147.14999999999998</v>
      </c>
      <c r="AF96" s="187">
        <v>49</v>
      </c>
      <c r="AG96" s="187">
        <v>0</v>
      </c>
      <c r="AH96" s="189">
        <v>140</v>
      </c>
      <c r="AI96" s="196">
        <f t="shared" si="18"/>
        <v>2.5</v>
      </c>
      <c r="AJ96" s="198">
        <f t="shared" si="15"/>
        <v>0</v>
      </c>
      <c r="AL96" s="185" t="s">
        <v>393</v>
      </c>
      <c r="AM96" s="186">
        <v>12</v>
      </c>
      <c r="AN96" s="187">
        <v>120</v>
      </c>
      <c r="AO96" s="190">
        <v>75.677851605758576</v>
      </c>
      <c r="AP96" s="187">
        <v>69</v>
      </c>
      <c r="AQ96" s="187">
        <v>58</v>
      </c>
      <c r="AR96" s="189">
        <v>106</v>
      </c>
      <c r="AS96" s="196">
        <f t="shared" si="19"/>
        <v>2.75</v>
      </c>
      <c r="AT96" s="198">
        <f t="shared" si="16"/>
        <v>4.3290043290043781E-2</v>
      </c>
    </row>
    <row r="97" spans="1:46">
      <c r="A97">
        <v>234</v>
      </c>
      <c r="B97">
        <v>2</v>
      </c>
      <c r="C97" s="171">
        <v>0.51851851851851805</v>
      </c>
      <c r="D97" s="171">
        <v>0.48648648648648601</v>
      </c>
      <c r="E97" s="172">
        <v>17302.9375</v>
      </c>
      <c r="H97" s="185" t="s">
        <v>394</v>
      </c>
      <c r="I97" s="186">
        <v>59</v>
      </c>
      <c r="J97" s="187">
        <v>153</v>
      </c>
      <c r="K97" s="190">
        <v>152100.24606062824</v>
      </c>
      <c r="L97" s="187">
        <v>20</v>
      </c>
      <c r="M97" s="187">
        <v>0</v>
      </c>
      <c r="N97" s="189">
        <v>161</v>
      </c>
      <c r="O97" s="196">
        <f t="shared" si="12"/>
        <v>7679.0582810679916</v>
      </c>
      <c r="P97" s="198">
        <f t="shared" si="13"/>
        <v>7.2241314270436466E-2</v>
      </c>
      <c r="R97" s="185" t="s">
        <v>394</v>
      </c>
      <c r="S97" s="186">
        <v>92</v>
      </c>
      <c r="T97" s="187">
        <v>111</v>
      </c>
      <c r="U97" s="190">
        <v>397.37222222222226</v>
      </c>
      <c r="V97" s="187">
        <v>0</v>
      </c>
      <c r="W97" s="187">
        <v>0</v>
      </c>
      <c r="X97" s="189">
        <v>118</v>
      </c>
      <c r="Y97" s="196">
        <f t="shared" si="17"/>
        <v>6.5</v>
      </c>
      <c r="Z97" s="198">
        <f t="shared" si="14"/>
        <v>0</v>
      </c>
      <c r="AB97" s="185" t="s">
        <v>394</v>
      </c>
      <c r="AC97" s="186">
        <v>57</v>
      </c>
      <c r="AD97" s="187">
        <v>110</v>
      </c>
      <c r="AE97" s="190">
        <v>149.64999999999998</v>
      </c>
      <c r="AF97" s="187">
        <v>28</v>
      </c>
      <c r="AG97" s="187">
        <v>0</v>
      </c>
      <c r="AH97" s="189">
        <v>143</v>
      </c>
      <c r="AI97" s="196">
        <f t="shared" si="18"/>
        <v>2.5</v>
      </c>
      <c r="AJ97" s="198">
        <f t="shared" si="15"/>
        <v>0</v>
      </c>
      <c r="AL97" s="185" t="s">
        <v>394</v>
      </c>
      <c r="AM97" s="186">
        <v>1</v>
      </c>
      <c r="AN97" s="187">
        <v>58</v>
      </c>
      <c r="AO97" s="190">
        <v>78.486749482401649</v>
      </c>
      <c r="AP97" s="187">
        <v>55</v>
      </c>
      <c r="AQ97" s="187">
        <v>68</v>
      </c>
      <c r="AR97" s="189">
        <v>94</v>
      </c>
      <c r="AS97" s="196">
        <f t="shared" si="19"/>
        <v>2.8088978766430728</v>
      </c>
      <c r="AT97" s="198">
        <f t="shared" si="16"/>
        <v>2.0968322534196903E-2</v>
      </c>
    </row>
    <row r="98" spans="1:46">
      <c r="A98">
        <v>236</v>
      </c>
      <c r="B98">
        <v>2</v>
      </c>
      <c r="C98" s="171">
        <v>0.48148148148148101</v>
      </c>
      <c r="D98" s="171">
        <v>0.62162162162162105</v>
      </c>
      <c r="E98" s="172">
        <v>14837.8888888888</v>
      </c>
      <c r="H98" s="185" t="s">
        <v>395</v>
      </c>
      <c r="I98" s="186">
        <v>50</v>
      </c>
      <c r="J98" s="187">
        <v>186</v>
      </c>
      <c r="K98" s="190">
        <v>160248.02238762303</v>
      </c>
      <c r="L98" s="187">
        <v>30</v>
      </c>
      <c r="M98" s="187">
        <v>0</v>
      </c>
      <c r="N98" s="189">
        <v>147</v>
      </c>
      <c r="O98" s="196">
        <f t="shared" si="12"/>
        <v>8147.77632699479</v>
      </c>
      <c r="P98" s="198">
        <f t="shared" si="13"/>
        <v>5.7527112566144713E-2</v>
      </c>
      <c r="R98" s="185" t="s">
        <v>395</v>
      </c>
      <c r="S98" s="186">
        <v>86</v>
      </c>
      <c r="T98" s="187">
        <v>96</v>
      </c>
      <c r="U98" s="190">
        <v>403.87222222222226</v>
      </c>
      <c r="V98" s="187">
        <v>0</v>
      </c>
      <c r="W98" s="187">
        <v>0</v>
      </c>
      <c r="X98" s="189">
        <v>133</v>
      </c>
      <c r="Y98" s="196">
        <f t="shared" si="17"/>
        <v>6.5</v>
      </c>
      <c r="Z98" s="198">
        <f t="shared" si="14"/>
        <v>0</v>
      </c>
      <c r="AB98" s="185" t="s">
        <v>395</v>
      </c>
      <c r="AC98" s="186">
        <v>98</v>
      </c>
      <c r="AD98" s="187">
        <v>109</v>
      </c>
      <c r="AE98" s="190">
        <v>152.14999999999998</v>
      </c>
      <c r="AF98" s="187">
        <v>0</v>
      </c>
      <c r="AG98" s="187">
        <v>0</v>
      </c>
      <c r="AH98" s="189">
        <v>152</v>
      </c>
      <c r="AI98" s="196">
        <f t="shared" si="18"/>
        <v>2.5</v>
      </c>
      <c r="AJ98" s="198">
        <f t="shared" si="15"/>
        <v>0</v>
      </c>
      <c r="AL98" s="185" t="s">
        <v>395</v>
      </c>
      <c r="AM98" s="186">
        <v>1</v>
      </c>
      <c r="AN98" s="187">
        <v>18</v>
      </c>
      <c r="AO98" s="190">
        <v>81.319047619047609</v>
      </c>
      <c r="AP98" s="187">
        <v>93</v>
      </c>
      <c r="AQ98" s="187">
        <v>17</v>
      </c>
      <c r="AR98" s="189">
        <v>109</v>
      </c>
      <c r="AS98" s="196">
        <f t="shared" si="19"/>
        <v>2.8322981366459601</v>
      </c>
      <c r="AT98" s="198">
        <f t="shared" si="16"/>
        <v>8.2619339045282014E-3</v>
      </c>
    </row>
    <row r="99" spans="1:46">
      <c r="A99">
        <v>242</v>
      </c>
      <c r="B99">
        <v>1</v>
      </c>
      <c r="C99" s="171">
        <v>0.33333333333333298</v>
      </c>
      <c r="D99" s="171">
        <v>0.37837837837837801</v>
      </c>
      <c r="E99" s="172">
        <v>16006.608695652099</v>
      </c>
      <c r="H99" s="185" t="s">
        <v>396</v>
      </c>
      <c r="I99" s="186">
        <v>1</v>
      </c>
      <c r="J99" s="187">
        <v>47</v>
      </c>
      <c r="K99" s="190">
        <v>168534.8714595222</v>
      </c>
      <c r="L99" s="187">
        <v>0</v>
      </c>
      <c r="M99" s="187">
        <v>31</v>
      </c>
      <c r="N99" s="189">
        <v>153</v>
      </c>
      <c r="O99" s="196">
        <f t="shared" si="12"/>
        <v>8286.849071899167</v>
      </c>
      <c r="P99" s="198">
        <f t="shared" si="13"/>
        <v>1.6782343167800032E-2</v>
      </c>
      <c r="R99" s="185" t="s">
        <v>396</v>
      </c>
      <c r="S99" s="186">
        <v>7</v>
      </c>
      <c r="T99" s="187">
        <v>35</v>
      </c>
      <c r="U99" s="190">
        <v>410.40555555555562</v>
      </c>
      <c r="V99" s="187">
        <v>67</v>
      </c>
      <c r="W99" s="187">
        <v>39</v>
      </c>
      <c r="X99" s="189">
        <v>193</v>
      </c>
      <c r="Y99" s="196">
        <f t="shared" si="17"/>
        <v>6.5333333333333599</v>
      </c>
      <c r="Z99" s="198">
        <f t="shared" si="14"/>
        <v>5.1020408163305704E-3</v>
      </c>
      <c r="AB99" s="185" t="s">
        <v>396</v>
      </c>
      <c r="AC99" s="186">
        <v>20</v>
      </c>
      <c r="AD99" s="187">
        <v>107</v>
      </c>
      <c r="AE99" s="190">
        <v>154.64999999999998</v>
      </c>
      <c r="AF99" s="187">
        <v>88</v>
      </c>
      <c r="AG99" s="187">
        <v>0</v>
      </c>
      <c r="AH99" s="189">
        <v>127</v>
      </c>
      <c r="AI99" s="196">
        <f t="shared" si="18"/>
        <v>2.5</v>
      </c>
      <c r="AJ99" s="198">
        <f t="shared" si="15"/>
        <v>0</v>
      </c>
      <c r="AL99" s="185" t="s">
        <v>396</v>
      </c>
      <c r="AM99" s="186">
        <v>197</v>
      </c>
      <c r="AN99" s="187">
        <v>199</v>
      </c>
      <c r="AO99" s="190">
        <v>84.319047619047609</v>
      </c>
      <c r="AP99" s="187">
        <v>0</v>
      </c>
      <c r="AQ99" s="187">
        <v>0</v>
      </c>
      <c r="AR99" s="189">
        <v>144</v>
      </c>
      <c r="AS99" s="196">
        <f t="shared" si="19"/>
        <v>3</v>
      </c>
      <c r="AT99" s="198">
        <f t="shared" si="16"/>
        <v>5.5900621118013305E-2</v>
      </c>
    </row>
    <row r="100" spans="1:46">
      <c r="A100">
        <v>243</v>
      </c>
      <c r="B100">
        <v>1</v>
      </c>
      <c r="C100" s="171">
        <v>0.37037037037037002</v>
      </c>
      <c r="D100" s="171">
        <v>2.7027027027027001E-2</v>
      </c>
      <c r="E100" s="172">
        <v>4021.8181818181802</v>
      </c>
      <c r="H100" s="185" t="s">
        <v>397</v>
      </c>
      <c r="I100" s="186">
        <v>88</v>
      </c>
      <c r="J100" s="187">
        <v>100</v>
      </c>
      <c r="K100" s="190">
        <v>176824.9209191729</v>
      </c>
      <c r="L100" s="187">
        <v>0</v>
      </c>
      <c r="M100" s="187">
        <v>0</v>
      </c>
      <c r="N100" s="189">
        <v>142</v>
      </c>
      <c r="O100" s="196">
        <f t="shared" si="12"/>
        <v>8290.0494596507051</v>
      </c>
      <c r="P100" s="198">
        <f t="shared" si="13"/>
        <v>3.8605170778714746E-4</v>
      </c>
      <c r="R100" s="185" t="s">
        <v>397</v>
      </c>
      <c r="S100" s="186">
        <v>50</v>
      </c>
      <c r="T100" s="187">
        <v>172</v>
      </c>
      <c r="U100" s="190">
        <v>417.00555555555565</v>
      </c>
      <c r="V100" s="187">
        <v>44</v>
      </c>
      <c r="W100" s="187">
        <v>0</v>
      </c>
      <c r="X100" s="189">
        <v>116</v>
      </c>
      <c r="Y100" s="196">
        <f t="shared" si="17"/>
        <v>6.6000000000000227</v>
      </c>
      <c r="Z100" s="198">
        <f t="shared" si="14"/>
        <v>1.0101010101009491E-2</v>
      </c>
      <c r="AB100" s="185" t="s">
        <v>397</v>
      </c>
      <c r="AC100" s="186">
        <v>3</v>
      </c>
      <c r="AD100" s="187">
        <v>99</v>
      </c>
      <c r="AE100" s="190">
        <v>157.14999999999998</v>
      </c>
      <c r="AF100" s="187">
        <v>0</v>
      </c>
      <c r="AG100" s="187">
        <v>0</v>
      </c>
      <c r="AH100" s="189">
        <v>124</v>
      </c>
      <c r="AI100" s="196">
        <f t="shared" si="18"/>
        <v>2.5</v>
      </c>
      <c r="AJ100" s="198">
        <f t="shared" si="15"/>
        <v>0</v>
      </c>
      <c r="AL100" s="185" t="s">
        <v>397</v>
      </c>
      <c r="AM100" s="186">
        <v>90</v>
      </c>
      <c r="AN100" s="187">
        <v>193</v>
      </c>
      <c r="AO100" s="190">
        <v>87.319047619047609</v>
      </c>
      <c r="AP100" s="187">
        <v>0</v>
      </c>
      <c r="AQ100" s="187">
        <v>0</v>
      </c>
      <c r="AR100" s="189">
        <v>148</v>
      </c>
      <c r="AS100" s="196">
        <f t="shared" si="19"/>
        <v>3</v>
      </c>
      <c r="AT100" s="198">
        <f t="shared" si="16"/>
        <v>0</v>
      </c>
    </row>
    <row r="101" spans="1:46">
      <c r="A101">
        <v>245</v>
      </c>
      <c r="B101">
        <v>1</v>
      </c>
      <c r="C101" s="171">
        <v>0.22222222222222199</v>
      </c>
      <c r="D101" s="171">
        <v>8.1081081081081099E-2</v>
      </c>
      <c r="E101" s="172">
        <v>1589</v>
      </c>
      <c r="H101" s="185" t="s">
        <v>398</v>
      </c>
      <c r="I101" s="186">
        <v>7</v>
      </c>
      <c r="J101" s="187">
        <v>105</v>
      </c>
      <c r="K101" s="190">
        <v>186773.00039657275</v>
      </c>
      <c r="L101" s="187">
        <v>51</v>
      </c>
      <c r="M101" s="187">
        <v>48</v>
      </c>
      <c r="N101" s="189">
        <v>143</v>
      </c>
      <c r="O101" s="196">
        <f t="shared" si="12"/>
        <v>9948.0794773998496</v>
      </c>
      <c r="P101" s="198">
        <f t="shared" si="13"/>
        <v>0.16666835257155657</v>
      </c>
      <c r="R101" s="185" t="s">
        <v>398</v>
      </c>
      <c r="S101" s="186">
        <v>69</v>
      </c>
      <c r="T101" s="187">
        <v>197</v>
      </c>
      <c r="U101" s="190">
        <v>424.00555555555565</v>
      </c>
      <c r="V101" s="187">
        <v>0</v>
      </c>
      <c r="W101" s="187">
        <v>0</v>
      </c>
      <c r="X101" s="189">
        <v>120</v>
      </c>
      <c r="Y101" s="196">
        <f t="shared" si="17"/>
        <v>7</v>
      </c>
      <c r="Z101" s="198">
        <f t="shared" si="14"/>
        <v>5.7142857142853894E-2</v>
      </c>
      <c r="AB101" s="185" t="s">
        <v>398</v>
      </c>
      <c r="AC101" s="186">
        <v>2</v>
      </c>
      <c r="AD101" s="187">
        <v>95</v>
      </c>
      <c r="AE101" s="190">
        <v>159.64999999999998</v>
      </c>
      <c r="AF101" s="187">
        <v>0</v>
      </c>
      <c r="AG101" s="187">
        <v>0</v>
      </c>
      <c r="AH101" s="189">
        <v>162</v>
      </c>
      <c r="AI101" s="196">
        <f t="shared" si="18"/>
        <v>2.5</v>
      </c>
      <c r="AJ101" s="198">
        <f t="shared" si="15"/>
        <v>0</v>
      </c>
      <c r="AL101" s="185" t="s">
        <v>398</v>
      </c>
      <c r="AM101" s="186">
        <v>111</v>
      </c>
      <c r="AN101" s="187">
        <v>183</v>
      </c>
      <c r="AO101" s="190">
        <v>90.319047619047609</v>
      </c>
      <c r="AP101" s="187">
        <v>0</v>
      </c>
      <c r="AQ101" s="187">
        <v>0</v>
      </c>
      <c r="AR101" s="189">
        <v>132</v>
      </c>
      <c r="AS101" s="196">
        <f t="shared" si="19"/>
        <v>3</v>
      </c>
      <c r="AT101" s="198">
        <f t="shared" si="16"/>
        <v>0</v>
      </c>
    </row>
    <row r="102" spans="1:46">
      <c r="A102">
        <v>246</v>
      </c>
      <c r="B102">
        <v>2</v>
      </c>
      <c r="C102" s="171">
        <v>0.81481481481481399</v>
      </c>
      <c r="D102" s="171">
        <v>0.94594594594594505</v>
      </c>
      <c r="E102" s="172">
        <v>15449.385964912201</v>
      </c>
      <c r="H102" s="185" t="s">
        <v>399</v>
      </c>
      <c r="I102" s="186">
        <v>150</v>
      </c>
      <c r="J102" s="187">
        <v>164</v>
      </c>
      <c r="K102" s="190">
        <v>197378.69099878776</v>
      </c>
      <c r="L102" s="187">
        <v>0</v>
      </c>
      <c r="M102" s="187">
        <v>0</v>
      </c>
      <c r="N102" s="189">
        <v>129</v>
      </c>
      <c r="O102" s="196">
        <f t="shared" si="12"/>
        <v>10605.690602215007</v>
      </c>
      <c r="P102" s="198">
        <f t="shared" si="13"/>
        <v>6.2005497753990182E-2</v>
      </c>
      <c r="R102" s="185" t="s">
        <v>399</v>
      </c>
      <c r="S102" s="186">
        <v>29</v>
      </c>
      <c r="T102" s="187">
        <v>181</v>
      </c>
      <c r="U102" s="190">
        <v>431.00555555555565</v>
      </c>
      <c r="V102" s="187">
        <v>0</v>
      </c>
      <c r="W102" s="187">
        <v>0</v>
      </c>
      <c r="X102" s="189">
        <v>145</v>
      </c>
      <c r="Y102" s="196">
        <f t="shared" si="17"/>
        <v>7</v>
      </c>
      <c r="Z102" s="198">
        <f t="shared" si="14"/>
        <v>0</v>
      </c>
      <c r="AB102" s="185" t="s">
        <v>399</v>
      </c>
      <c r="AC102" s="186">
        <v>83</v>
      </c>
      <c r="AD102" s="187">
        <v>88</v>
      </c>
      <c r="AE102" s="190">
        <v>162.14999999999998</v>
      </c>
      <c r="AF102" s="187">
        <v>0</v>
      </c>
      <c r="AG102" s="187">
        <v>48</v>
      </c>
      <c r="AH102" s="189">
        <v>150</v>
      </c>
      <c r="AI102" s="196">
        <f t="shared" si="18"/>
        <v>2.5</v>
      </c>
      <c r="AJ102" s="198">
        <f t="shared" si="15"/>
        <v>0</v>
      </c>
      <c r="AL102" s="185" t="s">
        <v>399</v>
      </c>
      <c r="AM102" s="186">
        <v>32</v>
      </c>
      <c r="AN102" s="187">
        <v>173</v>
      </c>
      <c r="AO102" s="190">
        <v>93.319047619047609</v>
      </c>
      <c r="AP102" s="187">
        <v>0</v>
      </c>
      <c r="AQ102" s="187">
        <v>0</v>
      </c>
      <c r="AR102" s="189">
        <v>147</v>
      </c>
      <c r="AS102" s="196">
        <f t="shared" si="19"/>
        <v>3</v>
      </c>
      <c r="AT102" s="198">
        <f t="shared" si="16"/>
        <v>0</v>
      </c>
    </row>
    <row r="103" spans="1:46">
      <c r="A103">
        <v>250</v>
      </c>
      <c r="B103">
        <v>1</v>
      </c>
      <c r="C103" s="171">
        <v>0.18518518518518501</v>
      </c>
      <c r="D103" s="171">
        <v>0.162162162162162</v>
      </c>
      <c r="E103" s="172">
        <v>2678.3636363636301</v>
      </c>
      <c r="H103" s="185" t="s">
        <v>400</v>
      </c>
      <c r="I103" s="186">
        <v>21</v>
      </c>
      <c r="J103" s="187">
        <v>114</v>
      </c>
      <c r="K103" s="190">
        <v>208468.83442641638</v>
      </c>
      <c r="L103" s="187">
        <v>49</v>
      </c>
      <c r="M103" s="187">
        <v>0</v>
      </c>
      <c r="N103" s="189">
        <v>127</v>
      </c>
      <c r="O103" s="196">
        <f t="shared" si="12"/>
        <v>11090.143427628616</v>
      </c>
      <c r="P103" s="198">
        <f t="shared" si="13"/>
        <v>4.3683188461449772E-2</v>
      </c>
      <c r="R103" s="185" t="s">
        <v>400</v>
      </c>
      <c r="S103" s="186">
        <v>100</v>
      </c>
      <c r="T103" s="187">
        <v>177</v>
      </c>
      <c r="U103" s="190">
        <v>438.00555555555565</v>
      </c>
      <c r="V103" s="187">
        <v>0</v>
      </c>
      <c r="W103" s="187">
        <v>58</v>
      </c>
      <c r="X103" s="189">
        <v>126</v>
      </c>
      <c r="Y103" s="196">
        <f t="shared" si="17"/>
        <v>7</v>
      </c>
      <c r="Z103" s="198">
        <f t="shared" si="14"/>
        <v>0</v>
      </c>
      <c r="AB103" s="185" t="s">
        <v>400</v>
      </c>
      <c r="AC103" s="186">
        <v>15</v>
      </c>
      <c r="AD103" s="187">
        <v>56</v>
      </c>
      <c r="AE103" s="190">
        <v>164.64999999999998</v>
      </c>
      <c r="AF103" s="187">
        <v>0</v>
      </c>
      <c r="AG103" s="187">
        <v>0</v>
      </c>
      <c r="AH103" s="189">
        <v>163</v>
      </c>
      <c r="AI103" s="196">
        <f t="shared" si="18"/>
        <v>2.5</v>
      </c>
      <c r="AJ103" s="198">
        <f t="shared" si="15"/>
        <v>0</v>
      </c>
      <c r="AL103" s="185" t="s">
        <v>400</v>
      </c>
      <c r="AM103" s="186">
        <v>100</v>
      </c>
      <c r="AN103" s="187">
        <v>172</v>
      </c>
      <c r="AO103" s="190">
        <v>96.319047619047609</v>
      </c>
      <c r="AP103" s="187">
        <v>0</v>
      </c>
      <c r="AQ103" s="187">
        <v>0</v>
      </c>
      <c r="AR103" s="189">
        <v>100</v>
      </c>
      <c r="AS103" s="196">
        <f t="shared" si="19"/>
        <v>3</v>
      </c>
      <c r="AT103" s="198">
        <f t="shared" si="16"/>
        <v>0</v>
      </c>
    </row>
    <row r="104" spans="1:46">
      <c r="A104">
        <v>252</v>
      </c>
      <c r="B104">
        <v>1</v>
      </c>
      <c r="C104" s="171">
        <v>0.11111111111111099</v>
      </c>
      <c r="D104" s="171">
        <v>5.4054054054054099E-2</v>
      </c>
      <c r="E104" s="172">
        <v>9420.6</v>
      </c>
      <c r="H104" s="185" t="s">
        <v>401</v>
      </c>
      <c r="I104" s="186">
        <v>43</v>
      </c>
      <c r="J104" s="187">
        <v>160</v>
      </c>
      <c r="K104" s="190">
        <v>219574.57091903151</v>
      </c>
      <c r="L104" s="187">
        <v>0</v>
      </c>
      <c r="M104" s="187">
        <v>0</v>
      </c>
      <c r="N104" s="189">
        <v>136</v>
      </c>
      <c r="O104" s="196">
        <f t="shared" si="12"/>
        <v>11105.736492615135</v>
      </c>
      <c r="P104" s="198">
        <f t="shared" si="13"/>
        <v>1.4040550121900823E-3</v>
      </c>
      <c r="R104" s="185" t="s">
        <v>401</v>
      </c>
      <c r="S104" s="186">
        <v>95</v>
      </c>
      <c r="T104" s="187">
        <v>142</v>
      </c>
      <c r="U104" s="190">
        <v>445.00555555555565</v>
      </c>
      <c r="V104" s="187">
        <v>0</v>
      </c>
      <c r="W104" s="187">
        <v>0</v>
      </c>
      <c r="X104" s="189">
        <v>163</v>
      </c>
      <c r="Y104" s="196">
        <f t="shared" si="17"/>
        <v>7</v>
      </c>
      <c r="Z104" s="198">
        <f t="shared" si="14"/>
        <v>0</v>
      </c>
      <c r="AB104" s="185" t="s">
        <v>401</v>
      </c>
      <c r="AC104" s="186">
        <v>22</v>
      </c>
      <c r="AD104" s="187">
        <v>51</v>
      </c>
      <c r="AE104" s="190">
        <v>167.14999999999998</v>
      </c>
      <c r="AF104" s="187">
        <v>45</v>
      </c>
      <c r="AG104" s="187">
        <v>0</v>
      </c>
      <c r="AH104" s="189">
        <v>153</v>
      </c>
      <c r="AI104" s="196">
        <f t="shared" si="18"/>
        <v>2.5</v>
      </c>
      <c r="AJ104" s="198">
        <f t="shared" si="15"/>
        <v>0</v>
      </c>
      <c r="AL104" s="185" t="s">
        <v>401</v>
      </c>
      <c r="AM104" s="186">
        <v>100</v>
      </c>
      <c r="AN104" s="187">
        <v>153</v>
      </c>
      <c r="AO104" s="190">
        <v>99.319047619047609</v>
      </c>
      <c r="AP104" s="187">
        <v>99</v>
      </c>
      <c r="AQ104" s="187">
        <v>0</v>
      </c>
      <c r="AR104" s="189">
        <v>177</v>
      </c>
      <c r="AS104" s="196">
        <f t="shared" si="19"/>
        <v>3</v>
      </c>
      <c r="AT104" s="198">
        <f t="shared" si="16"/>
        <v>0</v>
      </c>
    </row>
    <row r="105" spans="1:46">
      <c r="A105">
        <v>253</v>
      </c>
      <c r="B105">
        <v>1</v>
      </c>
      <c r="C105" s="171">
        <v>0.148148148148148</v>
      </c>
      <c r="D105" s="171">
        <v>0.162162162162162</v>
      </c>
      <c r="E105" s="172">
        <v>1704.9</v>
      </c>
      <c r="H105" s="185" t="s">
        <v>402</v>
      </c>
      <c r="I105" s="186">
        <v>17</v>
      </c>
      <c r="J105" s="187">
        <v>75</v>
      </c>
      <c r="K105" s="190">
        <v>230883.95889312876</v>
      </c>
      <c r="L105" s="187">
        <v>59</v>
      </c>
      <c r="M105" s="187">
        <v>53</v>
      </c>
      <c r="N105" s="189">
        <v>133</v>
      </c>
      <c r="O105" s="196">
        <f t="shared" si="12"/>
        <v>11309.387974097248</v>
      </c>
      <c r="P105" s="198">
        <f t="shared" si="13"/>
        <v>1.8007294643048014E-2</v>
      </c>
      <c r="R105" s="185" t="s">
        <v>402</v>
      </c>
      <c r="S105" s="186">
        <v>48</v>
      </c>
      <c r="T105" s="187">
        <v>77</v>
      </c>
      <c r="U105" s="190">
        <v>452.00555555555565</v>
      </c>
      <c r="V105" s="187">
        <v>0</v>
      </c>
      <c r="W105" s="187">
        <v>0</v>
      </c>
      <c r="X105" s="189">
        <v>155</v>
      </c>
      <c r="Y105" s="196">
        <f t="shared" si="17"/>
        <v>7</v>
      </c>
      <c r="Z105" s="198">
        <f t="shared" si="14"/>
        <v>0</v>
      </c>
      <c r="AB105" s="185" t="s">
        <v>402</v>
      </c>
      <c r="AC105" s="186">
        <v>16</v>
      </c>
      <c r="AD105" s="187">
        <v>47</v>
      </c>
      <c r="AE105" s="190">
        <v>169.64999999999998</v>
      </c>
      <c r="AF105" s="187">
        <v>0</v>
      </c>
      <c r="AG105" s="187">
        <v>0</v>
      </c>
      <c r="AH105" s="189">
        <v>164</v>
      </c>
      <c r="AI105" s="196">
        <f t="shared" si="18"/>
        <v>2.5</v>
      </c>
      <c r="AJ105" s="198">
        <f t="shared" si="15"/>
        <v>0</v>
      </c>
      <c r="AL105" s="185" t="s">
        <v>402</v>
      </c>
      <c r="AM105" s="186">
        <v>9</v>
      </c>
      <c r="AN105" s="187">
        <v>143</v>
      </c>
      <c r="AO105" s="190">
        <v>102.31904761904761</v>
      </c>
      <c r="AP105" s="187">
        <v>0</v>
      </c>
      <c r="AQ105" s="187">
        <v>0</v>
      </c>
      <c r="AR105" s="189">
        <v>135</v>
      </c>
      <c r="AS105" s="196">
        <f t="shared" si="19"/>
        <v>3</v>
      </c>
      <c r="AT105" s="198">
        <f t="shared" si="16"/>
        <v>0</v>
      </c>
    </row>
    <row r="106" spans="1:46">
      <c r="A106">
        <v>259</v>
      </c>
      <c r="B106">
        <v>2</v>
      </c>
      <c r="C106" s="171">
        <v>0.407407407407407</v>
      </c>
      <c r="D106" s="171">
        <v>0.70270270270270196</v>
      </c>
      <c r="E106" s="172">
        <v>6775.1081081081002</v>
      </c>
      <c r="H106" s="185" t="s">
        <v>403</v>
      </c>
      <c r="I106" s="186">
        <v>61</v>
      </c>
      <c r="J106" s="187">
        <v>78</v>
      </c>
      <c r="K106" s="190">
        <v>242385.65591385329</v>
      </c>
      <c r="L106" s="187">
        <v>18</v>
      </c>
      <c r="M106" s="187">
        <v>64</v>
      </c>
      <c r="N106" s="189">
        <v>165</v>
      </c>
      <c r="O106" s="196">
        <f t="shared" si="12"/>
        <v>11501.697020724532</v>
      </c>
      <c r="P106" s="198">
        <f t="shared" si="13"/>
        <v>1.6720058464483014E-2</v>
      </c>
      <c r="R106" s="185" t="s">
        <v>403</v>
      </c>
      <c r="S106" s="186">
        <v>15</v>
      </c>
      <c r="T106" s="187">
        <v>63</v>
      </c>
      <c r="U106" s="190">
        <v>459.00555555555565</v>
      </c>
      <c r="V106" s="187">
        <v>0</v>
      </c>
      <c r="W106" s="187">
        <v>0</v>
      </c>
      <c r="X106" s="189">
        <v>158</v>
      </c>
      <c r="Y106" s="196">
        <f t="shared" si="17"/>
        <v>7</v>
      </c>
      <c r="Z106" s="198">
        <f t="shared" si="14"/>
        <v>0</v>
      </c>
      <c r="AB106" s="185" t="s">
        <v>403</v>
      </c>
      <c r="AC106" s="186">
        <v>39</v>
      </c>
      <c r="AD106" s="187">
        <v>50</v>
      </c>
      <c r="AE106" s="190">
        <v>172.29999999999998</v>
      </c>
      <c r="AF106" s="187">
        <v>57</v>
      </c>
      <c r="AG106" s="187">
        <v>0</v>
      </c>
      <c r="AH106" s="189">
        <v>133</v>
      </c>
      <c r="AI106" s="196">
        <f t="shared" si="18"/>
        <v>2.6500000000000057</v>
      </c>
      <c r="AJ106" s="198">
        <f t="shared" si="15"/>
        <v>5.6603773584907681E-2</v>
      </c>
      <c r="AL106" s="185" t="s">
        <v>403</v>
      </c>
      <c r="AM106" s="186">
        <v>95</v>
      </c>
      <c r="AN106" s="187">
        <v>130</v>
      </c>
      <c r="AO106" s="190">
        <v>105.31904761904761</v>
      </c>
      <c r="AP106" s="187">
        <v>0</v>
      </c>
      <c r="AQ106" s="187">
        <v>0</v>
      </c>
      <c r="AR106" s="189">
        <v>133</v>
      </c>
      <c r="AS106" s="196">
        <f t="shared" si="19"/>
        <v>3</v>
      </c>
      <c r="AT106" s="198">
        <f t="shared" si="16"/>
        <v>0</v>
      </c>
    </row>
    <row r="107" spans="1:46">
      <c r="A107">
        <v>265</v>
      </c>
      <c r="B107">
        <v>1</v>
      </c>
      <c r="C107" s="171">
        <v>0.296296296296296</v>
      </c>
      <c r="D107" s="171">
        <v>0.29729729729729698</v>
      </c>
      <c r="E107" s="172">
        <v>19057.3157894736</v>
      </c>
      <c r="H107" s="185" t="s">
        <v>404</v>
      </c>
      <c r="I107" s="186">
        <v>26</v>
      </c>
      <c r="J107" s="187">
        <v>85</v>
      </c>
      <c r="K107" s="190">
        <v>254691.13297349983</v>
      </c>
      <c r="L107" s="187">
        <v>0</v>
      </c>
      <c r="M107" s="187">
        <v>0</v>
      </c>
      <c r="N107" s="189">
        <v>138</v>
      </c>
      <c r="O107" s="196">
        <f t="shared" si="12"/>
        <v>12305.477059646539</v>
      </c>
      <c r="P107" s="198">
        <f t="shared" si="13"/>
        <v>6.5318884836886942E-2</v>
      </c>
      <c r="R107" s="185" t="s">
        <v>404</v>
      </c>
      <c r="S107" s="186">
        <v>3</v>
      </c>
      <c r="T107" s="187">
        <v>21</v>
      </c>
      <c r="U107" s="190">
        <v>466.08888888888896</v>
      </c>
      <c r="V107" s="187">
        <v>86</v>
      </c>
      <c r="W107" s="187">
        <v>59</v>
      </c>
      <c r="X107" s="189">
        <v>180</v>
      </c>
      <c r="Y107" s="196">
        <f t="shared" si="17"/>
        <v>7.0833333333333144</v>
      </c>
      <c r="Z107" s="198">
        <f t="shared" si="14"/>
        <v>1.1764705882350297E-2</v>
      </c>
      <c r="AB107" s="185" t="s">
        <v>404</v>
      </c>
      <c r="AC107" s="186">
        <v>147</v>
      </c>
      <c r="AD107" s="187">
        <v>159</v>
      </c>
      <c r="AE107" s="190">
        <v>175.13333333333333</v>
      </c>
      <c r="AF107" s="187">
        <v>0</v>
      </c>
      <c r="AG107" s="187">
        <v>81</v>
      </c>
      <c r="AH107" s="189">
        <v>113</v>
      </c>
      <c r="AI107" s="196">
        <f t="shared" si="18"/>
        <v>2.8333333333333428</v>
      </c>
      <c r="AJ107" s="198">
        <f t="shared" si="15"/>
        <v>6.4705882352942293E-2</v>
      </c>
      <c r="AL107" s="185" t="s">
        <v>404</v>
      </c>
      <c r="AM107" s="186">
        <v>59</v>
      </c>
      <c r="AN107" s="187">
        <v>94</v>
      </c>
      <c r="AO107" s="190">
        <v>108.31904761904761</v>
      </c>
      <c r="AP107" s="187">
        <v>0</v>
      </c>
      <c r="AQ107" s="187">
        <v>0</v>
      </c>
      <c r="AR107" s="189">
        <v>134</v>
      </c>
      <c r="AS107" s="196">
        <f t="shared" si="19"/>
        <v>3</v>
      </c>
      <c r="AT107" s="198">
        <f t="shared" si="16"/>
        <v>0</v>
      </c>
    </row>
    <row r="108" spans="1:46">
      <c r="A108">
        <v>268</v>
      </c>
      <c r="B108">
        <v>2</v>
      </c>
      <c r="C108" s="171">
        <v>0.51851851851851805</v>
      </c>
      <c r="D108" s="171">
        <v>0.45945945945945899</v>
      </c>
      <c r="E108" s="172">
        <v>20917</v>
      </c>
      <c r="H108" s="185" t="s">
        <v>405</v>
      </c>
      <c r="I108" s="186">
        <v>63</v>
      </c>
      <c r="J108" s="187">
        <v>171</v>
      </c>
      <c r="K108" s="190">
        <v>267852.04830305208</v>
      </c>
      <c r="L108" s="187">
        <v>0</v>
      </c>
      <c r="M108" s="187">
        <v>0</v>
      </c>
      <c r="N108" s="189">
        <v>137</v>
      </c>
      <c r="O108" s="196">
        <f t="shared" si="12"/>
        <v>13160.915329552256</v>
      </c>
      <c r="P108" s="198">
        <f t="shared" si="13"/>
        <v>6.499838715509916E-2</v>
      </c>
      <c r="R108" s="185" t="s">
        <v>405</v>
      </c>
      <c r="S108" s="186">
        <v>12</v>
      </c>
      <c r="T108" s="187">
        <v>18</v>
      </c>
      <c r="U108" s="190">
        <v>473.2460317460318</v>
      </c>
      <c r="V108" s="187">
        <v>51</v>
      </c>
      <c r="W108" s="187">
        <v>82</v>
      </c>
      <c r="X108" s="189">
        <v>172</v>
      </c>
      <c r="Y108" s="196">
        <f t="shared" si="17"/>
        <v>7.1571428571428442</v>
      </c>
      <c r="Z108" s="198">
        <f t="shared" si="14"/>
        <v>1.0312707917499187E-2</v>
      </c>
      <c r="AB108" s="185" t="s">
        <v>405</v>
      </c>
      <c r="AC108" s="186">
        <v>96</v>
      </c>
      <c r="AD108" s="187">
        <v>193</v>
      </c>
      <c r="AE108" s="190">
        <v>178.13333333333333</v>
      </c>
      <c r="AF108" s="187">
        <v>0</v>
      </c>
      <c r="AG108" s="187">
        <v>0</v>
      </c>
      <c r="AH108" s="189">
        <v>146</v>
      </c>
      <c r="AI108" s="196">
        <f t="shared" si="18"/>
        <v>3</v>
      </c>
      <c r="AJ108" s="198">
        <f t="shared" si="15"/>
        <v>5.5555555555552395E-2</v>
      </c>
      <c r="AL108" s="185" t="s">
        <v>405</v>
      </c>
      <c r="AM108" s="186">
        <v>10</v>
      </c>
      <c r="AN108" s="187">
        <v>162</v>
      </c>
      <c r="AO108" s="190">
        <v>111.48571428571428</v>
      </c>
      <c r="AP108" s="187">
        <v>62</v>
      </c>
      <c r="AQ108" s="187">
        <v>0</v>
      </c>
      <c r="AR108" s="189">
        <v>117</v>
      </c>
      <c r="AS108" s="196">
        <f t="shared" si="19"/>
        <v>3.1666666666666714</v>
      </c>
      <c r="AT108" s="198">
        <f t="shared" si="16"/>
        <v>5.2631578947369841E-2</v>
      </c>
    </row>
    <row r="109" spans="1:46">
      <c r="A109">
        <v>271</v>
      </c>
      <c r="B109">
        <v>1</v>
      </c>
      <c r="C109" s="171">
        <v>0.37037037037037002</v>
      </c>
      <c r="D109" s="171">
        <v>2.7027027027027001E-2</v>
      </c>
      <c r="E109" s="172">
        <v>21792.3636363636</v>
      </c>
      <c r="H109" s="185" t="s">
        <v>406</v>
      </c>
      <c r="I109" s="186">
        <v>107</v>
      </c>
      <c r="J109" s="187">
        <v>147</v>
      </c>
      <c r="K109" s="190">
        <v>283028.92209999653</v>
      </c>
      <c r="L109" s="187">
        <v>0</v>
      </c>
      <c r="M109" s="187">
        <v>0</v>
      </c>
      <c r="N109" s="189">
        <v>155</v>
      </c>
      <c r="O109" s="196">
        <f t="shared" si="12"/>
        <v>15176.873796944448</v>
      </c>
      <c r="P109" s="198">
        <f t="shared" si="13"/>
        <v>0.13283094360302741</v>
      </c>
      <c r="R109" s="185" t="s">
        <v>406</v>
      </c>
      <c r="S109" s="186">
        <v>23</v>
      </c>
      <c r="T109" s="187">
        <v>36</v>
      </c>
      <c r="U109" s="190">
        <v>480.51269841269846</v>
      </c>
      <c r="V109" s="187">
        <v>23</v>
      </c>
      <c r="W109" s="187">
        <v>57</v>
      </c>
      <c r="X109" s="189">
        <v>119</v>
      </c>
      <c r="Y109" s="196">
        <f t="shared" si="17"/>
        <v>7.2666666666666515</v>
      </c>
      <c r="Z109" s="198">
        <f t="shared" si="14"/>
        <v>1.5072083879423062E-2</v>
      </c>
      <c r="AB109" s="185" t="s">
        <v>406</v>
      </c>
      <c r="AC109" s="186">
        <v>68</v>
      </c>
      <c r="AD109" s="187">
        <v>185</v>
      </c>
      <c r="AE109" s="190">
        <v>181.13333333333333</v>
      </c>
      <c r="AF109" s="187">
        <v>0</v>
      </c>
      <c r="AG109" s="187">
        <v>0</v>
      </c>
      <c r="AH109" s="189">
        <v>176</v>
      </c>
      <c r="AI109" s="196">
        <f t="shared" si="18"/>
        <v>3</v>
      </c>
      <c r="AJ109" s="198">
        <f t="shared" si="15"/>
        <v>0</v>
      </c>
      <c r="AL109" s="185" t="s">
        <v>406</v>
      </c>
      <c r="AM109" s="186">
        <v>15</v>
      </c>
      <c r="AN109" s="187">
        <v>20</v>
      </c>
      <c r="AO109" s="190">
        <v>114.65238095238095</v>
      </c>
      <c r="AP109" s="187">
        <v>0</v>
      </c>
      <c r="AQ109" s="187">
        <v>84</v>
      </c>
      <c r="AR109" s="189">
        <v>177</v>
      </c>
      <c r="AS109" s="196">
        <f t="shared" si="19"/>
        <v>3.1666666666666714</v>
      </c>
      <c r="AT109" s="198">
        <f t="shared" si="16"/>
        <v>0</v>
      </c>
    </row>
    <row r="110" spans="1:46">
      <c r="A110">
        <v>272</v>
      </c>
      <c r="B110">
        <v>1</v>
      </c>
      <c r="C110" s="171">
        <v>0.25925925925925902</v>
      </c>
      <c r="D110" s="171">
        <v>8.1081081081081099E-2</v>
      </c>
      <c r="E110" s="172">
        <v>22130.9</v>
      </c>
      <c r="H110" s="185" t="s">
        <v>407</v>
      </c>
      <c r="I110" s="186">
        <v>27</v>
      </c>
      <c r="J110" s="187">
        <v>32</v>
      </c>
      <c r="K110" s="190">
        <v>298300.52978613367</v>
      </c>
      <c r="L110" s="187">
        <v>84</v>
      </c>
      <c r="M110" s="187">
        <v>0</v>
      </c>
      <c r="N110" s="189">
        <v>120</v>
      </c>
      <c r="O110" s="196">
        <f t="shared" si="12"/>
        <v>15271.60768613714</v>
      </c>
      <c r="P110" s="198">
        <f t="shared" si="13"/>
        <v>6.2032689118046852E-3</v>
      </c>
      <c r="R110" s="185" t="s">
        <v>407</v>
      </c>
      <c r="S110" s="186">
        <v>41</v>
      </c>
      <c r="T110" s="187">
        <v>202</v>
      </c>
      <c r="U110" s="190">
        <v>487.84603174603177</v>
      </c>
      <c r="V110" s="187">
        <v>80</v>
      </c>
      <c r="W110" s="187">
        <v>0</v>
      </c>
      <c r="X110" s="189">
        <v>121</v>
      </c>
      <c r="Y110" s="196">
        <f t="shared" si="17"/>
        <v>7.3333333333333144</v>
      </c>
      <c r="Z110" s="198">
        <f t="shared" si="14"/>
        <v>9.0909090909085978E-3</v>
      </c>
      <c r="AB110" s="185" t="s">
        <v>407</v>
      </c>
      <c r="AC110" s="186">
        <v>49</v>
      </c>
      <c r="AD110" s="187">
        <v>168</v>
      </c>
      <c r="AE110" s="190">
        <v>184.13333333333333</v>
      </c>
      <c r="AF110" s="187">
        <v>0</v>
      </c>
      <c r="AG110" s="187">
        <v>0</v>
      </c>
      <c r="AH110" s="189">
        <v>136</v>
      </c>
      <c r="AI110" s="196">
        <f t="shared" si="18"/>
        <v>3</v>
      </c>
      <c r="AJ110" s="198">
        <f t="shared" si="15"/>
        <v>0</v>
      </c>
      <c r="AL110" s="185" t="s">
        <v>407</v>
      </c>
      <c r="AM110" s="186">
        <v>12</v>
      </c>
      <c r="AN110" s="187">
        <v>107</v>
      </c>
      <c r="AO110" s="190">
        <v>117.90238095238095</v>
      </c>
      <c r="AP110" s="187">
        <v>92</v>
      </c>
      <c r="AQ110" s="187">
        <v>59</v>
      </c>
      <c r="AR110" s="189">
        <v>124</v>
      </c>
      <c r="AS110" s="196">
        <f t="shared" si="19"/>
        <v>3.25</v>
      </c>
      <c r="AT110" s="198">
        <f t="shared" si="16"/>
        <v>2.5641025641024183E-2</v>
      </c>
    </row>
    <row r="111" spans="1:46">
      <c r="A111">
        <v>274</v>
      </c>
      <c r="B111">
        <v>1</v>
      </c>
      <c r="C111" s="171">
        <v>0.11111111111111099</v>
      </c>
      <c r="D111" s="171">
        <v>0.108108108108108</v>
      </c>
      <c r="E111" s="172">
        <v>3127.4285714285702</v>
      </c>
      <c r="H111" s="185" t="s">
        <v>408</v>
      </c>
      <c r="I111" s="186">
        <v>112</v>
      </c>
      <c r="J111" s="187">
        <v>201</v>
      </c>
      <c r="K111" s="190">
        <v>314103.39977987856</v>
      </c>
      <c r="L111" s="187">
        <v>0</v>
      </c>
      <c r="M111" s="187">
        <v>0</v>
      </c>
      <c r="N111" s="189">
        <v>150</v>
      </c>
      <c r="O111" s="196">
        <f t="shared" si="12"/>
        <v>15802.869993744884</v>
      </c>
      <c r="P111" s="198">
        <f t="shared" si="13"/>
        <v>3.3618090120214141E-2</v>
      </c>
      <c r="R111" s="185" t="s">
        <v>408</v>
      </c>
      <c r="S111" s="186">
        <v>32</v>
      </c>
      <c r="T111" s="187">
        <v>131</v>
      </c>
      <c r="U111" s="190">
        <v>495.17936507936508</v>
      </c>
      <c r="V111" s="187">
        <v>0</v>
      </c>
      <c r="W111" s="187">
        <v>77</v>
      </c>
      <c r="X111" s="189">
        <v>144</v>
      </c>
      <c r="Y111" s="196">
        <f t="shared" si="17"/>
        <v>7.3333333333333144</v>
      </c>
      <c r="Z111" s="198">
        <f t="shared" si="14"/>
        <v>0</v>
      </c>
      <c r="AB111" s="185" t="s">
        <v>408</v>
      </c>
      <c r="AC111" s="186">
        <v>17</v>
      </c>
      <c r="AD111" s="187">
        <v>146</v>
      </c>
      <c r="AE111" s="190">
        <v>187.13333333333333</v>
      </c>
      <c r="AF111" s="187">
        <v>0</v>
      </c>
      <c r="AG111" s="187">
        <v>0</v>
      </c>
      <c r="AH111" s="189">
        <v>146</v>
      </c>
      <c r="AI111" s="196">
        <f t="shared" si="18"/>
        <v>3</v>
      </c>
      <c r="AJ111" s="198">
        <f t="shared" si="15"/>
        <v>0</v>
      </c>
      <c r="AL111" s="185" t="s">
        <v>408</v>
      </c>
      <c r="AM111" s="186">
        <v>3</v>
      </c>
      <c r="AN111" s="187">
        <v>21</v>
      </c>
      <c r="AO111" s="190">
        <v>121.20238095238095</v>
      </c>
      <c r="AP111" s="187">
        <v>90</v>
      </c>
      <c r="AQ111" s="187">
        <v>0</v>
      </c>
      <c r="AR111" s="189">
        <v>176</v>
      </c>
      <c r="AS111" s="196">
        <f t="shared" si="19"/>
        <v>3.2999999999999972</v>
      </c>
      <c r="AT111" s="198">
        <f t="shared" si="16"/>
        <v>1.5151515151514304E-2</v>
      </c>
    </row>
    <row r="112" spans="1:46">
      <c r="A112">
        <v>276</v>
      </c>
      <c r="B112">
        <v>1</v>
      </c>
      <c r="C112" s="171">
        <v>0.25925925925925902</v>
      </c>
      <c r="D112" s="171">
        <v>0</v>
      </c>
      <c r="E112" s="172">
        <v>17859.4285714285</v>
      </c>
      <c r="H112" s="185" t="s">
        <v>409</v>
      </c>
      <c r="I112" s="186">
        <v>31</v>
      </c>
      <c r="J112" s="187">
        <v>62</v>
      </c>
      <c r="K112" s="190">
        <v>330075.33459697961</v>
      </c>
      <c r="L112" s="187">
        <v>0</v>
      </c>
      <c r="M112" s="187">
        <v>21</v>
      </c>
      <c r="N112" s="189">
        <v>154</v>
      </c>
      <c r="O112" s="196">
        <f t="shared" si="12"/>
        <v>15971.93481710105</v>
      </c>
      <c r="P112" s="198">
        <f t="shared" si="13"/>
        <v>1.0585118540250326E-2</v>
      </c>
      <c r="R112" s="185" t="s">
        <v>409</v>
      </c>
      <c r="S112" s="186">
        <v>66</v>
      </c>
      <c r="T112" s="187">
        <v>179</v>
      </c>
      <c r="U112" s="190">
        <v>502.67936507936508</v>
      </c>
      <c r="V112" s="187">
        <v>0</v>
      </c>
      <c r="W112" s="187">
        <v>0</v>
      </c>
      <c r="X112" s="189">
        <v>138</v>
      </c>
      <c r="Y112" s="196">
        <f t="shared" si="17"/>
        <v>7.5</v>
      </c>
      <c r="Z112" s="198">
        <f t="shared" si="14"/>
        <v>2.2222222222224749E-2</v>
      </c>
      <c r="AB112" s="185" t="s">
        <v>409</v>
      </c>
      <c r="AC112" s="186">
        <v>65</v>
      </c>
      <c r="AD112" s="187">
        <v>118</v>
      </c>
      <c r="AE112" s="190">
        <v>190.13333333333333</v>
      </c>
      <c r="AF112" s="187">
        <v>0</v>
      </c>
      <c r="AG112" s="187">
        <v>0</v>
      </c>
      <c r="AH112" s="189">
        <v>160</v>
      </c>
      <c r="AI112" s="196">
        <f t="shared" si="18"/>
        <v>3</v>
      </c>
      <c r="AJ112" s="198">
        <f t="shared" si="15"/>
        <v>0</v>
      </c>
      <c r="AL112" s="185" t="s">
        <v>409</v>
      </c>
      <c r="AM112" s="186">
        <v>71</v>
      </c>
      <c r="AN112" s="187">
        <v>159</v>
      </c>
      <c r="AO112" s="190">
        <v>124.53571428571428</v>
      </c>
      <c r="AP112" s="187">
        <v>80</v>
      </c>
      <c r="AQ112" s="187">
        <v>0</v>
      </c>
      <c r="AR112" s="189">
        <v>141</v>
      </c>
      <c r="AS112" s="196">
        <f t="shared" si="19"/>
        <v>3.3333333333333286</v>
      </c>
      <c r="AT112" s="198">
        <f t="shared" si="16"/>
        <v>9.9999999999994451E-3</v>
      </c>
    </row>
    <row r="113" spans="1:46">
      <c r="A113">
        <v>278</v>
      </c>
      <c r="B113">
        <v>1</v>
      </c>
      <c r="C113" s="171">
        <v>0.296296296296296</v>
      </c>
      <c r="D113" s="171">
        <v>0</v>
      </c>
      <c r="E113" s="172">
        <v>5858.5</v>
      </c>
      <c r="H113" s="185" t="s">
        <v>410</v>
      </c>
      <c r="I113" s="186">
        <v>16</v>
      </c>
      <c r="J113" s="187">
        <v>198</v>
      </c>
      <c r="K113" s="190">
        <v>346306.42143529095</v>
      </c>
      <c r="L113" s="187">
        <v>85</v>
      </c>
      <c r="M113" s="187">
        <v>0</v>
      </c>
      <c r="N113" s="189">
        <v>166</v>
      </c>
      <c r="O113" s="196">
        <f t="shared" si="12"/>
        <v>16231.086838311341</v>
      </c>
      <c r="P113" s="198">
        <f t="shared" si="13"/>
        <v>1.5966399772971287E-2</v>
      </c>
      <c r="R113" s="185" t="s">
        <v>410</v>
      </c>
      <c r="S113" s="186">
        <v>9</v>
      </c>
      <c r="T113" s="187">
        <v>169</v>
      </c>
      <c r="U113" s="190">
        <v>510.17936507936508</v>
      </c>
      <c r="V113" s="187">
        <v>0</v>
      </c>
      <c r="W113" s="187">
        <v>0</v>
      </c>
      <c r="X113" s="189">
        <v>168</v>
      </c>
      <c r="Y113" s="196">
        <f t="shared" si="17"/>
        <v>7.5</v>
      </c>
      <c r="Z113" s="198">
        <f t="shared" si="14"/>
        <v>0</v>
      </c>
      <c r="AB113" s="185" t="s">
        <v>410</v>
      </c>
      <c r="AC113" s="186">
        <v>82</v>
      </c>
      <c r="AD113" s="187">
        <v>105</v>
      </c>
      <c r="AE113" s="190">
        <v>193.13333333333333</v>
      </c>
      <c r="AF113" s="187">
        <v>21</v>
      </c>
      <c r="AG113" s="187">
        <v>0</v>
      </c>
      <c r="AH113" s="189">
        <v>160</v>
      </c>
      <c r="AI113" s="196">
        <f t="shared" si="18"/>
        <v>3</v>
      </c>
      <c r="AJ113" s="198">
        <f t="shared" si="15"/>
        <v>0</v>
      </c>
      <c r="AL113" s="185" t="s">
        <v>410</v>
      </c>
      <c r="AM113" s="186">
        <v>1</v>
      </c>
      <c r="AN113" s="187">
        <v>36</v>
      </c>
      <c r="AO113" s="190">
        <v>128.01556776556777</v>
      </c>
      <c r="AP113" s="187">
        <v>94</v>
      </c>
      <c r="AQ113" s="187">
        <v>51</v>
      </c>
      <c r="AR113" s="189">
        <v>122</v>
      </c>
      <c r="AS113" s="196">
        <f t="shared" si="19"/>
        <v>3.4798534798534888</v>
      </c>
      <c r="AT113" s="198">
        <f t="shared" si="16"/>
        <v>4.2105263157898559E-2</v>
      </c>
    </row>
    <row r="114" spans="1:46">
      <c r="A114">
        <v>279</v>
      </c>
      <c r="B114">
        <v>1</v>
      </c>
      <c r="C114" s="171">
        <v>0.55555555555555503</v>
      </c>
      <c r="D114" s="171">
        <v>0.24324324324324301</v>
      </c>
      <c r="E114" s="172">
        <v>16005.25</v>
      </c>
      <c r="H114" s="185" t="s">
        <v>411</v>
      </c>
      <c r="I114" s="186">
        <v>33</v>
      </c>
      <c r="J114" s="187">
        <v>72</v>
      </c>
      <c r="K114" s="190">
        <v>363341.3773646857</v>
      </c>
      <c r="L114" s="187">
        <v>45</v>
      </c>
      <c r="M114" s="187">
        <v>55</v>
      </c>
      <c r="N114" s="189">
        <v>162</v>
      </c>
      <c r="O114" s="196">
        <f t="shared" si="12"/>
        <v>17034.955929394753</v>
      </c>
      <c r="P114" s="198">
        <f t="shared" si="13"/>
        <v>4.7189384839927392E-2</v>
      </c>
      <c r="R114" s="185" t="s">
        <v>411</v>
      </c>
      <c r="S114" s="186">
        <v>52</v>
      </c>
      <c r="T114" s="187">
        <v>90</v>
      </c>
      <c r="U114" s="190">
        <v>517.67936507936508</v>
      </c>
      <c r="V114" s="187">
        <v>45</v>
      </c>
      <c r="W114" s="187">
        <v>0</v>
      </c>
      <c r="X114" s="189">
        <v>152</v>
      </c>
      <c r="Y114" s="196">
        <f t="shared" si="17"/>
        <v>7.5</v>
      </c>
      <c r="Z114" s="198">
        <f t="shared" si="14"/>
        <v>0</v>
      </c>
      <c r="AB114" s="185" t="s">
        <v>411</v>
      </c>
      <c r="AC114" s="186">
        <v>79</v>
      </c>
      <c r="AD114" s="187">
        <v>81</v>
      </c>
      <c r="AE114" s="190">
        <v>196.13333333333333</v>
      </c>
      <c r="AF114" s="187">
        <v>20</v>
      </c>
      <c r="AG114" s="187">
        <v>67</v>
      </c>
      <c r="AH114" s="189">
        <v>138</v>
      </c>
      <c r="AI114" s="196">
        <f t="shared" si="18"/>
        <v>3</v>
      </c>
      <c r="AJ114" s="198">
        <f t="shared" si="15"/>
        <v>0</v>
      </c>
      <c r="AL114" s="185" t="s">
        <v>411</v>
      </c>
      <c r="AM114" s="186">
        <v>174</v>
      </c>
      <c r="AN114" s="187">
        <v>181</v>
      </c>
      <c r="AO114" s="190">
        <v>131.51556776556777</v>
      </c>
      <c r="AP114" s="187">
        <v>0</v>
      </c>
      <c r="AQ114" s="187">
        <v>0</v>
      </c>
      <c r="AR114" s="189">
        <v>137</v>
      </c>
      <c r="AS114" s="196">
        <f t="shared" si="19"/>
        <v>3.5</v>
      </c>
      <c r="AT114" s="198">
        <f t="shared" si="16"/>
        <v>5.7561486132889127E-3</v>
      </c>
    </row>
    <row r="115" spans="1:46">
      <c r="A115">
        <v>281</v>
      </c>
      <c r="B115">
        <v>2</v>
      </c>
      <c r="C115" s="171">
        <v>0.51851851851851805</v>
      </c>
      <c r="D115" s="171">
        <v>0.62162162162162105</v>
      </c>
      <c r="E115" s="172">
        <v>19795.324324324301</v>
      </c>
      <c r="H115" s="185" t="s">
        <v>412</v>
      </c>
      <c r="I115" s="186">
        <v>106</v>
      </c>
      <c r="J115" s="187">
        <v>192</v>
      </c>
      <c r="K115" s="190">
        <v>380583.06361494598</v>
      </c>
      <c r="L115" s="187">
        <v>0</v>
      </c>
      <c r="M115" s="187">
        <v>0</v>
      </c>
      <c r="N115" s="189">
        <v>155</v>
      </c>
      <c r="O115" s="196">
        <f t="shared" si="12"/>
        <v>17241.686250260274</v>
      </c>
      <c r="P115" s="198">
        <f t="shared" si="13"/>
        <v>1.1990145155460099E-2</v>
      </c>
      <c r="R115" s="185" t="s">
        <v>412</v>
      </c>
      <c r="S115" s="186">
        <v>24</v>
      </c>
      <c r="T115" s="187">
        <v>101</v>
      </c>
      <c r="U115" s="190">
        <v>525.21269841269839</v>
      </c>
      <c r="V115" s="187">
        <v>73</v>
      </c>
      <c r="W115" s="187">
        <v>85</v>
      </c>
      <c r="X115" s="189">
        <v>130</v>
      </c>
      <c r="Y115" s="196">
        <f t="shared" si="17"/>
        <v>7.533333333333303</v>
      </c>
      <c r="Z115" s="198">
        <f t="shared" si="14"/>
        <v>4.4247787610579405E-3</v>
      </c>
      <c r="AB115" s="185" t="s">
        <v>412</v>
      </c>
      <c r="AC115" s="186">
        <v>27</v>
      </c>
      <c r="AD115" s="187">
        <v>70</v>
      </c>
      <c r="AE115" s="190">
        <v>199.27619047619046</v>
      </c>
      <c r="AF115" s="187">
        <v>33</v>
      </c>
      <c r="AG115" s="187">
        <v>65</v>
      </c>
      <c r="AH115" s="189">
        <v>159</v>
      </c>
      <c r="AI115" s="196">
        <f t="shared" si="18"/>
        <v>3.1428571428571388</v>
      </c>
      <c r="AJ115" s="198">
        <f t="shared" si="15"/>
        <v>4.5454545454544221E-2</v>
      </c>
      <c r="AL115" s="185" t="s">
        <v>412</v>
      </c>
      <c r="AM115" s="186">
        <v>66</v>
      </c>
      <c r="AN115" s="187">
        <v>179</v>
      </c>
      <c r="AO115" s="190">
        <v>135.01556776556777</v>
      </c>
      <c r="AP115" s="187">
        <v>0</v>
      </c>
      <c r="AQ115" s="187">
        <v>0</v>
      </c>
      <c r="AR115" s="189">
        <v>139</v>
      </c>
      <c r="AS115" s="196">
        <f t="shared" si="19"/>
        <v>3.5</v>
      </c>
      <c r="AT115" s="198">
        <f t="shared" si="16"/>
        <v>0</v>
      </c>
    </row>
    <row r="116" spans="1:46">
      <c r="A116">
        <v>287</v>
      </c>
      <c r="B116">
        <v>1</v>
      </c>
      <c r="C116" s="171">
        <v>0.25925925925925902</v>
      </c>
      <c r="D116" s="171">
        <v>0</v>
      </c>
      <c r="E116" s="172">
        <v>3797.8571428571399</v>
      </c>
      <c r="H116" s="185" t="s">
        <v>413</v>
      </c>
      <c r="I116" s="186">
        <v>10</v>
      </c>
      <c r="J116" s="187">
        <v>124</v>
      </c>
      <c r="K116" s="190">
        <v>399210.3612574701</v>
      </c>
      <c r="L116" s="187">
        <v>78</v>
      </c>
      <c r="M116" s="187">
        <v>0</v>
      </c>
      <c r="N116" s="189">
        <v>150</v>
      </c>
      <c r="O116" s="196">
        <f t="shared" si="12"/>
        <v>18627.297642524121</v>
      </c>
      <c r="P116" s="198">
        <f t="shared" si="13"/>
        <v>7.4386066022837621E-2</v>
      </c>
      <c r="R116" s="185" t="s">
        <v>413</v>
      </c>
      <c r="S116" s="186">
        <v>33</v>
      </c>
      <c r="T116" s="187">
        <v>114</v>
      </c>
      <c r="U116" s="190">
        <v>532.96269841269839</v>
      </c>
      <c r="V116" s="187">
        <v>22</v>
      </c>
      <c r="W116" s="187">
        <v>48</v>
      </c>
      <c r="X116" s="189">
        <v>167</v>
      </c>
      <c r="Y116" s="196">
        <f t="shared" si="17"/>
        <v>7.75</v>
      </c>
      <c r="Z116" s="198">
        <f t="shared" si="14"/>
        <v>2.7956989247315739E-2</v>
      </c>
      <c r="AB116" s="185" t="s">
        <v>413</v>
      </c>
      <c r="AC116" s="186">
        <v>14</v>
      </c>
      <c r="AD116" s="187">
        <v>180</v>
      </c>
      <c r="AE116" s="190">
        <v>202.44285714285712</v>
      </c>
      <c r="AF116" s="187">
        <v>36</v>
      </c>
      <c r="AG116" s="187">
        <v>0</v>
      </c>
      <c r="AH116" s="189">
        <v>169</v>
      </c>
      <c r="AI116" s="196">
        <f t="shared" si="18"/>
        <v>3.1666666666666572</v>
      </c>
      <c r="AJ116" s="198">
        <f t="shared" si="15"/>
        <v>7.5187969924795156E-3</v>
      </c>
      <c r="AL116" s="185" t="s">
        <v>413</v>
      </c>
      <c r="AM116" s="186">
        <v>72</v>
      </c>
      <c r="AN116" s="187">
        <v>171</v>
      </c>
      <c r="AO116" s="190">
        <v>138.51556776556777</v>
      </c>
      <c r="AP116" s="187">
        <v>0</v>
      </c>
      <c r="AQ116" s="187">
        <v>0</v>
      </c>
      <c r="AR116" s="189">
        <v>174</v>
      </c>
      <c r="AS116" s="196">
        <f t="shared" si="19"/>
        <v>3.5</v>
      </c>
      <c r="AT116" s="198">
        <f t="shared" si="16"/>
        <v>0</v>
      </c>
    </row>
    <row r="117" spans="1:46">
      <c r="A117">
        <v>288</v>
      </c>
      <c r="B117">
        <v>2</v>
      </c>
      <c r="C117" s="171">
        <v>0.74074074074074003</v>
      </c>
      <c r="D117" s="171">
        <v>0.75675675675675602</v>
      </c>
      <c r="E117" s="172">
        <v>15556.75</v>
      </c>
      <c r="H117" s="185" t="s">
        <v>414</v>
      </c>
      <c r="I117" s="186">
        <v>38</v>
      </c>
      <c r="J117" s="187">
        <v>115</v>
      </c>
      <c r="K117" s="190">
        <v>418399.34453098144</v>
      </c>
      <c r="L117" s="187">
        <v>40</v>
      </c>
      <c r="M117" s="187">
        <v>72</v>
      </c>
      <c r="N117" s="189">
        <v>147</v>
      </c>
      <c r="O117" s="196">
        <f t="shared" si="12"/>
        <v>19188.983273511345</v>
      </c>
      <c r="P117" s="198">
        <f t="shared" si="13"/>
        <v>2.9271255437622892E-2</v>
      </c>
      <c r="R117" s="185" t="s">
        <v>414</v>
      </c>
      <c r="S117" s="186">
        <v>4</v>
      </c>
      <c r="T117" s="187">
        <v>39</v>
      </c>
      <c r="U117" s="190">
        <v>540.71269841269839</v>
      </c>
      <c r="V117" s="187">
        <v>69</v>
      </c>
      <c r="W117" s="187">
        <v>34</v>
      </c>
      <c r="X117" s="189">
        <v>151</v>
      </c>
      <c r="Y117" s="196">
        <f t="shared" si="17"/>
        <v>7.75</v>
      </c>
      <c r="Z117" s="198">
        <f t="shared" si="14"/>
        <v>0</v>
      </c>
      <c r="AB117" s="185" t="s">
        <v>414</v>
      </c>
      <c r="AC117" s="186">
        <v>147</v>
      </c>
      <c r="AD117" s="187">
        <v>152</v>
      </c>
      <c r="AE117" s="190">
        <v>205.60952380952378</v>
      </c>
      <c r="AF117" s="187">
        <v>103</v>
      </c>
      <c r="AG117" s="187">
        <v>0</v>
      </c>
      <c r="AH117" s="189">
        <v>170</v>
      </c>
      <c r="AI117" s="196">
        <f t="shared" si="18"/>
        <v>3.1666666666666572</v>
      </c>
      <c r="AJ117" s="198">
        <f t="shared" si="15"/>
        <v>0</v>
      </c>
      <c r="AL117" s="185" t="s">
        <v>414</v>
      </c>
      <c r="AM117" s="186">
        <v>29</v>
      </c>
      <c r="AN117" s="187">
        <v>168</v>
      </c>
      <c r="AO117" s="190">
        <v>142.01556776556777</v>
      </c>
      <c r="AP117" s="187">
        <v>0</v>
      </c>
      <c r="AQ117" s="187">
        <v>0</v>
      </c>
      <c r="AR117" s="189">
        <v>169</v>
      </c>
      <c r="AS117" s="196">
        <f t="shared" si="19"/>
        <v>3.5</v>
      </c>
      <c r="AT117" s="198">
        <f t="shared" si="16"/>
        <v>0</v>
      </c>
    </row>
    <row r="118" spans="1:46">
      <c r="A118">
        <v>300</v>
      </c>
      <c r="B118">
        <v>1</v>
      </c>
      <c r="C118" s="171">
        <v>0.48148148148148101</v>
      </c>
      <c r="D118" s="171">
        <v>5.4054054054054099E-2</v>
      </c>
      <c r="E118" s="172">
        <v>13565.8</v>
      </c>
      <c r="H118" s="185" t="s">
        <v>415</v>
      </c>
      <c r="I118" s="186">
        <v>34</v>
      </c>
      <c r="J118" s="187">
        <v>136</v>
      </c>
      <c r="K118" s="190">
        <v>438662.02247625071</v>
      </c>
      <c r="L118" s="187">
        <v>0</v>
      </c>
      <c r="M118" s="187">
        <v>86</v>
      </c>
      <c r="N118" s="189">
        <v>166</v>
      </c>
      <c r="O118" s="196">
        <f t="shared" si="12"/>
        <v>20262.677945269272</v>
      </c>
      <c r="P118" s="198">
        <f t="shared" si="13"/>
        <v>5.2988784338281518E-2</v>
      </c>
      <c r="R118" s="185" t="s">
        <v>415</v>
      </c>
      <c r="S118" s="186">
        <v>102</v>
      </c>
      <c r="T118" s="187">
        <v>162</v>
      </c>
      <c r="U118" s="190">
        <v>548.71269841269839</v>
      </c>
      <c r="V118" s="187">
        <v>0</v>
      </c>
      <c r="W118" s="187">
        <v>78</v>
      </c>
      <c r="X118" s="189">
        <v>128</v>
      </c>
      <c r="Y118" s="196">
        <f t="shared" si="17"/>
        <v>8</v>
      </c>
      <c r="Z118" s="198">
        <f t="shared" si="14"/>
        <v>3.125E-2</v>
      </c>
      <c r="AB118" s="185" t="s">
        <v>415</v>
      </c>
      <c r="AC118" s="186">
        <v>36</v>
      </c>
      <c r="AD118" s="187">
        <v>141</v>
      </c>
      <c r="AE118" s="190">
        <v>208.77619047619044</v>
      </c>
      <c r="AF118" s="187">
        <v>0</v>
      </c>
      <c r="AG118" s="187">
        <v>31</v>
      </c>
      <c r="AH118" s="189">
        <v>175</v>
      </c>
      <c r="AI118" s="196">
        <f t="shared" si="18"/>
        <v>3.1666666666666572</v>
      </c>
      <c r="AJ118" s="198">
        <f t="shared" si="15"/>
        <v>0</v>
      </c>
      <c r="AL118" s="185" t="s">
        <v>415</v>
      </c>
      <c r="AM118" s="186">
        <v>127</v>
      </c>
      <c r="AN118" s="187">
        <v>165</v>
      </c>
      <c r="AO118" s="190">
        <v>145.51556776556777</v>
      </c>
      <c r="AP118" s="187">
        <v>0</v>
      </c>
      <c r="AQ118" s="187">
        <v>0</v>
      </c>
      <c r="AR118" s="189">
        <v>152</v>
      </c>
      <c r="AS118" s="196">
        <f t="shared" si="19"/>
        <v>3.5</v>
      </c>
      <c r="AT118" s="198">
        <f t="shared" si="16"/>
        <v>0</v>
      </c>
    </row>
    <row r="119" spans="1:46">
      <c r="A119">
        <v>303</v>
      </c>
      <c r="B119">
        <v>1</v>
      </c>
      <c r="C119" s="171">
        <v>0.25925925925925902</v>
      </c>
      <c r="D119" s="171">
        <v>0</v>
      </c>
      <c r="E119" s="172">
        <v>10319.1428571428</v>
      </c>
      <c r="H119" s="185" t="s">
        <v>416</v>
      </c>
      <c r="I119" s="186">
        <v>12</v>
      </c>
      <c r="J119" s="187">
        <v>35</v>
      </c>
      <c r="K119" s="190">
        <v>459646.01459155889</v>
      </c>
      <c r="L119" s="187">
        <v>35</v>
      </c>
      <c r="M119" s="187">
        <v>69</v>
      </c>
      <c r="N119" s="189">
        <v>139</v>
      </c>
      <c r="O119" s="196">
        <f t="shared" si="12"/>
        <v>20983.992115308181</v>
      </c>
      <c r="P119" s="198">
        <f t="shared" si="13"/>
        <v>3.4374496810485294E-2</v>
      </c>
      <c r="R119" s="185" t="s">
        <v>416</v>
      </c>
      <c r="S119" s="186">
        <v>22</v>
      </c>
      <c r="T119" s="187">
        <v>127</v>
      </c>
      <c r="U119" s="190">
        <v>556.71269841269839</v>
      </c>
      <c r="V119" s="187">
        <v>76</v>
      </c>
      <c r="W119" s="187">
        <v>0</v>
      </c>
      <c r="X119" s="189">
        <v>144</v>
      </c>
      <c r="Y119" s="196">
        <f t="shared" si="17"/>
        <v>8</v>
      </c>
      <c r="Z119" s="198">
        <f t="shared" si="14"/>
        <v>0</v>
      </c>
      <c r="AB119" s="185" t="s">
        <v>416</v>
      </c>
      <c r="AC119" s="186">
        <v>60</v>
      </c>
      <c r="AD119" s="187">
        <v>80</v>
      </c>
      <c r="AE119" s="190">
        <v>211.94285714285709</v>
      </c>
      <c r="AF119" s="187">
        <v>43</v>
      </c>
      <c r="AG119" s="187">
        <v>0</v>
      </c>
      <c r="AH119" s="189">
        <v>157</v>
      </c>
      <c r="AI119" s="196">
        <f t="shared" si="18"/>
        <v>3.1666666666666572</v>
      </c>
      <c r="AJ119" s="198">
        <f t="shared" si="15"/>
        <v>0</v>
      </c>
      <c r="AL119" s="185" t="s">
        <v>416</v>
      </c>
      <c r="AM119" s="186">
        <v>142</v>
      </c>
      <c r="AN119" s="187">
        <v>164</v>
      </c>
      <c r="AO119" s="190">
        <v>149.01556776556777</v>
      </c>
      <c r="AP119" s="187">
        <v>0</v>
      </c>
      <c r="AQ119" s="187">
        <v>0</v>
      </c>
      <c r="AR119" s="189">
        <v>179</v>
      </c>
      <c r="AS119" s="196">
        <f t="shared" si="19"/>
        <v>3.5</v>
      </c>
      <c r="AT119" s="198">
        <f t="shared" si="16"/>
        <v>0</v>
      </c>
    </row>
    <row r="120" spans="1:46">
      <c r="A120">
        <v>307</v>
      </c>
      <c r="B120">
        <v>1</v>
      </c>
      <c r="C120" s="171">
        <v>0.22222222222222199</v>
      </c>
      <c r="D120" s="171">
        <v>2.7027027027027001E-2</v>
      </c>
      <c r="E120" s="172">
        <v>1704.2857142857099</v>
      </c>
      <c r="H120" s="185" t="s">
        <v>417</v>
      </c>
      <c r="I120" s="186">
        <v>6</v>
      </c>
      <c r="J120" s="187">
        <v>71</v>
      </c>
      <c r="K120" s="190">
        <v>483624.2944922662</v>
      </c>
      <c r="L120" s="187">
        <v>70</v>
      </c>
      <c r="M120" s="187">
        <v>89</v>
      </c>
      <c r="N120" s="189">
        <v>164</v>
      </c>
      <c r="O120" s="196">
        <f t="shared" si="12"/>
        <v>23978.279900707304</v>
      </c>
      <c r="P120" s="198">
        <f t="shared" si="13"/>
        <v>0.12487500345305413</v>
      </c>
      <c r="R120" s="185" t="s">
        <v>417</v>
      </c>
      <c r="S120" s="186">
        <v>19</v>
      </c>
      <c r="T120" s="187">
        <v>50</v>
      </c>
      <c r="U120" s="190">
        <v>564.78412698412694</v>
      </c>
      <c r="V120" s="187">
        <v>62</v>
      </c>
      <c r="W120" s="187">
        <v>96</v>
      </c>
      <c r="X120" s="189">
        <v>157</v>
      </c>
      <c r="Y120" s="196">
        <f t="shared" si="17"/>
        <v>8.0714285714285552</v>
      </c>
      <c r="Z120" s="198">
        <f t="shared" si="14"/>
        <v>8.8495575221218988E-3</v>
      </c>
      <c r="AB120" s="185" t="s">
        <v>417</v>
      </c>
      <c r="AC120" s="186">
        <v>7</v>
      </c>
      <c r="AD120" s="187">
        <v>41</v>
      </c>
      <c r="AE120" s="190">
        <v>215.10952380952375</v>
      </c>
      <c r="AF120" s="187">
        <v>0</v>
      </c>
      <c r="AG120" s="187">
        <v>51</v>
      </c>
      <c r="AH120" s="189">
        <v>156</v>
      </c>
      <c r="AI120" s="196">
        <f t="shared" si="18"/>
        <v>3.1666666666666572</v>
      </c>
      <c r="AJ120" s="198">
        <f t="shared" si="15"/>
        <v>0</v>
      </c>
      <c r="AL120" s="185" t="s">
        <v>417</v>
      </c>
      <c r="AM120" s="186">
        <v>83</v>
      </c>
      <c r="AN120" s="187">
        <v>145</v>
      </c>
      <c r="AO120" s="190">
        <v>152.51556776556777</v>
      </c>
      <c r="AP120" s="187">
        <v>46</v>
      </c>
      <c r="AQ120" s="187">
        <v>0</v>
      </c>
      <c r="AR120" s="189">
        <v>130</v>
      </c>
      <c r="AS120" s="196">
        <f t="shared" si="19"/>
        <v>3.5</v>
      </c>
      <c r="AT120" s="198">
        <f t="shared" si="16"/>
        <v>0</v>
      </c>
    </row>
    <row r="121" spans="1:46">
      <c r="A121">
        <v>311</v>
      </c>
      <c r="B121">
        <v>1</v>
      </c>
      <c r="C121" s="171">
        <v>0.55555555555555503</v>
      </c>
      <c r="D121" s="171">
        <v>0.32432432432432401</v>
      </c>
      <c r="E121" s="172">
        <v>23065.5185185185</v>
      </c>
      <c r="H121" s="185" t="s">
        <v>418</v>
      </c>
      <c r="I121" s="186">
        <v>2</v>
      </c>
      <c r="J121" s="187">
        <v>118</v>
      </c>
      <c r="K121" s="190">
        <v>511023.35834267753</v>
      </c>
      <c r="L121" s="187">
        <v>0</v>
      </c>
      <c r="M121" s="187">
        <v>8</v>
      </c>
      <c r="N121" s="189">
        <v>159</v>
      </c>
      <c r="O121" s="196">
        <f t="shared" si="12"/>
        <v>27399.06385041133</v>
      </c>
      <c r="P121" s="198">
        <f t="shared" si="13"/>
        <v>0.12485039519526034</v>
      </c>
      <c r="R121" s="185" t="s">
        <v>418</v>
      </c>
      <c r="S121" s="186">
        <v>45</v>
      </c>
      <c r="T121" s="187">
        <v>193</v>
      </c>
      <c r="U121" s="190">
        <v>572.95079365079357</v>
      </c>
      <c r="V121" s="187">
        <v>54</v>
      </c>
      <c r="W121" s="187">
        <v>0</v>
      </c>
      <c r="X121" s="189">
        <v>160</v>
      </c>
      <c r="Y121" s="196">
        <f t="shared" si="17"/>
        <v>8.1666666666666288</v>
      </c>
      <c r="Z121" s="198">
        <f t="shared" si="14"/>
        <v>1.166180758017233E-2</v>
      </c>
      <c r="AB121" s="185" t="s">
        <v>418</v>
      </c>
      <c r="AC121" s="186">
        <v>40</v>
      </c>
      <c r="AD121" s="187">
        <v>101</v>
      </c>
      <c r="AE121" s="190">
        <v>218.35952380952375</v>
      </c>
      <c r="AF121" s="187">
        <v>83</v>
      </c>
      <c r="AG121" s="187">
        <v>71</v>
      </c>
      <c r="AH121" s="189">
        <v>164</v>
      </c>
      <c r="AI121" s="196">
        <f t="shared" si="18"/>
        <v>3.25</v>
      </c>
      <c r="AJ121" s="198">
        <f t="shared" si="15"/>
        <v>2.5641025641028554E-2</v>
      </c>
      <c r="AL121" s="185" t="s">
        <v>418</v>
      </c>
      <c r="AM121" s="186">
        <v>10</v>
      </c>
      <c r="AN121" s="187">
        <v>102</v>
      </c>
      <c r="AO121" s="190">
        <v>156.01556776556777</v>
      </c>
      <c r="AP121" s="187">
        <v>104</v>
      </c>
      <c r="AQ121" s="187">
        <v>0</v>
      </c>
      <c r="AR121" s="189">
        <v>162</v>
      </c>
      <c r="AS121" s="196">
        <f t="shared" si="19"/>
        <v>3.5</v>
      </c>
      <c r="AT121" s="198">
        <f t="shared" si="16"/>
        <v>0</v>
      </c>
    </row>
    <row r="122" spans="1:46">
      <c r="A122">
        <v>312</v>
      </c>
      <c r="B122">
        <v>1</v>
      </c>
      <c r="C122" s="171">
        <v>0.22222222222222199</v>
      </c>
      <c r="D122" s="171">
        <v>0.29729729729729698</v>
      </c>
      <c r="E122" s="172">
        <v>20250.411764705801</v>
      </c>
      <c r="H122" s="185" t="s">
        <v>419</v>
      </c>
      <c r="I122" s="186">
        <v>3</v>
      </c>
      <c r="J122" s="187">
        <v>46</v>
      </c>
      <c r="K122" s="190">
        <v>538913.93299374601</v>
      </c>
      <c r="L122" s="187">
        <v>39</v>
      </c>
      <c r="M122" s="187">
        <v>0</v>
      </c>
      <c r="N122" s="189">
        <v>135</v>
      </c>
      <c r="O122" s="196">
        <f t="shared" si="12"/>
        <v>27890.574651068484</v>
      </c>
      <c r="P122" s="198">
        <f t="shared" si="13"/>
        <v>1.7622828027257009E-2</v>
      </c>
      <c r="R122" s="185" t="s">
        <v>419</v>
      </c>
      <c r="S122" s="186">
        <v>92</v>
      </c>
      <c r="T122" s="187">
        <v>183</v>
      </c>
      <c r="U122" s="190">
        <v>581.1174603174602</v>
      </c>
      <c r="V122" s="187">
        <v>93</v>
      </c>
      <c r="W122" s="187">
        <v>0</v>
      </c>
      <c r="X122" s="189">
        <v>134</v>
      </c>
      <c r="Y122" s="196">
        <f t="shared" si="17"/>
        <v>8.1666666666666288</v>
      </c>
      <c r="Z122" s="198">
        <f t="shared" si="14"/>
        <v>0</v>
      </c>
      <c r="AB122" s="185" t="s">
        <v>419</v>
      </c>
      <c r="AC122" s="186">
        <v>28</v>
      </c>
      <c r="AD122" s="187">
        <v>131</v>
      </c>
      <c r="AE122" s="190">
        <v>221.69285714285709</v>
      </c>
      <c r="AF122" s="187">
        <v>0</v>
      </c>
      <c r="AG122" s="187">
        <v>63</v>
      </c>
      <c r="AH122" s="189">
        <v>154</v>
      </c>
      <c r="AI122" s="196">
        <f t="shared" si="18"/>
        <v>3.3333333333333428</v>
      </c>
      <c r="AJ122" s="198">
        <f t="shared" si="15"/>
        <v>2.500000000000277E-2</v>
      </c>
      <c r="AL122" s="185" t="s">
        <v>419</v>
      </c>
      <c r="AM122" s="186">
        <v>48</v>
      </c>
      <c r="AN122" s="187">
        <v>77</v>
      </c>
      <c r="AO122" s="190">
        <v>159.51556776556777</v>
      </c>
      <c r="AP122" s="187">
        <v>0</v>
      </c>
      <c r="AQ122" s="187">
        <v>0</v>
      </c>
      <c r="AR122" s="189">
        <v>164</v>
      </c>
      <c r="AS122" s="196">
        <f t="shared" si="19"/>
        <v>3.5</v>
      </c>
      <c r="AT122" s="198">
        <f t="shared" si="16"/>
        <v>0</v>
      </c>
    </row>
    <row r="123" spans="1:46">
      <c r="A123">
        <v>318</v>
      </c>
      <c r="B123">
        <v>1</v>
      </c>
      <c r="C123" s="171">
        <v>0.33333333333333298</v>
      </c>
      <c r="D123" s="171">
        <v>5.4054054054054099E-2</v>
      </c>
      <c r="E123" s="172">
        <v>12895.1818181818</v>
      </c>
      <c r="H123" s="185" t="s">
        <v>420</v>
      </c>
      <c r="I123" s="186">
        <v>15</v>
      </c>
      <c r="J123" s="187">
        <v>158</v>
      </c>
      <c r="K123" s="190">
        <v>569064.54364284652</v>
      </c>
      <c r="L123" s="187">
        <v>0</v>
      </c>
      <c r="M123" s="187">
        <v>0</v>
      </c>
      <c r="N123" s="189">
        <v>144</v>
      </c>
      <c r="O123" s="196">
        <f t="shared" si="12"/>
        <v>30150.610649100505</v>
      </c>
      <c r="P123" s="198">
        <f t="shared" si="13"/>
        <v>7.4958216413419321E-2</v>
      </c>
      <c r="R123" s="185" t="s">
        <v>420</v>
      </c>
      <c r="S123" s="186">
        <v>23</v>
      </c>
      <c r="T123" s="187">
        <v>81</v>
      </c>
      <c r="U123" s="190">
        <v>589.35079365079355</v>
      </c>
      <c r="V123" s="187">
        <v>105</v>
      </c>
      <c r="W123" s="187">
        <v>65</v>
      </c>
      <c r="X123" s="189">
        <v>164</v>
      </c>
      <c r="Y123" s="196">
        <f t="shared" si="17"/>
        <v>8.2333333333333485</v>
      </c>
      <c r="Z123" s="198">
        <f t="shared" si="14"/>
        <v>8.097165991909263E-3</v>
      </c>
      <c r="AB123" s="185" t="s">
        <v>420</v>
      </c>
      <c r="AC123" s="186">
        <v>52</v>
      </c>
      <c r="AD123" s="187">
        <v>90</v>
      </c>
      <c r="AE123" s="190">
        <v>225.02619047619044</v>
      </c>
      <c r="AF123" s="187">
        <v>61</v>
      </c>
      <c r="AG123" s="187">
        <v>0</v>
      </c>
      <c r="AH123" s="189">
        <v>135</v>
      </c>
      <c r="AI123" s="196">
        <f t="shared" si="18"/>
        <v>3.3333333333333428</v>
      </c>
      <c r="AJ123" s="198">
        <f t="shared" si="15"/>
        <v>0</v>
      </c>
      <c r="AL123" s="185" t="s">
        <v>420</v>
      </c>
      <c r="AM123" s="186">
        <v>27</v>
      </c>
      <c r="AN123" s="187">
        <v>53</v>
      </c>
      <c r="AO123" s="190">
        <v>163.01556776556777</v>
      </c>
      <c r="AP123" s="187">
        <v>0</v>
      </c>
      <c r="AQ123" s="187">
        <v>0</v>
      </c>
      <c r="AR123" s="189">
        <v>160</v>
      </c>
      <c r="AS123" s="196">
        <f t="shared" si="19"/>
        <v>3.5</v>
      </c>
      <c r="AT123" s="198">
        <f t="shared" si="16"/>
        <v>0</v>
      </c>
    </row>
    <row r="124" spans="1:46">
      <c r="A124">
        <v>320</v>
      </c>
      <c r="B124">
        <v>1</v>
      </c>
      <c r="C124" s="171">
        <v>0.22222222222222199</v>
      </c>
      <c r="D124" s="171">
        <v>0.40540540540540498</v>
      </c>
      <c r="E124" s="172">
        <v>6555.4285714285697</v>
      </c>
      <c r="H124" s="185" t="s">
        <v>421</v>
      </c>
      <c r="I124" s="186">
        <v>27</v>
      </c>
      <c r="J124" s="187">
        <v>133</v>
      </c>
      <c r="K124" s="190">
        <v>599240.41787288873</v>
      </c>
      <c r="L124" s="187">
        <v>106</v>
      </c>
      <c r="M124" s="187">
        <v>0</v>
      </c>
      <c r="N124" s="189">
        <v>163</v>
      </c>
      <c r="O124" s="196">
        <f t="shared" si="12"/>
        <v>30175.874230042216</v>
      </c>
      <c r="P124" s="198">
        <f t="shared" si="13"/>
        <v>8.3721123534375916E-4</v>
      </c>
      <c r="R124" s="185" t="s">
        <v>421</v>
      </c>
      <c r="S124" s="186">
        <v>69</v>
      </c>
      <c r="T124" s="187">
        <v>168</v>
      </c>
      <c r="U124" s="190">
        <v>597.68412698412692</v>
      </c>
      <c r="V124" s="187">
        <v>97</v>
      </c>
      <c r="W124" s="187">
        <v>0</v>
      </c>
      <c r="X124" s="189">
        <v>154</v>
      </c>
      <c r="Y124" s="196">
        <f t="shared" si="17"/>
        <v>8.3333333333333712</v>
      </c>
      <c r="Z124" s="198">
        <f t="shared" si="14"/>
        <v>1.2000000000002673E-2</v>
      </c>
      <c r="AB124" s="185" t="s">
        <v>421</v>
      </c>
      <c r="AC124" s="186">
        <v>48</v>
      </c>
      <c r="AD124" s="187">
        <v>77</v>
      </c>
      <c r="AE124" s="190">
        <v>228.35952380952378</v>
      </c>
      <c r="AF124" s="187">
        <v>72</v>
      </c>
      <c r="AG124" s="187">
        <v>0</v>
      </c>
      <c r="AH124" s="189">
        <v>158</v>
      </c>
      <c r="AI124" s="196">
        <f t="shared" si="18"/>
        <v>3.3333333333333428</v>
      </c>
      <c r="AJ124" s="198">
        <f t="shared" si="15"/>
        <v>0</v>
      </c>
      <c r="AL124" s="185" t="s">
        <v>421</v>
      </c>
      <c r="AM124" s="186">
        <v>92</v>
      </c>
      <c r="AN124" s="187">
        <v>158</v>
      </c>
      <c r="AO124" s="190">
        <v>166.68223443223442</v>
      </c>
      <c r="AP124" s="187">
        <v>0</v>
      </c>
      <c r="AQ124" s="187">
        <v>56</v>
      </c>
      <c r="AR124" s="189">
        <v>132</v>
      </c>
      <c r="AS124" s="196">
        <f t="shared" si="19"/>
        <v>3.6666666666666572</v>
      </c>
      <c r="AT124" s="198">
        <f t="shared" si="16"/>
        <v>4.5454545454542986E-2</v>
      </c>
    </row>
    <row r="125" spans="1:46">
      <c r="A125">
        <v>325</v>
      </c>
      <c r="B125">
        <v>1</v>
      </c>
      <c r="C125" s="171">
        <v>0.33333333333333298</v>
      </c>
      <c r="D125" s="171">
        <v>0</v>
      </c>
      <c r="E125" s="172">
        <v>20201.111111111099</v>
      </c>
      <c r="H125" s="185" t="s">
        <v>422</v>
      </c>
      <c r="I125" s="186">
        <v>143</v>
      </c>
      <c r="J125" s="187">
        <v>185</v>
      </c>
      <c r="K125" s="190">
        <v>629588.05890218425</v>
      </c>
      <c r="L125" s="187">
        <v>92</v>
      </c>
      <c r="M125" s="187">
        <v>0</v>
      </c>
      <c r="N125" s="189">
        <v>175</v>
      </c>
      <c r="O125" s="196">
        <f t="shared" si="12"/>
        <v>30347.641029295512</v>
      </c>
      <c r="P125" s="198">
        <f t="shared" si="13"/>
        <v>5.6599720250902997E-3</v>
      </c>
      <c r="R125" s="185" t="s">
        <v>422</v>
      </c>
      <c r="S125" s="186">
        <v>41</v>
      </c>
      <c r="T125" s="187">
        <v>132</v>
      </c>
      <c r="U125" s="190">
        <v>606.10079365079355</v>
      </c>
      <c r="V125" s="187">
        <v>106</v>
      </c>
      <c r="W125" s="187">
        <v>0</v>
      </c>
      <c r="X125" s="189">
        <v>170</v>
      </c>
      <c r="Y125" s="196">
        <f t="shared" si="17"/>
        <v>8.4166666666666288</v>
      </c>
      <c r="Z125" s="198">
        <f t="shared" si="14"/>
        <v>9.9009900990009413E-3</v>
      </c>
      <c r="AB125" s="185" t="s">
        <v>422</v>
      </c>
      <c r="AC125" s="186">
        <v>19</v>
      </c>
      <c r="AD125" s="187">
        <v>78</v>
      </c>
      <c r="AE125" s="190">
        <v>231.7428571428571</v>
      </c>
      <c r="AF125" s="187">
        <v>77</v>
      </c>
      <c r="AG125" s="187">
        <v>12</v>
      </c>
      <c r="AH125" s="189">
        <v>142</v>
      </c>
      <c r="AI125" s="196">
        <f t="shared" si="18"/>
        <v>3.3833333333333258</v>
      </c>
      <c r="AJ125" s="198">
        <f t="shared" si="15"/>
        <v>1.4778325123147702E-2</v>
      </c>
      <c r="AL125" s="185" t="s">
        <v>422</v>
      </c>
      <c r="AM125" s="186">
        <v>41</v>
      </c>
      <c r="AN125" s="187">
        <v>132</v>
      </c>
      <c r="AO125" s="190">
        <v>170.34890109890108</v>
      </c>
      <c r="AP125" s="187">
        <v>73</v>
      </c>
      <c r="AQ125" s="187">
        <v>0</v>
      </c>
      <c r="AR125" s="189">
        <v>155</v>
      </c>
      <c r="AS125" s="196">
        <f t="shared" si="19"/>
        <v>3.6666666666666572</v>
      </c>
      <c r="AT125" s="198">
        <f t="shared" si="16"/>
        <v>0</v>
      </c>
    </row>
    <row r="126" spans="1:46">
      <c r="A126">
        <v>326</v>
      </c>
      <c r="B126">
        <v>1</v>
      </c>
      <c r="C126" s="171">
        <v>0.44444444444444398</v>
      </c>
      <c r="D126" s="171">
        <v>2.7027027027027001E-2</v>
      </c>
      <c r="E126" s="172">
        <v>16831.615384615299</v>
      </c>
      <c r="H126" s="185" t="s">
        <v>423</v>
      </c>
      <c r="I126" s="186">
        <v>23</v>
      </c>
      <c r="J126" s="187">
        <v>77</v>
      </c>
      <c r="K126" s="190">
        <v>661216.94019328151</v>
      </c>
      <c r="L126" s="187">
        <v>50</v>
      </c>
      <c r="M126" s="187">
        <v>34</v>
      </c>
      <c r="N126" s="189">
        <v>145</v>
      </c>
      <c r="O126" s="196">
        <f t="shared" si="12"/>
        <v>31628.881291097263</v>
      </c>
      <c r="P126" s="198">
        <f t="shared" si="13"/>
        <v>4.0508554507819039E-2</v>
      </c>
      <c r="R126" s="185" t="s">
        <v>423</v>
      </c>
      <c r="S126" s="186">
        <v>156</v>
      </c>
      <c r="T126" s="187">
        <v>204</v>
      </c>
      <c r="U126" s="190">
        <v>614.60079365079355</v>
      </c>
      <c r="V126" s="187">
        <v>0</v>
      </c>
      <c r="W126" s="187">
        <v>0</v>
      </c>
      <c r="X126" s="189">
        <v>181</v>
      </c>
      <c r="Y126" s="196">
        <f t="shared" si="17"/>
        <v>8.5</v>
      </c>
      <c r="Z126" s="198">
        <f t="shared" si="14"/>
        <v>9.8039215686319091E-3</v>
      </c>
      <c r="AB126" s="185" t="s">
        <v>423</v>
      </c>
      <c r="AC126" s="186">
        <v>8</v>
      </c>
      <c r="AD126" s="187">
        <v>203</v>
      </c>
      <c r="AE126" s="190">
        <v>235.2428571428571</v>
      </c>
      <c r="AF126" s="187">
        <v>0</v>
      </c>
      <c r="AG126" s="187">
        <v>0</v>
      </c>
      <c r="AH126" s="189">
        <v>180</v>
      </c>
      <c r="AI126" s="196">
        <f t="shared" si="18"/>
        <v>3.5</v>
      </c>
      <c r="AJ126" s="198">
        <f t="shared" si="15"/>
        <v>3.3333333333335498E-2</v>
      </c>
      <c r="AL126" s="185" t="s">
        <v>423</v>
      </c>
      <c r="AM126" s="186">
        <v>1</v>
      </c>
      <c r="AN126" s="187">
        <v>5</v>
      </c>
      <c r="AO126" s="190">
        <v>174.16428571428568</v>
      </c>
      <c r="AP126" s="187">
        <v>109</v>
      </c>
      <c r="AQ126" s="187">
        <v>70</v>
      </c>
      <c r="AR126" s="189">
        <v>158</v>
      </c>
      <c r="AS126" s="196">
        <f t="shared" si="19"/>
        <v>3.8153846153846018</v>
      </c>
      <c r="AT126" s="198">
        <f t="shared" si="16"/>
        <v>3.8978494623654984E-2</v>
      </c>
    </row>
    <row r="127" spans="1:46">
      <c r="A127">
        <v>329</v>
      </c>
      <c r="B127">
        <v>1</v>
      </c>
      <c r="C127" s="171">
        <v>0.407407407407407</v>
      </c>
      <c r="D127" s="171">
        <v>0</v>
      </c>
      <c r="E127" s="172">
        <v>19402.909090909001</v>
      </c>
      <c r="H127" s="185" t="s">
        <v>424</v>
      </c>
      <c r="I127" s="186">
        <v>39</v>
      </c>
      <c r="J127" s="187">
        <v>60</v>
      </c>
      <c r="K127" s="190">
        <v>693976.53155591805</v>
      </c>
      <c r="L127" s="187">
        <v>0</v>
      </c>
      <c r="M127" s="187">
        <v>0</v>
      </c>
      <c r="N127" s="189">
        <v>170</v>
      </c>
      <c r="O127" s="196">
        <f t="shared" si="12"/>
        <v>32759.591362636536</v>
      </c>
      <c r="P127" s="198">
        <f t="shared" si="13"/>
        <v>3.451538998221107E-2</v>
      </c>
      <c r="R127" s="185" t="s">
        <v>424</v>
      </c>
      <c r="S127" s="186">
        <v>184</v>
      </c>
      <c r="T127" s="187">
        <v>201</v>
      </c>
      <c r="U127" s="190">
        <v>623.10079365079355</v>
      </c>
      <c r="V127" s="187">
        <v>0</v>
      </c>
      <c r="W127" s="187">
        <v>0</v>
      </c>
      <c r="X127" s="189">
        <v>149</v>
      </c>
      <c r="Y127" s="196">
        <f t="shared" si="17"/>
        <v>8.5</v>
      </c>
      <c r="Z127" s="198">
        <f t="shared" si="14"/>
        <v>0</v>
      </c>
      <c r="AB127" s="185" t="s">
        <v>424</v>
      </c>
      <c r="AC127" s="186">
        <v>158</v>
      </c>
      <c r="AD127" s="187">
        <v>164</v>
      </c>
      <c r="AE127" s="190">
        <v>238.7428571428571</v>
      </c>
      <c r="AF127" s="187">
        <v>64</v>
      </c>
      <c r="AG127" s="187">
        <v>60</v>
      </c>
      <c r="AH127" s="189">
        <v>158</v>
      </c>
      <c r="AI127" s="196">
        <f t="shared" si="18"/>
        <v>3.5</v>
      </c>
      <c r="AJ127" s="198">
        <f t="shared" si="15"/>
        <v>0</v>
      </c>
      <c r="AL127" s="185" t="s">
        <v>424</v>
      </c>
      <c r="AM127" s="186">
        <v>45</v>
      </c>
      <c r="AN127" s="187">
        <v>131</v>
      </c>
      <c r="AO127" s="190">
        <v>178.01428571428568</v>
      </c>
      <c r="AP127" s="187">
        <v>85</v>
      </c>
      <c r="AQ127" s="187">
        <v>0</v>
      </c>
      <c r="AR127" s="189">
        <v>168</v>
      </c>
      <c r="AS127" s="196">
        <f t="shared" si="19"/>
        <v>3.8499999999999943</v>
      </c>
      <c r="AT127" s="198">
        <f t="shared" si="16"/>
        <v>8.9910089910110493E-3</v>
      </c>
    </row>
    <row r="128" spans="1:46">
      <c r="A128">
        <v>330</v>
      </c>
      <c r="B128">
        <v>1</v>
      </c>
      <c r="C128" s="171">
        <v>0.48148148148148101</v>
      </c>
      <c r="D128" s="171">
        <v>0</v>
      </c>
      <c r="E128" s="172">
        <v>13299.923076923</v>
      </c>
      <c r="H128" s="185" t="s">
        <v>425</v>
      </c>
      <c r="I128" s="186">
        <v>73</v>
      </c>
      <c r="J128" s="187">
        <v>141</v>
      </c>
      <c r="K128" s="190">
        <v>729688.41151535767</v>
      </c>
      <c r="L128" s="187">
        <v>62</v>
      </c>
      <c r="M128" s="187">
        <v>0</v>
      </c>
      <c r="N128" s="189">
        <v>158</v>
      </c>
      <c r="O128" s="196">
        <f t="shared" si="12"/>
        <v>35711.879959439626</v>
      </c>
      <c r="P128" s="198">
        <f t="shared" si="13"/>
        <v>8.2669649431959383E-2</v>
      </c>
      <c r="R128" s="185" t="s">
        <v>425</v>
      </c>
      <c r="S128" s="186">
        <v>152</v>
      </c>
      <c r="T128" s="187">
        <v>174</v>
      </c>
      <c r="U128" s="190">
        <v>631.60079365079355</v>
      </c>
      <c r="V128" s="187">
        <v>0</v>
      </c>
      <c r="W128" s="187">
        <v>0</v>
      </c>
      <c r="X128" s="189">
        <v>145</v>
      </c>
      <c r="Y128" s="196">
        <f t="shared" si="17"/>
        <v>8.5</v>
      </c>
      <c r="Z128" s="198">
        <f t="shared" si="14"/>
        <v>0</v>
      </c>
      <c r="AB128" s="185" t="s">
        <v>425</v>
      </c>
      <c r="AC128" s="186">
        <v>3</v>
      </c>
      <c r="AD128" s="187">
        <v>136</v>
      </c>
      <c r="AE128" s="190">
        <v>242.2428571428571</v>
      </c>
      <c r="AF128" s="187">
        <v>96</v>
      </c>
      <c r="AG128" s="187">
        <v>0</v>
      </c>
      <c r="AH128" s="189">
        <v>154</v>
      </c>
      <c r="AI128" s="196">
        <f t="shared" si="18"/>
        <v>3.5</v>
      </c>
      <c r="AJ128" s="198">
        <f t="shared" si="15"/>
        <v>0</v>
      </c>
      <c r="AL128" s="185" t="s">
        <v>425</v>
      </c>
      <c r="AM128" s="186">
        <v>12</v>
      </c>
      <c r="AN128" s="187">
        <v>34</v>
      </c>
      <c r="AO128" s="190">
        <v>181.88928571428568</v>
      </c>
      <c r="AP128" s="187">
        <v>106</v>
      </c>
      <c r="AQ128" s="187">
        <v>81</v>
      </c>
      <c r="AR128" s="189">
        <v>166</v>
      </c>
      <c r="AS128" s="196">
        <f t="shared" si="19"/>
        <v>3.875</v>
      </c>
      <c r="AT128" s="198">
        <f t="shared" si="16"/>
        <v>6.4516129032272732E-3</v>
      </c>
    </row>
    <row r="129" spans="1:46">
      <c r="A129">
        <v>331</v>
      </c>
      <c r="B129">
        <v>1</v>
      </c>
      <c r="C129" s="171">
        <v>0.51851851851851805</v>
      </c>
      <c r="D129" s="171">
        <v>2.7027027027027001E-2</v>
      </c>
      <c r="E129" s="172">
        <v>15151.333333333299</v>
      </c>
      <c r="H129" s="185" t="s">
        <v>426</v>
      </c>
      <c r="I129" s="186">
        <v>8</v>
      </c>
      <c r="J129" s="187">
        <v>29</v>
      </c>
      <c r="K129" s="190">
        <v>766485.82391822606</v>
      </c>
      <c r="L129" s="187">
        <v>79</v>
      </c>
      <c r="M129" s="187">
        <v>74</v>
      </c>
      <c r="N129" s="189">
        <v>143</v>
      </c>
      <c r="O129" s="196">
        <f t="shared" si="12"/>
        <v>36797.412402868387</v>
      </c>
      <c r="P129" s="198">
        <f t="shared" si="13"/>
        <v>2.9500238536994065E-2</v>
      </c>
      <c r="R129" s="185" t="s">
        <v>426</v>
      </c>
      <c r="S129" s="186">
        <v>14</v>
      </c>
      <c r="T129" s="187">
        <v>163</v>
      </c>
      <c r="U129" s="190">
        <v>640.10079365079355</v>
      </c>
      <c r="V129" s="187">
        <v>0</v>
      </c>
      <c r="W129" s="187">
        <v>0</v>
      </c>
      <c r="X129" s="189">
        <v>158</v>
      </c>
      <c r="Y129" s="196">
        <f t="shared" si="17"/>
        <v>8.5</v>
      </c>
      <c r="Z129" s="198">
        <f t="shared" si="14"/>
        <v>0</v>
      </c>
      <c r="AB129" s="185" t="s">
        <v>426</v>
      </c>
      <c r="AC129" s="186">
        <v>12</v>
      </c>
      <c r="AD129" s="187">
        <v>134</v>
      </c>
      <c r="AE129" s="190">
        <v>245.7428571428571</v>
      </c>
      <c r="AF129" s="187">
        <v>0</v>
      </c>
      <c r="AG129" s="187">
        <v>0</v>
      </c>
      <c r="AH129" s="189">
        <v>145</v>
      </c>
      <c r="AI129" s="196">
        <f t="shared" si="18"/>
        <v>3.5</v>
      </c>
      <c r="AJ129" s="198">
        <f t="shared" si="15"/>
        <v>0</v>
      </c>
      <c r="AL129" s="185" t="s">
        <v>426</v>
      </c>
      <c r="AM129" s="186">
        <v>86</v>
      </c>
      <c r="AN129" s="187">
        <v>169</v>
      </c>
      <c r="AO129" s="190">
        <v>185.88928571428568</v>
      </c>
      <c r="AP129" s="187">
        <v>0</v>
      </c>
      <c r="AQ129" s="187">
        <v>0</v>
      </c>
      <c r="AR129" s="189">
        <v>153</v>
      </c>
      <c r="AS129" s="196">
        <f t="shared" si="19"/>
        <v>4</v>
      </c>
      <c r="AT129" s="198">
        <f t="shared" si="16"/>
        <v>3.125E-2</v>
      </c>
    </row>
    <row r="130" spans="1:46">
      <c r="A130">
        <v>333</v>
      </c>
      <c r="B130">
        <v>1</v>
      </c>
      <c r="C130" s="171">
        <v>0.407407407407407</v>
      </c>
      <c r="D130" s="171">
        <v>0.27027027027027001</v>
      </c>
      <c r="E130" s="172">
        <v>29666.3809523809</v>
      </c>
      <c r="H130" s="185" t="s">
        <v>427</v>
      </c>
      <c r="I130" s="186">
        <v>18</v>
      </c>
      <c r="J130" s="187">
        <v>98</v>
      </c>
      <c r="K130" s="190">
        <v>804970.15710756101</v>
      </c>
      <c r="L130" s="187">
        <v>37</v>
      </c>
      <c r="M130" s="187">
        <v>91</v>
      </c>
      <c r="N130" s="189">
        <v>178</v>
      </c>
      <c r="O130" s="196">
        <f t="shared" si="12"/>
        <v>38484.333189334953</v>
      </c>
      <c r="P130" s="198">
        <f t="shared" si="13"/>
        <v>4.3833961684285001E-2</v>
      </c>
      <c r="R130" s="185" t="s">
        <v>427</v>
      </c>
      <c r="S130" s="186">
        <v>100</v>
      </c>
      <c r="T130" s="187">
        <v>161</v>
      </c>
      <c r="U130" s="190">
        <v>648.60079365079355</v>
      </c>
      <c r="V130" s="187">
        <v>99</v>
      </c>
      <c r="W130" s="187">
        <v>0</v>
      </c>
      <c r="X130" s="189">
        <v>139</v>
      </c>
      <c r="Y130" s="196">
        <f t="shared" si="17"/>
        <v>8.5</v>
      </c>
      <c r="Z130" s="198">
        <f t="shared" si="14"/>
        <v>0</v>
      </c>
      <c r="AB130" s="185" t="s">
        <v>427</v>
      </c>
      <c r="AC130" s="186">
        <v>97</v>
      </c>
      <c r="AD130" s="187">
        <v>129</v>
      </c>
      <c r="AE130" s="190">
        <v>249.2428571428571</v>
      </c>
      <c r="AF130" s="187">
        <v>0</v>
      </c>
      <c r="AG130" s="187">
        <v>0</v>
      </c>
      <c r="AH130" s="189">
        <v>166</v>
      </c>
      <c r="AI130" s="196">
        <f t="shared" si="18"/>
        <v>3.5</v>
      </c>
      <c r="AJ130" s="198">
        <f t="shared" si="15"/>
        <v>0</v>
      </c>
      <c r="AL130" s="185" t="s">
        <v>427</v>
      </c>
      <c r="AM130" s="186">
        <v>108</v>
      </c>
      <c r="AN130" s="187">
        <v>167</v>
      </c>
      <c r="AO130" s="190">
        <v>189.88928571428568</v>
      </c>
      <c r="AP130" s="187">
        <v>78</v>
      </c>
      <c r="AQ130" s="187">
        <v>0</v>
      </c>
      <c r="AR130" s="189">
        <v>162</v>
      </c>
      <c r="AS130" s="196">
        <f t="shared" si="19"/>
        <v>4</v>
      </c>
      <c r="AT130" s="198">
        <f t="shared" si="16"/>
        <v>0</v>
      </c>
    </row>
    <row r="131" spans="1:46">
      <c r="A131">
        <v>338</v>
      </c>
      <c r="B131">
        <v>2</v>
      </c>
      <c r="C131" s="171">
        <v>0.44444444444444398</v>
      </c>
      <c r="D131" s="171">
        <v>0.54054054054054002</v>
      </c>
      <c r="E131" s="172">
        <v>9180.84375</v>
      </c>
      <c r="H131" s="185" t="s">
        <v>428</v>
      </c>
      <c r="I131" s="186">
        <v>21</v>
      </c>
      <c r="J131" s="187">
        <v>173</v>
      </c>
      <c r="K131" s="190">
        <v>847762.65727405541</v>
      </c>
      <c r="L131" s="187">
        <v>99</v>
      </c>
      <c r="M131" s="187">
        <v>0</v>
      </c>
      <c r="N131" s="189">
        <v>148</v>
      </c>
      <c r="O131" s="196">
        <f t="shared" si="12"/>
        <v>42792.500166494399</v>
      </c>
      <c r="P131" s="198">
        <f t="shared" si="13"/>
        <v>0.1006757483296722</v>
      </c>
      <c r="R131" s="185" t="s">
        <v>428</v>
      </c>
      <c r="S131" s="186">
        <v>53</v>
      </c>
      <c r="T131" s="187">
        <v>121</v>
      </c>
      <c r="U131" s="190">
        <v>657.10079365079355</v>
      </c>
      <c r="V131" s="187">
        <v>0</v>
      </c>
      <c r="W131" s="187">
        <v>0</v>
      </c>
      <c r="X131" s="189">
        <v>143</v>
      </c>
      <c r="Y131" s="196">
        <f t="shared" si="17"/>
        <v>8.5</v>
      </c>
      <c r="Z131" s="198">
        <f t="shared" si="14"/>
        <v>0</v>
      </c>
      <c r="AB131" s="185" t="s">
        <v>428</v>
      </c>
      <c r="AC131" s="186">
        <v>20</v>
      </c>
      <c r="AD131" s="187">
        <v>93</v>
      </c>
      <c r="AE131" s="190">
        <v>252.7428571428571</v>
      </c>
      <c r="AF131" s="187">
        <v>95</v>
      </c>
      <c r="AG131" s="187">
        <v>70</v>
      </c>
      <c r="AH131" s="189">
        <v>171</v>
      </c>
      <c r="AI131" s="196">
        <f t="shared" si="18"/>
        <v>3.5</v>
      </c>
      <c r="AJ131" s="198">
        <f t="shared" si="15"/>
        <v>0</v>
      </c>
      <c r="AL131" s="185" t="s">
        <v>428</v>
      </c>
      <c r="AM131" s="186">
        <v>75</v>
      </c>
      <c r="AN131" s="187">
        <v>163</v>
      </c>
      <c r="AO131" s="190">
        <v>193.88928571428568</v>
      </c>
      <c r="AP131" s="187">
        <v>0</v>
      </c>
      <c r="AQ131" s="187">
        <v>0</v>
      </c>
      <c r="AR131" s="189">
        <v>171</v>
      </c>
      <c r="AS131" s="196">
        <f t="shared" si="19"/>
        <v>4</v>
      </c>
      <c r="AT131" s="198">
        <f t="shared" si="16"/>
        <v>0</v>
      </c>
    </row>
    <row r="132" spans="1:46">
      <c r="A132">
        <v>340</v>
      </c>
      <c r="B132">
        <v>1</v>
      </c>
      <c r="C132" s="171">
        <v>0.33333333333333298</v>
      </c>
      <c r="D132" s="171">
        <v>0.108108108108108</v>
      </c>
      <c r="E132" s="172">
        <v>4294.3846153846098</v>
      </c>
      <c r="H132" s="185" t="s">
        <v>429</v>
      </c>
      <c r="I132" s="186">
        <v>76</v>
      </c>
      <c r="J132" s="187">
        <v>116</v>
      </c>
      <c r="K132" s="190">
        <v>891730.97808409063</v>
      </c>
      <c r="L132" s="187">
        <v>82</v>
      </c>
      <c r="M132" s="187">
        <v>76</v>
      </c>
      <c r="N132" s="189">
        <v>149</v>
      </c>
      <c r="O132" s="196">
        <f t="shared" si="12"/>
        <v>43968.32081003522</v>
      </c>
      <c r="P132" s="198">
        <f t="shared" si="13"/>
        <v>2.6742450516155591E-2</v>
      </c>
      <c r="R132" s="185" t="s">
        <v>429</v>
      </c>
      <c r="S132" s="186">
        <v>85</v>
      </c>
      <c r="T132" s="187">
        <v>102</v>
      </c>
      <c r="U132" s="190">
        <v>665.60079365079355</v>
      </c>
      <c r="V132" s="187">
        <v>0</v>
      </c>
      <c r="W132" s="187">
        <v>114</v>
      </c>
      <c r="X132" s="189">
        <v>171</v>
      </c>
      <c r="Y132" s="196">
        <f t="shared" si="17"/>
        <v>8.5</v>
      </c>
      <c r="Z132" s="198">
        <f t="shared" si="14"/>
        <v>0</v>
      </c>
      <c r="AB132" s="185" t="s">
        <v>429</v>
      </c>
      <c r="AC132" s="186">
        <v>54</v>
      </c>
      <c r="AD132" s="187">
        <v>76</v>
      </c>
      <c r="AE132" s="190">
        <v>256.24285714285713</v>
      </c>
      <c r="AF132" s="187">
        <v>42</v>
      </c>
      <c r="AG132" s="187">
        <v>37</v>
      </c>
      <c r="AH132" s="189">
        <v>173</v>
      </c>
      <c r="AI132" s="196">
        <f t="shared" si="18"/>
        <v>3.5000000000000284</v>
      </c>
      <c r="AJ132" s="198">
        <f t="shared" si="15"/>
        <v>8.1204884086867926E-15</v>
      </c>
      <c r="AL132" s="185" t="s">
        <v>429</v>
      </c>
      <c r="AM132" s="186">
        <v>91</v>
      </c>
      <c r="AN132" s="187">
        <v>103</v>
      </c>
      <c r="AO132" s="190">
        <v>197.88928571428568</v>
      </c>
      <c r="AP132" s="187">
        <v>0</v>
      </c>
      <c r="AQ132" s="187">
        <v>0</v>
      </c>
      <c r="AR132" s="189">
        <v>159</v>
      </c>
      <c r="AS132" s="196">
        <f t="shared" si="19"/>
        <v>4</v>
      </c>
      <c r="AT132" s="198">
        <f t="shared" si="16"/>
        <v>0</v>
      </c>
    </row>
    <row r="133" spans="1:46">
      <c r="A133">
        <v>341</v>
      </c>
      <c r="B133">
        <v>2</v>
      </c>
      <c r="C133" s="171">
        <v>0.55555555555555503</v>
      </c>
      <c r="D133" s="171">
        <v>0.72972972972972905</v>
      </c>
      <c r="E133" s="172">
        <v>7198.5952380952303</v>
      </c>
      <c r="H133" s="185" t="s">
        <v>430</v>
      </c>
      <c r="I133" s="186">
        <v>37</v>
      </c>
      <c r="J133" s="187">
        <v>150</v>
      </c>
      <c r="K133" s="190">
        <v>940080.28075347212</v>
      </c>
      <c r="L133" s="187">
        <v>75</v>
      </c>
      <c r="M133" s="187">
        <v>98</v>
      </c>
      <c r="N133" s="189">
        <v>159</v>
      </c>
      <c r="O133" s="196">
        <f t="shared" si="12"/>
        <v>48349.30266938149</v>
      </c>
      <c r="P133" s="198">
        <f t="shared" si="13"/>
        <v>9.0611066085150502E-2</v>
      </c>
      <c r="R133" s="185" t="s">
        <v>430</v>
      </c>
      <c r="S133" s="186">
        <v>59</v>
      </c>
      <c r="T133" s="187">
        <v>61</v>
      </c>
      <c r="U133" s="190">
        <v>674.10079365079355</v>
      </c>
      <c r="V133" s="187">
        <v>71</v>
      </c>
      <c r="W133" s="187">
        <v>0</v>
      </c>
      <c r="X133" s="189">
        <v>169</v>
      </c>
      <c r="Y133" s="196">
        <f t="shared" si="17"/>
        <v>8.5</v>
      </c>
      <c r="Z133" s="198">
        <f t="shared" si="14"/>
        <v>0</v>
      </c>
      <c r="AB133" s="185" t="s">
        <v>430</v>
      </c>
      <c r="AC133" s="186">
        <v>26</v>
      </c>
      <c r="AD133" s="187">
        <v>44</v>
      </c>
      <c r="AE133" s="190">
        <v>259.74285714285713</v>
      </c>
      <c r="AF133" s="187">
        <v>0</v>
      </c>
      <c r="AG133" s="187">
        <v>0</v>
      </c>
      <c r="AH133" s="189">
        <v>147</v>
      </c>
      <c r="AI133" s="196">
        <f t="shared" si="18"/>
        <v>3.5</v>
      </c>
      <c r="AJ133" s="198">
        <f t="shared" si="15"/>
        <v>-8.1204884086868588E-15</v>
      </c>
      <c r="AL133" s="185" t="s">
        <v>430</v>
      </c>
      <c r="AM133" s="186">
        <v>33</v>
      </c>
      <c r="AN133" s="187">
        <v>182</v>
      </c>
      <c r="AO133" s="190">
        <v>201.98928571428567</v>
      </c>
      <c r="AP133" s="187">
        <v>82</v>
      </c>
      <c r="AQ133" s="187">
        <v>0</v>
      </c>
      <c r="AR133" s="189">
        <v>142</v>
      </c>
      <c r="AS133" s="196">
        <f t="shared" si="19"/>
        <v>4.0999999999999943</v>
      </c>
      <c r="AT133" s="198">
        <f t="shared" si="16"/>
        <v>2.4390243902437672E-2</v>
      </c>
    </row>
    <row r="134" spans="1:46">
      <c r="A134">
        <v>343</v>
      </c>
      <c r="B134">
        <v>1</v>
      </c>
      <c r="C134" s="171">
        <v>0.592592592592592</v>
      </c>
      <c r="D134" s="171">
        <v>0.162162162162162</v>
      </c>
      <c r="E134" s="172">
        <v>9381.4545454545405</v>
      </c>
      <c r="H134" s="185" t="s">
        <v>431</v>
      </c>
      <c r="I134" s="186">
        <v>82</v>
      </c>
      <c r="J134" s="187">
        <v>127</v>
      </c>
      <c r="K134" s="190">
        <v>989429.6533587405</v>
      </c>
      <c r="L134" s="187">
        <v>0</v>
      </c>
      <c r="M134" s="187">
        <v>0</v>
      </c>
      <c r="N134" s="189">
        <v>170</v>
      </c>
      <c r="O134" s="196">
        <f t="shared" si="12"/>
        <v>49349.372605268378</v>
      </c>
      <c r="P134" s="198">
        <f t="shared" si="13"/>
        <v>2.0265099292875784E-2</v>
      </c>
      <c r="R134" s="185" t="s">
        <v>431</v>
      </c>
      <c r="S134" s="186">
        <v>20</v>
      </c>
      <c r="T134" s="187">
        <v>24</v>
      </c>
      <c r="U134" s="190">
        <v>682.73715728715717</v>
      </c>
      <c r="V134" s="187">
        <v>81</v>
      </c>
      <c r="W134" s="187">
        <v>111</v>
      </c>
      <c r="X134" s="189">
        <v>147</v>
      </c>
      <c r="Y134" s="196">
        <f t="shared" si="17"/>
        <v>8.636363636363626</v>
      </c>
      <c r="Z134" s="198">
        <f t="shared" si="14"/>
        <v>1.5789473684209347E-2</v>
      </c>
      <c r="AB134" s="185" t="s">
        <v>431</v>
      </c>
      <c r="AC134" s="186">
        <v>5</v>
      </c>
      <c r="AD134" s="187">
        <v>30</v>
      </c>
      <c r="AE134" s="190">
        <v>263.34285714285716</v>
      </c>
      <c r="AF134" s="187">
        <v>89</v>
      </c>
      <c r="AG134" s="187">
        <v>66</v>
      </c>
      <c r="AH134" s="189">
        <v>175</v>
      </c>
      <c r="AI134" s="196">
        <f t="shared" si="18"/>
        <v>3.6000000000000227</v>
      </c>
      <c r="AJ134" s="198">
        <f t="shared" si="15"/>
        <v>2.7777777777783917E-2</v>
      </c>
      <c r="AL134" s="185" t="s">
        <v>431</v>
      </c>
      <c r="AM134" s="186">
        <v>83</v>
      </c>
      <c r="AN134" s="187">
        <v>148</v>
      </c>
      <c r="AO134" s="190">
        <v>206.23928571428567</v>
      </c>
      <c r="AP134" s="187">
        <v>116</v>
      </c>
      <c r="AQ134" s="187">
        <v>0</v>
      </c>
      <c r="AR134" s="189">
        <v>182</v>
      </c>
      <c r="AS134" s="196">
        <f t="shared" si="19"/>
        <v>4.25</v>
      </c>
      <c r="AT134" s="198">
        <f t="shared" si="16"/>
        <v>3.5294117647060162E-2</v>
      </c>
    </row>
    <row r="135" spans="1:46">
      <c r="A135">
        <v>352</v>
      </c>
      <c r="B135">
        <v>2</v>
      </c>
      <c r="C135" s="171">
        <v>0.74074074074074003</v>
      </c>
      <c r="D135" s="171">
        <v>0.81081081081080997</v>
      </c>
      <c r="E135" s="172">
        <v>13938.04</v>
      </c>
      <c r="H135" s="185" t="s">
        <v>432</v>
      </c>
      <c r="I135" s="186">
        <v>58</v>
      </c>
      <c r="J135" s="187">
        <v>91</v>
      </c>
      <c r="K135" s="190">
        <v>1041698.9090037229</v>
      </c>
      <c r="L135" s="187">
        <v>81</v>
      </c>
      <c r="M135" s="187">
        <v>67</v>
      </c>
      <c r="N135" s="189">
        <v>157</v>
      </c>
      <c r="O135" s="196">
        <f t="shared" ref="O135:O198" si="20">K135-K134</f>
        <v>52269.255644982448</v>
      </c>
      <c r="P135" s="198">
        <f t="shared" si="13"/>
        <v>5.5862342091614656E-2</v>
      </c>
      <c r="R135" s="185" t="s">
        <v>432</v>
      </c>
      <c r="S135" s="186">
        <v>82</v>
      </c>
      <c r="T135" s="187">
        <v>115</v>
      </c>
      <c r="U135" s="190">
        <v>691.4038239538238</v>
      </c>
      <c r="V135" s="187">
        <v>0</v>
      </c>
      <c r="W135" s="187">
        <v>43</v>
      </c>
      <c r="X135" s="189">
        <v>162</v>
      </c>
      <c r="Y135" s="196">
        <f t="shared" si="17"/>
        <v>8.6666666666666288</v>
      </c>
      <c r="Z135" s="198">
        <f t="shared" si="14"/>
        <v>3.4965034965003319E-3</v>
      </c>
      <c r="AB135" s="185" t="s">
        <v>432</v>
      </c>
      <c r="AC135" s="186">
        <v>37</v>
      </c>
      <c r="AD135" s="187">
        <v>87</v>
      </c>
      <c r="AE135" s="190">
        <v>267.09285714285716</v>
      </c>
      <c r="AF135" s="187">
        <v>62</v>
      </c>
      <c r="AG135" s="187">
        <v>86</v>
      </c>
      <c r="AH135" s="189">
        <v>176</v>
      </c>
      <c r="AI135" s="196">
        <f t="shared" si="18"/>
        <v>3.75</v>
      </c>
      <c r="AJ135" s="198">
        <f t="shared" si="15"/>
        <v>3.9999999999993936E-2</v>
      </c>
      <c r="AL135" s="185" t="s">
        <v>432</v>
      </c>
      <c r="AM135" s="186">
        <v>7</v>
      </c>
      <c r="AN135" s="187">
        <v>40</v>
      </c>
      <c r="AO135" s="190">
        <v>210.48928571428567</v>
      </c>
      <c r="AP135" s="187">
        <v>83</v>
      </c>
      <c r="AQ135" s="187">
        <v>76</v>
      </c>
      <c r="AR135" s="189">
        <v>150</v>
      </c>
      <c r="AS135" s="196">
        <f t="shared" si="19"/>
        <v>4.25</v>
      </c>
      <c r="AT135" s="198">
        <f t="shared" si="16"/>
        <v>0</v>
      </c>
    </row>
    <row r="136" spans="1:46">
      <c r="A136">
        <v>355</v>
      </c>
      <c r="B136">
        <v>2</v>
      </c>
      <c r="C136" s="171">
        <v>0.37037037037037002</v>
      </c>
      <c r="D136" s="171">
        <v>0.40540540540540498</v>
      </c>
      <c r="E136" s="172">
        <v>18296.04</v>
      </c>
      <c r="H136" s="185" t="s">
        <v>433</v>
      </c>
      <c r="I136" s="186">
        <v>20</v>
      </c>
      <c r="J136" s="187">
        <v>86</v>
      </c>
      <c r="K136" s="190">
        <v>1094879.8735611341</v>
      </c>
      <c r="L136" s="187">
        <v>88</v>
      </c>
      <c r="M136" s="187">
        <v>43</v>
      </c>
      <c r="N136" s="189">
        <v>156</v>
      </c>
      <c r="O136" s="196">
        <f t="shared" si="20"/>
        <v>53180.964557411149</v>
      </c>
      <c r="P136" s="198">
        <f t="shared" ref="P136:P199" si="21">(O136-O135)/O136</f>
        <v>1.7143519678821773E-2</v>
      </c>
      <c r="R136" s="185" t="s">
        <v>433</v>
      </c>
      <c r="S136" s="186">
        <v>5</v>
      </c>
      <c r="T136" s="187">
        <v>68</v>
      </c>
      <c r="U136" s="190">
        <v>700.13715728715715</v>
      </c>
      <c r="V136" s="187">
        <v>83</v>
      </c>
      <c r="W136" s="187">
        <v>21</v>
      </c>
      <c r="X136" s="189">
        <v>152</v>
      </c>
      <c r="Y136" s="196">
        <f t="shared" si="17"/>
        <v>8.7333333333333485</v>
      </c>
      <c r="Z136" s="198">
        <f t="shared" ref="Z136:Z199" si="22">(Y136-Y135)/Y136</f>
        <v>7.6335877862656037E-3</v>
      </c>
      <c r="AB136" s="185" t="s">
        <v>433</v>
      </c>
      <c r="AC136" s="186">
        <v>10</v>
      </c>
      <c r="AD136" s="187">
        <v>32</v>
      </c>
      <c r="AE136" s="190">
        <v>270.84285714285716</v>
      </c>
      <c r="AF136" s="187">
        <v>0</v>
      </c>
      <c r="AG136" s="187">
        <v>85</v>
      </c>
      <c r="AH136" s="189">
        <v>167</v>
      </c>
      <c r="AI136" s="196">
        <f t="shared" si="18"/>
        <v>3.75</v>
      </c>
      <c r="AJ136" s="198">
        <f t="shared" ref="AJ136:AJ199" si="23">(AI136-AI135)/AI136</f>
        <v>0</v>
      </c>
      <c r="AL136" s="185" t="s">
        <v>433</v>
      </c>
      <c r="AM136" s="186">
        <v>92</v>
      </c>
      <c r="AN136" s="187">
        <v>111</v>
      </c>
      <c r="AO136" s="190">
        <v>214.82261904761901</v>
      </c>
      <c r="AP136" s="187">
        <v>120</v>
      </c>
      <c r="AQ136" s="187">
        <v>97</v>
      </c>
      <c r="AR136" s="189">
        <v>178</v>
      </c>
      <c r="AS136" s="196">
        <f t="shared" si="19"/>
        <v>4.3333333333333428</v>
      </c>
      <c r="AT136" s="198">
        <f t="shared" ref="AT136:AT199" si="24">(AS136-AS135)/AS136</f>
        <v>1.9230769230771376E-2</v>
      </c>
    </row>
    <row r="137" spans="1:46">
      <c r="A137">
        <v>356</v>
      </c>
      <c r="B137">
        <v>1</v>
      </c>
      <c r="C137" s="171">
        <v>0.48148148148148101</v>
      </c>
      <c r="D137" s="171">
        <v>0</v>
      </c>
      <c r="E137" s="172">
        <v>17830.0769230769</v>
      </c>
      <c r="H137" s="185" t="s">
        <v>434</v>
      </c>
      <c r="I137" s="186">
        <v>17</v>
      </c>
      <c r="J137" s="187">
        <v>93</v>
      </c>
      <c r="K137" s="190">
        <v>1155338.877935509</v>
      </c>
      <c r="L137" s="187">
        <v>101</v>
      </c>
      <c r="M137" s="187">
        <v>54</v>
      </c>
      <c r="N137" s="189">
        <v>163</v>
      </c>
      <c r="O137" s="196">
        <f t="shared" si="20"/>
        <v>60459.004374374868</v>
      </c>
      <c r="P137" s="198">
        <f t="shared" si="21"/>
        <v>0.12037974975400796</v>
      </c>
      <c r="R137" s="185" t="s">
        <v>434</v>
      </c>
      <c r="S137" s="186">
        <v>71</v>
      </c>
      <c r="T137" s="187">
        <v>86</v>
      </c>
      <c r="U137" s="190">
        <v>708.88715728715715</v>
      </c>
      <c r="V137" s="187">
        <v>63</v>
      </c>
      <c r="W137" s="187">
        <v>94</v>
      </c>
      <c r="X137" s="189">
        <v>151</v>
      </c>
      <c r="Y137" s="196">
        <f t="shared" ref="Y137:Y200" si="25">U137-U136</f>
        <v>8.75</v>
      </c>
      <c r="Z137" s="198">
        <f t="shared" si="22"/>
        <v>1.9047619047601724E-3</v>
      </c>
      <c r="AB137" s="185" t="s">
        <v>434</v>
      </c>
      <c r="AC137" s="186">
        <v>4</v>
      </c>
      <c r="AD137" s="187">
        <v>39</v>
      </c>
      <c r="AE137" s="190">
        <v>274.60952380952381</v>
      </c>
      <c r="AF137" s="187">
        <v>50</v>
      </c>
      <c r="AG137" s="187">
        <v>102</v>
      </c>
      <c r="AH137" s="189">
        <v>169</v>
      </c>
      <c r="AI137" s="196">
        <f t="shared" ref="AI137:AI200" si="26">AE137-AE136</f>
        <v>3.7666666666666515</v>
      </c>
      <c r="AJ137" s="198">
        <f t="shared" si="23"/>
        <v>4.4247787610579405E-3</v>
      </c>
      <c r="AL137" s="185" t="s">
        <v>434</v>
      </c>
      <c r="AM137" s="186">
        <v>28</v>
      </c>
      <c r="AN137" s="187">
        <v>95</v>
      </c>
      <c r="AO137" s="190">
        <v>219.15595238095236</v>
      </c>
      <c r="AP137" s="187">
        <v>0</v>
      </c>
      <c r="AQ137" s="187">
        <v>102</v>
      </c>
      <c r="AR137" s="189">
        <v>159</v>
      </c>
      <c r="AS137" s="196">
        <f t="shared" si="19"/>
        <v>4.3333333333333428</v>
      </c>
      <c r="AT137" s="198">
        <f t="shared" si="24"/>
        <v>0</v>
      </c>
    </row>
    <row r="138" spans="1:46">
      <c r="A138">
        <v>357</v>
      </c>
      <c r="B138">
        <v>1</v>
      </c>
      <c r="C138" s="171">
        <v>0.48148148148148101</v>
      </c>
      <c r="D138" s="171">
        <v>0.108108108108108</v>
      </c>
      <c r="E138" s="172">
        <v>13920.705882352901</v>
      </c>
      <c r="H138" s="185" t="s">
        <v>435</v>
      </c>
      <c r="I138" s="186">
        <v>36</v>
      </c>
      <c r="J138" s="187">
        <v>113</v>
      </c>
      <c r="K138" s="190">
        <v>1224740.3636102392</v>
      </c>
      <c r="L138" s="187">
        <v>42</v>
      </c>
      <c r="M138" s="187">
        <v>58</v>
      </c>
      <c r="N138" s="189">
        <v>153</v>
      </c>
      <c r="O138" s="196">
        <f t="shared" si="20"/>
        <v>69401.485674730269</v>
      </c>
      <c r="P138" s="198">
        <f t="shared" si="21"/>
        <v>0.12885143903499233</v>
      </c>
      <c r="R138" s="185" t="s">
        <v>435</v>
      </c>
      <c r="S138" s="186">
        <v>92</v>
      </c>
      <c r="T138" s="187">
        <v>203</v>
      </c>
      <c r="U138" s="190">
        <v>717.72049062049052</v>
      </c>
      <c r="V138" s="187">
        <v>118</v>
      </c>
      <c r="W138" s="187">
        <v>0</v>
      </c>
      <c r="X138" s="189">
        <v>179</v>
      </c>
      <c r="Y138" s="196">
        <f t="shared" si="25"/>
        <v>8.8333333333333712</v>
      </c>
      <c r="Z138" s="198">
        <f t="shared" si="22"/>
        <v>9.4339622641551931E-3</v>
      </c>
      <c r="AB138" s="185" t="s">
        <v>435</v>
      </c>
      <c r="AC138" s="186">
        <v>13</v>
      </c>
      <c r="AD138" s="187">
        <v>45</v>
      </c>
      <c r="AE138" s="190">
        <v>278.51428571428573</v>
      </c>
      <c r="AF138" s="187">
        <v>73</v>
      </c>
      <c r="AG138" s="187">
        <v>74</v>
      </c>
      <c r="AH138" s="189">
        <v>177</v>
      </c>
      <c r="AI138" s="196">
        <f t="shared" si="26"/>
        <v>3.9047619047619264</v>
      </c>
      <c r="AJ138" s="198">
        <f t="shared" si="23"/>
        <v>3.5365853658545818E-2</v>
      </c>
      <c r="AL138" s="185" t="s">
        <v>435</v>
      </c>
      <c r="AM138" s="186">
        <v>59</v>
      </c>
      <c r="AN138" s="187">
        <v>61</v>
      </c>
      <c r="AO138" s="190">
        <v>223.4892857142857</v>
      </c>
      <c r="AP138" s="187">
        <v>103</v>
      </c>
      <c r="AQ138" s="187">
        <v>0</v>
      </c>
      <c r="AR138" s="189">
        <v>156</v>
      </c>
      <c r="AS138" s="196">
        <f t="shared" si="19"/>
        <v>4.3333333333333428</v>
      </c>
      <c r="AT138" s="198">
        <f t="shared" si="24"/>
        <v>0</v>
      </c>
    </row>
    <row r="139" spans="1:46">
      <c r="A139">
        <v>358</v>
      </c>
      <c r="B139">
        <v>2</v>
      </c>
      <c r="C139" s="171">
        <v>0.55555555555555503</v>
      </c>
      <c r="D139" s="171">
        <v>0.51351351351351304</v>
      </c>
      <c r="E139" s="172">
        <v>8599.3823529411693</v>
      </c>
      <c r="H139" s="185" t="s">
        <v>436</v>
      </c>
      <c r="I139" s="186">
        <v>3</v>
      </c>
      <c r="J139" s="187">
        <v>14</v>
      </c>
      <c r="K139" s="190">
        <v>1303948.9207189886</v>
      </c>
      <c r="L139" s="187">
        <v>118</v>
      </c>
      <c r="M139" s="187">
        <v>80</v>
      </c>
      <c r="N139" s="189">
        <v>158</v>
      </c>
      <c r="O139" s="196">
        <f t="shared" si="20"/>
        <v>79208.557108749403</v>
      </c>
      <c r="P139" s="198">
        <f t="shared" si="21"/>
        <v>0.12381328220074143</v>
      </c>
      <c r="R139" s="185" t="s">
        <v>436</v>
      </c>
      <c r="S139" s="186">
        <v>75</v>
      </c>
      <c r="T139" s="187">
        <v>159</v>
      </c>
      <c r="U139" s="190">
        <v>726.55382395382389</v>
      </c>
      <c r="V139" s="187">
        <v>0</v>
      </c>
      <c r="W139" s="187">
        <v>89</v>
      </c>
      <c r="X139" s="189">
        <v>150</v>
      </c>
      <c r="Y139" s="196">
        <f t="shared" si="25"/>
        <v>8.8333333333333712</v>
      </c>
      <c r="Z139" s="198">
        <f t="shared" si="22"/>
        <v>0</v>
      </c>
      <c r="AB139" s="185" t="s">
        <v>436</v>
      </c>
      <c r="AC139" s="186">
        <v>38</v>
      </c>
      <c r="AD139" s="187">
        <v>52</v>
      </c>
      <c r="AE139" s="190">
        <v>282.43095238095242</v>
      </c>
      <c r="AF139" s="187">
        <v>0</v>
      </c>
      <c r="AG139" s="187">
        <v>119</v>
      </c>
      <c r="AH139" s="189">
        <v>143</v>
      </c>
      <c r="AI139" s="196">
        <f t="shared" si="26"/>
        <v>3.9166666666666856</v>
      </c>
      <c r="AJ139" s="198">
        <f t="shared" si="23"/>
        <v>3.0395136778108445E-3</v>
      </c>
      <c r="AL139" s="185" t="s">
        <v>436</v>
      </c>
      <c r="AM139" s="186">
        <v>4</v>
      </c>
      <c r="AN139" s="187">
        <v>9</v>
      </c>
      <c r="AO139" s="190">
        <v>227.82261904761904</v>
      </c>
      <c r="AP139" s="187">
        <v>0</v>
      </c>
      <c r="AQ139" s="187">
        <v>101</v>
      </c>
      <c r="AR139" s="189">
        <v>152</v>
      </c>
      <c r="AS139" s="196">
        <f t="shared" si="19"/>
        <v>4.3333333333333428</v>
      </c>
      <c r="AT139" s="198">
        <f t="shared" si="24"/>
        <v>0</v>
      </c>
    </row>
    <row r="140" spans="1:46">
      <c r="A140">
        <v>359</v>
      </c>
      <c r="B140">
        <v>1</v>
      </c>
      <c r="C140" s="171">
        <v>0.48148148148148101</v>
      </c>
      <c r="D140" s="171">
        <v>0.35135135135135098</v>
      </c>
      <c r="E140" s="172">
        <v>9860.1538461538403</v>
      </c>
      <c r="H140" s="185" t="s">
        <v>437</v>
      </c>
      <c r="I140" s="186">
        <v>43</v>
      </c>
      <c r="J140" s="187">
        <v>184</v>
      </c>
      <c r="K140" s="190">
        <v>1384401.0372015669</v>
      </c>
      <c r="L140" s="187">
        <v>100</v>
      </c>
      <c r="M140" s="187">
        <v>0</v>
      </c>
      <c r="N140" s="189">
        <v>182</v>
      </c>
      <c r="O140" s="196">
        <f t="shared" si="20"/>
        <v>80452.116482578218</v>
      </c>
      <c r="P140" s="198">
        <f t="shared" si="21"/>
        <v>1.5457136843604434E-2</v>
      </c>
      <c r="R140" s="185" t="s">
        <v>437</v>
      </c>
      <c r="S140" s="186">
        <v>16</v>
      </c>
      <c r="T140" s="187">
        <v>89</v>
      </c>
      <c r="U140" s="190">
        <v>735.38715728715727</v>
      </c>
      <c r="V140" s="187">
        <v>55</v>
      </c>
      <c r="W140" s="187">
        <v>68</v>
      </c>
      <c r="X140" s="189">
        <v>147</v>
      </c>
      <c r="Y140" s="196">
        <f t="shared" si="25"/>
        <v>8.8333333333333712</v>
      </c>
      <c r="Z140" s="198">
        <f t="shared" si="22"/>
        <v>0</v>
      </c>
      <c r="AB140" s="185" t="s">
        <v>437</v>
      </c>
      <c r="AC140" s="186">
        <v>49</v>
      </c>
      <c r="AD140" s="187">
        <v>135</v>
      </c>
      <c r="AE140" s="190">
        <v>286.43095238095242</v>
      </c>
      <c r="AF140" s="187">
        <v>106</v>
      </c>
      <c r="AG140" s="187">
        <v>69</v>
      </c>
      <c r="AH140" s="189">
        <v>187</v>
      </c>
      <c r="AI140" s="196">
        <f t="shared" si="26"/>
        <v>4</v>
      </c>
      <c r="AJ140" s="198">
        <f t="shared" si="23"/>
        <v>2.0833333333328596E-2</v>
      </c>
      <c r="AL140" s="185" t="s">
        <v>437</v>
      </c>
      <c r="AM140" s="186">
        <v>26</v>
      </c>
      <c r="AN140" s="187">
        <v>204</v>
      </c>
      <c r="AO140" s="190">
        <v>232.32261904761904</v>
      </c>
      <c r="AP140" s="187">
        <v>0</v>
      </c>
      <c r="AQ140" s="187">
        <v>0</v>
      </c>
      <c r="AR140" s="189">
        <v>163</v>
      </c>
      <c r="AS140" s="196">
        <f t="shared" si="19"/>
        <v>4.5</v>
      </c>
      <c r="AT140" s="198">
        <f t="shared" si="24"/>
        <v>3.7037037037034932E-2</v>
      </c>
    </row>
    <row r="141" spans="1:46">
      <c r="A141">
        <v>360</v>
      </c>
      <c r="B141">
        <v>1</v>
      </c>
      <c r="C141" s="171">
        <v>0.48148148148148101</v>
      </c>
      <c r="D141" s="171">
        <v>0.27027027027027001</v>
      </c>
      <c r="E141" s="172">
        <v>18065.217391304301</v>
      </c>
      <c r="H141" s="185" t="s">
        <v>438</v>
      </c>
      <c r="I141" s="186">
        <v>19</v>
      </c>
      <c r="J141" s="187">
        <v>63</v>
      </c>
      <c r="K141" s="190">
        <v>1467448.140352186</v>
      </c>
      <c r="L141" s="187">
        <v>65</v>
      </c>
      <c r="M141" s="187">
        <v>104</v>
      </c>
      <c r="N141" s="189">
        <v>165</v>
      </c>
      <c r="O141" s="196">
        <f t="shared" si="20"/>
        <v>83047.103150619194</v>
      </c>
      <c r="P141" s="198">
        <f t="shared" si="21"/>
        <v>3.1247166602964501E-2</v>
      </c>
      <c r="R141" s="185" t="s">
        <v>438</v>
      </c>
      <c r="S141" s="186">
        <v>37</v>
      </c>
      <c r="T141" s="187">
        <v>171</v>
      </c>
      <c r="U141" s="190">
        <v>744.38715728715727</v>
      </c>
      <c r="V141" s="187">
        <v>0</v>
      </c>
      <c r="W141" s="187">
        <v>0</v>
      </c>
      <c r="X141" s="189">
        <v>174</v>
      </c>
      <c r="Y141" s="196">
        <f t="shared" si="25"/>
        <v>9</v>
      </c>
      <c r="Z141" s="198">
        <f t="shared" si="22"/>
        <v>1.8518518518514309E-2</v>
      </c>
      <c r="AB141" s="185" t="s">
        <v>438</v>
      </c>
      <c r="AC141" s="186">
        <v>18</v>
      </c>
      <c r="AD141" s="187">
        <v>119</v>
      </c>
      <c r="AE141" s="190">
        <v>290.43095238095242</v>
      </c>
      <c r="AF141" s="187">
        <v>0</v>
      </c>
      <c r="AG141" s="187">
        <v>0</v>
      </c>
      <c r="AH141" s="189">
        <v>149</v>
      </c>
      <c r="AI141" s="196">
        <f t="shared" si="26"/>
        <v>4</v>
      </c>
      <c r="AJ141" s="198">
        <f t="shared" si="23"/>
        <v>0</v>
      </c>
      <c r="AL141" s="185" t="s">
        <v>438</v>
      </c>
      <c r="AM141" s="186">
        <v>121</v>
      </c>
      <c r="AN141" s="187">
        <v>174</v>
      </c>
      <c r="AO141" s="190">
        <v>236.82261904761904</v>
      </c>
      <c r="AP141" s="187">
        <v>0</v>
      </c>
      <c r="AQ141" s="187">
        <v>110</v>
      </c>
      <c r="AR141" s="189">
        <v>184</v>
      </c>
      <c r="AS141" s="196">
        <f t="shared" si="19"/>
        <v>4.5</v>
      </c>
      <c r="AT141" s="198">
        <f t="shared" si="24"/>
        <v>0</v>
      </c>
    </row>
    <row r="142" spans="1:46">
      <c r="A142">
        <v>361</v>
      </c>
      <c r="B142">
        <v>1</v>
      </c>
      <c r="C142" s="171">
        <v>0.407407407407407</v>
      </c>
      <c r="D142" s="171">
        <v>5.4054054054054099E-2</v>
      </c>
      <c r="E142" s="172">
        <v>23062.846153846102</v>
      </c>
      <c r="H142" s="185" t="s">
        <v>439</v>
      </c>
      <c r="I142" s="186">
        <v>25</v>
      </c>
      <c r="J142" s="187">
        <v>26</v>
      </c>
      <c r="K142" s="190">
        <v>1557315.3981639734</v>
      </c>
      <c r="L142" s="187">
        <v>41</v>
      </c>
      <c r="M142" s="187">
        <v>103</v>
      </c>
      <c r="N142" s="189">
        <v>152</v>
      </c>
      <c r="O142" s="196">
        <f t="shared" si="20"/>
        <v>89867.257811787305</v>
      </c>
      <c r="P142" s="198">
        <f t="shared" si="21"/>
        <v>7.5891429506526636E-2</v>
      </c>
      <c r="R142" s="185" t="s">
        <v>439</v>
      </c>
      <c r="S142" s="186">
        <v>66</v>
      </c>
      <c r="T142" s="187">
        <v>164</v>
      </c>
      <c r="U142" s="190">
        <v>753.55382395382389</v>
      </c>
      <c r="V142" s="187">
        <v>108</v>
      </c>
      <c r="W142" s="187">
        <v>0</v>
      </c>
      <c r="X142" s="189">
        <v>165</v>
      </c>
      <c r="Y142" s="196">
        <f t="shared" si="25"/>
        <v>9.1666666666666288</v>
      </c>
      <c r="Z142" s="198">
        <f t="shared" si="22"/>
        <v>1.8181818181814122E-2</v>
      </c>
      <c r="AB142" s="185" t="s">
        <v>439</v>
      </c>
      <c r="AC142" s="186">
        <v>61</v>
      </c>
      <c r="AD142" s="187">
        <v>79</v>
      </c>
      <c r="AE142" s="190">
        <v>294.43095238095242</v>
      </c>
      <c r="AF142" s="187">
        <v>0</v>
      </c>
      <c r="AG142" s="187">
        <v>110</v>
      </c>
      <c r="AH142" s="189">
        <v>174</v>
      </c>
      <c r="AI142" s="196">
        <f t="shared" si="26"/>
        <v>4</v>
      </c>
      <c r="AJ142" s="198">
        <f t="shared" si="23"/>
        <v>0</v>
      </c>
      <c r="AL142" s="185" t="s">
        <v>439</v>
      </c>
      <c r="AM142" s="186">
        <v>112</v>
      </c>
      <c r="AN142" s="187">
        <v>152</v>
      </c>
      <c r="AO142" s="190">
        <v>241.32261904761904</v>
      </c>
      <c r="AP142" s="187">
        <v>0</v>
      </c>
      <c r="AQ142" s="187">
        <v>0</v>
      </c>
      <c r="AR142" s="189">
        <v>160</v>
      </c>
      <c r="AS142" s="196">
        <f t="shared" si="19"/>
        <v>4.5</v>
      </c>
      <c r="AT142" s="198">
        <f t="shared" si="24"/>
        <v>0</v>
      </c>
    </row>
    <row r="143" spans="1:46">
      <c r="A143">
        <v>362</v>
      </c>
      <c r="B143">
        <v>1</v>
      </c>
      <c r="C143" s="171">
        <v>0.37037037037037002</v>
      </c>
      <c r="D143" s="171">
        <v>0</v>
      </c>
      <c r="E143" s="172">
        <v>19566.3</v>
      </c>
      <c r="H143" s="185" t="s">
        <v>440</v>
      </c>
      <c r="I143" s="186">
        <v>9</v>
      </c>
      <c r="J143" s="187">
        <v>12</v>
      </c>
      <c r="K143" s="190">
        <v>1650564.7028927621</v>
      </c>
      <c r="L143" s="187">
        <v>77</v>
      </c>
      <c r="M143" s="187">
        <v>115</v>
      </c>
      <c r="N143" s="189">
        <v>180</v>
      </c>
      <c r="O143" s="196">
        <f t="shared" si="20"/>
        <v>93249.304728788789</v>
      </c>
      <c r="P143" s="198">
        <f t="shared" si="21"/>
        <v>3.6268870066516939E-2</v>
      </c>
      <c r="R143" s="185" t="s">
        <v>440</v>
      </c>
      <c r="S143" s="186">
        <v>100</v>
      </c>
      <c r="T143" s="187">
        <v>145</v>
      </c>
      <c r="U143" s="190">
        <v>762.72049062049052</v>
      </c>
      <c r="V143" s="187">
        <v>126</v>
      </c>
      <c r="W143" s="187">
        <v>90</v>
      </c>
      <c r="X143" s="189">
        <v>186</v>
      </c>
      <c r="Y143" s="196">
        <f t="shared" si="25"/>
        <v>9.1666666666666288</v>
      </c>
      <c r="Z143" s="198">
        <f t="shared" si="22"/>
        <v>0</v>
      </c>
      <c r="AB143" s="185" t="s">
        <v>440</v>
      </c>
      <c r="AC143" s="186">
        <v>69</v>
      </c>
      <c r="AD143" s="187">
        <v>72</v>
      </c>
      <c r="AE143" s="190">
        <v>298.43095238095242</v>
      </c>
      <c r="AF143" s="187">
        <v>0</v>
      </c>
      <c r="AG143" s="187">
        <v>0</v>
      </c>
      <c r="AH143" s="189">
        <v>168</v>
      </c>
      <c r="AI143" s="196">
        <f t="shared" si="26"/>
        <v>4</v>
      </c>
      <c r="AJ143" s="198">
        <f t="shared" si="23"/>
        <v>0</v>
      </c>
      <c r="AL143" s="185" t="s">
        <v>440</v>
      </c>
      <c r="AM143" s="186">
        <v>66</v>
      </c>
      <c r="AN143" s="187">
        <v>147</v>
      </c>
      <c r="AO143" s="190">
        <v>245.82261904761904</v>
      </c>
      <c r="AP143" s="187">
        <v>111</v>
      </c>
      <c r="AQ143" s="187">
        <v>88</v>
      </c>
      <c r="AR143" s="189">
        <v>151</v>
      </c>
      <c r="AS143" s="196">
        <f t="shared" si="19"/>
        <v>4.5</v>
      </c>
      <c r="AT143" s="198">
        <f t="shared" si="24"/>
        <v>0</v>
      </c>
    </row>
    <row r="144" spans="1:46">
      <c r="A144">
        <v>367</v>
      </c>
      <c r="B144">
        <v>1</v>
      </c>
      <c r="C144" s="171">
        <v>0.25925925925925902</v>
      </c>
      <c r="D144" s="171">
        <v>5.4054054054054099E-2</v>
      </c>
      <c r="E144" s="172">
        <v>11682.777777777699</v>
      </c>
      <c r="H144" s="185" t="s">
        <v>441</v>
      </c>
      <c r="I144" s="186">
        <v>119</v>
      </c>
      <c r="J144" s="187">
        <v>196</v>
      </c>
      <c r="K144" s="190">
        <v>1744256.4446721692</v>
      </c>
      <c r="L144" s="187">
        <v>71</v>
      </c>
      <c r="M144" s="187">
        <v>0</v>
      </c>
      <c r="N144" s="189">
        <v>172</v>
      </c>
      <c r="O144" s="196">
        <f t="shared" si="20"/>
        <v>93691.741779407021</v>
      </c>
      <c r="P144" s="198">
        <f t="shared" si="21"/>
        <v>4.7222630534495703E-3</v>
      </c>
      <c r="R144" s="185" t="s">
        <v>441</v>
      </c>
      <c r="S144" s="186">
        <v>2</v>
      </c>
      <c r="T144" s="187">
        <v>13</v>
      </c>
      <c r="U144" s="190">
        <v>771.93715728715722</v>
      </c>
      <c r="V144" s="187">
        <v>74</v>
      </c>
      <c r="W144" s="187">
        <v>56</v>
      </c>
      <c r="X144" s="189">
        <v>160</v>
      </c>
      <c r="Y144" s="196">
        <f t="shared" si="25"/>
        <v>9.216666666666697</v>
      </c>
      <c r="Z144" s="198">
        <f t="shared" si="22"/>
        <v>5.4249547920507827E-3</v>
      </c>
      <c r="AB144" s="185" t="s">
        <v>441</v>
      </c>
      <c r="AC144" s="186">
        <v>55</v>
      </c>
      <c r="AD144" s="187">
        <v>66</v>
      </c>
      <c r="AE144" s="190">
        <v>302.43095238095242</v>
      </c>
      <c r="AF144" s="187">
        <v>92</v>
      </c>
      <c r="AG144" s="187">
        <v>54</v>
      </c>
      <c r="AH144" s="189">
        <v>181</v>
      </c>
      <c r="AI144" s="196">
        <f t="shared" si="26"/>
        <v>4</v>
      </c>
      <c r="AJ144" s="198">
        <f t="shared" si="23"/>
        <v>0</v>
      </c>
      <c r="AL144" s="185" t="s">
        <v>441</v>
      </c>
      <c r="AM144" s="186">
        <v>11</v>
      </c>
      <c r="AN144" s="187">
        <v>119</v>
      </c>
      <c r="AO144" s="190">
        <v>250.32261904761904</v>
      </c>
      <c r="AP144" s="187">
        <v>0</v>
      </c>
      <c r="AQ144" s="187">
        <v>0</v>
      </c>
      <c r="AR144" s="189">
        <v>183</v>
      </c>
      <c r="AS144" s="196">
        <f t="shared" si="19"/>
        <v>4.5</v>
      </c>
      <c r="AT144" s="198">
        <f t="shared" si="24"/>
        <v>0</v>
      </c>
    </row>
    <row r="145" spans="1:46">
      <c r="A145">
        <v>369</v>
      </c>
      <c r="B145">
        <v>2</v>
      </c>
      <c r="C145" s="171">
        <v>0.37037037037037002</v>
      </c>
      <c r="D145" s="171">
        <v>0.64864864864864802</v>
      </c>
      <c r="E145" s="172">
        <v>9615.1176470588198</v>
      </c>
      <c r="H145" s="185" t="s">
        <v>442</v>
      </c>
      <c r="I145" s="186">
        <v>69</v>
      </c>
      <c r="J145" s="187">
        <v>96</v>
      </c>
      <c r="K145" s="190">
        <v>1845267.9058355941</v>
      </c>
      <c r="L145" s="187">
        <v>61</v>
      </c>
      <c r="M145" s="187">
        <v>3</v>
      </c>
      <c r="N145" s="189">
        <v>176</v>
      </c>
      <c r="O145" s="196">
        <f t="shared" si="20"/>
        <v>101011.46116342489</v>
      </c>
      <c r="P145" s="198">
        <f t="shared" si="21"/>
        <v>7.2464246133172996E-2</v>
      </c>
      <c r="R145" s="185" t="s">
        <v>442</v>
      </c>
      <c r="S145" s="186">
        <v>49</v>
      </c>
      <c r="T145" s="187">
        <v>137</v>
      </c>
      <c r="U145" s="190">
        <v>781.43715728715722</v>
      </c>
      <c r="V145" s="187">
        <v>0</v>
      </c>
      <c r="W145" s="187">
        <v>0</v>
      </c>
      <c r="X145" s="189">
        <v>185</v>
      </c>
      <c r="Y145" s="196">
        <f t="shared" si="25"/>
        <v>9.5</v>
      </c>
      <c r="Z145" s="198">
        <f t="shared" si="22"/>
        <v>2.9824561403505579E-2</v>
      </c>
      <c r="AB145" s="185" t="s">
        <v>442</v>
      </c>
      <c r="AC145" s="186">
        <v>9</v>
      </c>
      <c r="AD145" s="187">
        <v>132</v>
      </c>
      <c r="AE145" s="190">
        <v>306.59761904761911</v>
      </c>
      <c r="AF145" s="187">
        <v>79</v>
      </c>
      <c r="AG145" s="187">
        <v>82</v>
      </c>
      <c r="AH145" s="189">
        <v>168</v>
      </c>
      <c r="AI145" s="196">
        <f t="shared" si="26"/>
        <v>4.1666666666666856</v>
      </c>
      <c r="AJ145" s="198">
        <f t="shared" si="23"/>
        <v>4.0000000000004365E-2</v>
      </c>
      <c r="AL145" s="185" t="s">
        <v>442</v>
      </c>
      <c r="AM145" s="186">
        <v>71</v>
      </c>
      <c r="AN145" s="187">
        <v>79</v>
      </c>
      <c r="AO145" s="190">
        <v>254.9892857142857</v>
      </c>
      <c r="AP145" s="187">
        <v>108</v>
      </c>
      <c r="AQ145" s="187">
        <v>0</v>
      </c>
      <c r="AR145" s="189">
        <v>164</v>
      </c>
      <c r="AS145" s="196">
        <f t="shared" si="19"/>
        <v>4.6666666666666572</v>
      </c>
      <c r="AT145" s="198">
        <f t="shared" si="24"/>
        <v>3.5714285714283756E-2</v>
      </c>
    </row>
    <row r="146" spans="1:46">
      <c r="A146">
        <v>370</v>
      </c>
      <c r="B146">
        <v>1</v>
      </c>
      <c r="C146" s="171">
        <v>0.37037037037037002</v>
      </c>
      <c r="D146" s="171">
        <v>0.37837837837837801</v>
      </c>
      <c r="E146" s="172">
        <v>11198.625</v>
      </c>
      <c r="H146" s="185" t="s">
        <v>443</v>
      </c>
      <c r="I146" s="186">
        <v>88</v>
      </c>
      <c r="J146" s="187">
        <v>195</v>
      </c>
      <c r="K146" s="190">
        <v>1951658.4229108666</v>
      </c>
      <c r="L146" s="187">
        <v>96</v>
      </c>
      <c r="M146" s="187">
        <v>0</v>
      </c>
      <c r="N146" s="189">
        <v>160</v>
      </c>
      <c r="O146" s="196">
        <f t="shared" si="20"/>
        <v>106390.51707527251</v>
      </c>
      <c r="P146" s="198">
        <f t="shared" si="21"/>
        <v>5.0559542896495932E-2</v>
      </c>
      <c r="R146" s="185" t="s">
        <v>443</v>
      </c>
      <c r="S146" s="186">
        <v>42</v>
      </c>
      <c r="T146" s="187">
        <v>105</v>
      </c>
      <c r="U146" s="190">
        <v>790.93715728715722</v>
      </c>
      <c r="V146" s="187">
        <v>0</v>
      </c>
      <c r="W146" s="187">
        <v>0</v>
      </c>
      <c r="X146" s="189">
        <v>169</v>
      </c>
      <c r="Y146" s="196">
        <f t="shared" si="25"/>
        <v>9.5</v>
      </c>
      <c r="Z146" s="198">
        <f t="shared" si="22"/>
        <v>0</v>
      </c>
      <c r="AB146" s="185" t="s">
        <v>443</v>
      </c>
      <c r="AC146" s="186">
        <v>19</v>
      </c>
      <c r="AD146" s="187">
        <v>42</v>
      </c>
      <c r="AE146" s="190">
        <v>311.03701298701304</v>
      </c>
      <c r="AF146" s="187">
        <v>121</v>
      </c>
      <c r="AG146" s="187">
        <v>27</v>
      </c>
      <c r="AH146" s="189">
        <v>155</v>
      </c>
      <c r="AI146" s="196">
        <f t="shared" si="26"/>
        <v>4.4393939393939377</v>
      </c>
      <c r="AJ146" s="198">
        <f t="shared" si="23"/>
        <v>6.1433447098971479E-2</v>
      </c>
      <c r="AL146" s="185" t="s">
        <v>443</v>
      </c>
      <c r="AM146" s="186">
        <v>8</v>
      </c>
      <c r="AN146" s="187">
        <v>33</v>
      </c>
      <c r="AO146" s="190">
        <v>259.72261904761905</v>
      </c>
      <c r="AP146" s="187">
        <v>0</v>
      </c>
      <c r="AQ146" s="187">
        <v>129</v>
      </c>
      <c r="AR146" s="189">
        <v>154</v>
      </c>
      <c r="AS146" s="196">
        <f t="shared" si="19"/>
        <v>4.7333333333333485</v>
      </c>
      <c r="AT146" s="198">
        <f t="shared" si="24"/>
        <v>1.4084507042258681E-2</v>
      </c>
    </row>
    <row r="147" spans="1:46">
      <c r="A147">
        <v>371</v>
      </c>
      <c r="B147">
        <v>2</v>
      </c>
      <c r="C147" s="171">
        <v>0.44444444444444398</v>
      </c>
      <c r="D147" s="171">
        <v>0.40540540540540498</v>
      </c>
      <c r="E147" s="172">
        <v>76308.703703703693</v>
      </c>
      <c r="H147" s="185" t="s">
        <v>444</v>
      </c>
      <c r="I147" s="186">
        <v>7</v>
      </c>
      <c r="J147" s="187">
        <v>8</v>
      </c>
      <c r="K147" s="190">
        <v>2082248.129275864</v>
      </c>
      <c r="L147" s="187">
        <v>97</v>
      </c>
      <c r="M147" s="187">
        <v>125</v>
      </c>
      <c r="N147" s="189">
        <v>172</v>
      </c>
      <c r="O147" s="196">
        <f t="shared" si="20"/>
        <v>130589.70636499743</v>
      </c>
      <c r="P147" s="198">
        <f t="shared" si="21"/>
        <v>0.18530701969792576</v>
      </c>
      <c r="R147" s="185" t="s">
        <v>444</v>
      </c>
      <c r="S147" s="186">
        <v>28</v>
      </c>
      <c r="T147" s="187">
        <v>53</v>
      </c>
      <c r="U147" s="190">
        <v>800.43715728715722</v>
      </c>
      <c r="V147" s="187">
        <v>0</v>
      </c>
      <c r="W147" s="187">
        <v>127</v>
      </c>
      <c r="X147" s="189">
        <v>153</v>
      </c>
      <c r="Y147" s="196">
        <f t="shared" si="25"/>
        <v>9.5</v>
      </c>
      <c r="Z147" s="198">
        <f t="shared" si="22"/>
        <v>0</v>
      </c>
      <c r="AB147" s="185" t="s">
        <v>444</v>
      </c>
      <c r="AC147" s="186">
        <v>38</v>
      </c>
      <c r="AD147" s="187">
        <v>57</v>
      </c>
      <c r="AE147" s="190">
        <v>315.50129870129877</v>
      </c>
      <c r="AF147" s="187">
        <v>135</v>
      </c>
      <c r="AG147" s="187">
        <v>93</v>
      </c>
      <c r="AH147" s="189">
        <v>161</v>
      </c>
      <c r="AI147" s="196">
        <f t="shared" si="26"/>
        <v>4.4642857142857224</v>
      </c>
      <c r="AJ147" s="198">
        <f t="shared" si="23"/>
        <v>5.5757575757597704E-3</v>
      </c>
      <c r="AL147" s="185" t="s">
        <v>444</v>
      </c>
      <c r="AM147" s="186">
        <v>17</v>
      </c>
      <c r="AN147" s="187">
        <v>22</v>
      </c>
      <c r="AO147" s="190">
        <v>264.55595238095236</v>
      </c>
      <c r="AP147" s="187">
        <v>0</v>
      </c>
      <c r="AQ147" s="187">
        <v>86</v>
      </c>
      <c r="AR147" s="189">
        <v>157</v>
      </c>
      <c r="AS147" s="196">
        <f t="shared" si="19"/>
        <v>4.8333333333333144</v>
      </c>
      <c r="AT147" s="198">
        <f t="shared" si="24"/>
        <v>2.0689655172406819E-2</v>
      </c>
    </row>
    <row r="148" spans="1:46">
      <c r="A148">
        <v>372</v>
      </c>
      <c r="B148">
        <v>1</v>
      </c>
      <c r="C148" s="171">
        <v>0.22222222222222199</v>
      </c>
      <c r="D148" s="171">
        <v>0.162162162162162</v>
      </c>
      <c r="E148" s="172">
        <v>15268.166666666601</v>
      </c>
      <c r="H148" s="185" t="s">
        <v>445</v>
      </c>
      <c r="I148" s="186">
        <v>15</v>
      </c>
      <c r="J148" s="187">
        <v>24</v>
      </c>
      <c r="K148" s="190">
        <v>2215754.8534099567</v>
      </c>
      <c r="L148" s="187">
        <v>119</v>
      </c>
      <c r="M148" s="187">
        <v>0</v>
      </c>
      <c r="N148" s="189">
        <v>169</v>
      </c>
      <c r="O148" s="196">
        <f t="shared" si="20"/>
        <v>133506.72413409268</v>
      </c>
      <c r="P148" s="198">
        <f t="shared" si="21"/>
        <v>2.1849219865251391E-2</v>
      </c>
      <c r="R148" s="185" t="s">
        <v>445</v>
      </c>
      <c r="S148" s="186">
        <v>22</v>
      </c>
      <c r="T148" s="187">
        <v>32</v>
      </c>
      <c r="U148" s="190">
        <v>809.93715728715722</v>
      </c>
      <c r="V148" s="187">
        <v>115</v>
      </c>
      <c r="W148" s="187">
        <v>107</v>
      </c>
      <c r="X148" s="189">
        <v>162</v>
      </c>
      <c r="Y148" s="196">
        <f t="shared" si="25"/>
        <v>9.5</v>
      </c>
      <c r="Z148" s="198">
        <f t="shared" si="22"/>
        <v>0</v>
      </c>
      <c r="AB148" s="185" t="s">
        <v>445</v>
      </c>
      <c r="AC148" s="186">
        <v>1</v>
      </c>
      <c r="AD148" s="187">
        <v>128</v>
      </c>
      <c r="AE148" s="190">
        <v>320.00129870129877</v>
      </c>
      <c r="AF148" s="187">
        <v>0</v>
      </c>
      <c r="AG148" s="187">
        <v>39</v>
      </c>
      <c r="AH148" s="189">
        <v>163</v>
      </c>
      <c r="AI148" s="196">
        <f t="shared" si="26"/>
        <v>4.5</v>
      </c>
      <c r="AJ148" s="198">
        <f t="shared" si="23"/>
        <v>7.936507936506132E-3</v>
      </c>
      <c r="AL148" s="185" t="s">
        <v>445</v>
      </c>
      <c r="AM148" s="186">
        <v>138</v>
      </c>
      <c r="AN148" s="187">
        <v>197</v>
      </c>
      <c r="AO148" s="190">
        <v>269.55595238095236</v>
      </c>
      <c r="AP148" s="187">
        <v>0</v>
      </c>
      <c r="AQ148" s="187">
        <v>95</v>
      </c>
      <c r="AR148" s="189">
        <v>175</v>
      </c>
      <c r="AS148" s="196">
        <f t="shared" si="19"/>
        <v>5</v>
      </c>
      <c r="AT148" s="198">
        <f t="shared" si="24"/>
        <v>3.3333333333337122E-2</v>
      </c>
    </row>
    <row r="149" spans="1:46">
      <c r="A149">
        <v>373</v>
      </c>
      <c r="B149">
        <v>1</v>
      </c>
      <c r="C149" s="171">
        <v>0.22222222222222199</v>
      </c>
      <c r="D149" s="171">
        <v>2.7027027027027001E-2</v>
      </c>
      <c r="E149" s="172">
        <v>18470.1428571428</v>
      </c>
      <c r="H149" s="185" t="s">
        <v>446</v>
      </c>
      <c r="I149" s="186">
        <v>23</v>
      </c>
      <c r="J149" s="187">
        <v>44</v>
      </c>
      <c r="K149" s="190">
        <v>2364075.8988492182</v>
      </c>
      <c r="L149" s="187">
        <v>122</v>
      </c>
      <c r="M149" s="187">
        <v>9</v>
      </c>
      <c r="N149" s="189">
        <v>182</v>
      </c>
      <c r="O149" s="196">
        <f t="shared" si="20"/>
        <v>148321.04543926148</v>
      </c>
      <c r="P149" s="198">
        <f t="shared" si="21"/>
        <v>9.988010306491106E-2</v>
      </c>
      <c r="R149" s="185" t="s">
        <v>446</v>
      </c>
      <c r="S149" s="186">
        <v>29</v>
      </c>
      <c r="T149" s="187">
        <v>152</v>
      </c>
      <c r="U149" s="190">
        <v>819.68715728715722</v>
      </c>
      <c r="V149" s="187">
        <v>98</v>
      </c>
      <c r="W149" s="187">
        <v>124</v>
      </c>
      <c r="X149" s="189">
        <v>187</v>
      </c>
      <c r="Y149" s="196">
        <f t="shared" si="25"/>
        <v>9.75</v>
      </c>
      <c r="Z149" s="198">
        <f t="shared" si="22"/>
        <v>2.564102564102564E-2</v>
      </c>
      <c r="AB149" s="185" t="s">
        <v>446</v>
      </c>
      <c r="AC149" s="186">
        <v>12</v>
      </c>
      <c r="AD149" s="187">
        <v>104</v>
      </c>
      <c r="AE149" s="190">
        <v>324.50129870129877</v>
      </c>
      <c r="AF149" s="187">
        <v>125</v>
      </c>
      <c r="AG149" s="187">
        <v>0</v>
      </c>
      <c r="AH149" s="189">
        <v>166</v>
      </c>
      <c r="AI149" s="196">
        <f t="shared" si="26"/>
        <v>4.5</v>
      </c>
      <c r="AJ149" s="198">
        <f t="shared" si="23"/>
        <v>0</v>
      </c>
      <c r="AL149" s="185" t="s">
        <v>446</v>
      </c>
      <c r="AM149" s="186">
        <v>144</v>
      </c>
      <c r="AN149" s="187">
        <v>161</v>
      </c>
      <c r="AO149" s="190">
        <v>274.55595238095236</v>
      </c>
      <c r="AP149" s="187">
        <v>0</v>
      </c>
      <c r="AQ149" s="187">
        <v>0</v>
      </c>
      <c r="AR149" s="189">
        <v>171</v>
      </c>
      <c r="AS149" s="196">
        <f t="shared" si="19"/>
        <v>5</v>
      </c>
      <c r="AT149" s="198">
        <f t="shared" si="24"/>
        <v>0</v>
      </c>
    </row>
    <row r="150" spans="1:46">
      <c r="A150">
        <v>374</v>
      </c>
      <c r="B150">
        <v>2</v>
      </c>
      <c r="C150" s="171">
        <v>0.62962962962962898</v>
      </c>
      <c r="D150" s="171">
        <v>0.64864864864864802</v>
      </c>
      <c r="E150" s="172">
        <v>22305.121951219498</v>
      </c>
      <c r="H150" s="185" t="s">
        <v>447</v>
      </c>
      <c r="I150" s="186">
        <v>11</v>
      </c>
      <c r="J150" s="187">
        <v>183</v>
      </c>
      <c r="K150" s="190">
        <v>2521453.7424356211</v>
      </c>
      <c r="L150" s="187">
        <v>0</v>
      </c>
      <c r="M150" s="187">
        <v>0</v>
      </c>
      <c r="N150" s="189">
        <v>179</v>
      </c>
      <c r="O150" s="196">
        <f t="shared" si="20"/>
        <v>157377.84358640295</v>
      </c>
      <c r="P150" s="198">
        <f t="shared" si="21"/>
        <v>5.7548114402578794E-2</v>
      </c>
      <c r="R150" s="185" t="s">
        <v>447</v>
      </c>
      <c r="S150" s="186">
        <v>26</v>
      </c>
      <c r="T150" s="187">
        <v>44</v>
      </c>
      <c r="U150" s="190">
        <v>829.68715728715722</v>
      </c>
      <c r="V150" s="187">
        <v>0</v>
      </c>
      <c r="W150" s="187">
        <v>0</v>
      </c>
      <c r="X150" s="189">
        <v>172</v>
      </c>
      <c r="Y150" s="196">
        <f t="shared" si="25"/>
        <v>10</v>
      </c>
      <c r="Z150" s="198">
        <f t="shared" si="22"/>
        <v>2.5000000000000001E-2</v>
      </c>
      <c r="AB150" s="185" t="s">
        <v>447</v>
      </c>
      <c r="AC150" s="186">
        <v>17</v>
      </c>
      <c r="AD150" s="187">
        <v>96</v>
      </c>
      <c r="AE150" s="190">
        <v>329.00129870129877</v>
      </c>
      <c r="AF150" s="187">
        <v>107</v>
      </c>
      <c r="AG150" s="187">
        <v>104</v>
      </c>
      <c r="AH150" s="189">
        <v>178</v>
      </c>
      <c r="AI150" s="196">
        <f t="shared" si="26"/>
        <v>4.5</v>
      </c>
      <c r="AJ150" s="198">
        <f t="shared" si="23"/>
        <v>0</v>
      </c>
      <c r="AL150" s="185" t="s">
        <v>447</v>
      </c>
      <c r="AM150" s="186">
        <v>104</v>
      </c>
      <c r="AN150" s="187">
        <v>137</v>
      </c>
      <c r="AO150" s="190">
        <v>279.55595238095236</v>
      </c>
      <c r="AP150" s="187">
        <v>0</v>
      </c>
      <c r="AQ150" s="187">
        <v>0</v>
      </c>
      <c r="AR150" s="189">
        <v>169</v>
      </c>
      <c r="AS150" s="196">
        <f t="shared" si="19"/>
        <v>5</v>
      </c>
      <c r="AT150" s="198">
        <f t="shared" si="24"/>
        <v>0</v>
      </c>
    </row>
    <row r="151" spans="1:46">
      <c r="A151">
        <v>376</v>
      </c>
      <c r="B151">
        <v>1</v>
      </c>
      <c r="C151" s="171">
        <v>0.25925925925925902</v>
      </c>
      <c r="D151" s="171">
        <v>0.21621621621621601</v>
      </c>
      <c r="E151" s="172">
        <v>18058.0666666666</v>
      </c>
      <c r="H151" s="185" t="s">
        <v>448</v>
      </c>
      <c r="I151" s="186">
        <v>38</v>
      </c>
      <c r="J151" s="187">
        <v>50</v>
      </c>
      <c r="K151" s="190">
        <v>2684168.1902018744</v>
      </c>
      <c r="L151" s="187">
        <v>113</v>
      </c>
      <c r="M151" s="187">
        <v>94</v>
      </c>
      <c r="N151" s="189">
        <v>162</v>
      </c>
      <c r="O151" s="196">
        <f t="shared" si="20"/>
        <v>162714.44776625326</v>
      </c>
      <c r="P151" s="198">
        <f t="shared" si="21"/>
        <v>3.2797359135044911E-2</v>
      </c>
      <c r="R151" s="185" t="s">
        <v>448</v>
      </c>
      <c r="S151" s="186">
        <v>16</v>
      </c>
      <c r="T151" s="187">
        <v>20</v>
      </c>
      <c r="U151" s="190">
        <v>839.8056956115779</v>
      </c>
      <c r="V151" s="187">
        <v>136</v>
      </c>
      <c r="W151" s="187">
        <v>130</v>
      </c>
      <c r="X151" s="189">
        <v>176</v>
      </c>
      <c r="Y151" s="196">
        <f t="shared" si="25"/>
        <v>10.118538324420683</v>
      </c>
      <c r="Z151" s="198">
        <f t="shared" si="22"/>
        <v>1.1714965207434732E-2</v>
      </c>
      <c r="AB151" s="185" t="s">
        <v>448</v>
      </c>
      <c r="AC151" s="186">
        <v>25</v>
      </c>
      <c r="AD151" s="187">
        <v>26</v>
      </c>
      <c r="AE151" s="190">
        <v>333.50129870129877</v>
      </c>
      <c r="AF151" s="187">
        <v>35</v>
      </c>
      <c r="AG151" s="187">
        <v>129</v>
      </c>
      <c r="AH151" s="189">
        <v>185</v>
      </c>
      <c r="AI151" s="196">
        <f t="shared" si="26"/>
        <v>4.5</v>
      </c>
      <c r="AJ151" s="198">
        <f t="shared" si="23"/>
        <v>0</v>
      </c>
      <c r="AL151" s="185" t="s">
        <v>448</v>
      </c>
      <c r="AM151" s="186">
        <v>32</v>
      </c>
      <c r="AN151" s="187">
        <v>118</v>
      </c>
      <c r="AO151" s="190">
        <v>284.55595238095236</v>
      </c>
      <c r="AP151" s="187">
        <v>98</v>
      </c>
      <c r="AQ151" s="187">
        <v>0</v>
      </c>
      <c r="AR151" s="189">
        <v>178</v>
      </c>
      <c r="AS151" s="196">
        <f t="shared" si="19"/>
        <v>5</v>
      </c>
      <c r="AT151" s="198">
        <f t="shared" si="24"/>
        <v>0</v>
      </c>
    </row>
    <row r="152" spans="1:46">
      <c r="A152">
        <v>377</v>
      </c>
      <c r="B152">
        <v>1</v>
      </c>
      <c r="C152" s="171">
        <v>0.296296296296296</v>
      </c>
      <c r="D152" s="171">
        <v>8.1081081081081099E-2</v>
      </c>
      <c r="E152" s="172">
        <v>25024.3636363636</v>
      </c>
      <c r="H152" s="185" t="s">
        <v>449</v>
      </c>
      <c r="I152" s="186">
        <v>21</v>
      </c>
      <c r="J152" s="187">
        <v>45</v>
      </c>
      <c r="K152" s="190">
        <v>2853290.0613435567</v>
      </c>
      <c r="L152" s="187">
        <v>127</v>
      </c>
      <c r="M152" s="187">
        <v>90</v>
      </c>
      <c r="N152" s="189">
        <v>171</v>
      </c>
      <c r="O152" s="196">
        <f t="shared" si="20"/>
        <v>169121.87114168238</v>
      </c>
      <c r="P152" s="198">
        <f t="shared" si="21"/>
        <v>3.7886426706225836E-2</v>
      </c>
      <c r="R152" s="185" t="s">
        <v>449</v>
      </c>
      <c r="S152" s="186">
        <v>27</v>
      </c>
      <c r="T152" s="187">
        <v>189</v>
      </c>
      <c r="U152" s="190">
        <v>849.97236227824453</v>
      </c>
      <c r="V152" s="187">
        <v>52</v>
      </c>
      <c r="W152" s="187">
        <v>0</v>
      </c>
      <c r="X152" s="189">
        <v>159</v>
      </c>
      <c r="Y152" s="196">
        <f t="shared" si="25"/>
        <v>10.166666666666629</v>
      </c>
      <c r="Z152" s="198">
        <f t="shared" si="22"/>
        <v>4.7339353028799059E-3</v>
      </c>
      <c r="AB152" s="185" t="s">
        <v>449</v>
      </c>
      <c r="AC152" s="186">
        <v>23</v>
      </c>
      <c r="AD152" s="187">
        <v>184</v>
      </c>
      <c r="AE152" s="190">
        <v>338.16796536796545</v>
      </c>
      <c r="AF152" s="187">
        <v>68</v>
      </c>
      <c r="AG152" s="187">
        <v>0</v>
      </c>
      <c r="AH152" s="189">
        <v>173</v>
      </c>
      <c r="AI152" s="196">
        <f t="shared" si="26"/>
        <v>4.6666666666666856</v>
      </c>
      <c r="AJ152" s="198">
        <f t="shared" si="23"/>
        <v>3.5714285714289633E-2</v>
      </c>
      <c r="AL152" s="185" t="s">
        <v>449</v>
      </c>
      <c r="AM152" s="186">
        <v>37</v>
      </c>
      <c r="AN152" s="187">
        <v>90</v>
      </c>
      <c r="AO152" s="190">
        <v>289.55595238095236</v>
      </c>
      <c r="AP152" s="187">
        <v>0</v>
      </c>
      <c r="AQ152" s="187">
        <v>96</v>
      </c>
      <c r="AR152" s="189">
        <v>165</v>
      </c>
      <c r="AS152" s="196">
        <f t="shared" si="19"/>
        <v>5</v>
      </c>
      <c r="AT152" s="198">
        <f t="shared" si="24"/>
        <v>0</v>
      </c>
    </row>
    <row r="153" spans="1:46">
      <c r="A153">
        <v>379</v>
      </c>
      <c r="B153">
        <v>2</v>
      </c>
      <c r="C153" s="171">
        <v>0.37037037037037002</v>
      </c>
      <c r="D153" s="171">
        <v>0.72972972972972905</v>
      </c>
      <c r="E153" s="172">
        <v>23374.4054054054</v>
      </c>
      <c r="H153" s="185" t="s">
        <v>450</v>
      </c>
      <c r="I153" s="186">
        <v>13</v>
      </c>
      <c r="J153" s="187">
        <v>76</v>
      </c>
      <c r="K153" s="190">
        <v>3023951.1300844839</v>
      </c>
      <c r="L153" s="187">
        <v>0</v>
      </c>
      <c r="M153" s="187">
        <v>128</v>
      </c>
      <c r="N153" s="189">
        <v>161</v>
      </c>
      <c r="O153" s="196">
        <f t="shared" si="20"/>
        <v>170661.06874092715</v>
      </c>
      <c r="P153" s="198">
        <f t="shared" si="21"/>
        <v>9.019031760438322E-3</v>
      </c>
      <c r="R153" s="185" t="s">
        <v>450</v>
      </c>
      <c r="S153" s="186">
        <v>8</v>
      </c>
      <c r="T153" s="187">
        <v>184</v>
      </c>
      <c r="U153" s="190">
        <v>860.13902894491116</v>
      </c>
      <c r="V153" s="187">
        <v>0</v>
      </c>
      <c r="W153" s="187">
        <v>123</v>
      </c>
      <c r="X153" s="189">
        <v>167</v>
      </c>
      <c r="Y153" s="196">
        <f t="shared" si="25"/>
        <v>10.166666666666629</v>
      </c>
      <c r="Z153" s="198">
        <f t="shared" si="22"/>
        <v>0</v>
      </c>
      <c r="AB153" s="185" t="s">
        <v>450</v>
      </c>
      <c r="AC153" s="186">
        <v>18</v>
      </c>
      <c r="AD153" s="187">
        <v>113</v>
      </c>
      <c r="AE153" s="190">
        <v>342.83463203463214</v>
      </c>
      <c r="AF153" s="187">
        <v>137</v>
      </c>
      <c r="AG153" s="187">
        <v>0</v>
      </c>
      <c r="AH153" s="189">
        <v>150</v>
      </c>
      <c r="AI153" s="196">
        <f t="shared" si="26"/>
        <v>4.6666666666666856</v>
      </c>
      <c r="AJ153" s="198">
        <f t="shared" si="23"/>
        <v>0</v>
      </c>
      <c r="AL153" s="185" t="s">
        <v>450</v>
      </c>
      <c r="AM153" s="186">
        <v>14</v>
      </c>
      <c r="AN153" s="187">
        <v>63</v>
      </c>
      <c r="AO153" s="190">
        <v>294.55595238095236</v>
      </c>
      <c r="AP153" s="187">
        <v>0</v>
      </c>
      <c r="AQ153" s="187">
        <v>0</v>
      </c>
      <c r="AR153" s="189">
        <v>181</v>
      </c>
      <c r="AS153" s="196">
        <f t="shared" si="19"/>
        <v>5</v>
      </c>
      <c r="AT153" s="198">
        <f t="shared" si="24"/>
        <v>0</v>
      </c>
    </row>
    <row r="154" spans="1:46">
      <c r="A154">
        <v>380</v>
      </c>
      <c r="B154">
        <v>1</v>
      </c>
      <c r="C154" s="171">
        <v>0.22222222222222199</v>
      </c>
      <c r="D154" s="171">
        <v>8.1081081081081099E-2</v>
      </c>
      <c r="E154" s="172">
        <v>3747.4444444444398</v>
      </c>
      <c r="H154" s="185" t="s">
        <v>451</v>
      </c>
      <c r="I154" s="186">
        <v>10</v>
      </c>
      <c r="J154" s="187">
        <v>112</v>
      </c>
      <c r="K154" s="190">
        <v>3199748.7521272325</v>
      </c>
      <c r="L154" s="187">
        <v>112</v>
      </c>
      <c r="M154" s="187">
        <v>107</v>
      </c>
      <c r="N154" s="189">
        <v>164</v>
      </c>
      <c r="O154" s="196">
        <f t="shared" si="20"/>
        <v>175797.62204274861</v>
      </c>
      <c r="P154" s="198">
        <f t="shared" si="21"/>
        <v>2.9218559626320827E-2</v>
      </c>
      <c r="R154" s="185" t="s">
        <v>451</v>
      </c>
      <c r="S154" s="186">
        <v>75</v>
      </c>
      <c r="T154" s="187">
        <v>118</v>
      </c>
      <c r="U154" s="190">
        <v>870.30569561157779</v>
      </c>
      <c r="V154" s="187">
        <v>135</v>
      </c>
      <c r="W154" s="187">
        <v>0</v>
      </c>
      <c r="X154" s="189">
        <v>179</v>
      </c>
      <c r="Y154" s="196">
        <f t="shared" si="25"/>
        <v>10.166666666666629</v>
      </c>
      <c r="Z154" s="198">
        <f t="shared" si="22"/>
        <v>0</v>
      </c>
      <c r="AB154" s="185" t="s">
        <v>451</v>
      </c>
      <c r="AC154" s="186">
        <v>18</v>
      </c>
      <c r="AD154" s="187">
        <v>83</v>
      </c>
      <c r="AE154" s="190">
        <v>347.66796536796545</v>
      </c>
      <c r="AF154" s="187">
        <v>149</v>
      </c>
      <c r="AG154" s="187">
        <v>98</v>
      </c>
      <c r="AH154" s="189">
        <v>172</v>
      </c>
      <c r="AI154" s="196">
        <f t="shared" si="26"/>
        <v>4.8333333333333144</v>
      </c>
      <c r="AJ154" s="198">
        <f t="shared" si="23"/>
        <v>3.4482758620681953E-2</v>
      </c>
      <c r="AL154" s="185" t="s">
        <v>451</v>
      </c>
      <c r="AM154" s="186">
        <v>2</v>
      </c>
      <c r="AN154" s="187">
        <v>7</v>
      </c>
      <c r="AO154" s="190">
        <v>299.625</v>
      </c>
      <c r="AP154" s="187">
        <v>91</v>
      </c>
      <c r="AQ154" s="187">
        <v>131</v>
      </c>
      <c r="AR154" s="189">
        <v>173</v>
      </c>
      <c r="AS154" s="196">
        <f t="shared" si="19"/>
        <v>5.0690476190476375</v>
      </c>
      <c r="AT154" s="198">
        <f t="shared" si="24"/>
        <v>1.3621418506344588E-2</v>
      </c>
    </row>
    <row r="155" spans="1:46">
      <c r="A155">
        <v>381</v>
      </c>
      <c r="B155">
        <v>2</v>
      </c>
      <c r="C155" s="171">
        <v>0.66666666666666596</v>
      </c>
      <c r="D155" s="171">
        <v>0.64864864864864802</v>
      </c>
      <c r="E155" s="172">
        <v>18398.3809523809</v>
      </c>
      <c r="H155" s="185" t="s">
        <v>452</v>
      </c>
      <c r="I155" s="186">
        <v>40</v>
      </c>
      <c r="J155" s="187">
        <v>42</v>
      </c>
      <c r="K155" s="190">
        <v>3389163.1305732392</v>
      </c>
      <c r="L155" s="187">
        <v>7</v>
      </c>
      <c r="M155" s="187">
        <v>68</v>
      </c>
      <c r="N155" s="189">
        <v>171</v>
      </c>
      <c r="O155" s="196">
        <f t="shared" si="20"/>
        <v>189414.37844600668</v>
      </c>
      <c r="P155" s="198">
        <f t="shared" si="21"/>
        <v>7.188871570876855E-2</v>
      </c>
      <c r="R155" s="185" t="s">
        <v>452</v>
      </c>
      <c r="S155" s="186">
        <v>4</v>
      </c>
      <c r="T155" s="187">
        <v>71</v>
      </c>
      <c r="U155" s="190">
        <v>880.55569561157779</v>
      </c>
      <c r="V155" s="187">
        <v>113</v>
      </c>
      <c r="W155" s="187">
        <v>133</v>
      </c>
      <c r="X155" s="189">
        <v>177</v>
      </c>
      <c r="Y155" s="196">
        <f t="shared" si="25"/>
        <v>10.25</v>
      </c>
      <c r="Z155" s="198">
        <f t="shared" si="22"/>
        <v>8.1300813008167057E-3</v>
      </c>
      <c r="AB155" s="185" t="s">
        <v>452</v>
      </c>
      <c r="AC155" s="186">
        <v>11</v>
      </c>
      <c r="AD155" s="187">
        <v>43</v>
      </c>
      <c r="AE155" s="190">
        <v>352.50129870129877</v>
      </c>
      <c r="AF155" s="187">
        <v>0</v>
      </c>
      <c r="AG155" s="187">
        <v>90</v>
      </c>
      <c r="AH155" s="189">
        <v>181</v>
      </c>
      <c r="AI155" s="196">
        <f t="shared" si="26"/>
        <v>4.8333333333333144</v>
      </c>
      <c r="AJ155" s="198">
        <f t="shared" si="23"/>
        <v>0</v>
      </c>
      <c r="AL155" s="185" t="s">
        <v>452</v>
      </c>
      <c r="AM155" s="186">
        <v>65</v>
      </c>
      <c r="AN155" s="187">
        <v>66</v>
      </c>
      <c r="AO155" s="190">
        <v>304.72500000000002</v>
      </c>
      <c r="AP155" s="187">
        <v>0</v>
      </c>
      <c r="AQ155" s="187">
        <v>139</v>
      </c>
      <c r="AR155" s="189">
        <v>161</v>
      </c>
      <c r="AS155" s="196">
        <f t="shared" si="19"/>
        <v>5.1000000000000227</v>
      </c>
      <c r="AT155" s="198">
        <f t="shared" si="24"/>
        <v>6.0690943043892444E-3</v>
      </c>
    </row>
    <row r="156" spans="1:46">
      <c r="A156">
        <v>382</v>
      </c>
      <c r="B156">
        <v>1</v>
      </c>
      <c r="C156" s="171">
        <v>0.22222222222222199</v>
      </c>
      <c r="D156" s="171">
        <v>0.162162162162162</v>
      </c>
      <c r="E156" s="172">
        <v>9758.8333333333303</v>
      </c>
      <c r="H156" s="185" t="s">
        <v>453</v>
      </c>
      <c r="I156" s="186">
        <v>25</v>
      </c>
      <c r="J156" s="187">
        <v>83</v>
      </c>
      <c r="K156" s="190">
        <v>3614628.7853032099</v>
      </c>
      <c r="L156" s="187">
        <v>138</v>
      </c>
      <c r="M156" s="187">
        <v>0</v>
      </c>
      <c r="N156" s="189">
        <v>173</v>
      </c>
      <c r="O156" s="196">
        <f t="shared" si="20"/>
        <v>225465.65472997073</v>
      </c>
      <c r="P156" s="198">
        <f t="shared" si="21"/>
        <v>0.1598969755599402</v>
      </c>
      <c r="R156" s="185" t="s">
        <v>453</v>
      </c>
      <c r="S156" s="186">
        <v>5</v>
      </c>
      <c r="T156" s="187">
        <v>52</v>
      </c>
      <c r="U156" s="190">
        <v>890.90569561157781</v>
      </c>
      <c r="V156" s="187">
        <v>132</v>
      </c>
      <c r="W156" s="187">
        <v>110</v>
      </c>
      <c r="X156" s="189">
        <v>176</v>
      </c>
      <c r="Y156" s="196">
        <f t="shared" si="25"/>
        <v>10.350000000000023</v>
      </c>
      <c r="Z156" s="198">
        <f t="shared" si="22"/>
        <v>9.6618357487944454E-3</v>
      </c>
      <c r="AB156" s="185" t="s">
        <v>453</v>
      </c>
      <c r="AC156" s="186">
        <v>85</v>
      </c>
      <c r="AD156" s="187">
        <v>98</v>
      </c>
      <c r="AE156" s="190">
        <v>357.46796536796541</v>
      </c>
      <c r="AF156" s="187">
        <v>58</v>
      </c>
      <c r="AG156" s="187">
        <v>94</v>
      </c>
      <c r="AH156" s="189">
        <v>177</v>
      </c>
      <c r="AI156" s="196">
        <f t="shared" si="26"/>
        <v>4.9666666666666401</v>
      </c>
      <c r="AJ156" s="198">
        <f t="shared" si="23"/>
        <v>2.6845637583891236E-2</v>
      </c>
      <c r="AL156" s="185" t="s">
        <v>453</v>
      </c>
      <c r="AM156" s="186">
        <v>4</v>
      </c>
      <c r="AN156" s="187">
        <v>127</v>
      </c>
      <c r="AO156" s="190">
        <v>309.89166666666671</v>
      </c>
      <c r="AP156" s="187">
        <v>135</v>
      </c>
      <c r="AQ156" s="187">
        <v>114</v>
      </c>
      <c r="AR156" s="189">
        <v>181</v>
      </c>
      <c r="AS156" s="196">
        <f t="shared" si="19"/>
        <v>5.1666666666666856</v>
      </c>
      <c r="AT156" s="198">
        <f t="shared" si="24"/>
        <v>1.2903225806450832E-2</v>
      </c>
    </row>
    <row r="157" spans="1:46">
      <c r="A157">
        <v>383</v>
      </c>
      <c r="B157">
        <v>1</v>
      </c>
      <c r="C157" s="171">
        <v>0.25925925925925902</v>
      </c>
      <c r="D157" s="171">
        <v>2.7027027027027001E-2</v>
      </c>
      <c r="E157" s="172">
        <v>1844.125</v>
      </c>
      <c r="H157" s="185" t="s">
        <v>454</v>
      </c>
      <c r="I157" s="186">
        <v>1</v>
      </c>
      <c r="J157" s="187">
        <v>36</v>
      </c>
      <c r="K157" s="190">
        <v>3847816.1586401435</v>
      </c>
      <c r="L157" s="187">
        <v>95</v>
      </c>
      <c r="M157" s="187">
        <v>134</v>
      </c>
      <c r="N157" s="189">
        <v>173</v>
      </c>
      <c r="O157" s="196">
        <f t="shared" si="20"/>
        <v>233187.37333693355</v>
      </c>
      <c r="P157" s="198">
        <f t="shared" si="21"/>
        <v>3.3113793840825481E-2</v>
      </c>
      <c r="R157" s="185" t="s">
        <v>454</v>
      </c>
      <c r="S157" s="186">
        <v>28</v>
      </c>
      <c r="T157" s="187">
        <v>133</v>
      </c>
      <c r="U157" s="190">
        <v>901.30569561157779</v>
      </c>
      <c r="V157" s="187">
        <v>143</v>
      </c>
      <c r="W157" s="187">
        <v>79</v>
      </c>
      <c r="X157" s="189">
        <v>192</v>
      </c>
      <c r="Y157" s="196">
        <f t="shared" si="25"/>
        <v>10.399999999999977</v>
      </c>
      <c r="Z157" s="198">
        <f t="shared" si="22"/>
        <v>4.807692307687946E-3</v>
      </c>
      <c r="AB157" s="185" t="s">
        <v>454</v>
      </c>
      <c r="AC157" s="186">
        <v>22</v>
      </c>
      <c r="AD157" s="187">
        <v>53</v>
      </c>
      <c r="AE157" s="190">
        <v>362.46796536796541</v>
      </c>
      <c r="AF157" s="187">
        <v>100</v>
      </c>
      <c r="AG157" s="187">
        <v>80</v>
      </c>
      <c r="AH157" s="189">
        <v>165</v>
      </c>
      <c r="AI157" s="196">
        <f t="shared" si="26"/>
        <v>5</v>
      </c>
      <c r="AJ157" s="198">
        <f t="shared" si="23"/>
        <v>6.6666666666719719E-3</v>
      </c>
      <c r="AL157" s="185" t="s">
        <v>454</v>
      </c>
      <c r="AM157" s="186">
        <v>86</v>
      </c>
      <c r="AN157" s="187">
        <v>96</v>
      </c>
      <c r="AO157" s="190">
        <v>315.14166666666671</v>
      </c>
      <c r="AP157" s="187">
        <v>125</v>
      </c>
      <c r="AQ157" s="187">
        <v>89</v>
      </c>
      <c r="AR157" s="189">
        <v>184</v>
      </c>
      <c r="AS157" s="196">
        <f t="shared" ref="AS157:AS207" si="27">AO157-AO156</f>
        <v>5.25</v>
      </c>
      <c r="AT157" s="198">
        <f t="shared" si="24"/>
        <v>1.5873015873012264E-2</v>
      </c>
    </row>
    <row r="158" spans="1:46">
      <c r="A158">
        <v>385</v>
      </c>
      <c r="B158">
        <v>1</v>
      </c>
      <c r="C158" s="171">
        <v>0.33333333333333298</v>
      </c>
      <c r="D158" s="171">
        <v>5.4054054054054099E-2</v>
      </c>
      <c r="E158" s="172">
        <v>12897.1818181818</v>
      </c>
      <c r="H158" s="185" t="s">
        <v>455</v>
      </c>
      <c r="I158" s="186">
        <v>31</v>
      </c>
      <c r="J158" s="187">
        <v>53</v>
      </c>
      <c r="K158" s="190">
        <v>4087503.6348886052</v>
      </c>
      <c r="L158" s="187">
        <v>108</v>
      </c>
      <c r="M158" s="187">
        <v>28</v>
      </c>
      <c r="N158" s="189">
        <v>168</v>
      </c>
      <c r="O158" s="196">
        <f t="shared" si="20"/>
        <v>239687.47624846175</v>
      </c>
      <c r="P158" s="198">
        <f t="shared" si="21"/>
        <v>2.7119076112221009E-2</v>
      </c>
      <c r="R158" s="185" t="s">
        <v>455</v>
      </c>
      <c r="S158" s="186">
        <v>69</v>
      </c>
      <c r="T158" s="187">
        <v>138</v>
      </c>
      <c r="U158" s="190">
        <v>911.72236227824442</v>
      </c>
      <c r="V158" s="187">
        <v>120</v>
      </c>
      <c r="W158" s="187">
        <v>0</v>
      </c>
      <c r="X158" s="189">
        <v>175</v>
      </c>
      <c r="Y158" s="196">
        <f t="shared" si="25"/>
        <v>10.416666666666629</v>
      </c>
      <c r="Z158" s="198">
        <f t="shared" si="22"/>
        <v>1.5999999999985507E-3</v>
      </c>
      <c r="AB158" s="185" t="s">
        <v>455</v>
      </c>
      <c r="AC158" s="186">
        <v>3</v>
      </c>
      <c r="AD158" s="187">
        <v>28</v>
      </c>
      <c r="AE158" s="190">
        <v>367.46796536796541</v>
      </c>
      <c r="AF158" s="187">
        <v>124</v>
      </c>
      <c r="AG158" s="187">
        <v>118</v>
      </c>
      <c r="AH158" s="189">
        <v>186</v>
      </c>
      <c r="AI158" s="196">
        <f t="shared" si="26"/>
        <v>5</v>
      </c>
      <c r="AJ158" s="198">
        <f t="shared" si="23"/>
        <v>0</v>
      </c>
      <c r="AL158" s="185" t="s">
        <v>455</v>
      </c>
      <c r="AM158" s="186">
        <v>8</v>
      </c>
      <c r="AN158" s="187">
        <v>201</v>
      </c>
      <c r="AO158" s="190">
        <v>320.52261904761906</v>
      </c>
      <c r="AP158" s="187">
        <v>142</v>
      </c>
      <c r="AQ158" s="187">
        <v>0</v>
      </c>
      <c r="AR158" s="189">
        <v>187</v>
      </c>
      <c r="AS158" s="196">
        <f t="shared" si="27"/>
        <v>5.3809523809523512</v>
      </c>
      <c r="AT158" s="198">
        <f t="shared" si="24"/>
        <v>2.4336283185835309E-2</v>
      </c>
    </row>
    <row r="159" spans="1:46">
      <c r="A159">
        <v>386</v>
      </c>
      <c r="B159">
        <v>1</v>
      </c>
      <c r="C159" s="171">
        <v>0.22222222222222199</v>
      </c>
      <c r="D159" s="171">
        <v>0.27027027027027001</v>
      </c>
      <c r="E159" s="172">
        <v>9860.75</v>
      </c>
      <c r="H159" s="185" t="s">
        <v>456</v>
      </c>
      <c r="I159" s="186">
        <v>106</v>
      </c>
      <c r="J159" s="187">
        <v>107</v>
      </c>
      <c r="K159" s="190">
        <v>4356341.6459642518</v>
      </c>
      <c r="L159" s="187">
        <v>111</v>
      </c>
      <c r="M159" s="187">
        <v>105</v>
      </c>
      <c r="N159" s="189">
        <v>181</v>
      </c>
      <c r="O159" s="196">
        <f t="shared" si="20"/>
        <v>268838.01107564662</v>
      </c>
      <c r="P159" s="198">
        <f t="shared" si="21"/>
        <v>0.10843159682126342</v>
      </c>
      <c r="R159" s="185" t="s">
        <v>456</v>
      </c>
      <c r="S159" s="186">
        <v>48</v>
      </c>
      <c r="T159" s="187">
        <v>84</v>
      </c>
      <c r="U159" s="190">
        <v>922.18902894491112</v>
      </c>
      <c r="V159" s="187">
        <v>101</v>
      </c>
      <c r="W159" s="187">
        <v>87</v>
      </c>
      <c r="X159" s="189">
        <v>182</v>
      </c>
      <c r="Y159" s="196">
        <f t="shared" si="25"/>
        <v>10.466666666666697</v>
      </c>
      <c r="Z159" s="198">
        <f t="shared" si="22"/>
        <v>4.7770700637007708E-3</v>
      </c>
      <c r="AB159" s="185" t="s">
        <v>456</v>
      </c>
      <c r="AC159" s="186">
        <v>19</v>
      </c>
      <c r="AD159" s="187">
        <v>31</v>
      </c>
      <c r="AE159" s="190">
        <v>372.48095238095243</v>
      </c>
      <c r="AF159" s="187">
        <v>142</v>
      </c>
      <c r="AG159" s="187">
        <v>91</v>
      </c>
      <c r="AH159" s="189">
        <v>165</v>
      </c>
      <c r="AI159" s="196">
        <f t="shared" si="26"/>
        <v>5.0129870129870255</v>
      </c>
      <c r="AJ159" s="198">
        <f t="shared" si="23"/>
        <v>2.5906735751320305E-3</v>
      </c>
      <c r="AL159" s="185" t="s">
        <v>456</v>
      </c>
      <c r="AM159" s="186">
        <v>41</v>
      </c>
      <c r="AN159" s="187">
        <v>202</v>
      </c>
      <c r="AO159" s="190">
        <v>325.92261904761904</v>
      </c>
      <c r="AP159" s="187">
        <v>121</v>
      </c>
      <c r="AQ159" s="187">
        <v>0</v>
      </c>
      <c r="AR159" s="189">
        <v>187</v>
      </c>
      <c r="AS159" s="196">
        <f t="shared" si="27"/>
        <v>5.3999999999999773</v>
      </c>
      <c r="AT159" s="198">
        <f t="shared" si="24"/>
        <v>3.5273368606715122E-3</v>
      </c>
    </row>
    <row r="160" spans="1:46">
      <c r="A160">
        <v>389</v>
      </c>
      <c r="B160">
        <v>1</v>
      </c>
      <c r="C160" s="171">
        <v>0.407407407407407</v>
      </c>
      <c r="D160" s="171">
        <v>0</v>
      </c>
      <c r="E160" s="172">
        <v>21285.3636363636</v>
      </c>
      <c r="H160" s="185" t="s">
        <v>457</v>
      </c>
      <c r="I160" s="186">
        <v>4</v>
      </c>
      <c r="J160" s="187">
        <v>20</v>
      </c>
      <c r="K160" s="190">
        <v>4632241.316342867</v>
      </c>
      <c r="L160" s="187">
        <v>87</v>
      </c>
      <c r="M160" s="187">
        <v>132</v>
      </c>
      <c r="N160" s="189">
        <v>177</v>
      </c>
      <c r="O160" s="196">
        <f t="shared" si="20"/>
        <v>275899.67037861515</v>
      </c>
      <c r="P160" s="198">
        <f t="shared" si="21"/>
        <v>2.5595026240074398E-2</v>
      </c>
      <c r="R160" s="185" t="s">
        <v>457</v>
      </c>
      <c r="S160" s="186">
        <v>56</v>
      </c>
      <c r="T160" s="187">
        <v>65</v>
      </c>
      <c r="U160" s="190">
        <v>932.68902894491112</v>
      </c>
      <c r="V160" s="187">
        <v>72</v>
      </c>
      <c r="W160" s="187">
        <v>0</v>
      </c>
      <c r="X160" s="189">
        <v>165</v>
      </c>
      <c r="Y160" s="196">
        <f t="shared" si="25"/>
        <v>10.5</v>
      </c>
      <c r="Z160" s="198">
        <f t="shared" si="22"/>
        <v>3.1746031746002872E-3</v>
      </c>
      <c r="AB160" s="185" t="s">
        <v>457</v>
      </c>
      <c r="AC160" s="186">
        <v>7</v>
      </c>
      <c r="AD160" s="187">
        <v>75</v>
      </c>
      <c r="AE160" s="190">
        <v>377.91428571428577</v>
      </c>
      <c r="AF160" s="187">
        <v>116</v>
      </c>
      <c r="AG160" s="187">
        <v>26</v>
      </c>
      <c r="AH160" s="189">
        <v>179</v>
      </c>
      <c r="AI160" s="196">
        <f t="shared" si="26"/>
        <v>5.4333333333333371</v>
      </c>
      <c r="AJ160" s="198">
        <f t="shared" si="23"/>
        <v>7.7364353437971406E-2</v>
      </c>
      <c r="AL160" s="185" t="s">
        <v>457</v>
      </c>
      <c r="AM160" s="186">
        <v>59</v>
      </c>
      <c r="AN160" s="187">
        <v>105</v>
      </c>
      <c r="AO160" s="190">
        <v>331.33928571428572</v>
      </c>
      <c r="AP160" s="187">
        <v>134</v>
      </c>
      <c r="AQ160" s="187">
        <v>0</v>
      </c>
      <c r="AR160" s="189">
        <v>174</v>
      </c>
      <c r="AS160" s="196">
        <f t="shared" si="27"/>
        <v>5.4166666666666856</v>
      </c>
      <c r="AT160" s="198">
        <f t="shared" si="24"/>
        <v>3.0769230769307617E-3</v>
      </c>
    </row>
    <row r="161" spans="1:46">
      <c r="A161">
        <v>392</v>
      </c>
      <c r="B161">
        <v>1</v>
      </c>
      <c r="C161" s="171">
        <v>0.55555555555555503</v>
      </c>
      <c r="D161" s="171">
        <v>0.162162162162162</v>
      </c>
      <c r="E161" s="172">
        <v>23880.1428571428</v>
      </c>
      <c r="H161" s="185" t="s">
        <v>458</v>
      </c>
      <c r="I161" s="186">
        <v>58</v>
      </c>
      <c r="J161" s="187">
        <v>79</v>
      </c>
      <c r="K161" s="190">
        <v>4909872.9337843163</v>
      </c>
      <c r="L161" s="187">
        <v>131</v>
      </c>
      <c r="M161" s="187">
        <v>83</v>
      </c>
      <c r="N161" s="189">
        <v>168</v>
      </c>
      <c r="O161" s="196">
        <f t="shared" si="20"/>
        <v>277631.61744144931</v>
      </c>
      <c r="P161" s="198">
        <f t="shared" si="21"/>
        <v>6.2382918732208957E-3</v>
      </c>
      <c r="R161" s="185" t="s">
        <v>458</v>
      </c>
      <c r="S161" s="186">
        <v>1</v>
      </c>
      <c r="T161" s="187">
        <v>19</v>
      </c>
      <c r="U161" s="190">
        <v>943.43426704014917</v>
      </c>
      <c r="V161" s="187">
        <v>75</v>
      </c>
      <c r="W161" s="187">
        <v>116</v>
      </c>
      <c r="X161" s="189">
        <v>178</v>
      </c>
      <c r="Y161" s="196">
        <f t="shared" si="25"/>
        <v>10.745238095238051</v>
      </c>
      <c r="Z161" s="198">
        <f t="shared" si="22"/>
        <v>2.2822955905158825E-2</v>
      </c>
      <c r="AB161" s="185" t="s">
        <v>458</v>
      </c>
      <c r="AC161" s="186">
        <v>60</v>
      </c>
      <c r="AD161" s="187">
        <v>64</v>
      </c>
      <c r="AE161" s="190">
        <v>383.41428571428577</v>
      </c>
      <c r="AF161" s="187">
        <v>115</v>
      </c>
      <c r="AG161" s="187">
        <v>87</v>
      </c>
      <c r="AH161" s="189">
        <v>195</v>
      </c>
      <c r="AI161" s="196">
        <f t="shared" si="26"/>
        <v>5.5</v>
      </c>
      <c r="AJ161" s="198">
        <f t="shared" si="23"/>
        <v>1.2121212121211433E-2</v>
      </c>
      <c r="AL161" s="185" t="s">
        <v>458</v>
      </c>
      <c r="AM161" s="186">
        <v>17</v>
      </c>
      <c r="AN161" s="187">
        <v>49</v>
      </c>
      <c r="AO161" s="190">
        <v>336.75595238095241</v>
      </c>
      <c r="AP161" s="187">
        <v>143</v>
      </c>
      <c r="AQ161" s="187">
        <v>0</v>
      </c>
      <c r="AR161" s="189">
        <v>175</v>
      </c>
      <c r="AS161" s="196">
        <f t="shared" si="27"/>
        <v>5.4166666666666856</v>
      </c>
      <c r="AT161" s="198">
        <f t="shared" si="24"/>
        <v>0</v>
      </c>
    </row>
    <row r="162" spans="1:46">
      <c r="A162">
        <v>394</v>
      </c>
      <c r="B162">
        <v>1</v>
      </c>
      <c r="C162" s="171">
        <v>0.62962962962962898</v>
      </c>
      <c r="D162" s="171">
        <v>0.29729729729729698</v>
      </c>
      <c r="E162" s="172">
        <v>12173.75</v>
      </c>
      <c r="H162" s="185" t="s">
        <v>459</v>
      </c>
      <c r="I162" s="186">
        <v>3</v>
      </c>
      <c r="J162" s="187">
        <v>73</v>
      </c>
      <c r="K162" s="190">
        <v>5351161.2605941612</v>
      </c>
      <c r="L162" s="187">
        <v>135</v>
      </c>
      <c r="M162" s="187">
        <v>124</v>
      </c>
      <c r="N162" s="189">
        <v>175</v>
      </c>
      <c r="O162" s="196">
        <f t="shared" si="20"/>
        <v>441288.32680984493</v>
      </c>
      <c r="P162" s="198">
        <f t="shared" si="21"/>
        <v>0.37086117947306763</v>
      </c>
      <c r="R162" s="185" t="s">
        <v>459</v>
      </c>
      <c r="S162" s="186">
        <v>14</v>
      </c>
      <c r="T162" s="187">
        <v>15</v>
      </c>
      <c r="U162" s="190">
        <v>954.18426704014917</v>
      </c>
      <c r="V162" s="187">
        <v>125</v>
      </c>
      <c r="W162" s="187">
        <v>102</v>
      </c>
      <c r="X162" s="189">
        <v>177</v>
      </c>
      <c r="Y162" s="196">
        <f t="shared" si="25"/>
        <v>10.75</v>
      </c>
      <c r="Z162" s="198">
        <f t="shared" si="22"/>
        <v>4.4296788483247942E-4</v>
      </c>
      <c r="AB162" s="185" t="s">
        <v>459</v>
      </c>
      <c r="AC162" s="186">
        <v>48</v>
      </c>
      <c r="AD162" s="187">
        <v>158</v>
      </c>
      <c r="AE162" s="190">
        <v>389.15238095238101</v>
      </c>
      <c r="AF162" s="187">
        <v>120</v>
      </c>
      <c r="AG162" s="187">
        <v>123</v>
      </c>
      <c r="AH162" s="189">
        <v>180</v>
      </c>
      <c r="AI162" s="196">
        <f t="shared" si="26"/>
        <v>5.7380952380952408</v>
      </c>
      <c r="AJ162" s="198">
        <f t="shared" si="23"/>
        <v>4.1493775933610408E-2</v>
      </c>
      <c r="AL162" s="185" t="s">
        <v>459</v>
      </c>
      <c r="AM162" s="186">
        <v>1</v>
      </c>
      <c r="AN162" s="187">
        <v>88</v>
      </c>
      <c r="AO162" s="190">
        <v>342.29279448621554</v>
      </c>
      <c r="AP162" s="187">
        <v>122</v>
      </c>
      <c r="AQ162" s="187">
        <v>79</v>
      </c>
      <c r="AR162" s="189">
        <v>166</v>
      </c>
      <c r="AS162" s="196">
        <f t="shared" si="27"/>
        <v>5.5368421052631334</v>
      </c>
      <c r="AT162" s="198">
        <f t="shared" si="24"/>
        <v>2.1704689480347122E-2</v>
      </c>
    </row>
    <row r="163" spans="1:46">
      <c r="A163">
        <v>395</v>
      </c>
      <c r="B163">
        <v>1</v>
      </c>
      <c r="C163" s="171">
        <v>0.407407407407407</v>
      </c>
      <c r="D163" s="171">
        <v>0.32432432432432401</v>
      </c>
      <c r="E163" s="172">
        <v>26854.434782608601</v>
      </c>
      <c r="H163" s="185" t="s">
        <v>460</v>
      </c>
      <c r="I163" s="186">
        <v>2</v>
      </c>
      <c r="J163" s="187">
        <v>37</v>
      </c>
      <c r="K163" s="190">
        <v>5889840.3691799715</v>
      </c>
      <c r="L163" s="187">
        <v>117</v>
      </c>
      <c r="M163" s="187">
        <v>129</v>
      </c>
      <c r="N163" s="189">
        <v>169</v>
      </c>
      <c r="O163" s="196">
        <f t="shared" si="20"/>
        <v>538679.10858581029</v>
      </c>
      <c r="P163" s="198">
        <f t="shared" si="21"/>
        <v>0.18079554269636436</v>
      </c>
      <c r="R163" s="185" t="s">
        <v>460</v>
      </c>
      <c r="S163" s="186">
        <v>6</v>
      </c>
      <c r="T163" s="187">
        <v>27</v>
      </c>
      <c r="U163" s="190">
        <v>965.01760037348254</v>
      </c>
      <c r="V163" s="187">
        <v>0</v>
      </c>
      <c r="W163" s="187">
        <v>148</v>
      </c>
      <c r="X163" s="189">
        <v>187</v>
      </c>
      <c r="Y163" s="196">
        <f t="shared" si="25"/>
        <v>10.833333333333371</v>
      </c>
      <c r="Z163" s="198">
        <f t="shared" si="22"/>
        <v>7.692307692311163E-3</v>
      </c>
      <c r="AB163" s="185" t="s">
        <v>460</v>
      </c>
      <c r="AC163" s="186">
        <v>6</v>
      </c>
      <c r="AD163" s="187">
        <v>27</v>
      </c>
      <c r="AE163" s="190">
        <v>394.89588744588752</v>
      </c>
      <c r="AF163" s="187">
        <v>78</v>
      </c>
      <c r="AG163" s="187">
        <v>111</v>
      </c>
      <c r="AH163" s="189">
        <v>174</v>
      </c>
      <c r="AI163" s="196">
        <f t="shared" si="26"/>
        <v>5.7435064935065157</v>
      </c>
      <c r="AJ163" s="198">
        <f t="shared" si="23"/>
        <v>9.421518748856121E-4</v>
      </c>
      <c r="AL163" s="185" t="s">
        <v>460</v>
      </c>
      <c r="AM163" s="186">
        <v>28</v>
      </c>
      <c r="AN163" s="187">
        <v>91</v>
      </c>
      <c r="AO163" s="190">
        <v>348.15946115288222</v>
      </c>
      <c r="AP163" s="187">
        <v>133</v>
      </c>
      <c r="AQ163" s="187">
        <v>128</v>
      </c>
      <c r="AR163" s="189">
        <v>170</v>
      </c>
      <c r="AS163" s="196">
        <f t="shared" si="27"/>
        <v>5.8666666666666742</v>
      </c>
      <c r="AT163" s="198">
        <f t="shared" si="24"/>
        <v>5.6220095693785305E-2</v>
      </c>
    </row>
    <row r="164" spans="1:46">
      <c r="A164">
        <v>396</v>
      </c>
      <c r="B164">
        <v>1</v>
      </c>
      <c r="C164" s="171">
        <v>0.44444444444444398</v>
      </c>
      <c r="D164" s="171">
        <v>0.24324324324324301</v>
      </c>
      <c r="E164" s="172">
        <v>13327.809523809499</v>
      </c>
      <c r="H164" s="185" t="s">
        <v>461</v>
      </c>
      <c r="I164" s="186">
        <v>88</v>
      </c>
      <c r="J164" s="187">
        <v>90</v>
      </c>
      <c r="K164" s="190">
        <v>6456026.8957171133</v>
      </c>
      <c r="L164" s="187">
        <v>142</v>
      </c>
      <c r="M164" s="187">
        <v>73</v>
      </c>
      <c r="N164" s="189">
        <v>178</v>
      </c>
      <c r="O164" s="196">
        <f t="shared" si="20"/>
        <v>566186.52653714176</v>
      </c>
      <c r="P164" s="198">
        <f t="shared" si="21"/>
        <v>4.8583667505424102E-2</v>
      </c>
      <c r="R164" s="185" t="s">
        <v>461</v>
      </c>
      <c r="S164" s="186">
        <v>2</v>
      </c>
      <c r="T164" s="187">
        <v>45</v>
      </c>
      <c r="U164" s="190">
        <v>975.87366097954316</v>
      </c>
      <c r="V164" s="187">
        <v>140</v>
      </c>
      <c r="W164" s="187">
        <v>117</v>
      </c>
      <c r="X164" s="189">
        <v>173</v>
      </c>
      <c r="Y164" s="196">
        <f t="shared" si="25"/>
        <v>10.856060606060623</v>
      </c>
      <c r="Z164" s="198">
        <f t="shared" si="22"/>
        <v>2.0935101186303328E-3</v>
      </c>
      <c r="AB164" s="185" t="s">
        <v>461</v>
      </c>
      <c r="AC164" s="186">
        <v>65</v>
      </c>
      <c r="AD164" s="187">
        <v>82</v>
      </c>
      <c r="AE164" s="190">
        <v>400.69588744588754</v>
      </c>
      <c r="AF164" s="187">
        <v>108</v>
      </c>
      <c r="AG164" s="187">
        <v>109</v>
      </c>
      <c r="AH164" s="189">
        <v>184</v>
      </c>
      <c r="AI164" s="196">
        <f t="shared" si="26"/>
        <v>5.8000000000000114</v>
      </c>
      <c r="AJ164" s="198">
        <f t="shared" si="23"/>
        <v>9.7402597402578631E-3</v>
      </c>
      <c r="AL164" s="185" t="s">
        <v>461</v>
      </c>
      <c r="AM164" s="186">
        <v>27</v>
      </c>
      <c r="AN164" s="187">
        <v>112</v>
      </c>
      <c r="AO164" s="190">
        <v>354.15946115288222</v>
      </c>
      <c r="AP164" s="187">
        <v>119</v>
      </c>
      <c r="AQ164" s="187">
        <v>138</v>
      </c>
      <c r="AR164" s="189">
        <v>188</v>
      </c>
      <c r="AS164" s="196">
        <f t="shared" si="27"/>
        <v>6</v>
      </c>
      <c r="AT164" s="198">
        <f t="shared" si="24"/>
        <v>2.222222222222096E-2</v>
      </c>
    </row>
    <row r="165" spans="1:46">
      <c r="A165">
        <v>399</v>
      </c>
      <c r="B165">
        <v>1</v>
      </c>
      <c r="C165" s="171">
        <v>0.22222222222222199</v>
      </c>
      <c r="D165" s="171">
        <v>0.135135135135135</v>
      </c>
      <c r="E165" s="172">
        <v>17267.090909090901</v>
      </c>
      <c r="H165" s="185" t="s">
        <v>462</v>
      </c>
      <c r="I165" s="186">
        <v>13</v>
      </c>
      <c r="J165" s="187">
        <v>59</v>
      </c>
      <c r="K165" s="190">
        <v>7098332.0530815218</v>
      </c>
      <c r="L165" s="187">
        <v>149</v>
      </c>
      <c r="M165" s="187">
        <v>93</v>
      </c>
      <c r="N165" s="189">
        <v>177</v>
      </c>
      <c r="O165" s="196">
        <f t="shared" si="20"/>
        <v>642305.15736440849</v>
      </c>
      <c r="P165" s="198">
        <f t="shared" si="21"/>
        <v>0.11850851570242213</v>
      </c>
      <c r="R165" s="185" t="s">
        <v>462</v>
      </c>
      <c r="S165" s="186">
        <v>11</v>
      </c>
      <c r="T165" s="187">
        <v>119</v>
      </c>
      <c r="U165" s="190">
        <v>986.87366097954316</v>
      </c>
      <c r="V165" s="187">
        <v>0</v>
      </c>
      <c r="W165" s="187">
        <v>0</v>
      </c>
      <c r="X165" s="189">
        <v>188</v>
      </c>
      <c r="Y165" s="196">
        <f t="shared" si="25"/>
        <v>11</v>
      </c>
      <c r="Z165" s="198">
        <f t="shared" si="22"/>
        <v>1.3085399449034247E-2</v>
      </c>
      <c r="AB165" s="185" t="s">
        <v>462</v>
      </c>
      <c r="AC165" s="186">
        <v>38</v>
      </c>
      <c r="AD165" s="187">
        <v>62</v>
      </c>
      <c r="AE165" s="190">
        <v>406.59523809523819</v>
      </c>
      <c r="AF165" s="187">
        <v>143</v>
      </c>
      <c r="AG165" s="187">
        <v>76</v>
      </c>
      <c r="AH165" s="189">
        <v>194</v>
      </c>
      <c r="AI165" s="196">
        <f t="shared" si="26"/>
        <v>5.8993506493506516</v>
      </c>
      <c r="AJ165" s="198">
        <f t="shared" si="23"/>
        <v>1.6840946615298388E-2</v>
      </c>
      <c r="AL165" s="185" t="s">
        <v>462</v>
      </c>
      <c r="AM165" s="186">
        <v>42</v>
      </c>
      <c r="AN165" s="187">
        <v>65</v>
      </c>
      <c r="AO165" s="190">
        <v>360.22612781954888</v>
      </c>
      <c r="AP165" s="187">
        <v>0</v>
      </c>
      <c r="AQ165" s="187">
        <v>151</v>
      </c>
      <c r="AR165" s="189">
        <v>180</v>
      </c>
      <c r="AS165" s="196">
        <f t="shared" si="27"/>
        <v>6.0666666666666629</v>
      </c>
      <c r="AT165" s="198">
        <f t="shared" si="24"/>
        <v>1.0989010989010371E-2</v>
      </c>
    </row>
    <row r="166" spans="1:46">
      <c r="A166">
        <v>400</v>
      </c>
      <c r="B166">
        <v>1</v>
      </c>
      <c r="C166" s="171">
        <v>0.33333333333333298</v>
      </c>
      <c r="D166" s="171">
        <v>0.37837837837837801</v>
      </c>
      <c r="E166" s="172">
        <v>21350.0869565217</v>
      </c>
      <c r="H166" s="185" t="s">
        <v>463</v>
      </c>
      <c r="I166" s="186">
        <v>33</v>
      </c>
      <c r="J166" s="187">
        <v>38</v>
      </c>
      <c r="K166" s="190">
        <v>7753133.2963668415</v>
      </c>
      <c r="L166" s="187">
        <v>110</v>
      </c>
      <c r="M166" s="187">
        <v>147</v>
      </c>
      <c r="N166" s="189">
        <v>180</v>
      </c>
      <c r="O166" s="196">
        <f t="shared" si="20"/>
        <v>654801.24328531977</v>
      </c>
      <c r="P166" s="198">
        <f t="shared" si="21"/>
        <v>1.9083784658402523E-2</v>
      </c>
      <c r="R166" s="185" t="s">
        <v>463</v>
      </c>
      <c r="S166" s="186">
        <v>22</v>
      </c>
      <c r="T166" s="187">
        <v>82</v>
      </c>
      <c r="U166" s="190">
        <v>997.94032764620988</v>
      </c>
      <c r="V166" s="187">
        <v>144</v>
      </c>
      <c r="W166" s="187">
        <v>131</v>
      </c>
      <c r="X166" s="189">
        <v>191</v>
      </c>
      <c r="Y166" s="196">
        <f t="shared" si="25"/>
        <v>11.06666666666672</v>
      </c>
      <c r="Z166" s="198">
        <f t="shared" si="22"/>
        <v>6.0240963855469334E-3</v>
      </c>
      <c r="AB166" s="185" t="s">
        <v>463</v>
      </c>
      <c r="AC166" s="186">
        <v>2</v>
      </c>
      <c r="AD166" s="187">
        <v>142</v>
      </c>
      <c r="AE166" s="190">
        <v>412.49523809523816</v>
      </c>
      <c r="AF166" s="187">
        <v>97</v>
      </c>
      <c r="AG166" s="187">
        <v>84</v>
      </c>
      <c r="AH166" s="189">
        <v>178</v>
      </c>
      <c r="AI166" s="196">
        <f t="shared" si="26"/>
        <v>5.8999999999999773</v>
      </c>
      <c r="AJ166" s="198">
        <f t="shared" si="23"/>
        <v>1.1005943208910167E-4</v>
      </c>
      <c r="AL166" s="185" t="s">
        <v>463</v>
      </c>
      <c r="AM166" s="186">
        <v>10</v>
      </c>
      <c r="AN166" s="187">
        <v>108</v>
      </c>
      <c r="AO166" s="190">
        <v>366.35112781954888</v>
      </c>
      <c r="AP166" s="187">
        <v>117</v>
      </c>
      <c r="AQ166" s="187">
        <v>126</v>
      </c>
      <c r="AR166" s="189">
        <v>173</v>
      </c>
      <c r="AS166" s="196">
        <f t="shared" si="27"/>
        <v>6.125</v>
      </c>
      <c r="AT166" s="198">
        <f t="shared" si="24"/>
        <v>9.5238095238101422E-3</v>
      </c>
    </row>
    <row r="167" spans="1:46">
      <c r="A167">
        <v>401</v>
      </c>
      <c r="B167">
        <v>2</v>
      </c>
      <c r="C167" s="171">
        <v>0.592592592592592</v>
      </c>
      <c r="D167" s="171">
        <v>0.72972972972972905</v>
      </c>
      <c r="E167" s="172">
        <v>23520.046511627901</v>
      </c>
      <c r="H167" s="185" t="s">
        <v>464</v>
      </c>
      <c r="I167" s="186">
        <v>17</v>
      </c>
      <c r="J167" s="187">
        <v>27</v>
      </c>
      <c r="K167" s="190">
        <v>8470447.5915738661</v>
      </c>
      <c r="L167" s="187">
        <v>133</v>
      </c>
      <c r="M167" s="187">
        <v>120</v>
      </c>
      <c r="N167" s="189">
        <v>183</v>
      </c>
      <c r="O167" s="196">
        <f t="shared" si="20"/>
        <v>717314.29520702455</v>
      </c>
      <c r="P167" s="198">
        <f t="shared" si="21"/>
        <v>8.7148760786459514E-2</v>
      </c>
      <c r="R167" s="185" t="s">
        <v>464</v>
      </c>
      <c r="S167" s="186">
        <v>91</v>
      </c>
      <c r="T167" s="187">
        <v>95</v>
      </c>
      <c r="U167" s="190">
        <v>1009.0736609795432</v>
      </c>
      <c r="V167" s="187">
        <v>84</v>
      </c>
      <c r="W167" s="187">
        <v>100</v>
      </c>
      <c r="X167" s="189">
        <v>166</v>
      </c>
      <c r="Y167" s="196">
        <f t="shared" si="25"/>
        <v>11.133333333333326</v>
      </c>
      <c r="Z167" s="198">
        <f t="shared" si="22"/>
        <v>5.9880239520903661E-3</v>
      </c>
      <c r="AB167" s="185" t="s">
        <v>464</v>
      </c>
      <c r="AC167" s="186">
        <v>1</v>
      </c>
      <c r="AD167" s="187">
        <v>15</v>
      </c>
      <c r="AE167" s="190">
        <v>418.39523809523814</v>
      </c>
      <c r="AF167" s="187">
        <v>144</v>
      </c>
      <c r="AG167" s="187">
        <v>99</v>
      </c>
      <c r="AH167" s="189">
        <v>182</v>
      </c>
      <c r="AI167" s="196">
        <f t="shared" si="26"/>
        <v>5.8999999999999773</v>
      </c>
      <c r="AJ167" s="198">
        <f t="shared" si="23"/>
        <v>0</v>
      </c>
      <c r="AL167" s="185" t="s">
        <v>464</v>
      </c>
      <c r="AM167" s="186">
        <v>26</v>
      </c>
      <c r="AN167" s="187">
        <v>156</v>
      </c>
      <c r="AO167" s="190">
        <v>372.51779448621556</v>
      </c>
      <c r="AP167" s="187">
        <v>136</v>
      </c>
      <c r="AQ167" s="187">
        <v>0</v>
      </c>
      <c r="AR167" s="189">
        <v>167</v>
      </c>
      <c r="AS167" s="196">
        <f t="shared" si="27"/>
        <v>6.1666666666666856</v>
      </c>
      <c r="AT167" s="198">
        <f t="shared" si="24"/>
        <v>6.7567567567598085E-3</v>
      </c>
    </row>
    <row r="168" spans="1:46">
      <c r="A168">
        <v>404</v>
      </c>
      <c r="B168">
        <v>1</v>
      </c>
      <c r="C168" s="171">
        <v>0.62962962962962898</v>
      </c>
      <c r="D168" s="171">
        <v>0.29729729729729698</v>
      </c>
      <c r="E168" s="172">
        <v>20959</v>
      </c>
      <c r="H168" s="185" t="s">
        <v>465</v>
      </c>
      <c r="I168" s="186">
        <v>6</v>
      </c>
      <c r="J168" s="187">
        <v>10</v>
      </c>
      <c r="K168" s="190">
        <v>9231605.4234602097</v>
      </c>
      <c r="L168" s="187">
        <v>116</v>
      </c>
      <c r="M168" s="187">
        <v>150</v>
      </c>
      <c r="N168" s="189">
        <v>183</v>
      </c>
      <c r="O168" s="196">
        <f t="shared" si="20"/>
        <v>761157.83188634366</v>
      </c>
      <c r="P168" s="198">
        <f t="shared" si="21"/>
        <v>5.7601110890054978E-2</v>
      </c>
      <c r="R168" s="185" t="s">
        <v>465</v>
      </c>
      <c r="S168" s="186">
        <v>23</v>
      </c>
      <c r="T168" s="187">
        <v>38</v>
      </c>
      <c r="U168" s="190">
        <v>1020.2337916984975</v>
      </c>
      <c r="V168" s="187">
        <v>119</v>
      </c>
      <c r="W168" s="187">
        <v>88</v>
      </c>
      <c r="X168" s="189">
        <v>178</v>
      </c>
      <c r="Y168" s="196">
        <f t="shared" si="25"/>
        <v>11.160130718954292</v>
      </c>
      <c r="Z168" s="198">
        <f t="shared" si="22"/>
        <v>2.4011713030792684E-3</v>
      </c>
      <c r="AB168" s="185" t="s">
        <v>465</v>
      </c>
      <c r="AC168" s="186">
        <v>16</v>
      </c>
      <c r="AD168" s="187">
        <v>40</v>
      </c>
      <c r="AE168" s="190">
        <v>424.47857142857146</v>
      </c>
      <c r="AF168" s="187">
        <v>101</v>
      </c>
      <c r="AG168" s="187">
        <v>117</v>
      </c>
      <c r="AH168" s="189">
        <v>172</v>
      </c>
      <c r="AI168" s="196">
        <f t="shared" si="26"/>
        <v>6.0833333333333144</v>
      </c>
      <c r="AJ168" s="198">
        <f t="shared" si="23"/>
        <v>3.0136986301370579E-2</v>
      </c>
      <c r="AL168" s="185" t="s">
        <v>465</v>
      </c>
      <c r="AM168" s="186">
        <v>48</v>
      </c>
      <c r="AN168" s="187">
        <v>71</v>
      </c>
      <c r="AO168" s="190">
        <v>378.85112781954888</v>
      </c>
      <c r="AP168" s="187">
        <v>118</v>
      </c>
      <c r="AQ168" s="187">
        <v>141</v>
      </c>
      <c r="AR168" s="189">
        <v>185</v>
      </c>
      <c r="AS168" s="196">
        <f t="shared" si="27"/>
        <v>6.3333333333333144</v>
      </c>
      <c r="AT168" s="198">
        <f t="shared" si="24"/>
        <v>2.6315789473678304E-2</v>
      </c>
    </row>
    <row r="169" spans="1:46">
      <c r="A169">
        <v>408</v>
      </c>
      <c r="B169">
        <v>1</v>
      </c>
      <c r="C169" s="171">
        <v>0.296296296296296</v>
      </c>
      <c r="D169" s="171">
        <v>0</v>
      </c>
      <c r="E169" s="172">
        <v>4585.75</v>
      </c>
      <c r="H169" s="185" t="s">
        <v>466</v>
      </c>
      <c r="I169" s="186">
        <v>19</v>
      </c>
      <c r="J169" s="187">
        <v>61</v>
      </c>
      <c r="K169" s="190">
        <v>10071050.126310294</v>
      </c>
      <c r="L169" s="187">
        <v>137</v>
      </c>
      <c r="M169" s="187">
        <v>102</v>
      </c>
      <c r="N169" s="189">
        <v>176</v>
      </c>
      <c r="O169" s="196">
        <f t="shared" si="20"/>
        <v>839444.70285008475</v>
      </c>
      <c r="P169" s="198">
        <f t="shared" si="21"/>
        <v>9.3260307317374586E-2</v>
      </c>
      <c r="R169" s="185" t="s">
        <v>466</v>
      </c>
      <c r="S169" s="186">
        <v>56</v>
      </c>
      <c r="T169" s="187">
        <v>66</v>
      </c>
      <c r="U169" s="190">
        <v>1031.7337916984975</v>
      </c>
      <c r="V169" s="187">
        <v>156</v>
      </c>
      <c r="W169" s="187">
        <v>138</v>
      </c>
      <c r="X169" s="189">
        <v>180</v>
      </c>
      <c r="Y169" s="196">
        <f t="shared" si="25"/>
        <v>11.5</v>
      </c>
      <c r="Z169" s="198">
        <f t="shared" si="22"/>
        <v>2.9553850525713722E-2</v>
      </c>
      <c r="AB169" s="185" t="s">
        <v>466</v>
      </c>
      <c r="AC169" s="186">
        <v>19</v>
      </c>
      <c r="AD169" s="187">
        <v>22</v>
      </c>
      <c r="AE169" s="190">
        <v>430.57380952380953</v>
      </c>
      <c r="AF169" s="187">
        <v>155</v>
      </c>
      <c r="AG169" s="187">
        <v>153</v>
      </c>
      <c r="AH169" s="189">
        <v>198</v>
      </c>
      <c r="AI169" s="196">
        <f t="shared" si="26"/>
        <v>6.0952380952380736</v>
      </c>
      <c r="AJ169" s="198">
        <f t="shared" si="23"/>
        <v>1.9531249999995628E-3</v>
      </c>
      <c r="AL169" s="185" t="s">
        <v>466</v>
      </c>
      <c r="AM169" s="186">
        <v>37</v>
      </c>
      <c r="AN169" s="187">
        <v>82</v>
      </c>
      <c r="AO169" s="190">
        <v>385.35112781954888</v>
      </c>
      <c r="AP169" s="187">
        <v>148</v>
      </c>
      <c r="AQ169" s="187">
        <v>0</v>
      </c>
      <c r="AR169" s="189">
        <v>189</v>
      </c>
      <c r="AS169" s="196">
        <f t="shared" si="27"/>
        <v>6.5</v>
      </c>
      <c r="AT169" s="198">
        <f t="shared" si="24"/>
        <v>2.5641025641028554E-2</v>
      </c>
    </row>
    <row r="170" spans="1:46">
      <c r="A170">
        <v>410</v>
      </c>
      <c r="B170">
        <v>1</v>
      </c>
      <c r="C170" s="171">
        <v>0.148148148148148</v>
      </c>
      <c r="D170" s="171">
        <v>0.18918918918918901</v>
      </c>
      <c r="E170" s="172">
        <v>9207.3636363636306</v>
      </c>
      <c r="H170" s="185" t="s">
        <v>467</v>
      </c>
      <c r="I170" s="186">
        <v>16</v>
      </c>
      <c r="J170" s="187">
        <v>34</v>
      </c>
      <c r="K170" s="190">
        <v>10913420.100449819</v>
      </c>
      <c r="L170" s="187">
        <v>109</v>
      </c>
      <c r="M170" s="187">
        <v>114</v>
      </c>
      <c r="N170" s="189">
        <v>184</v>
      </c>
      <c r="O170" s="196">
        <f t="shared" si="20"/>
        <v>842369.97413952462</v>
      </c>
      <c r="P170" s="198">
        <f t="shared" si="21"/>
        <v>3.4726680428371361E-3</v>
      </c>
      <c r="R170" s="185" t="s">
        <v>467</v>
      </c>
      <c r="S170" s="186">
        <v>91</v>
      </c>
      <c r="T170" s="187">
        <v>128</v>
      </c>
      <c r="U170" s="190">
        <v>1043.2671250318308</v>
      </c>
      <c r="V170" s="187">
        <v>163</v>
      </c>
      <c r="W170" s="187">
        <v>0</v>
      </c>
      <c r="X170" s="189">
        <v>184</v>
      </c>
      <c r="Y170" s="196">
        <f t="shared" si="25"/>
        <v>11.533333333333303</v>
      </c>
      <c r="Z170" s="198">
        <f t="shared" si="22"/>
        <v>2.8901734104020034E-3</v>
      </c>
      <c r="AB170" s="185" t="s">
        <v>467</v>
      </c>
      <c r="AC170" s="186">
        <v>12</v>
      </c>
      <c r="AD170" s="187">
        <v>97</v>
      </c>
      <c r="AE170" s="190">
        <v>436.67380952380955</v>
      </c>
      <c r="AF170" s="187">
        <v>145</v>
      </c>
      <c r="AG170" s="187">
        <v>126</v>
      </c>
      <c r="AH170" s="189">
        <v>185</v>
      </c>
      <c r="AI170" s="196">
        <f t="shared" si="26"/>
        <v>6.1000000000000227</v>
      </c>
      <c r="AJ170" s="198">
        <f t="shared" si="23"/>
        <v>7.8064012490969444E-4</v>
      </c>
      <c r="AL170" s="185" t="s">
        <v>467</v>
      </c>
      <c r="AM170" s="186">
        <v>1</v>
      </c>
      <c r="AN170" s="187">
        <v>12</v>
      </c>
      <c r="AO170" s="190">
        <v>391.85467032967034</v>
      </c>
      <c r="AP170" s="187">
        <v>158</v>
      </c>
      <c r="AQ170" s="187">
        <v>124</v>
      </c>
      <c r="AR170" s="189">
        <v>186</v>
      </c>
      <c r="AS170" s="196">
        <f t="shared" si="27"/>
        <v>6.5035425101214628</v>
      </c>
      <c r="AT170" s="198">
        <f t="shared" si="24"/>
        <v>5.447046922426623E-4</v>
      </c>
    </row>
    <row r="171" spans="1:46">
      <c r="A171">
        <v>416</v>
      </c>
      <c r="B171">
        <v>1</v>
      </c>
      <c r="C171" s="171">
        <v>0.44444444444444398</v>
      </c>
      <c r="D171" s="171">
        <v>0.32432432432432401</v>
      </c>
      <c r="E171" s="172">
        <v>13727.791666666601</v>
      </c>
      <c r="H171" s="185" t="s">
        <v>468</v>
      </c>
      <c r="I171" s="186">
        <v>28</v>
      </c>
      <c r="J171" s="187">
        <v>89</v>
      </c>
      <c r="K171" s="190">
        <v>12158769.574262979</v>
      </c>
      <c r="L171" s="187">
        <v>0</v>
      </c>
      <c r="M171" s="187">
        <v>52</v>
      </c>
      <c r="N171" s="189">
        <v>185</v>
      </c>
      <c r="O171" s="196">
        <f t="shared" si="20"/>
        <v>1245349.4738131594</v>
      </c>
      <c r="P171" s="198">
        <f t="shared" si="21"/>
        <v>0.32358748138363452</v>
      </c>
      <c r="R171" s="185" t="s">
        <v>468</v>
      </c>
      <c r="S171" s="186">
        <v>8</v>
      </c>
      <c r="T171" s="187">
        <v>33</v>
      </c>
      <c r="U171" s="190">
        <v>1055.0647440794498</v>
      </c>
      <c r="V171" s="187">
        <v>149</v>
      </c>
      <c r="W171" s="187">
        <v>112</v>
      </c>
      <c r="X171" s="189">
        <v>170</v>
      </c>
      <c r="Y171" s="196">
        <f t="shared" si="25"/>
        <v>11.797619047619037</v>
      </c>
      <c r="Z171" s="198">
        <f t="shared" si="22"/>
        <v>2.2401614530778664E-2</v>
      </c>
      <c r="AB171" s="185" t="s">
        <v>468</v>
      </c>
      <c r="AC171" s="186">
        <v>10</v>
      </c>
      <c r="AD171" s="187">
        <v>133</v>
      </c>
      <c r="AE171" s="190">
        <v>442.92380952380955</v>
      </c>
      <c r="AF171" s="187">
        <v>132</v>
      </c>
      <c r="AG171" s="187">
        <v>56</v>
      </c>
      <c r="AH171" s="189">
        <v>190</v>
      </c>
      <c r="AI171" s="196">
        <f t="shared" si="26"/>
        <v>6.25</v>
      </c>
      <c r="AJ171" s="198">
        <f t="shared" si="23"/>
        <v>2.3999999999996361E-2</v>
      </c>
      <c r="AL171" s="185" t="s">
        <v>468</v>
      </c>
      <c r="AM171" s="186">
        <v>26</v>
      </c>
      <c r="AN171" s="187">
        <v>85</v>
      </c>
      <c r="AO171" s="190">
        <v>398.43800366300366</v>
      </c>
      <c r="AP171" s="187">
        <v>163</v>
      </c>
      <c r="AQ171" s="187">
        <v>0</v>
      </c>
      <c r="AR171" s="189">
        <v>189</v>
      </c>
      <c r="AS171" s="196">
        <f t="shared" si="27"/>
        <v>6.5833333333333144</v>
      </c>
      <c r="AT171" s="198">
        <f t="shared" si="24"/>
        <v>1.2120125044838254E-2</v>
      </c>
    </row>
    <row r="172" spans="1:46">
      <c r="A172">
        <v>417</v>
      </c>
      <c r="B172">
        <v>2</v>
      </c>
      <c r="C172" s="171">
        <v>0.66666666666666596</v>
      </c>
      <c r="D172" s="171">
        <v>0.45945945945945899</v>
      </c>
      <c r="E172" s="172">
        <v>11121</v>
      </c>
      <c r="H172" s="185" t="s">
        <v>469</v>
      </c>
      <c r="I172" s="186">
        <v>31</v>
      </c>
      <c r="J172" s="187">
        <v>58</v>
      </c>
      <c r="K172" s="190">
        <v>13583502.317599928</v>
      </c>
      <c r="L172" s="187">
        <v>154</v>
      </c>
      <c r="M172" s="187">
        <v>157</v>
      </c>
      <c r="N172" s="189">
        <v>184</v>
      </c>
      <c r="O172" s="196">
        <f t="shared" si="20"/>
        <v>1424732.7433369495</v>
      </c>
      <c r="P172" s="198">
        <f t="shared" si="21"/>
        <v>0.12590660975731216</v>
      </c>
      <c r="R172" s="185" t="s">
        <v>469</v>
      </c>
      <c r="S172" s="186">
        <v>9</v>
      </c>
      <c r="T172" s="187">
        <v>17</v>
      </c>
      <c r="U172" s="190">
        <v>1066.8980774127831</v>
      </c>
      <c r="V172" s="187">
        <v>109</v>
      </c>
      <c r="W172" s="187">
        <v>0</v>
      </c>
      <c r="X172" s="189">
        <v>175</v>
      </c>
      <c r="Y172" s="196">
        <f t="shared" si="25"/>
        <v>11.833333333333258</v>
      </c>
      <c r="Z172" s="198">
        <f t="shared" si="22"/>
        <v>3.0181086519059982E-3</v>
      </c>
      <c r="AB172" s="185" t="s">
        <v>469</v>
      </c>
      <c r="AC172" s="186">
        <v>9</v>
      </c>
      <c r="AD172" s="187">
        <v>69</v>
      </c>
      <c r="AE172" s="190">
        <v>449.20952380952383</v>
      </c>
      <c r="AF172" s="187">
        <v>141</v>
      </c>
      <c r="AG172" s="187">
        <v>139</v>
      </c>
      <c r="AH172" s="189">
        <v>186</v>
      </c>
      <c r="AI172" s="196">
        <f t="shared" si="26"/>
        <v>6.2857142857142776</v>
      </c>
      <c r="AJ172" s="198">
        <f t="shared" si="23"/>
        <v>5.6818181818168974E-3</v>
      </c>
      <c r="AL172" s="185" t="s">
        <v>469</v>
      </c>
      <c r="AM172" s="186">
        <v>39</v>
      </c>
      <c r="AN172" s="187">
        <v>45</v>
      </c>
      <c r="AO172" s="190">
        <v>405.19514652014652</v>
      </c>
      <c r="AP172" s="187">
        <v>87</v>
      </c>
      <c r="AQ172" s="187">
        <v>123</v>
      </c>
      <c r="AR172" s="189">
        <v>195</v>
      </c>
      <c r="AS172" s="196">
        <f t="shared" si="27"/>
        <v>6.7571428571428669</v>
      </c>
      <c r="AT172" s="198">
        <f t="shared" si="24"/>
        <v>2.5722339675832259E-2</v>
      </c>
    </row>
    <row r="173" spans="1:46">
      <c r="A173">
        <v>418</v>
      </c>
      <c r="B173">
        <v>2</v>
      </c>
      <c r="C173" s="171">
        <v>0.44444444444444398</v>
      </c>
      <c r="D173" s="171">
        <v>0.891891891891891</v>
      </c>
      <c r="E173" s="172">
        <v>19188.955555555502</v>
      </c>
      <c r="H173" s="185" t="s">
        <v>470</v>
      </c>
      <c r="I173" s="186">
        <v>2</v>
      </c>
      <c r="J173" s="187">
        <v>15</v>
      </c>
      <c r="K173" s="190">
        <v>15048254.003661143</v>
      </c>
      <c r="L173" s="187">
        <v>159</v>
      </c>
      <c r="M173" s="187">
        <v>144</v>
      </c>
      <c r="N173" s="189">
        <v>189</v>
      </c>
      <c r="O173" s="196">
        <f t="shared" si="20"/>
        <v>1464751.6860612147</v>
      </c>
      <c r="P173" s="198">
        <f t="shared" si="21"/>
        <v>2.7321315349960754E-2</v>
      </c>
      <c r="R173" s="185" t="s">
        <v>470</v>
      </c>
      <c r="S173" s="186">
        <v>42</v>
      </c>
      <c r="T173" s="187">
        <v>59</v>
      </c>
      <c r="U173" s="190">
        <v>1078.998077412783</v>
      </c>
      <c r="V173" s="187">
        <v>142</v>
      </c>
      <c r="W173" s="187">
        <v>129</v>
      </c>
      <c r="X173" s="189">
        <v>183</v>
      </c>
      <c r="Y173" s="196">
        <f t="shared" si="25"/>
        <v>12.099999999999909</v>
      </c>
      <c r="Z173" s="198">
        <f t="shared" si="22"/>
        <v>2.2038567493111859E-2</v>
      </c>
      <c r="AB173" s="185" t="s">
        <v>470</v>
      </c>
      <c r="AC173" s="186">
        <v>4</v>
      </c>
      <c r="AD173" s="187">
        <v>14</v>
      </c>
      <c r="AE173" s="190">
        <v>455.62619047619052</v>
      </c>
      <c r="AF173" s="187">
        <v>133</v>
      </c>
      <c r="AG173" s="187">
        <v>112</v>
      </c>
      <c r="AH173" s="189">
        <v>188</v>
      </c>
      <c r="AI173" s="196">
        <f t="shared" si="26"/>
        <v>6.4166666666666856</v>
      </c>
      <c r="AJ173" s="198">
        <f t="shared" si="23"/>
        <v>2.0408163265310281E-2</v>
      </c>
      <c r="AL173" s="185" t="s">
        <v>470</v>
      </c>
      <c r="AM173" s="186">
        <v>29</v>
      </c>
      <c r="AN173" s="187">
        <v>104</v>
      </c>
      <c r="AO173" s="190">
        <v>412.44514652014652</v>
      </c>
      <c r="AP173" s="187">
        <v>113</v>
      </c>
      <c r="AQ173" s="187">
        <v>146</v>
      </c>
      <c r="AR173" s="189">
        <v>191</v>
      </c>
      <c r="AS173" s="196">
        <f t="shared" si="27"/>
        <v>7.25</v>
      </c>
      <c r="AT173" s="198">
        <f t="shared" si="24"/>
        <v>6.798029556650112E-2</v>
      </c>
    </row>
    <row r="174" spans="1:46">
      <c r="A174">
        <v>419</v>
      </c>
      <c r="B174">
        <v>2</v>
      </c>
      <c r="C174" s="171">
        <v>0.51851851851851805</v>
      </c>
      <c r="D174" s="171">
        <v>0.43243243243243201</v>
      </c>
      <c r="E174" s="172">
        <v>16684.599999999999</v>
      </c>
      <c r="H174" s="185" t="s">
        <v>471</v>
      </c>
      <c r="I174" s="186">
        <v>39</v>
      </c>
      <c r="J174" s="187">
        <v>82</v>
      </c>
      <c r="K174" s="190">
        <v>16647064.11255501</v>
      </c>
      <c r="L174" s="187">
        <v>123</v>
      </c>
      <c r="M174" s="187">
        <v>130</v>
      </c>
      <c r="N174" s="189">
        <v>190</v>
      </c>
      <c r="O174" s="196">
        <f t="shared" si="20"/>
        <v>1598810.1088938676</v>
      </c>
      <c r="P174" s="198">
        <f t="shared" si="21"/>
        <v>8.3848871161692165E-2</v>
      </c>
      <c r="R174" s="185" t="s">
        <v>471</v>
      </c>
      <c r="S174" s="186">
        <v>8</v>
      </c>
      <c r="T174" s="187">
        <v>41</v>
      </c>
      <c r="U174" s="190">
        <v>1091.170155334861</v>
      </c>
      <c r="V174" s="187">
        <v>167</v>
      </c>
      <c r="W174" s="187">
        <v>121</v>
      </c>
      <c r="X174" s="189">
        <v>201</v>
      </c>
      <c r="Y174" s="196">
        <f t="shared" si="25"/>
        <v>12.17207792207796</v>
      </c>
      <c r="Z174" s="198">
        <f t="shared" si="22"/>
        <v>5.9215790877673426E-3</v>
      </c>
      <c r="AB174" s="185" t="s">
        <v>471</v>
      </c>
      <c r="AC174" s="186">
        <v>29</v>
      </c>
      <c r="AD174" s="187">
        <v>147</v>
      </c>
      <c r="AE174" s="190">
        <v>462.14841269841276</v>
      </c>
      <c r="AF174" s="187">
        <v>75</v>
      </c>
      <c r="AG174" s="187">
        <v>113</v>
      </c>
      <c r="AH174" s="189">
        <v>179</v>
      </c>
      <c r="AI174" s="196">
        <f t="shared" si="26"/>
        <v>6.5222222222222399</v>
      </c>
      <c r="AJ174" s="198">
        <f t="shared" si="23"/>
        <v>1.6183986371379661E-2</v>
      </c>
      <c r="AL174" s="185" t="s">
        <v>471</v>
      </c>
      <c r="AM174" s="186">
        <v>28</v>
      </c>
      <c r="AN174" s="187">
        <v>128</v>
      </c>
      <c r="AO174" s="190">
        <v>419.74514652014653</v>
      </c>
      <c r="AP174" s="187">
        <v>159</v>
      </c>
      <c r="AQ174" s="187">
        <v>0</v>
      </c>
      <c r="AR174" s="189">
        <v>179</v>
      </c>
      <c r="AS174" s="196">
        <f t="shared" si="27"/>
        <v>7.3000000000000114</v>
      </c>
      <c r="AT174" s="198">
        <f t="shared" si="24"/>
        <v>6.8493150684946977E-3</v>
      </c>
    </row>
    <row r="175" spans="1:46">
      <c r="A175">
        <v>420</v>
      </c>
      <c r="B175">
        <v>1</v>
      </c>
      <c r="C175" s="171">
        <v>0.37037037037037002</v>
      </c>
      <c r="D175" s="171">
        <v>0.162162162162162</v>
      </c>
      <c r="E175" s="172">
        <v>10121.0625</v>
      </c>
      <c r="H175" s="185" t="s">
        <v>472</v>
      </c>
      <c r="I175" s="186">
        <v>21</v>
      </c>
      <c r="J175" s="187">
        <v>40</v>
      </c>
      <c r="K175" s="190">
        <v>18303287.134722866</v>
      </c>
      <c r="L175" s="187">
        <v>148</v>
      </c>
      <c r="M175" s="187">
        <v>151</v>
      </c>
      <c r="N175" s="189">
        <v>187</v>
      </c>
      <c r="O175" s="196">
        <f t="shared" si="20"/>
        <v>1656223.0221678559</v>
      </c>
      <c r="P175" s="198">
        <f t="shared" si="21"/>
        <v>3.466496510768196E-2</v>
      </c>
      <c r="R175" s="185" t="s">
        <v>472</v>
      </c>
      <c r="S175" s="186">
        <v>85</v>
      </c>
      <c r="T175" s="187">
        <v>104</v>
      </c>
      <c r="U175" s="190">
        <v>1103.4701553348609</v>
      </c>
      <c r="V175" s="187">
        <v>128</v>
      </c>
      <c r="W175" s="187">
        <v>0</v>
      </c>
      <c r="X175" s="189">
        <v>181</v>
      </c>
      <c r="Y175" s="196">
        <f t="shared" si="25"/>
        <v>12.299999999999955</v>
      </c>
      <c r="Z175" s="198">
        <f t="shared" si="22"/>
        <v>1.0400168936747523E-2</v>
      </c>
      <c r="AB175" s="185" t="s">
        <v>472</v>
      </c>
      <c r="AC175" s="186">
        <v>20</v>
      </c>
      <c r="AD175" s="187">
        <v>89</v>
      </c>
      <c r="AE175" s="190">
        <v>468.89841269841276</v>
      </c>
      <c r="AF175" s="187">
        <v>127</v>
      </c>
      <c r="AG175" s="187">
        <v>59</v>
      </c>
      <c r="AH175" s="189">
        <v>190</v>
      </c>
      <c r="AI175" s="196">
        <f t="shared" si="26"/>
        <v>6.75</v>
      </c>
      <c r="AJ175" s="198">
        <f t="shared" si="23"/>
        <v>3.374485596707557E-2</v>
      </c>
      <c r="AL175" s="185" t="s">
        <v>472</v>
      </c>
      <c r="AM175" s="186">
        <v>75</v>
      </c>
      <c r="AN175" s="187">
        <v>144</v>
      </c>
      <c r="AO175" s="190">
        <v>427.24514652014653</v>
      </c>
      <c r="AP175" s="187">
        <v>127</v>
      </c>
      <c r="AQ175" s="187">
        <v>145</v>
      </c>
      <c r="AR175" s="189">
        <v>192</v>
      </c>
      <c r="AS175" s="196">
        <f t="shared" si="27"/>
        <v>7.5</v>
      </c>
      <c r="AT175" s="198">
        <f t="shared" si="24"/>
        <v>2.6666666666665152E-2</v>
      </c>
    </row>
    <row r="176" spans="1:46">
      <c r="A176">
        <v>421</v>
      </c>
      <c r="B176">
        <v>1</v>
      </c>
      <c r="C176" s="171">
        <v>0.66666666666666596</v>
      </c>
      <c r="D176" s="171">
        <v>0.24324324324324301</v>
      </c>
      <c r="E176" s="172">
        <v>15709.6296296296</v>
      </c>
      <c r="H176" s="185" t="s">
        <v>473</v>
      </c>
      <c r="I176" s="186">
        <v>7</v>
      </c>
      <c r="J176" s="187">
        <v>119</v>
      </c>
      <c r="K176" s="190">
        <v>20264043.914567545</v>
      </c>
      <c r="L176" s="187">
        <v>143</v>
      </c>
      <c r="M176" s="187">
        <v>140</v>
      </c>
      <c r="N176" s="189">
        <v>181</v>
      </c>
      <c r="O176" s="196">
        <f t="shared" si="20"/>
        <v>1960756.7798446789</v>
      </c>
      <c r="P176" s="198">
        <f t="shared" si="21"/>
        <v>0.15531439738331373</v>
      </c>
      <c r="R176" s="185" t="s">
        <v>473</v>
      </c>
      <c r="S176" s="186">
        <v>12</v>
      </c>
      <c r="T176" s="187">
        <v>26</v>
      </c>
      <c r="U176" s="190">
        <v>1116.1685680332737</v>
      </c>
      <c r="V176" s="187">
        <v>104</v>
      </c>
      <c r="W176" s="187">
        <v>146</v>
      </c>
      <c r="X176" s="189">
        <v>190</v>
      </c>
      <c r="Y176" s="196">
        <f t="shared" si="25"/>
        <v>12.698412698412767</v>
      </c>
      <c r="Z176" s="198">
        <f t="shared" si="22"/>
        <v>3.1375000000008813E-2</v>
      </c>
      <c r="AB176" s="185" t="s">
        <v>473</v>
      </c>
      <c r="AC176" s="186">
        <v>16</v>
      </c>
      <c r="AD176" s="187">
        <v>18</v>
      </c>
      <c r="AE176" s="190">
        <v>475.64841269841276</v>
      </c>
      <c r="AF176" s="187">
        <v>164</v>
      </c>
      <c r="AG176" s="187">
        <v>150</v>
      </c>
      <c r="AH176" s="189">
        <v>183</v>
      </c>
      <c r="AI176" s="196">
        <f t="shared" si="26"/>
        <v>6.75</v>
      </c>
      <c r="AJ176" s="198">
        <f t="shared" si="23"/>
        <v>0</v>
      </c>
      <c r="AL176" s="185" t="s">
        <v>473</v>
      </c>
      <c r="AM176" s="186">
        <v>6</v>
      </c>
      <c r="AN176" s="187">
        <v>136</v>
      </c>
      <c r="AO176" s="190">
        <v>434.74514652014653</v>
      </c>
      <c r="AP176" s="187">
        <v>0</v>
      </c>
      <c r="AQ176" s="187">
        <v>0</v>
      </c>
      <c r="AR176" s="189">
        <v>188</v>
      </c>
      <c r="AS176" s="196">
        <f t="shared" si="27"/>
        <v>7.5</v>
      </c>
      <c r="AT176" s="198">
        <f t="shared" si="24"/>
        <v>0</v>
      </c>
    </row>
    <row r="177" spans="1:46">
      <c r="A177">
        <v>423</v>
      </c>
      <c r="B177">
        <v>2</v>
      </c>
      <c r="C177" s="171">
        <v>0.48148148148148101</v>
      </c>
      <c r="D177" s="171">
        <v>0.48648648648648601</v>
      </c>
      <c r="E177" s="172">
        <v>9625.7419354838694</v>
      </c>
      <c r="H177" s="185" t="s">
        <v>474</v>
      </c>
      <c r="I177" s="186">
        <v>1</v>
      </c>
      <c r="J177" s="187">
        <v>25</v>
      </c>
      <c r="K177" s="190">
        <v>22280856.467482705</v>
      </c>
      <c r="L177" s="187">
        <v>153</v>
      </c>
      <c r="M177" s="187">
        <v>152</v>
      </c>
      <c r="N177" s="189">
        <v>192</v>
      </c>
      <c r="O177" s="196">
        <f t="shared" si="20"/>
        <v>2016812.5529151596</v>
      </c>
      <c r="P177" s="198">
        <f t="shared" si="21"/>
        <v>2.7794240465955068E-2</v>
      </c>
      <c r="R177" s="185" t="s">
        <v>474</v>
      </c>
      <c r="S177" s="186">
        <v>2</v>
      </c>
      <c r="T177" s="187">
        <v>10</v>
      </c>
      <c r="U177" s="190">
        <v>1129.1101264748322</v>
      </c>
      <c r="V177" s="187">
        <v>160</v>
      </c>
      <c r="W177" s="187">
        <v>92</v>
      </c>
      <c r="X177" s="189">
        <v>194</v>
      </c>
      <c r="Y177" s="196">
        <f t="shared" si="25"/>
        <v>12.941558441558527</v>
      </c>
      <c r="Z177" s="198">
        <f t="shared" si="22"/>
        <v>1.8787980152758066E-2</v>
      </c>
      <c r="AB177" s="185" t="s">
        <v>474</v>
      </c>
      <c r="AC177" s="186">
        <v>23</v>
      </c>
      <c r="AD177" s="187">
        <v>54</v>
      </c>
      <c r="AE177" s="190">
        <v>482.48174603174607</v>
      </c>
      <c r="AF177" s="187">
        <v>148</v>
      </c>
      <c r="AG177" s="187">
        <v>128</v>
      </c>
      <c r="AH177" s="189">
        <v>182</v>
      </c>
      <c r="AI177" s="196">
        <f t="shared" si="26"/>
        <v>6.8333333333333144</v>
      </c>
      <c r="AJ177" s="198">
        <f t="shared" si="23"/>
        <v>1.2195121951216773E-2</v>
      </c>
      <c r="AL177" s="185" t="s">
        <v>474</v>
      </c>
      <c r="AM177" s="186">
        <v>2</v>
      </c>
      <c r="AN177" s="187">
        <v>10</v>
      </c>
      <c r="AO177" s="190">
        <v>442.43463927376973</v>
      </c>
      <c r="AP177" s="187">
        <v>150</v>
      </c>
      <c r="AQ177" s="187">
        <v>162</v>
      </c>
      <c r="AR177" s="189">
        <v>186</v>
      </c>
      <c r="AS177" s="196">
        <f t="shared" si="27"/>
        <v>7.689492753623199</v>
      </c>
      <c r="AT177" s="198">
        <f t="shared" si="24"/>
        <v>2.4643075908214126E-2</v>
      </c>
    </row>
    <row r="178" spans="1:46">
      <c r="A178">
        <v>424</v>
      </c>
      <c r="B178">
        <v>1</v>
      </c>
      <c r="C178" s="171">
        <v>0.48148148148148101</v>
      </c>
      <c r="D178" s="171">
        <v>0.18918918918918901</v>
      </c>
      <c r="E178" s="172">
        <v>12335.3</v>
      </c>
      <c r="H178" s="185" t="s">
        <v>475</v>
      </c>
      <c r="I178" s="186">
        <v>51</v>
      </c>
      <c r="J178" s="187">
        <v>203</v>
      </c>
      <c r="K178" s="190">
        <v>24306226.494425487</v>
      </c>
      <c r="L178" s="187">
        <v>0</v>
      </c>
      <c r="M178" s="187">
        <v>0</v>
      </c>
      <c r="N178" s="189">
        <v>190</v>
      </c>
      <c r="O178" s="196">
        <f t="shared" si="20"/>
        <v>2025370.0269427821</v>
      </c>
      <c r="P178" s="198">
        <f t="shared" si="21"/>
        <v>4.225141042765241E-3</v>
      </c>
      <c r="R178" s="185" t="s">
        <v>475</v>
      </c>
      <c r="S178" s="186">
        <v>37</v>
      </c>
      <c r="T178" s="187">
        <v>136</v>
      </c>
      <c r="U178" s="190">
        <v>1142.1101264748322</v>
      </c>
      <c r="V178" s="187">
        <v>137</v>
      </c>
      <c r="W178" s="187">
        <v>0</v>
      </c>
      <c r="X178" s="189">
        <v>189</v>
      </c>
      <c r="Y178" s="196">
        <f t="shared" si="25"/>
        <v>13</v>
      </c>
      <c r="Z178" s="198">
        <f t="shared" si="22"/>
        <v>4.4955044954979083E-3</v>
      </c>
      <c r="AB178" s="185" t="s">
        <v>475</v>
      </c>
      <c r="AC178" s="186">
        <v>6</v>
      </c>
      <c r="AD178" s="187">
        <v>61</v>
      </c>
      <c r="AE178" s="190">
        <v>489.53288239538244</v>
      </c>
      <c r="AF178" s="187">
        <v>159</v>
      </c>
      <c r="AG178" s="187">
        <v>138</v>
      </c>
      <c r="AH178" s="189">
        <v>184</v>
      </c>
      <c r="AI178" s="196">
        <f t="shared" si="26"/>
        <v>7.051136363636374</v>
      </c>
      <c r="AJ178" s="198">
        <f t="shared" si="23"/>
        <v>3.0889067955953611E-2</v>
      </c>
      <c r="AL178" s="185" t="s">
        <v>475</v>
      </c>
      <c r="AM178" s="186">
        <v>59</v>
      </c>
      <c r="AN178" s="187">
        <v>72</v>
      </c>
      <c r="AO178" s="190">
        <v>450.18463927376973</v>
      </c>
      <c r="AP178" s="187">
        <v>156</v>
      </c>
      <c r="AQ178" s="187">
        <v>112</v>
      </c>
      <c r="AR178" s="189">
        <v>197</v>
      </c>
      <c r="AS178" s="196">
        <f t="shared" si="27"/>
        <v>7.75</v>
      </c>
      <c r="AT178" s="198">
        <f t="shared" si="24"/>
        <v>7.8073866292646512E-3</v>
      </c>
    </row>
    <row r="179" spans="1:46">
      <c r="A179">
        <v>426</v>
      </c>
      <c r="B179">
        <v>1</v>
      </c>
      <c r="C179" s="171">
        <v>0.407407407407407</v>
      </c>
      <c r="D179" s="171">
        <v>0</v>
      </c>
      <c r="E179" s="172">
        <v>16329.1818181818</v>
      </c>
      <c r="H179" s="185" t="s">
        <v>476</v>
      </c>
      <c r="I179" s="186">
        <v>3</v>
      </c>
      <c r="J179" s="187">
        <v>143</v>
      </c>
      <c r="K179" s="190">
        <v>26712726.94291915</v>
      </c>
      <c r="L179" s="187">
        <v>158</v>
      </c>
      <c r="M179" s="187">
        <v>121</v>
      </c>
      <c r="N179" s="189">
        <v>188</v>
      </c>
      <c r="O179" s="196">
        <f t="shared" si="20"/>
        <v>2406500.4484936632</v>
      </c>
      <c r="P179" s="198">
        <f t="shared" si="21"/>
        <v>0.1583753793976842</v>
      </c>
      <c r="R179" s="185" t="s">
        <v>476</v>
      </c>
      <c r="S179" s="186">
        <v>9</v>
      </c>
      <c r="T179" s="187">
        <v>69</v>
      </c>
      <c r="U179" s="190">
        <v>1155.8839359986418</v>
      </c>
      <c r="V179" s="187">
        <v>168</v>
      </c>
      <c r="W179" s="187">
        <v>154</v>
      </c>
      <c r="X179" s="189">
        <v>185</v>
      </c>
      <c r="Y179" s="196">
        <f t="shared" si="25"/>
        <v>13.773809523809632</v>
      </c>
      <c r="Z179" s="198">
        <f t="shared" si="22"/>
        <v>5.6179775280906293E-2</v>
      </c>
      <c r="AB179" s="185" t="s">
        <v>476</v>
      </c>
      <c r="AC179" s="186">
        <v>5</v>
      </c>
      <c r="AD179" s="187">
        <v>36</v>
      </c>
      <c r="AE179" s="190">
        <v>496.64121572871579</v>
      </c>
      <c r="AF179" s="187">
        <v>130</v>
      </c>
      <c r="AG179" s="187">
        <v>114</v>
      </c>
      <c r="AH179" s="189">
        <v>183</v>
      </c>
      <c r="AI179" s="196">
        <f t="shared" si="26"/>
        <v>7.1083333333333485</v>
      </c>
      <c r="AJ179" s="198">
        <f t="shared" si="23"/>
        <v>8.0464670148146875E-3</v>
      </c>
      <c r="AL179" s="185" t="s">
        <v>476</v>
      </c>
      <c r="AM179" s="186">
        <v>17</v>
      </c>
      <c r="AN179" s="187">
        <v>138</v>
      </c>
      <c r="AO179" s="190">
        <v>458.00606784519829</v>
      </c>
      <c r="AP179" s="187">
        <v>157</v>
      </c>
      <c r="AQ179" s="187">
        <v>144</v>
      </c>
      <c r="AR179" s="189">
        <v>194</v>
      </c>
      <c r="AS179" s="196">
        <f t="shared" si="27"/>
        <v>7.8214285714285552</v>
      </c>
      <c r="AT179" s="198">
        <f t="shared" si="24"/>
        <v>9.132420091322143E-3</v>
      </c>
    </row>
    <row r="180" spans="1:46">
      <c r="A180">
        <v>429</v>
      </c>
      <c r="B180">
        <v>1</v>
      </c>
      <c r="C180" s="171">
        <v>0.33333333333333298</v>
      </c>
      <c r="D180" s="171">
        <v>0.108108108108108</v>
      </c>
      <c r="E180" s="172">
        <v>8498.4615384615299</v>
      </c>
      <c r="H180" s="185" t="s">
        <v>477</v>
      </c>
      <c r="I180" s="186">
        <v>19</v>
      </c>
      <c r="J180" s="187">
        <v>69</v>
      </c>
      <c r="K180" s="190">
        <v>29241795.202299044</v>
      </c>
      <c r="L180" s="187">
        <v>165</v>
      </c>
      <c r="M180" s="187">
        <v>141</v>
      </c>
      <c r="N180" s="189">
        <v>187</v>
      </c>
      <c r="O180" s="196">
        <f t="shared" si="20"/>
        <v>2529068.2593798935</v>
      </c>
      <c r="P180" s="198">
        <f t="shared" si="21"/>
        <v>4.8463623087928405E-2</v>
      </c>
      <c r="R180" s="185" t="s">
        <v>477</v>
      </c>
      <c r="S180" s="186">
        <v>5</v>
      </c>
      <c r="T180" s="187">
        <v>16</v>
      </c>
      <c r="U180" s="190">
        <v>1169.7457007045241</v>
      </c>
      <c r="V180" s="187">
        <v>152</v>
      </c>
      <c r="W180" s="187">
        <v>147</v>
      </c>
      <c r="X180" s="189">
        <v>197</v>
      </c>
      <c r="Y180" s="196">
        <f t="shared" si="25"/>
        <v>13.861764705882251</v>
      </c>
      <c r="Z180" s="198">
        <f t="shared" si="22"/>
        <v>6.3451648429218655E-3</v>
      </c>
      <c r="AB180" s="185" t="s">
        <v>477</v>
      </c>
      <c r="AC180" s="186">
        <v>37</v>
      </c>
      <c r="AD180" s="187">
        <v>68</v>
      </c>
      <c r="AE180" s="190">
        <v>503.89121572871579</v>
      </c>
      <c r="AF180" s="187">
        <v>131</v>
      </c>
      <c r="AG180" s="187">
        <v>105</v>
      </c>
      <c r="AH180" s="189">
        <v>192</v>
      </c>
      <c r="AI180" s="196">
        <f t="shared" si="26"/>
        <v>7.25</v>
      </c>
      <c r="AJ180" s="198">
        <f t="shared" si="23"/>
        <v>1.9540229885055379E-2</v>
      </c>
      <c r="AL180" s="185" t="s">
        <v>477</v>
      </c>
      <c r="AM180" s="186">
        <v>3</v>
      </c>
      <c r="AN180" s="187">
        <v>189</v>
      </c>
      <c r="AO180" s="190">
        <v>466.07749641662684</v>
      </c>
      <c r="AP180" s="187">
        <v>107</v>
      </c>
      <c r="AQ180" s="187">
        <v>0</v>
      </c>
      <c r="AR180" s="189">
        <v>180</v>
      </c>
      <c r="AS180" s="196">
        <f t="shared" si="27"/>
        <v>8.0714285714285552</v>
      </c>
      <c r="AT180" s="198">
        <f t="shared" si="24"/>
        <v>3.097345132743369E-2</v>
      </c>
    </row>
    <row r="181" spans="1:46">
      <c r="A181">
        <v>431</v>
      </c>
      <c r="B181">
        <v>1</v>
      </c>
      <c r="C181" s="171">
        <v>0.51851851851851805</v>
      </c>
      <c r="D181" s="171">
        <v>0.21621621621621601</v>
      </c>
      <c r="E181" s="172">
        <v>13645.8181818181</v>
      </c>
      <c r="H181" s="185" t="s">
        <v>478</v>
      </c>
      <c r="I181" s="186">
        <v>4</v>
      </c>
      <c r="J181" s="187">
        <v>13</v>
      </c>
      <c r="K181" s="190">
        <v>32127332.171713203</v>
      </c>
      <c r="L181" s="187">
        <v>156</v>
      </c>
      <c r="M181" s="187">
        <v>161</v>
      </c>
      <c r="N181" s="189">
        <v>195</v>
      </c>
      <c r="O181" s="196">
        <f t="shared" si="20"/>
        <v>2885536.9694141597</v>
      </c>
      <c r="P181" s="198">
        <f t="shared" si="21"/>
        <v>0.12353635174760512</v>
      </c>
      <c r="R181" s="185" t="s">
        <v>478</v>
      </c>
      <c r="S181" s="186">
        <v>4</v>
      </c>
      <c r="T181" s="187">
        <v>14</v>
      </c>
      <c r="U181" s="190">
        <v>1183.6623673711908</v>
      </c>
      <c r="V181" s="187">
        <v>151</v>
      </c>
      <c r="W181" s="187">
        <v>158</v>
      </c>
      <c r="X181" s="189">
        <v>198</v>
      </c>
      <c r="Y181" s="196">
        <f t="shared" si="25"/>
        <v>13.916666666666742</v>
      </c>
      <c r="Z181" s="198">
        <f t="shared" si="22"/>
        <v>3.9450510743346727E-3</v>
      </c>
      <c r="AB181" s="185" t="s">
        <v>478</v>
      </c>
      <c r="AC181" s="186">
        <v>13</v>
      </c>
      <c r="AD181" s="187">
        <v>85</v>
      </c>
      <c r="AE181" s="190">
        <v>511.18645382395391</v>
      </c>
      <c r="AF181" s="187">
        <v>134</v>
      </c>
      <c r="AG181" s="187">
        <v>152</v>
      </c>
      <c r="AH181" s="189">
        <v>196</v>
      </c>
      <c r="AI181" s="196">
        <f t="shared" si="26"/>
        <v>7.2952380952381191</v>
      </c>
      <c r="AJ181" s="198">
        <f t="shared" si="23"/>
        <v>6.2010443864262211E-3</v>
      </c>
      <c r="AL181" s="185" t="s">
        <v>478</v>
      </c>
      <c r="AM181" s="186">
        <v>15</v>
      </c>
      <c r="AN181" s="187">
        <v>100</v>
      </c>
      <c r="AO181" s="190">
        <v>474.1489249880554</v>
      </c>
      <c r="AP181" s="187">
        <v>105</v>
      </c>
      <c r="AQ181" s="187">
        <v>100</v>
      </c>
      <c r="AR181" s="189">
        <v>182</v>
      </c>
      <c r="AS181" s="196">
        <f t="shared" si="27"/>
        <v>8.0714285714285552</v>
      </c>
      <c r="AT181" s="198">
        <f t="shared" si="24"/>
        <v>0</v>
      </c>
    </row>
    <row r="182" spans="1:46">
      <c r="A182">
        <v>432</v>
      </c>
      <c r="B182">
        <v>2</v>
      </c>
      <c r="C182" s="171">
        <v>0.33333333333333298</v>
      </c>
      <c r="D182" s="171">
        <v>0.72972972972972905</v>
      </c>
      <c r="E182" s="172">
        <v>12121.8611111111</v>
      </c>
      <c r="H182" s="185" t="s">
        <v>479</v>
      </c>
      <c r="I182" s="186">
        <v>18</v>
      </c>
      <c r="J182" s="187">
        <v>88</v>
      </c>
      <c r="K182" s="190">
        <v>35309677.548231013</v>
      </c>
      <c r="L182" s="187">
        <v>126</v>
      </c>
      <c r="M182" s="187">
        <v>160</v>
      </c>
      <c r="N182" s="189">
        <v>192</v>
      </c>
      <c r="O182" s="196">
        <f t="shared" si="20"/>
        <v>3182345.3765178099</v>
      </c>
      <c r="P182" s="198">
        <f t="shared" si="21"/>
        <v>9.326718881418973E-2</v>
      </c>
      <c r="R182" s="185" t="s">
        <v>479</v>
      </c>
      <c r="S182" s="186">
        <v>1</v>
      </c>
      <c r="T182" s="187">
        <v>23</v>
      </c>
      <c r="U182" s="190">
        <v>1197.6840684840683</v>
      </c>
      <c r="V182" s="187">
        <v>157</v>
      </c>
      <c r="W182" s="187">
        <v>164</v>
      </c>
      <c r="X182" s="189">
        <v>186</v>
      </c>
      <c r="Y182" s="196">
        <f t="shared" si="25"/>
        <v>14.021701112877508</v>
      </c>
      <c r="Z182" s="198">
        <f t="shared" si="22"/>
        <v>7.4908490321693201E-3</v>
      </c>
      <c r="AB182" s="185" t="s">
        <v>479</v>
      </c>
      <c r="AC182" s="186">
        <v>2</v>
      </c>
      <c r="AD182" s="187">
        <v>17</v>
      </c>
      <c r="AE182" s="190">
        <v>518.50867604617611</v>
      </c>
      <c r="AF182" s="187">
        <v>162</v>
      </c>
      <c r="AG182" s="187">
        <v>146</v>
      </c>
      <c r="AH182" s="189">
        <v>189</v>
      </c>
      <c r="AI182" s="196">
        <f t="shared" si="26"/>
        <v>7.3222222222221944</v>
      </c>
      <c r="AJ182" s="198">
        <f t="shared" si="23"/>
        <v>3.6852373726354976E-3</v>
      </c>
      <c r="AL182" s="185" t="s">
        <v>479</v>
      </c>
      <c r="AM182" s="186">
        <v>32</v>
      </c>
      <c r="AN182" s="187">
        <v>92</v>
      </c>
      <c r="AO182" s="190">
        <v>482.3989249880554</v>
      </c>
      <c r="AP182" s="187">
        <v>147</v>
      </c>
      <c r="AQ182" s="187">
        <v>132</v>
      </c>
      <c r="AR182" s="189">
        <v>183</v>
      </c>
      <c r="AS182" s="196">
        <f t="shared" si="27"/>
        <v>8.25</v>
      </c>
      <c r="AT182" s="198">
        <f t="shared" si="24"/>
        <v>2.1645021645023615E-2</v>
      </c>
    </row>
    <row r="183" spans="1:46">
      <c r="A183">
        <v>433</v>
      </c>
      <c r="B183">
        <v>1</v>
      </c>
      <c r="C183" s="171">
        <v>0.37037037037037002</v>
      </c>
      <c r="D183" s="171">
        <v>0</v>
      </c>
      <c r="E183" s="172">
        <v>19510</v>
      </c>
      <c r="H183" s="185" t="s">
        <v>480</v>
      </c>
      <c r="I183" s="186">
        <v>5</v>
      </c>
      <c r="J183" s="187">
        <v>11</v>
      </c>
      <c r="K183" s="190">
        <v>38710452.99606242</v>
      </c>
      <c r="L183" s="187">
        <v>0</v>
      </c>
      <c r="M183" s="187">
        <v>146</v>
      </c>
      <c r="N183" s="189">
        <v>191</v>
      </c>
      <c r="O183" s="196">
        <f t="shared" si="20"/>
        <v>3400775.4478314072</v>
      </c>
      <c r="P183" s="198">
        <f t="shared" si="21"/>
        <v>6.4229489616224114E-2</v>
      </c>
      <c r="R183" s="185" t="s">
        <v>480</v>
      </c>
      <c r="S183" s="186">
        <v>75</v>
      </c>
      <c r="T183" s="187">
        <v>92</v>
      </c>
      <c r="U183" s="190">
        <v>1211.9340684840683</v>
      </c>
      <c r="V183" s="187">
        <v>150</v>
      </c>
      <c r="W183" s="187">
        <v>134</v>
      </c>
      <c r="X183" s="189">
        <v>182</v>
      </c>
      <c r="Y183" s="196">
        <f t="shared" si="25"/>
        <v>14.25</v>
      </c>
      <c r="Z183" s="198">
        <f t="shared" si="22"/>
        <v>1.6020974534911688E-2</v>
      </c>
      <c r="AB183" s="185" t="s">
        <v>480</v>
      </c>
      <c r="AC183" s="186">
        <v>7</v>
      </c>
      <c r="AD183" s="187">
        <v>29</v>
      </c>
      <c r="AE183" s="190">
        <v>525.90073953823958</v>
      </c>
      <c r="AF183" s="187">
        <v>156</v>
      </c>
      <c r="AG183" s="187">
        <v>170</v>
      </c>
      <c r="AH183" s="189">
        <v>191</v>
      </c>
      <c r="AI183" s="196">
        <f t="shared" si="26"/>
        <v>7.3920634920634711</v>
      </c>
      <c r="AJ183" s="198">
        <f t="shared" si="23"/>
        <v>9.4481425810617227E-3</v>
      </c>
      <c r="AL183" s="185" t="s">
        <v>480</v>
      </c>
      <c r="AM183" s="186">
        <v>28</v>
      </c>
      <c r="AN183" s="187">
        <v>142</v>
      </c>
      <c r="AO183" s="190">
        <v>490.8989249880554</v>
      </c>
      <c r="AP183" s="187">
        <v>170</v>
      </c>
      <c r="AQ183" s="187">
        <v>115</v>
      </c>
      <c r="AR183" s="189">
        <v>190</v>
      </c>
      <c r="AS183" s="196">
        <f t="shared" si="27"/>
        <v>8.5</v>
      </c>
      <c r="AT183" s="198">
        <f t="shared" si="24"/>
        <v>2.9411764705882353E-2</v>
      </c>
    </row>
    <row r="184" spans="1:46">
      <c r="A184">
        <v>435</v>
      </c>
      <c r="B184">
        <v>2</v>
      </c>
      <c r="C184" s="171">
        <v>0.55555555555555503</v>
      </c>
      <c r="D184" s="171">
        <v>0.40540540540540498</v>
      </c>
      <c r="E184" s="172">
        <v>41257.5</v>
      </c>
      <c r="H184" s="185" t="s">
        <v>481</v>
      </c>
      <c r="I184" s="186">
        <v>9</v>
      </c>
      <c r="J184" s="187">
        <v>33</v>
      </c>
      <c r="K184" s="190">
        <v>42252254.00992544</v>
      </c>
      <c r="L184" s="187">
        <v>139</v>
      </c>
      <c r="M184" s="187">
        <v>162</v>
      </c>
      <c r="N184" s="189">
        <v>188</v>
      </c>
      <c r="O184" s="196">
        <f t="shared" si="20"/>
        <v>3541801.0138630196</v>
      </c>
      <c r="P184" s="198">
        <f t="shared" si="21"/>
        <v>3.981747294091962E-2</v>
      </c>
      <c r="R184" s="185" t="s">
        <v>481</v>
      </c>
      <c r="S184" s="186">
        <v>3</v>
      </c>
      <c r="T184" s="187">
        <v>56</v>
      </c>
      <c r="U184" s="190">
        <v>1226.2674018174016</v>
      </c>
      <c r="V184" s="187">
        <v>103</v>
      </c>
      <c r="W184" s="187">
        <v>165</v>
      </c>
      <c r="X184" s="189">
        <v>184</v>
      </c>
      <c r="Y184" s="196">
        <f t="shared" si="25"/>
        <v>14.333333333333258</v>
      </c>
      <c r="Z184" s="198">
        <f t="shared" si="22"/>
        <v>5.8139534883668359E-3</v>
      </c>
      <c r="AB184" s="185" t="s">
        <v>481</v>
      </c>
      <c r="AC184" s="186">
        <v>8</v>
      </c>
      <c r="AD184" s="187">
        <v>48</v>
      </c>
      <c r="AE184" s="190">
        <v>533.82931096681102</v>
      </c>
      <c r="AF184" s="187">
        <v>122</v>
      </c>
      <c r="AG184" s="187">
        <v>158</v>
      </c>
      <c r="AH184" s="189">
        <v>192</v>
      </c>
      <c r="AI184" s="196">
        <f t="shared" si="26"/>
        <v>7.9285714285714448</v>
      </c>
      <c r="AJ184" s="198">
        <f t="shared" si="23"/>
        <v>6.7667667667672224E-2</v>
      </c>
      <c r="AL184" s="185" t="s">
        <v>481</v>
      </c>
      <c r="AM184" s="186">
        <v>3</v>
      </c>
      <c r="AN184" s="187">
        <v>42</v>
      </c>
      <c r="AO184" s="190">
        <v>499.89159898072938</v>
      </c>
      <c r="AP184" s="187">
        <v>176</v>
      </c>
      <c r="AQ184" s="187">
        <v>161</v>
      </c>
      <c r="AR184" s="189">
        <v>190</v>
      </c>
      <c r="AS184" s="196">
        <f t="shared" si="27"/>
        <v>8.9926739926739856</v>
      </c>
      <c r="AT184" s="198">
        <f t="shared" si="24"/>
        <v>5.478615071283021E-2</v>
      </c>
    </row>
    <row r="185" spans="1:46">
      <c r="A185">
        <v>437</v>
      </c>
      <c r="B185">
        <v>2</v>
      </c>
      <c r="C185" s="171">
        <v>0.74074074074074003</v>
      </c>
      <c r="D185" s="171">
        <v>0.83783783783783705</v>
      </c>
      <c r="E185" s="172">
        <v>20181.647058823499</v>
      </c>
      <c r="H185" s="185" t="s">
        <v>482</v>
      </c>
      <c r="I185" s="186">
        <v>7</v>
      </c>
      <c r="J185" s="187">
        <v>106</v>
      </c>
      <c r="K185" s="190">
        <v>45798359.946614616</v>
      </c>
      <c r="L185" s="187">
        <v>172</v>
      </c>
      <c r="M185" s="187">
        <v>155</v>
      </c>
      <c r="N185" s="189">
        <v>193</v>
      </c>
      <c r="O185" s="196">
        <f t="shared" si="20"/>
        <v>3546105.9366891757</v>
      </c>
      <c r="P185" s="198">
        <f t="shared" si="21"/>
        <v>1.2139859617886415E-3</v>
      </c>
      <c r="R185" s="185" t="s">
        <v>482</v>
      </c>
      <c r="S185" s="186">
        <v>85</v>
      </c>
      <c r="T185" s="187">
        <v>156</v>
      </c>
      <c r="U185" s="190">
        <v>1240.6816875316874</v>
      </c>
      <c r="V185" s="187">
        <v>171</v>
      </c>
      <c r="W185" s="187">
        <v>122</v>
      </c>
      <c r="X185" s="189">
        <v>188</v>
      </c>
      <c r="Y185" s="196">
        <f t="shared" si="25"/>
        <v>14.414285714285825</v>
      </c>
      <c r="Z185" s="198">
        <f t="shared" si="22"/>
        <v>5.6161215725269173E-3</v>
      </c>
      <c r="AB185" s="185" t="s">
        <v>482</v>
      </c>
      <c r="AC185" s="186">
        <v>11</v>
      </c>
      <c r="AD185" s="187">
        <v>55</v>
      </c>
      <c r="AE185" s="190">
        <v>541.82931096681102</v>
      </c>
      <c r="AF185" s="187">
        <v>151</v>
      </c>
      <c r="AG185" s="187">
        <v>140</v>
      </c>
      <c r="AH185" s="189">
        <v>187</v>
      </c>
      <c r="AI185" s="196">
        <f t="shared" si="26"/>
        <v>8</v>
      </c>
      <c r="AJ185" s="198">
        <f t="shared" si="23"/>
        <v>8.9285714285693984E-3</v>
      </c>
      <c r="AL185" s="185" t="s">
        <v>482</v>
      </c>
      <c r="AM185" s="186">
        <v>4</v>
      </c>
      <c r="AN185" s="187">
        <v>14</v>
      </c>
      <c r="AO185" s="190">
        <v>508.89159898072938</v>
      </c>
      <c r="AP185" s="187">
        <v>152</v>
      </c>
      <c r="AQ185" s="187">
        <v>149</v>
      </c>
      <c r="AR185" s="189">
        <v>191</v>
      </c>
      <c r="AS185" s="196">
        <f t="shared" si="27"/>
        <v>9</v>
      </c>
      <c r="AT185" s="198">
        <f t="shared" si="24"/>
        <v>8.1400081400160055E-4</v>
      </c>
    </row>
    <row r="186" spans="1:46">
      <c r="A186">
        <v>438</v>
      </c>
      <c r="B186">
        <v>1</v>
      </c>
      <c r="C186" s="171">
        <v>0.407407407407407</v>
      </c>
      <c r="D186" s="171">
        <v>0.29729729729729698</v>
      </c>
      <c r="E186" s="172">
        <v>38650.590909090897</v>
      </c>
      <c r="H186" s="185" t="s">
        <v>483</v>
      </c>
      <c r="I186" s="186">
        <v>23</v>
      </c>
      <c r="J186" s="187">
        <v>43</v>
      </c>
      <c r="K186" s="190">
        <v>51119763.618990608</v>
      </c>
      <c r="L186" s="187">
        <v>145</v>
      </c>
      <c r="M186" s="187">
        <v>136</v>
      </c>
      <c r="N186" s="189">
        <v>189</v>
      </c>
      <c r="O186" s="196">
        <f t="shared" si="20"/>
        <v>5321403.6723759919</v>
      </c>
      <c r="P186" s="198">
        <f t="shared" si="21"/>
        <v>0.33361455829832787</v>
      </c>
      <c r="R186" s="185" t="s">
        <v>483</v>
      </c>
      <c r="S186" s="186">
        <v>48</v>
      </c>
      <c r="T186" s="187">
        <v>75</v>
      </c>
      <c r="U186" s="190">
        <v>1255.247072147072</v>
      </c>
      <c r="V186" s="187">
        <v>155</v>
      </c>
      <c r="W186" s="187">
        <v>179</v>
      </c>
      <c r="X186" s="189">
        <v>195</v>
      </c>
      <c r="Y186" s="196">
        <f t="shared" si="25"/>
        <v>14.565384615384573</v>
      </c>
      <c r="Z186" s="198">
        <f t="shared" si="22"/>
        <v>1.037383530120802E-2</v>
      </c>
      <c r="AB186" s="185" t="s">
        <v>483</v>
      </c>
      <c r="AC186" s="186">
        <v>1</v>
      </c>
      <c r="AD186" s="187">
        <v>23</v>
      </c>
      <c r="AE186" s="190">
        <v>550.2626443001443</v>
      </c>
      <c r="AF186" s="187">
        <v>163</v>
      </c>
      <c r="AG186" s="187">
        <v>173</v>
      </c>
      <c r="AH186" s="189">
        <v>189</v>
      </c>
      <c r="AI186" s="196">
        <f t="shared" si="26"/>
        <v>8.4333333333332803</v>
      </c>
      <c r="AJ186" s="198">
        <f t="shared" si="23"/>
        <v>5.13833992094802E-2</v>
      </c>
      <c r="AL186" s="185" t="s">
        <v>483</v>
      </c>
      <c r="AM186" s="186">
        <v>15</v>
      </c>
      <c r="AN186" s="187">
        <v>83</v>
      </c>
      <c r="AO186" s="190">
        <v>518.07017040930077</v>
      </c>
      <c r="AP186" s="187">
        <v>177</v>
      </c>
      <c r="AQ186" s="187">
        <v>130</v>
      </c>
      <c r="AR186" s="189">
        <v>193</v>
      </c>
      <c r="AS186" s="196">
        <f t="shared" si="27"/>
        <v>9.178571428571388</v>
      </c>
      <c r="AT186" s="198">
        <f t="shared" si="24"/>
        <v>1.9455252918283601E-2</v>
      </c>
    </row>
    <row r="187" spans="1:46">
      <c r="A187">
        <v>446</v>
      </c>
      <c r="B187">
        <v>2</v>
      </c>
      <c r="C187" s="171">
        <v>0.55555555555555503</v>
      </c>
      <c r="D187" s="171">
        <v>0.91891891891891897</v>
      </c>
      <c r="E187" s="172">
        <v>26432.530612244798</v>
      </c>
      <c r="H187" s="185" t="s">
        <v>484</v>
      </c>
      <c r="I187" s="186">
        <v>6</v>
      </c>
      <c r="J187" s="187">
        <v>17</v>
      </c>
      <c r="K187" s="190">
        <v>60130124.876782171</v>
      </c>
      <c r="L187" s="187">
        <v>164</v>
      </c>
      <c r="M187" s="187">
        <v>163</v>
      </c>
      <c r="N187" s="189">
        <v>193</v>
      </c>
      <c r="O187" s="196">
        <f t="shared" si="20"/>
        <v>9010361.2577915639</v>
      </c>
      <c r="P187" s="198">
        <f t="shared" si="21"/>
        <v>0.40941283927163358</v>
      </c>
      <c r="R187" s="185" t="s">
        <v>484</v>
      </c>
      <c r="S187" s="186">
        <v>42</v>
      </c>
      <c r="T187" s="187">
        <v>72</v>
      </c>
      <c r="U187" s="190">
        <v>1270.8613578613576</v>
      </c>
      <c r="V187" s="187">
        <v>169</v>
      </c>
      <c r="W187" s="187">
        <v>91</v>
      </c>
      <c r="X187" s="189">
        <v>189</v>
      </c>
      <c r="Y187" s="196">
        <f t="shared" si="25"/>
        <v>15.614285714285643</v>
      </c>
      <c r="Z187" s="198">
        <f t="shared" si="22"/>
        <v>6.7175733689913267E-2</v>
      </c>
      <c r="AB187" s="185" t="s">
        <v>484</v>
      </c>
      <c r="AC187" s="186">
        <v>5</v>
      </c>
      <c r="AD187" s="187">
        <v>16</v>
      </c>
      <c r="AE187" s="190">
        <v>558.80431096681093</v>
      </c>
      <c r="AF187" s="187">
        <v>175</v>
      </c>
      <c r="AG187" s="187">
        <v>172</v>
      </c>
      <c r="AH187" s="189">
        <v>194</v>
      </c>
      <c r="AI187" s="196">
        <f t="shared" si="26"/>
        <v>8.5416666666666288</v>
      </c>
      <c r="AJ187" s="198">
        <f t="shared" si="23"/>
        <v>1.2682926829270124E-2</v>
      </c>
      <c r="AL187" s="185" t="s">
        <v>484</v>
      </c>
      <c r="AM187" s="186">
        <v>11</v>
      </c>
      <c r="AN187" s="187">
        <v>32</v>
      </c>
      <c r="AO187" s="190">
        <v>527.62017040930073</v>
      </c>
      <c r="AP187" s="187">
        <v>140</v>
      </c>
      <c r="AQ187" s="187">
        <v>178</v>
      </c>
      <c r="AR187" s="189">
        <v>185</v>
      </c>
      <c r="AS187" s="196">
        <f t="shared" si="27"/>
        <v>9.5499999999999545</v>
      </c>
      <c r="AT187" s="198">
        <f t="shared" si="24"/>
        <v>3.8893044128645901E-2</v>
      </c>
    </row>
    <row r="188" spans="1:46">
      <c r="A188">
        <v>447</v>
      </c>
      <c r="B188">
        <v>1</v>
      </c>
      <c r="C188" s="171">
        <v>0.51851851851851805</v>
      </c>
      <c r="D188" s="171">
        <v>0</v>
      </c>
      <c r="E188" s="172">
        <v>11391.0714285714</v>
      </c>
      <c r="H188" s="185" t="s">
        <v>485</v>
      </c>
      <c r="I188" s="186">
        <v>16</v>
      </c>
      <c r="J188" s="187">
        <v>31</v>
      </c>
      <c r="K188" s="190">
        <v>69986541.343526676</v>
      </c>
      <c r="L188" s="187">
        <v>166</v>
      </c>
      <c r="M188" s="187">
        <v>168</v>
      </c>
      <c r="N188" s="189">
        <v>195</v>
      </c>
      <c r="O188" s="196">
        <f t="shared" si="20"/>
        <v>9856416.4667445049</v>
      </c>
      <c r="P188" s="198">
        <f t="shared" si="21"/>
        <v>8.5838013420752521E-2</v>
      </c>
      <c r="R188" s="185" t="s">
        <v>485</v>
      </c>
      <c r="S188" s="186">
        <v>3</v>
      </c>
      <c r="T188" s="187">
        <v>91</v>
      </c>
      <c r="U188" s="190">
        <v>1286.5280245280244</v>
      </c>
      <c r="V188" s="187">
        <v>180</v>
      </c>
      <c r="W188" s="187">
        <v>166</v>
      </c>
      <c r="X188" s="189">
        <v>199</v>
      </c>
      <c r="Y188" s="196">
        <f t="shared" si="25"/>
        <v>15.666666666666742</v>
      </c>
      <c r="Z188" s="198">
        <f t="shared" si="22"/>
        <v>3.343465045602088E-3</v>
      </c>
      <c r="AB188" s="185" t="s">
        <v>485</v>
      </c>
      <c r="AC188" s="186">
        <v>6</v>
      </c>
      <c r="AD188" s="187">
        <v>65</v>
      </c>
      <c r="AE188" s="190">
        <v>567.6025252525252</v>
      </c>
      <c r="AF188" s="187">
        <v>174</v>
      </c>
      <c r="AG188" s="187">
        <v>160</v>
      </c>
      <c r="AH188" s="189">
        <v>188</v>
      </c>
      <c r="AI188" s="196">
        <f t="shared" si="26"/>
        <v>8.7982142857142662</v>
      </c>
      <c r="AJ188" s="198">
        <f t="shared" si="23"/>
        <v>2.9159055544281977E-2</v>
      </c>
      <c r="AL188" s="185" t="s">
        <v>485</v>
      </c>
      <c r="AM188" s="186">
        <v>86</v>
      </c>
      <c r="AN188" s="187">
        <v>121</v>
      </c>
      <c r="AO188" s="190">
        <v>537.29874183787217</v>
      </c>
      <c r="AP188" s="187">
        <v>153</v>
      </c>
      <c r="AQ188" s="187">
        <v>137</v>
      </c>
      <c r="AR188" s="189">
        <v>196</v>
      </c>
      <c r="AS188" s="196">
        <f t="shared" si="27"/>
        <v>9.6785714285714448</v>
      </c>
      <c r="AT188" s="198">
        <f t="shared" si="24"/>
        <v>1.3284132841334768E-2</v>
      </c>
    </row>
    <row r="189" spans="1:46">
      <c r="A189">
        <v>452</v>
      </c>
      <c r="B189">
        <v>2</v>
      </c>
      <c r="C189" s="171">
        <v>0.55555555555555503</v>
      </c>
      <c r="D189" s="171">
        <v>0.81081081081080997</v>
      </c>
      <c r="E189" s="172">
        <v>14026.4</v>
      </c>
      <c r="H189" s="185" t="s">
        <v>486</v>
      </c>
      <c r="I189" s="186">
        <v>28</v>
      </c>
      <c r="J189" s="187">
        <v>49</v>
      </c>
      <c r="K189" s="190">
        <v>80528835.803210795</v>
      </c>
      <c r="L189" s="187">
        <v>167</v>
      </c>
      <c r="M189" s="187">
        <v>0</v>
      </c>
      <c r="N189" s="189">
        <v>191</v>
      </c>
      <c r="O189" s="196">
        <f t="shared" si="20"/>
        <v>10542294.459684119</v>
      </c>
      <c r="P189" s="198">
        <f t="shared" si="21"/>
        <v>6.5059650492836352E-2</v>
      </c>
      <c r="R189" s="185" t="s">
        <v>486</v>
      </c>
      <c r="S189" s="186">
        <v>9</v>
      </c>
      <c r="T189" s="187">
        <v>49</v>
      </c>
      <c r="U189" s="190">
        <v>1302.3931038931037</v>
      </c>
      <c r="V189" s="187">
        <v>175</v>
      </c>
      <c r="W189" s="187">
        <v>141</v>
      </c>
      <c r="X189" s="189">
        <v>191</v>
      </c>
      <c r="Y189" s="196">
        <f t="shared" si="25"/>
        <v>15.865079365079282</v>
      </c>
      <c r="Z189" s="198">
        <f t="shared" si="22"/>
        <v>1.2506253126553337E-2</v>
      </c>
      <c r="AB189" s="185" t="s">
        <v>486</v>
      </c>
      <c r="AC189" s="186">
        <v>12</v>
      </c>
      <c r="AD189" s="187">
        <v>25</v>
      </c>
      <c r="AE189" s="190">
        <v>576.50252525252517</v>
      </c>
      <c r="AF189" s="187">
        <v>166</v>
      </c>
      <c r="AG189" s="187">
        <v>147</v>
      </c>
      <c r="AH189" s="189">
        <v>196</v>
      </c>
      <c r="AI189" s="196">
        <f t="shared" si="26"/>
        <v>8.8999999999999773</v>
      </c>
      <c r="AJ189" s="198">
        <f t="shared" si="23"/>
        <v>1.1436597110754078E-2</v>
      </c>
      <c r="AL189" s="185" t="s">
        <v>486</v>
      </c>
      <c r="AM189" s="186">
        <v>11</v>
      </c>
      <c r="AN189" s="187">
        <v>48</v>
      </c>
      <c r="AO189" s="190">
        <v>547.16540850453885</v>
      </c>
      <c r="AP189" s="187">
        <v>183</v>
      </c>
      <c r="AQ189" s="187">
        <v>164</v>
      </c>
      <c r="AR189" s="189">
        <v>192</v>
      </c>
      <c r="AS189" s="196">
        <f t="shared" si="27"/>
        <v>9.8666666666666742</v>
      </c>
      <c r="AT189" s="198">
        <f t="shared" si="24"/>
        <v>1.9063706563705672E-2</v>
      </c>
    </row>
    <row r="190" spans="1:46">
      <c r="A190">
        <v>457</v>
      </c>
      <c r="B190">
        <v>1</v>
      </c>
      <c r="C190" s="171">
        <v>0.33333333333333298</v>
      </c>
      <c r="D190" s="171">
        <v>2.7027027027027001E-2</v>
      </c>
      <c r="E190" s="172">
        <v>12778.3</v>
      </c>
      <c r="H190" s="185" t="s">
        <v>487</v>
      </c>
      <c r="I190" s="186">
        <v>30</v>
      </c>
      <c r="J190" s="187">
        <v>144</v>
      </c>
      <c r="K190" s="190">
        <v>93737588.89378947</v>
      </c>
      <c r="L190" s="187">
        <v>0</v>
      </c>
      <c r="M190" s="187">
        <v>0</v>
      </c>
      <c r="N190" s="189">
        <v>194</v>
      </c>
      <c r="O190" s="196">
        <f t="shared" si="20"/>
        <v>13208753.090578675</v>
      </c>
      <c r="P190" s="198">
        <f t="shared" si="21"/>
        <v>0.20187057874497213</v>
      </c>
      <c r="R190" s="185" t="s">
        <v>487</v>
      </c>
      <c r="S190" s="186">
        <v>1</v>
      </c>
      <c r="T190" s="187">
        <v>100</v>
      </c>
      <c r="U190" s="190">
        <v>1318.7770343351735</v>
      </c>
      <c r="V190" s="187">
        <v>178</v>
      </c>
      <c r="W190" s="187">
        <v>139</v>
      </c>
      <c r="X190" s="189">
        <v>193</v>
      </c>
      <c r="Y190" s="196">
        <f t="shared" si="25"/>
        <v>16.383930442069868</v>
      </c>
      <c r="Z190" s="198">
        <f t="shared" si="22"/>
        <v>3.166829100166986E-2</v>
      </c>
      <c r="AB190" s="185" t="s">
        <v>487</v>
      </c>
      <c r="AC190" s="186">
        <v>3</v>
      </c>
      <c r="AD190" s="187">
        <v>9</v>
      </c>
      <c r="AE190" s="190">
        <v>585.42193917193913</v>
      </c>
      <c r="AF190" s="187">
        <v>154</v>
      </c>
      <c r="AG190" s="187">
        <v>168</v>
      </c>
      <c r="AH190" s="189">
        <v>191</v>
      </c>
      <c r="AI190" s="196">
        <f t="shared" si="26"/>
        <v>8.9194139194139552</v>
      </c>
      <c r="AJ190" s="198">
        <f t="shared" si="23"/>
        <v>2.1765913757765764E-3</v>
      </c>
      <c r="AL190" s="185" t="s">
        <v>487</v>
      </c>
      <c r="AM190" s="186">
        <v>1</v>
      </c>
      <c r="AN190" s="187">
        <v>2</v>
      </c>
      <c r="AO190" s="190">
        <v>557.38401598401583</v>
      </c>
      <c r="AP190" s="187">
        <v>166</v>
      </c>
      <c r="AQ190" s="187">
        <v>173</v>
      </c>
      <c r="AR190" s="189">
        <v>193</v>
      </c>
      <c r="AS190" s="196">
        <f t="shared" si="27"/>
        <v>10.218607479476987</v>
      </c>
      <c r="AT190" s="198">
        <f t="shared" si="24"/>
        <v>3.4441171511592837E-2</v>
      </c>
    </row>
    <row r="191" spans="1:46">
      <c r="A191">
        <v>458</v>
      </c>
      <c r="B191">
        <v>1</v>
      </c>
      <c r="C191" s="171">
        <v>0.22222222222222199</v>
      </c>
      <c r="D191" s="171">
        <v>0</v>
      </c>
      <c r="E191" s="172">
        <v>16294.5</v>
      </c>
      <c r="H191" s="185" t="s">
        <v>488</v>
      </c>
      <c r="I191" s="186">
        <v>19</v>
      </c>
      <c r="J191" s="187">
        <v>21</v>
      </c>
      <c r="K191" s="190">
        <v>111186232.76065844</v>
      </c>
      <c r="L191" s="187">
        <v>176</v>
      </c>
      <c r="M191" s="187">
        <v>171</v>
      </c>
      <c r="N191" s="189">
        <v>197</v>
      </c>
      <c r="O191" s="196">
        <f t="shared" si="20"/>
        <v>17448643.866868973</v>
      </c>
      <c r="P191" s="198">
        <f t="shared" si="21"/>
        <v>0.24299256771128735</v>
      </c>
      <c r="R191" s="185" t="s">
        <v>488</v>
      </c>
      <c r="S191" s="186">
        <v>6</v>
      </c>
      <c r="T191" s="187">
        <v>29</v>
      </c>
      <c r="U191" s="190">
        <v>1335.4020343351735</v>
      </c>
      <c r="V191" s="187">
        <v>159</v>
      </c>
      <c r="W191" s="187">
        <v>145</v>
      </c>
      <c r="X191" s="189">
        <v>192</v>
      </c>
      <c r="Y191" s="196">
        <f t="shared" si="25"/>
        <v>16.625</v>
      </c>
      <c r="Z191" s="198">
        <f t="shared" si="22"/>
        <v>1.4500424537150789E-2</v>
      </c>
      <c r="AB191" s="185" t="s">
        <v>488</v>
      </c>
      <c r="AC191" s="186">
        <v>11</v>
      </c>
      <c r="AD191" s="187">
        <v>49</v>
      </c>
      <c r="AE191" s="190">
        <v>594.72963147963139</v>
      </c>
      <c r="AF191" s="187">
        <v>181</v>
      </c>
      <c r="AG191" s="187">
        <v>136</v>
      </c>
      <c r="AH191" s="189">
        <v>193</v>
      </c>
      <c r="AI191" s="196">
        <f t="shared" si="26"/>
        <v>9.307692307692264</v>
      </c>
      <c r="AJ191" s="198">
        <f t="shared" si="23"/>
        <v>4.1715859897669731E-2</v>
      </c>
      <c r="AL191" s="185" t="s">
        <v>488</v>
      </c>
      <c r="AM191" s="186">
        <v>8</v>
      </c>
      <c r="AN191" s="187">
        <v>41</v>
      </c>
      <c r="AO191" s="190">
        <v>568.26973026973008</v>
      </c>
      <c r="AP191" s="187">
        <v>154</v>
      </c>
      <c r="AQ191" s="187">
        <v>155</v>
      </c>
      <c r="AR191" s="189">
        <v>199</v>
      </c>
      <c r="AS191" s="196">
        <f t="shared" si="27"/>
        <v>10.885714285714243</v>
      </c>
      <c r="AT191" s="198">
        <f t="shared" si="24"/>
        <v>6.1282777475863734E-2</v>
      </c>
    </row>
    <row r="192" spans="1:46">
      <c r="A192">
        <v>459</v>
      </c>
      <c r="B192">
        <v>2</v>
      </c>
      <c r="C192" s="171">
        <v>0.51851851851851805</v>
      </c>
      <c r="D192" s="171">
        <v>0.59459459459459396</v>
      </c>
      <c r="E192" s="172">
        <v>18003.3888888888</v>
      </c>
      <c r="H192" s="185" t="s">
        <v>489</v>
      </c>
      <c r="I192" s="186">
        <v>3</v>
      </c>
      <c r="J192" s="187">
        <v>9</v>
      </c>
      <c r="K192" s="190">
        <v>129617870.02655567</v>
      </c>
      <c r="L192" s="187">
        <v>175</v>
      </c>
      <c r="M192" s="187">
        <v>180</v>
      </c>
      <c r="N192" s="189">
        <v>197</v>
      </c>
      <c r="O192" s="196">
        <f t="shared" si="20"/>
        <v>18431637.265897229</v>
      </c>
      <c r="P192" s="198">
        <f t="shared" si="21"/>
        <v>5.3331854617550474E-2</v>
      </c>
      <c r="R192" s="185" t="s">
        <v>489</v>
      </c>
      <c r="S192" s="186">
        <v>11</v>
      </c>
      <c r="T192" s="187">
        <v>85</v>
      </c>
      <c r="U192" s="190">
        <v>1352.6877486208878</v>
      </c>
      <c r="V192" s="187">
        <v>161</v>
      </c>
      <c r="W192" s="187">
        <v>181</v>
      </c>
      <c r="X192" s="189">
        <v>190</v>
      </c>
      <c r="Y192" s="196">
        <f t="shared" si="25"/>
        <v>17.285714285714221</v>
      </c>
      <c r="Z192" s="198">
        <f t="shared" si="22"/>
        <v>3.8223140495864151E-2</v>
      </c>
      <c r="AB192" s="185" t="s">
        <v>489</v>
      </c>
      <c r="AC192" s="186">
        <v>4</v>
      </c>
      <c r="AD192" s="187">
        <v>6</v>
      </c>
      <c r="AE192" s="190">
        <v>605.29997779997768</v>
      </c>
      <c r="AF192" s="187">
        <v>169</v>
      </c>
      <c r="AG192" s="187">
        <v>184</v>
      </c>
      <c r="AH192" s="189">
        <v>193</v>
      </c>
      <c r="AI192" s="196">
        <f t="shared" si="26"/>
        <v>10.570346320346289</v>
      </c>
      <c r="AJ192" s="198">
        <f t="shared" si="23"/>
        <v>0.11945247339943918</v>
      </c>
      <c r="AL192" s="185" t="s">
        <v>489</v>
      </c>
      <c r="AM192" s="186">
        <v>6</v>
      </c>
      <c r="AN192" s="187">
        <v>27</v>
      </c>
      <c r="AO192" s="190">
        <v>579.26973026973008</v>
      </c>
      <c r="AP192" s="187">
        <v>172</v>
      </c>
      <c r="AQ192" s="187">
        <v>160</v>
      </c>
      <c r="AR192" s="189">
        <v>196</v>
      </c>
      <c r="AS192" s="196">
        <f t="shared" si="27"/>
        <v>11</v>
      </c>
      <c r="AT192" s="198">
        <f t="shared" si="24"/>
        <v>1.0389610389614229E-2</v>
      </c>
    </row>
    <row r="193" spans="1:46">
      <c r="A193">
        <v>462</v>
      </c>
      <c r="B193">
        <v>2</v>
      </c>
      <c r="C193" s="171">
        <v>0.44444444444444398</v>
      </c>
      <c r="D193" s="171">
        <v>0.75675675675675602</v>
      </c>
      <c r="E193" s="172">
        <v>11250.125</v>
      </c>
      <c r="H193" s="185" t="s">
        <v>490</v>
      </c>
      <c r="I193" s="186">
        <v>2</v>
      </c>
      <c r="J193" s="187">
        <v>23</v>
      </c>
      <c r="K193" s="190">
        <v>148739975.846863</v>
      </c>
      <c r="L193" s="187">
        <v>169</v>
      </c>
      <c r="M193" s="187">
        <v>182</v>
      </c>
      <c r="N193" s="189">
        <v>196</v>
      </c>
      <c r="O193" s="196">
        <f t="shared" si="20"/>
        <v>19122105.820307329</v>
      </c>
      <c r="P193" s="198">
        <f t="shared" si="21"/>
        <v>3.6108395220616075E-2</v>
      </c>
      <c r="R193" s="185" t="s">
        <v>490</v>
      </c>
      <c r="S193" s="186">
        <v>37</v>
      </c>
      <c r="T193" s="187">
        <v>42</v>
      </c>
      <c r="U193" s="190">
        <v>1371.8734629066021</v>
      </c>
      <c r="V193" s="187">
        <v>174</v>
      </c>
      <c r="W193" s="187">
        <v>183</v>
      </c>
      <c r="X193" s="189">
        <v>196</v>
      </c>
      <c r="Y193" s="196">
        <f t="shared" si="25"/>
        <v>19.185714285714312</v>
      </c>
      <c r="Z193" s="198">
        <f t="shared" si="22"/>
        <v>9.9032017870443925E-2</v>
      </c>
      <c r="AB193" s="185" t="s">
        <v>490</v>
      </c>
      <c r="AC193" s="186">
        <v>1</v>
      </c>
      <c r="AD193" s="187">
        <v>2</v>
      </c>
      <c r="AE193" s="190">
        <v>617.10156510156503</v>
      </c>
      <c r="AF193" s="187">
        <v>182</v>
      </c>
      <c r="AG193" s="187">
        <v>178</v>
      </c>
      <c r="AH193" s="189">
        <v>199</v>
      </c>
      <c r="AI193" s="196">
        <f t="shared" si="26"/>
        <v>11.801587301587347</v>
      </c>
      <c r="AJ193" s="198">
        <f t="shared" si="23"/>
        <v>0.10432842208229502</v>
      </c>
      <c r="AL193" s="185" t="s">
        <v>490</v>
      </c>
      <c r="AM193" s="186">
        <v>26</v>
      </c>
      <c r="AN193" s="187">
        <v>37</v>
      </c>
      <c r="AO193" s="190">
        <v>590.39473026973008</v>
      </c>
      <c r="AP193" s="187">
        <v>167</v>
      </c>
      <c r="AQ193" s="187">
        <v>165</v>
      </c>
      <c r="AR193" s="189">
        <v>194</v>
      </c>
      <c r="AS193" s="196">
        <f t="shared" si="27"/>
        <v>11.125</v>
      </c>
      <c r="AT193" s="198">
        <f t="shared" si="24"/>
        <v>1.1235955056179775E-2</v>
      </c>
    </row>
    <row r="194" spans="1:46">
      <c r="A194">
        <v>463</v>
      </c>
      <c r="B194">
        <v>1</v>
      </c>
      <c r="C194" s="171">
        <v>0.22222222222222199</v>
      </c>
      <c r="D194" s="171">
        <v>5.4054054054054099E-2</v>
      </c>
      <c r="E194" s="172">
        <v>1667.625</v>
      </c>
      <c r="H194" s="185" t="s">
        <v>491</v>
      </c>
      <c r="I194" s="186">
        <v>39</v>
      </c>
      <c r="J194" s="187">
        <v>51</v>
      </c>
      <c r="K194" s="190">
        <v>171008389.31417471</v>
      </c>
      <c r="L194" s="187">
        <v>170</v>
      </c>
      <c r="M194" s="187">
        <v>174</v>
      </c>
      <c r="N194" s="189">
        <v>196</v>
      </c>
      <c r="O194" s="196">
        <f t="shared" si="20"/>
        <v>22268413.46731171</v>
      </c>
      <c r="P194" s="198">
        <f t="shared" si="21"/>
        <v>0.14129015754188839</v>
      </c>
      <c r="R194" s="185" t="s">
        <v>491</v>
      </c>
      <c r="S194" s="186">
        <v>11</v>
      </c>
      <c r="T194" s="187">
        <v>12</v>
      </c>
      <c r="U194" s="190">
        <v>1391.3179073510464</v>
      </c>
      <c r="V194" s="187">
        <v>188</v>
      </c>
      <c r="W194" s="187">
        <v>172</v>
      </c>
      <c r="X194" s="189">
        <v>194</v>
      </c>
      <c r="Y194" s="196">
        <f t="shared" si="25"/>
        <v>19.444444444444343</v>
      </c>
      <c r="Z194" s="198">
        <f t="shared" si="22"/>
        <v>1.3306122448973128E-2</v>
      </c>
      <c r="AB194" s="185" t="s">
        <v>491</v>
      </c>
      <c r="AC194" s="186">
        <v>10</v>
      </c>
      <c r="AD194" s="187">
        <v>20</v>
      </c>
      <c r="AE194" s="190">
        <v>629.22656510156503</v>
      </c>
      <c r="AF194" s="187">
        <v>167</v>
      </c>
      <c r="AG194" s="187">
        <v>171</v>
      </c>
      <c r="AH194" s="189">
        <v>198</v>
      </c>
      <c r="AI194" s="196">
        <f t="shared" si="26"/>
        <v>12.125</v>
      </c>
      <c r="AJ194" s="198">
        <f t="shared" si="23"/>
        <v>2.6673212240218829E-2</v>
      </c>
      <c r="AL194" s="185" t="s">
        <v>491</v>
      </c>
      <c r="AM194" s="186">
        <v>3</v>
      </c>
      <c r="AN194" s="187">
        <v>28</v>
      </c>
      <c r="AO194" s="190">
        <v>602.09253246753224</v>
      </c>
      <c r="AP194" s="187">
        <v>180</v>
      </c>
      <c r="AQ194" s="187">
        <v>179</v>
      </c>
      <c r="AR194" s="189">
        <v>197</v>
      </c>
      <c r="AS194" s="196">
        <f t="shared" si="27"/>
        <v>11.697802197802162</v>
      </c>
      <c r="AT194" s="198">
        <f t="shared" si="24"/>
        <v>4.8966651009860841E-2</v>
      </c>
    </row>
    <row r="195" spans="1:46">
      <c r="A195">
        <v>466</v>
      </c>
      <c r="B195">
        <v>1</v>
      </c>
      <c r="C195" s="171">
        <v>0.407407407407407</v>
      </c>
      <c r="D195" s="171">
        <v>0.108108108108108</v>
      </c>
      <c r="E195" s="172">
        <v>21606.666666666599</v>
      </c>
      <c r="H195" s="185" t="s">
        <v>492</v>
      </c>
      <c r="I195" s="186">
        <v>5</v>
      </c>
      <c r="J195" s="187">
        <v>28</v>
      </c>
      <c r="K195" s="190">
        <v>199818417.47615331</v>
      </c>
      <c r="L195" s="187">
        <v>179</v>
      </c>
      <c r="M195" s="187">
        <v>185</v>
      </c>
      <c r="N195" s="189">
        <v>201</v>
      </c>
      <c r="O195" s="196">
        <f t="shared" si="20"/>
        <v>28810028.161978602</v>
      </c>
      <c r="P195" s="198">
        <f t="shared" si="21"/>
        <v>0.22706033669554143</v>
      </c>
      <c r="R195" s="185" t="s">
        <v>492</v>
      </c>
      <c r="S195" s="186">
        <v>9</v>
      </c>
      <c r="T195" s="187">
        <v>22</v>
      </c>
      <c r="U195" s="190">
        <v>1410.87989565514</v>
      </c>
      <c r="V195" s="187">
        <v>185</v>
      </c>
      <c r="W195" s="187">
        <v>162</v>
      </c>
      <c r="X195" s="189">
        <v>195</v>
      </c>
      <c r="Y195" s="196">
        <f t="shared" si="25"/>
        <v>19.561988304093575</v>
      </c>
      <c r="Z195" s="198">
        <f t="shared" si="22"/>
        <v>6.0087889749240817E-3</v>
      </c>
      <c r="AB195" s="185" t="s">
        <v>492</v>
      </c>
      <c r="AC195" s="186">
        <v>3</v>
      </c>
      <c r="AD195" s="187">
        <v>7</v>
      </c>
      <c r="AE195" s="190">
        <v>641.65900303400292</v>
      </c>
      <c r="AF195" s="187">
        <v>186</v>
      </c>
      <c r="AG195" s="187">
        <v>179</v>
      </c>
      <c r="AH195" s="189">
        <v>197</v>
      </c>
      <c r="AI195" s="196">
        <f t="shared" si="26"/>
        <v>12.432437932437892</v>
      </c>
      <c r="AJ195" s="198">
        <f t="shared" si="23"/>
        <v>2.4728692321539427E-2</v>
      </c>
      <c r="AL195" s="185" t="s">
        <v>492</v>
      </c>
      <c r="AM195" s="186">
        <v>4</v>
      </c>
      <c r="AN195" s="187">
        <v>29</v>
      </c>
      <c r="AO195" s="190">
        <v>613.97889610389586</v>
      </c>
      <c r="AP195" s="187">
        <v>181</v>
      </c>
      <c r="AQ195" s="187">
        <v>169</v>
      </c>
      <c r="AR195" s="189">
        <v>198</v>
      </c>
      <c r="AS195" s="196">
        <f t="shared" si="27"/>
        <v>11.886363636363626</v>
      </c>
      <c r="AT195" s="198">
        <f t="shared" si="24"/>
        <v>1.5863677431557251E-2</v>
      </c>
    </row>
    <row r="196" spans="1:46">
      <c r="A196">
        <v>472</v>
      </c>
      <c r="B196">
        <v>1</v>
      </c>
      <c r="C196" s="171">
        <v>0.407407407407407</v>
      </c>
      <c r="D196" s="171">
        <v>0.135135135135135</v>
      </c>
      <c r="E196" s="172">
        <v>10168.875</v>
      </c>
      <c r="H196" s="185" t="s">
        <v>493</v>
      </c>
      <c r="I196" s="186">
        <v>1</v>
      </c>
      <c r="J196" s="187">
        <v>18</v>
      </c>
      <c r="K196" s="190">
        <v>230414496.2042774</v>
      </c>
      <c r="L196" s="187">
        <v>173</v>
      </c>
      <c r="M196" s="187">
        <v>178</v>
      </c>
      <c r="N196" s="189">
        <v>198</v>
      </c>
      <c r="O196" s="196">
        <f t="shared" si="20"/>
        <v>30596078.728124082</v>
      </c>
      <c r="P196" s="198">
        <f t="shared" si="21"/>
        <v>5.8375146109940303E-2</v>
      </c>
      <c r="R196" s="185" t="s">
        <v>493</v>
      </c>
      <c r="S196" s="186">
        <v>6</v>
      </c>
      <c r="T196" s="187">
        <v>28</v>
      </c>
      <c r="U196" s="190">
        <v>1432.7972033474477</v>
      </c>
      <c r="V196" s="187">
        <v>187</v>
      </c>
      <c r="W196" s="187">
        <v>153</v>
      </c>
      <c r="X196" s="189">
        <v>196</v>
      </c>
      <c r="Y196" s="196">
        <f t="shared" si="25"/>
        <v>21.917307692307759</v>
      </c>
      <c r="Z196" s="198">
        <f t="shared" si="22"/>
        <v>0.1074639011907846</v>
      </c>
      <c r="AB196" s="185" t="s">
        <v>493</v>
      </c>
      <c r="AC196" s="186">
        <v>8</v>
      </c>
      <c r="AD196" s="187">
        <v>37</v>
      </c>
      <c r="AE196" s="190">
        <v>654.49233636733629</v>
      </c>
      <c r="AF196" s="187">
        <v>180</v>
      </c>
      <c r="AG196" s="187">
        <v>176</v>
      </c>
      <c r="AH196" s="189">
        <v>197</v>
      </c>
      <c r="AI196" s="196">
        <f t="shared" si="26"/>
        <v>12.833333333333371</v>
      </c>
      <c r="AJ196" s="198">
        <f t="shared" si="23"/>
        <v>3.1238602667180076E-2</v>
      </c>
      <c r="AL196" s="185" t="s">
        <v>493</v>
      </c>
      <c r="AM196" s="186">
        <v>11</v>
      </c>
      <c r="AN196" s="187">
        <v>75</v>
      </c>
      <c r="AO196" s="190">
        <v>626.17889610389591</v>
      </c>
      <c r="AP196" s="187">
        <v>185</v>
      </c>
      <c r="AQ196" s="187">
        <v>171</v>
      </c>
      <c r="AR196" s="189">
        <v>195</v>
      </c>
      <c r="AS196" s="196">
        <f t="shared" si="27"/>
        <v>12.200000000000045</v>
      </c>
      <c r="AT196" s="198">
        <f t="shared" si="24"/>
        <v>2.5707898658722809E-2</v>
      </c>
    </row>
    <row r="197" spans="1:46">
      <c r="A197">
        <v>474</v>
      </c>
      <c r="B197">
        <v>2</v>
      </c>
      <c r="C197" s="171">
        <v>0.407407407407407</v>
      </c>
      <c r="D197" s="171">
        <v>0.78378378378378299</v>
      </c>
      <c r="E197" s="172">
        <v>10404.725</v>
      </c>
      <c r="H197" s="185" t="s">
        <v>494</v>
      </c>
      <c r="I197" s="186">
        <v>6</v>
      </c>
      <c r="J197" s="187">
        <v>7</v>
      </c>
      <c r="K197" s="190">
        <v>289801847.68577874</v>
      </c>
      <c r="L197" s="187">
        <v>183</v>
      </c>
      <c r="M197" s="187">
        <v>181</v>
      </c>
      <c r="N197" s="189">
        <v>199</v>
      </c>
      <c r="O197" s="196">
        <f t="shared" si="20"/>
        <v>59387351.481501341</v>
      </c>
      <c r="P197" s="198">
        <f t="shared" si="21"/>
        <v>0.48480479487867878</v>
      </c>
      <c r="R197" s="185" t="s">
        <v>494</v>
      </c>
      <c r="S197" s="186">
        <v>1</v>
      </c>
      <c r="T197" s="187">
        <v>7</v>
      </c>
      <c r="U197" s="190">
        <v>1454.9376502238727</v>
      </c>
      <c r="V197" s="187">
        <v>186</v>
      </c>
      <c r="W197" s="187">
        <v>95</v>
      </c>
      <c r="X197" s="189">
        <v>200</v>
      </c>
      <c r="Y197" s="196">
        <f t="shared" si="25"/>
        <v>22.140446876424903</v>
      </c>
      <c r="Z197" s="198">
        <f t="shared" si="22"/>
        <v>1.0078350512190542E-2</v>
      </c>
      <c r="AB197" s="185" t="s">
        <v>494</v>
      </c>
      <c r="AC197" s="186">
        <v>4</v>
      </c>
      <c r="AD197" s="187">
        <v>11</v>
      </c>
      <c r="AE197" s="190">
        <v>668.36119214923553</v>
      </c>
      <c r="AF197" s="187">
        <v>188</v>
      </c>
      <c r="AG197" s="187">
        <v>187</v>
      </c>
      <c r="AH197" s="189">
        <v>195</v>
      </c>
      <c r="AI197" s="196">
        <f t="shared" si="26"/>
        <v>13.868855781899242</v>
      </c>
      <c r="AJ197" s="198">
        <f t="shared" si="23"/>
        <v>7.4665312326440775E-2</v>
      </c>
      <c r="AL197" s="185" t="s">
        <v>494</v>
      </c>
      <c r="AM197" s="186">
        <v>1</v>
      </c>
      <c r="AN197" s="187">
        <v>15</v>
      </c>
      <c r="AO197" s="190">
        <v>638.95667388167374</v>
      </c>
      <c r="AP197" s="187">
        <v>186</v>
      </c>
      <c r="AQ197" s="187">
        <v>182</v>
      </c>
      <c r="AR197" s="189">
        <v>202</v>
      </c>
      <c r="AS197" s="196">
        <f t="shared" si="27"/>
        <v>12.777777777777828</v>
      </c>
      <c r="AT197" s="198">
        <f t="shared" si="24"/>
        <v>4.5217391304348042E-2</v>
      </c>
    </row>
    <row r="198" spans="1:46">
      <c r="A198">
        <v>477</v>
      </c>
      <c r="B198">
        <v>1</v>
      </c>
      <c r="C198" s="171">
        <v>0.296296296296296</v>
      </c>
      <c r="D198" s="171">
        <v>0</v>
      </c>
      <c r="E198" s="172">
        <v>2214.5</v>
      </c>
      <c r="H198" s="185" t="s">
        <v>495</v>
      </c>
      <c r="I198" s="186">
        <v>30</v>
      </c>
      <c r="J198" s="187">
        <v>52</v>
      </c>
      <c r="K198" s="190">
        <v>350808226.88340682</v>
      </c>
      <c r="L198" s="187">
        <v>186</v>
      </c>
      <c r="M198" s="187">
        <v>0</v>
      </c>
      <c r="N198" s="189">
        <v>202</v>
      </c>
      <c r="O198" s="196">
        <f t="shared" si="20"/>
        <v>61006379.197628081</v>
      </c>
      <c r="P198" s="198">
        <f t="shared" si="21"/>
        <v>2.6538662635295154E-2</v>
      </c>
      <c r="R198" s="185" t="s">
        <v>495</v>
      </c>
      <c r="S198" s="186">
        <v>2</v>
      </c>
      <c r="T198" s="187">
        <v>11</v>
      </c>
      <c r="U198" s="190">
        <v>1478.0046145095869</v>
      </c>
      <c r="V198" s="187">
        <v>173</v>
      </c>
      <c r="W198" s="187">
        <v>190</v>
      </c>
      <c r="X198" s="189">
        <v>197</v>
      </c>
      <c r="Y198" s="196">
        <f t="shared" si="25"/>
        <v>23.066964285714221</v>
      </c>
      <c r="Z198" s="198">
        <f t="shared" si="22"/>
        <v>4.0166421459417019E-2</v>
      </c>
      <c r="AB198" s="185" t="s">
        <v>495</v>
      </c>
      <c r="AC198" s="186">
        <v>5</v>
      </c>
      <c r="AD198" s="187">
        <v>38</v>
      </c>
      <c r="AE198" s="190">
        <v>682.46529772108306</v>
      </c>
      <c r="AF198" s="187">
        <v>183</v>
      </c>
      <c r="AG198" s="187">
        <v>161</v>
      </c>
      <c r="AH198" s="189">
        <v>201</v>
      </c>
      <c r="AI198" s="196">
        <f t="shared" si="26"/>
        <v>14.104105571847526</v>
      </c>
      <c r="AJ198" s="198">
        <f t="shared" si="23"/>
        <v>1.6679525599826342E-2</v>
      </c>
      <c r="AL198" s="185" t="s">
        <v>495</v>
      </c>
      <c r="AM198" s="186">
        <v>17</v>
      </c>
      <c r="AN198" s="187">
        <v>26</v>
      </c>
      <c r="AO198" s="190">
        <v>651.77691197691183</v>
      </c>
      <c r="AP198" s="187">
        <v>175</v>
      </c>
      <c r="AQ198" s="187">
        <v>189</v>
      </c>
      <c r="AR198" s="189">
        <v>200</v>
      </c>
      <c r="AS198" s="196">
        <f t="shared" si="27"/>
        <v>12.820238095238096</v>
      </c>
      <c r="AT198" s="198">
        <f t="shared" si="24"/>
        <v>3.311975732809465E-3</v>
      </c>
    </row>
    <row r="199" spans="1:46">
      <c r="A199">
        <v>479</v>
      </c>
      <c r="B199">
        <v>1</v>
      </c>
      <c r="C199" s="171">
        <v>0.22222222222222199</v>
      </c>
      <c r="D199" s="171">
        <v>0.108108108108108</v>
      </c>
      <c r="E199" s="172">
        <v>20564.5</v>
      </c>
      <c r="H199" s="185" t="s">
        <v>496</v>
      </c>
      <c r="I199" s="186">
        <v>4</v>
      </c>
      <c r="J199" s="187">
        <v>16</v>
      </c>
      <c r="K199" s="190">
        <v>420363424.36437625</v>
      </c>
      <c r="L199" s="187">
        <v>177</v>
      </c>
      <c r="M199" s="187">
        <v>184</v>
      </c>
      <c r="N199" s="189">
        <v>198</v>
      </c>
      <c r="O199" s="196">
        <f t="shared" ref="O199:O207" si="28">K199-K198</f>
        <v>69555197.480969429</v>
      </c>
      <c r="P199" s="198">
        <f t="shared" si="21"/>
        <v>0.12290696587671018</v>
      </c>
      <c r="R199" s="185" t="s">
        <v>496</v>
      </c>
      <c r="S199" s="186">
        <v>9</v>
      </c>
      <c r="T199" s="187">
        <v>48</v>
      </c>
      <c r="U199" s="190">
        <v>1502.6112693678865</v>
      </c>
      <c r="V199" s="187">
        <v>191</v>
      </c>
      <c r="W199" s="187">
        <v>182</v>
      </c>
      <c r="X199" s="189">
        <v>198</v>
      </c>
      <c r="Y199" s="196">
        <f t="shared" si="25"/>
        <v>24.606654858299635</v>
      </c>
      <c r="Z199" s="198">
        <f t="shared" si="22"/>
        <v>6.257212048740092E-2</v>
      </c>
      <c r="AB199" s="185" t="s">
        <v>496</v>
      </c>
      <c r="AC199" s="186">
        <v>4</v>
      </c>
      <c r="AD199" s="187">
        <v>60</v>
      </c>
      <c r="AE199" s="190">
        <v>696.95833005107193</v>
      </c>
      <c r="AF199" s="187">
        <v>193</v>
      </c>
      <c r="AG199" s="187">
        <v>157</v>
      </c>
      <c r="AH199" s="189">
        <v>200</v>
      </c>
      <c r="AI199" s="196">
        <f t="shared" si="26"/>
        <v>14.493032329988864</v>
      </c>
      <c r="AJ199" s="198">
        <f t="shared" si="23"/>
        <v>2.683543024578602E-2</v>
      </c>
      <c r="AL199" s="185" t="s">
        <v>496</v>
      </c>
      <c r="AM199" s="186">
        <v>11</v>
      </c>
      <c r="AN199" s="187">
        <v>39</v>
      </c>
      <c r="AO199" s="190">
        <v>665.99754689754673</v>
      </c>
      <c r="AP199" s="187">
        <v>192</v>
      </c>
      <c r="AQ199" s="187">
        <v>168</v>
      </c>
      <c r="AR199" s="189">
        <v>198</v>
      </c>
      <c r="AS199" s="196">
        <f t="shared" si="27"/>
        <v>14.220634920634893</v>
      </c>
      <c r="AT199" s="198">
        <f t="shared" si="24"/>
        <v>9.8476392454513201E-2</v>
      </c>
    </row>
    <row r="200" spans="1:46">
      <c r="A200">
        <v>480</v>
      </c>
      <c r="B200">
        <v>1</v>
      </c>
      <c r="C200" s="171">
        <v>0.70370370370370305</v>
      </c>
      <c r="D200" s="171">
        <v>0.135135135135135</v>
      </c>
      <c r="E200" s="172">
        <v>23625.041666666599</v>
      </c>
      <c r="H200" s="185" t="s">
        <v>497</v>
      </c>
      <c r="I200" s="186">
        <v>2</v>
      </c>
      <c r="J200" s="187">
        <v>39</v>
      </c>
      <c r="K200" s="190">
        <v>569565399.38027537</v>
      </c>
      <c r="L200" s="187">
        <v>189</v>
      </c>
      <c r="M200" s="187">
        <v>190</v>
      </c>
      <c r="N200" s="189">
        <v>199</v>
      </c>
      <c r="O200" s="197">
        <f t="shared" si="28"/>
        <v>149201975.01589912</v>
      </c>
      <c r="P200" s="199">
        <f t="shared" ref="P200:P207" si="29">(O200-O199)/O200</f>
        <v>0.5338185203409167</v>
      </c>
      <c r="R200" s="185" t="s">
        <v>497</v>
      </c>
      <c r="S200" s="186">
        <v>6</v>
      </c>
      <c r="T200" s="187">
        <v>37</v>
      </c>
      <c r="U200" s="190">
        <v>1532.9754834147093</v>
      </c>
      <c r="V200" s="187">
        <v>192</v>
      </c>
      <c r="W200" s="187">
        <v>189</v>
      </c>
      <c r="X200" s="189">
        <v>199</v>
      </c>
      <c r="Y200" s="196">
        <f t="shared" si="25"/>
        <v>30.364214046822781</v>
      </c>
      <c r="Z200" s="198">
        <f t="shared" ref="Z200:Z207" si="30">(Y200-Y199)/Y200</f>
        <v>0.18961660524605609</v>
      </c>
      <c r="AB200" s="185" t="s">
        <v>497</v>
      </c>
      <c r="AC200" s="186">
        <v>12</v>
      </c>
      <c r="AD200" s="187">
        <v>13</v>
      </c>
      <c r="AE200" s="190">
        <v>712.57737767011952</v>
      </c>
      <c r="AF200" s="187">
        <v>185</v>
      </c>
      <c r="AG200" s="187">
        <v>177</v>
      </c>
      <c r="AH200" s="189">
        <v>201</v>
      </c>
      <c r="AI200" s="196">
        <f t="shared" si="26"/>
        <v>15.619047619047592</v>
      </c>
      <c r="AJ200" s="198">
        <f t="shared" ref="AJ200:AJ207" si="31">(AI200-AI199)/AI200</f>
        <v>7.2092442287296721E-2</v>
      </c>
      <c r="AL200" s="185" t="s">
        <v>497</v>
      </c>
      <c r="AM200" s="186">
        <v>6</v>
      </c>
      <c r="AN200" s="187">
        <v>86</v>
      </c>
      <c r="AO200" s="190">
        <v>680.22282162282147</v>
      </c>
      <c r="AP200" s="187">
        <v>188</v>
      </c>
      <c r="AQ200" s="187">
        <v>184</v>
      </c>
      <c r="AR200" s="189">
        <v>201</v>
      </c>
      <c r="AS200" s="196">
        <f t="shared" si="27"/>
        <v>14.225274725274744</v>
      </c>
      <c r="AT200" s="198">
        <f t="shared" ref="AT200:AT207" si="32">(AS200-AS199)/AS200</f>
        <v>3.2616625896208807E-4</v>
      </c>
    </row>
    <row r="201" spans="1:46">
      <c r="A201">
        <v>483</v>
      </c>
      <c r="B201">
        <v>1</v>
      </c>
      <c r="C201" s="171">
        <v>0.37037037037037002</v>
      </c>
      <c r="D201" s="171">
        <v>0</v>
      </c>
      <c r="E201" s="172">
        <v>7637.4</v>
      </c>
      <c r="H201" s="185" t="s">
        <v>498</v>
      </c>
      <c r="I201" s="186">
        <v>3</v>
      </c>
      <c r="J201" s="187">
        <v>19</v>
      </c>
      <c r="K201" s="190">
        <v>732781054.09748805</v>
      </c>
      <c r="L201" s="187">
        <v>188</v>
      </c>
      <c r="M201" s="187">
        <v>187</v>
      </c>
      <c r="N201" s="189">
        <v>200</v>
      </c>
      <c r="O201" s="196">
        <f t="shared" si="28"/>
        <v>163215654.71721268</v>
      </c>
      <c r="P201" s="198">
        <f t="shared" si="29"/>
        <v>8.5859899441592447E-2</v>
      </c>
      <c r="R201" s="185" t="s">
        <v>498</v>
      </c>
      <c r="S201" s="186">
        <v>2</v>
      </c>
      <c r="T201" s="187">
        <v>5</v>
      </c>
      <c r="U201" s="190">
        <v>1563.3538825375163</v>
      </c>
      <c r="V201" s="187">
        <v>194</v>
      </c>
      <c r="W201" s="187">
        <v>176</v>
      </c>
      <c r="X201" s="189">
        <v>200</v>
      </c>
      <c r="Y201" s="196">
        <f t="shared" ref="Y201:Y207" si="33">U201-U200</f>
        <v>30.378399122806968</v>
      </c>
      <c r="Z201" s="198">
        <f t="shared" si="30"/>
        <v>4.669461325741044E-4</v>
      </c>
      <c r="AB201" s="185" t="s">
        <v>498</v>
      </c>
      <c r="AC201" s="186">
        <v>3</v>
      </c>
      <c r="AD201" s="187">
        <v>8</v>
      </c>
      <c r="AE201" s="190">
        <v>729.53504962779152</v>
      </c>
      <c r="AF201" s="187">
        <v>191</v>
      </c>
      <c r="AG201" s="187">
        <v>192</v>
      </c>
      <c r="AH201" s="189">
        <v>203</v>
      </c>
      <c r="AI201" s="196">
        <f t="shared" ref="AI201:AI207" si="34">AE201-AE200</f>
        <v>16.957671957672005</v>
      </c>
      <c r="AJ201" s="198">
        <f t="shared" si="31"/>
        <v>7.8939157566306831E-2</v>
      </c>
      <c r="AL201" s="185" t="s">
        <v>498</v>
      </c>
      <c r="AM201" s="186">
        <v>3</v>
      </c>
      <c r="AN201" s="187">
        <v>59</v>
      </c>
      <c r="AO201" s="190">
        <v>698.49795389795372</v>
      </c>
      <c r="AP201" s="187">
        <v>190</v>
      </c>
      <c r="AQ201" s="187">
        <v>174</v>
      </c>
      <c r="AR201" s="189">
        <v>199</v>
      </c>
      <c r="AS201" s="196">
        <f t="shared" si="27"/>
        <v>18.27513227513225</v>
      </c>
      <c r="AT201" s="198">
        <f t="shared" si="32"/>
        <v>0.22160482829272429</v>
      </c>
    </row>
    <row r="202" spans="1:46">
      <c r="A202">
        <v>484</v>
      </c>
      <c r="B202">
        <v>1</v>
      </c>
      <c r="C202" s="171">
        <v>0.37037037037037002</v>
      </c>
      <c r="D202" s="171">
        <v>0.18918918918918901</v>
      </c>
      <c r="E202" s="172">
        <v>9847.3529411764703</v>
      </c>
      <c r="H202" s="185" t="s">
        <v>499</v>
      </c>
      <c r="I202" s="186">
        <v>1</v>
      </c>
      <c r="J202" s="187">
        <v>4</v>
      </c>
      <c r="K202" s="190">
        <v>1147000369.206125</v>
      </c>
      <c r="L202" s="187">
        <v>192</v>
      </c>
      <c r="M202" s="187">
        <v>195</v>
      </c>
      <c r="N202" s="189">
        <v>200</v>
      </c>
      <c r="O202" s="196">
        <f t="shared" si="28"/>
        <v>414219315.10863698</v>
      </c>
      <c r="P202" s="198">
        <f t="shared" si="29"/>
        <v>0.60596802523705051</v>
      </c>
      <c r="R202" s="185" t="s">
        <v>499</v>
      </c>
      <c r="S202" s="186">
        <v>4</v>
      </c>
      <c r="T202" s="187">
        <v>9</v>
      </c>
      <c r="U202" s="190">
        <v>1594.7582385981223</v>
      </c>
      <c r="V202" s="187">
        <v>177</v>
      </c>
      <c r="W202" s="187">
        <v>195</v>
      </c>
      <c r="X202" s="189">
        <v>202</v>
      </c>
      <c r="Y202" s="196">
        <f t="shared" si="33"/>
        <v>31.404356060606005</v>
      </c>
      <c r="Z202" s="198">
        <f t="shared" si="30"/>
        <v>3.2669255686029172E-2</v>
      </c>
      <c r="AB202" s="185" t="s">
        <v>499</v>
      </c>
      <c r="AC202" s="186">
        <v>10</v>
      </c>
      <c r="AD202" s="187">
        <v>19</v>
      </c>
      <c r="AE202" s="190">
        <v>746.92098913873099</v>
      </c>
      <c r="AF202" s="187">
        <v>190</v>
      </c>
      <c r="AG202" s="187">
        <v>165</v>
      </c>
      <c r="AH202" s="189">
        <v>199</v>
      </c>
      <c r="AI202" s="196">
        <f t="shared" si="34"/>
        <v>17.385939510939465</v>
      </c>
      <c r="AJ202" s="198">
        <f t="shared" si="31"/>
        <v>2.4632983049204134E-2</v>
      </c>
      <c r="AL202" s="185" t="s">
        <v>499</v>
      </c>
      <c r="AM202" s="186">
        <v>4</v>
      </c>
      <c r="AN202" s="187">
        <v>11</v>
      </c>
      <c r="AO202" s="190">
        <v>718.37328616802279</v>
      </c>
      <c r="AP202" s="187">
        <v>191</v>
      </c>
      <c r="AQ202" s="187">
        <v>195</v>
      </c>
      <c r="AR202" s="189">
        <v>200</v>
      </c>
      <c r="AS202" s="196">
        <f t="shared" si="27"/>
        <v>19.875332270069066</v>
      </c>
      <c r="AT202" s="198">
        <f t="shared" si="32"/>
        <v>8.0511861295854192E-2</v>
      </c>
    </row>
    <row r="203" spans="1:46">
      <c r="A203">
        <v>486</v>
      </c>
      <c r="B203">
        <v>1</v>
      </c>
      <c r="C203" s="171">
        <v>0.296296296296296</v>
      </c>
      <c r="D203" s="171">
        <v>0</v>
      </c>
      <c r="E203" s="172">
        <v>11885.25</v>
      </c>
      <c r="H203" s="185" t="s">
        <v>500</v>
      </c>
      <c r="I203" s="186">
        <v>2</v>
      </c>
      <c r="J203" s="187">
        <v>6</v>
      </c>
      <c r="K203" s="190">
        <v>1729456803.6534197</v>
      </c>
      <c r="L203" s="187">
        <v>196</v>
      </c>
      <c r="M203" s="187">
        <v>193</v>
      </c>
      <c r="N203" s="189">
        <v>201</v>
      </c>
      <c r="O203" s="196">
        <f t="shared" si="28"/>
        <v>582456434.44729471</v>
      </c>
      <c r="P203" s="198">
        <f t="shared" si="29"/>
        <v>0.28884069157601722</v>
      </c>
      <c r="R203" s="185" t="s">
        <v>500</v>
      </c>
      <c r="S203" s="186">
        <v>3</v>
      </c>
      <c r="T203" s="187">
        <v>6</v>
      </c>
      <c r="U203" s="190">
        <v>1630.8586274280976</v>
      </c>
      <c r="V203" s="187">
        <v>184</v>
      </c>
      <c r="W203" s="187">
        <v>196</v>
      </c>
      <c r="X203" s="189">
        <v>201</v>
      </c>
      <c r="Y203" s="196">
        <f t="shared" si="33"/>
        <v>36.100388829975373</v>
      </c>
      <c r="Z203" s="198">
        <f t="shared" si="30"/>
        <v>0.13008260912331482</v>
      </c>
      <c r="AB203" s="185" t="s">
        <v>500</v>
      </c>
      <c r="AC203" s="186">
        <v>1</v>
      </c>
      <c r="AD203" s="187">
        <v>10</v>
      </c>
      <c r="AE203" s="190">
        <v>766.4822992172825</v>
      </c>
      <c r="AF203" s="187">
        <v>189</v>
      </c>
      <c r="AG203" s="187">
        <v>198</v>
      </c>
      <c r="AH203" s="189">
        <v>200</v>
      </c>
      <c r="AI203" s="196">
        <f t="shared" si="34"/>
        <v>19.561310078551514</v>
      </c>
      <c r="AJ203" s="198">
        <f t="shared" si="31"/>
        <v>0.11120781577903048</v>
      </c>
      <c r="AL203" s="185" t="s">
        <v>500</v>
      </c>
      <c r="AM203" s="186">
        <v>3</v>
      </c>
      <c r="AN203" s="187">
        <v>8</v>
      </c>
      <c r="AO203" s="190">
        <v>744.6439414386781</v>
      </c>
      <c r="AP203" s="187">
        <v>197</v>
      </c>
      <c r="AQ203" s="187">
        <v>187</v>
      </c>
      <c r="AR203" s="189">
        <v>203</v>
      </c>
      <c r="AS203" s="196">
        <f t="shared" si="27"/>
        <v>26.270655270655311</v>
      </c>
      <c r="AT203" s="198">
        <f t="shared" si="32"/>
        <v>0.24343979754969836</v>
      </c>
    </row>
    <row r="204" spans="1:46">
      <c r="A204">
        <v>488</v>
      </c>
      <c r="B204">
        <v>2</v>
      </c>
      <c r="C204" s="171">
        <v>0.74074074074074003</v>
      </c>
      <c r="D204" s="171">
        <v>0.75675675675675602</v>
      </c>
      <c r="E204" s="172">
        <v>19973.104166666599</v>
      </c>
      <c r="H204" s="185" t="s">
        <v>501</v>
      </c>
      <c r="I204" s="186">
        <v>1</v>
      </c>
      <c r="J204" s="187">
        <v>3</v>
      </c>
      <c r="K204" s="190">
        <v>3603814167.0019464</v>
      </c>
      <c r="L204" s="187">
        <v>198</v>
      </c>
      <c r="M204" s="187">
        <v>197</v>
      </c>
      <c r="N204" s="189">
        <v>203</v>
      </c>
      <c r="O204" s="196">
        <f t="shared" si="28"/>
        <v>1874357363.3485267</v>
      </c>
      <c r="P204" s="198">
        <f t="shared" si="29"/>
        <v>0.68925006200165573</v>
      </c>
      <c r="R204" s="185" t="s">
        <v>501</v>
      </c>
      <c r="S204" s="186">
        <v>1</v>
      </c>
      <c r="T204" s="187">
        <v>2</v>
      </c>
      <c r="U204" s="190">
        <v>1674.5779543401491</v>
      </c>
      <c r="V204" s="187">
        <v>193</v>
      </c>
      <c r="W204" s="187">
        <v>197</v>
      </c>
      <c r="X204" s="189">
        <v>202</v>
      </c>
      <c r="Y204" s="196">
        <f t="shared" si="33"/>
        <v>43.719326912051429</v>
      </c>
      <c r="Z204" s="198">
        <f t="shared" si="30"/>
        <v>0.17426933624579344</v>
      </c>
      <c r="AB204" s="185" t="s">
        <v>501</v>
      </c>
      <c r="AC204" s="186">
        <v>1</v>
      </c>
      <c r="AD204" s="187">
        <v>4</v>
      </c>
      <c r="AE204" s="190">
        <v>792.79328306102502</v>
      </c>
      <c r="AF204" s="187">
        <v>199</v>
      </c>
      <c r="AG204" s="187">
        <v>195</v>
      </c>
      <c r="AH204" s="189">
        <v>202</v>
      </c>
      <c r="AI204" s="196">
        <f t="shared" si="34"/>
        <v>26.31098384374252</v>
      </c>
      <c r="AJ204" s="198">
        <f t="shared" si="31"/>
        <v>0.25653444984332141</v>
      </c>
      <c r="AL204" s="185" t="s">
        <v>501</v>
      </c>
      <c r="AM204" s="186">
        <v>4</v>
      </c>
      <c r="AN204" s="187">
        <v>17</v>
      </c>
      <c r="AO204" s="190">
        <v>771.01232938968769</v>
      </c>
      <c r="AP204" s="187">
        <v>198</v>
      </c>
      <c r="AQ204" s="187">
        <v>194</v>
      </c>
      <c r="AR204" s="189">
        <v>201</v>
      </c>
      <c r="AS204" s="196">
        <f t="shared" si="27"/>
        <v>26.368387951009595</v>
      </c>
      <c r="AT204" s="198">
        <f t="shared" si="32"/>
        <v>3.7064336483467785E-3</v>
      </c>
    </row>
    <row r="205" spans="1:46">
      <c r="A205">
        <v>490</v>
      </c>
      <c r="B205">
        <v>2</v>
      </c>
      <c r="C205" s="171">
        <v>0.77777777777777701</v>
      </c>
      <c r="D205" s="171">
        <v>0.70270270270270196</v>
      </c>
      <c r="E205" s="172">
        <v>21115.297872340401</v>
      </c>
      <c r="H205" s="185" t="s">
        <v>502</v>
      </c>
      <c r="I205" s="186">
        <v>2</v>
      </c>
      <c r="J205" s="187">
        <v>5</v>
      </c>
      <c r="K205" s="190">
        <v>5625301210.4696226</v>
      </c>
      <c r="L205" s="187">
        <v>199</v>
      </c>
      <c r="M205" s="187">
        <v>191</v>
      </c>
      <c r="N205" s="189">
        <v>202</v>
      </c>
      <c r="O205" s="196">
        <f t="shared" si="28"/>
        <v>2021487043.4676762</v>
      </c>
      <c r="P205" s="198">
        <f t="shared" si="29"/>
        <v>7.2782895440557424E-2</v>
      </c>
      <c r="R205" s="185" t="s">
        <v>502</v>
      </c>
      <c r="S205" s="186">
        <v>3</v>
      </c>
      <c r="T205" s="187">
        <v>8</v>
      </c>
      <c r="U205" s="190">
        <v>1720.7051929551926</v>
      </c>
      <c r="V205" s="187">
        <v>199</v>
      </c>
      <c r="W205" s="187">
        <v>170</v>
      </c>
      <c r="X205" s="189">
        <v>203</v>
      </c>
      <c r="Y205" s="196">
        <f t="shared" si="33"/>
        <v>46.127238615043552</v>
      </c>
      <c r="Z205" s="198">
        <f t="shared" si="30"/>
        <v>5.2201514230830789E-2</v>
      </c>
      <c r="AB205" s="185" t="s">
        <v>502</v>
      </c>
      <c r="AC205" s="186">
        <v>5</v>
      </c>
      <c r="AD205" s="187">
        <v>12</v>
      </c>
      <c r="AE205" s="190">
        <v>823.71290376290381</v>
      </c>
      <c r="AF205" s="187">
        <v>194</v>
      </c>
      <c r="AG205" s="187">
        <v>196</v>
      </c>
      <c r="AH205" s="189">
        <v>202</v>
      </c>
      <c r="AI205" s="196">
        <f t="shared" si="34"/>
        <v>30.919620701878785</v>
      </c>
      <c r="AJ205" s="198">
        <f t="shared" si="31"/>
        <v>0.14905217960375006</v>
      </c>
      <c r="AL205" s="185" t="s">
        <v>502</v>
      </c>
      <c r="AM205" s="186">
        <v>4</v>
      </c>
      <c r="AN205" s="187">
        <v>6</v>
      </c>
      <c r="AO205" s="190">
        <v>810.52486402486386</v>
      </c>
      <c r="AP205" s="187">
        <v>200</v>
      </c>
      <c r="AQ205" s="187">
        <v>196</v>
      </c>
      <c r="AR205" s="189">
        <v>202</v>
      </c>
      <c r="AS205" s="196">
        <f t="shared" si="27"/>
        <v>39.512534635176166</v>
      </c>
      <c r="AT205" s="198">
        <f t="shared" si="32"/>
        <v>0.33265764410023324</v>
      </c>
    </row>
    <row r="206" spans="1:46">
      <c r="A206">
        <v>497</v>
      </c>
      <c r="B206">
        <v>1</v>
      </c>
      <c r="C206" s="171">
        <v>0.62962962962962898</v>
      </c>
      <c r="D206" s="171">
        <v>0.21621621621621601</v>
      </c>
      <c r="E206" s="172">
        <v>31957.48</v>
      </c>
      <c r="H206" s="185" t="s">
        <v>503</v>
      </c>
      <c r="I206" s="186">
        <v>2</v>
      </c>
      <c r="J206" s="187">
        <v>30</v>
      </c>
      <c r="K206" s="190">
        <v>13383705355.989357</v>
      </c>
      <c r="L206" s="187">
        <v>201</v>
      </c>
      <c r="M206" s="187">
        <v>194</v>
      </c>
      <c r="N206" s="189">
        <v>203</v>
      </c>
      <c r="O206" s="197">
        <f t="shared" si="28"/>
        <v>7758404145.5197344</v>
      </c>
      <c r="P206" s="199">
        <f t="shared" si="29"/>
        <v>0.73944550895366423</v>
      </c>
      <c r="R206" s="185" t="s">
        <v>503</v>
      </c>
      <c r="S206" s="186">
        <v>1</v>
      </c>
      <c r="T206" s="187">
        <v>4</v>
      </c>
      <c r="U206" s="190">
        <v>1848.357793522267</v>
      </c>
      <c r="V206" s="187">
        <v>200</v>
      </c>
      <c r="W206" s="187">
        <v>198</v>
      </c>
      <c r="X206" s="189">
        <v>203</v>
      </c>
      <c r="Y206" s="196">
        <f t="shared" si="33"/>
        <v>127.65260056707439</v>
      </c>
      <c r="Z206" s="198">
        <f t="shared" si="30"/>
        <v>0.63865022404454475</v>
      </c>
      <c r="AB206" s="201" t="s">
        <v>503</v>
      </c>
      <c r="AC206" s="202">
        <v>1</v>
      </c>
      <c r="AD206" s="203">
        <v>5</v>
      </c>
      <c r="AE206" s="204">
        <v>885.24162257495595</v>
      </c>
      <c r="AF206" s="203">
        <v>200</v>
      </c>
      <c r="AG206" s="203">
        <v>201</v>
      </c>
      <c r="AH206" s="205">
        <v>203</v>
      </c>
      <c r="AI206" s="197">
        <f t="shared" si="34"/>
        <v>61.528718812052148</v>
      </c>
      <c r="AJ206" s="199">
        <f t="shared" si="31"/>
        <v>0.49747660444016434</v>
      </c>
      <c r="AL206" s="201" t="s">
        <v>503</v>
      </c>
      <c r="AM206" s="202">
        <v>1</v>
      </c>
      <c r="AN206" s="203">
        <v>4</v>
      </c>
      <c r="AO206" s="204">
        <v>954.48951048951039</v>
      </c>
      <c r="AP206" s="203">
        <v>193</v>
      </c>
      <c r="AQ206" s="203">
        <v>201</v>
      </c>
      <c r="AR206" s="205">
        <v>203</v>
      </c>
      <c r="AS206" s="197">
        <f t="shared" si="27"/>
        <v>143.96464646464653</v>
      </c>
      <c r="AT206" s="199">
        <f t="shared" si="32"/>
        <v>0.72554001551430003</v>
      </c>
    </row>
    <row r="207" spans="1:46" ht="15.75" thickBot="1">
      <c r="A207">
        <v>501</v>
      </c>
      <c r="B207">
        <v>1</v>
      </c>
      <c r="C207" s="171">
        <v>0.18518518518518501</v>
      </c>
      <c r="D207" s="171">
        <v>0.21621621621621601</v>
      </c>
      <c r="E207" s="172">
        <v>1654.8461538461499</v>
      </c>
      <c r="H207" s="191" t="s">
        <v>504</v>
      </c>
      <c r="I207" s="192">
        <v>1</v>
      </c>
      <c r="J207" s="193">
        <v>2</v>
      </c>
      <c r="K207" s="194">
        <v>24911067351.768723</v>
      </c>
      <c r="L207" s="193">
        <v>200</v>
      </c>
      <c r="M207" s="193">
        <v>202</v>
      </c>
      <c r="N207" s="195">
        <v>0</v>
      </c>
      <c r="O207" s="196">
        <f t="shared" si="28"/>
        <v>11527361995.779366</v>
      </c>
      <c r="P207" s="198">
        <f t="shared" si="29"/>
        <v>0.3269575338780546</v>
      </c>
      <c r="R207" s="191" t="s">
        <v>504</v>
      </c>
      <c r="S207" s="192">
        <v>1</v>
      </c>
      <c r="T207" s="193">
        <v>3</v>
      </c>
      <c r="U207" s="194">
        <v>2356.9362745098038</v>
      </c>
      <c r="V207" s="193">
        <v>202</v>
      </c>
      <c r="W207" s="193">
        <v>201</v>
      </c>
      <c r="X207" s="195">
        <v>0</v>
      </c>
      <c r="Y207" s="196">
        <f t="shared" si="33"/>
        <v>508.57848098753675</v>
      </c>
      <c r="Z207" s="198">
        <f t="shared" si="30"/>
        <v>0.74900117614256145</v>
      </c>
      <c r="AB207" s="191" t="s">
        <v>504</v>
      </c>
      <c r="AC207" s="192">
        <v>1</v>
      </c>
      <c r="AD207" s="193">
        <v>3</v>
      </c>
      <c r="AE207" s="194">
        <v>974.86274509803923</v>
      </c>
      <c r="AF207" s="193">
        <v>202</v>
      </c>
      <c r="AG207" s="193">
        <v>197</v>
      </c>
      <c r="AH207" s="195">
        <v>0</v>
      </c>
      <c r="AI207" s="196">
        <f t="shared" si="34"/>
        <v>89.621122523083272</v>
      </c>
      <c r="AJ207" s="198">
        <f t="shared" si="31"/>
        <v>0.31345739620473401</v>
      </c>
      <c r="AL207" s="191" t="s">
        <v>504</v>
      </c>
      <c r="AM207" s="192">
        <v>1</v>
      </c>
      <c r="AN207" s="193">
        <v>3</v>
      </c>
      <c r="AO207" s="194">
        <v>1382.0735294117646</v>
      </c>
      <c r="AP207" s="193">
        <v>202</v>
      </c>
      <c r="AQ207" s="193">
        <v>199</v>
      </c>
      <c r="AR207" s="195">
        <v>0</v>
      </c>
      <c r="AS207" s="196">
        <f t="shared" si="27"/>
        <v>427.58401892225424</v>
      </c>
      <c r="AT207" s="198">
        <f t="shared" si="32"/>
        <v>0.66330676523524845</v>
      </c>
    </row>
    <row r="208" spans="1:46" ht="15.75" thickTop="1">
      <c r="A208" t="s">
        <v>514</v>
      </c>
      <c r="B208">
        <f>COUNTIF(B4:B207,1)</f>
        <v>151</v>
      </c>
    </row>
    <row r="209" spans="1:2">
      <c r="A209" t="s">
        <v>515</v>
      </c>
      <c r="B209">
        <f>204-B208</f>
        <v>53</v>
      </c>
    </row>
  </sheetData>
  <sortState ref="A4:E207">
    <sortCondition ref="A4:A207"/>
  </sortState>
  <mergeCells count="24">
    <mergeCell ref="AL2:AR2"/>
    <mergeCell ref="AL3:AL4"/>
    <mergeCell ref="AM3:AN3"/>
    <mergeCell ref="AO3:AO4"/>
    <mergeCell ref="AP3:AQ3"/>
    <mergeCell ref="AR3:AR4"/>
    <mergeCell ref="AB2:AH2"/>
    <mergeCell ref="AB3:AB4"/>
    <mergeCell ref="AC3:AD3"/>
    <mergeCell ref="AE3:AE4"/>
    <mergeCell ref="AF3:AG3"/>
    <mergeCell ref="AH3:AH4"/>
    <mergeCell ref="L3:M3"/>
    <mergeCell ref="N3:N4"/>
    <mergeCell ref="R2:X2"/>
    <mergeCell ref="R3:R4"/>
    <mergeCell ref="S3:T3"/>
    <mergeCell ref="U3:U4"/>
    <mergeCell ref="V3:W3"/>
    <mergeCell ref="X3:X4"/>
    <mergeCell ref="H2:N2"/>
    <mergeCell ref="H3:H4"/>
    <mergeCell ref="I3:J3"/>
    <mergeCell ref="K3:K4"/>
  </mergeCells>
  <conditionalFormatting sqref="P7:P207">
    <cfRule type="cellIs" dxfId="5" priority="5" operator="greaterThan">
      <formula>0.5</formula>
    </cfRule>
  </conditionalFormatting>
  <conditionalFormatting sqref="Z7:Z207">
    <cfRule type="cellIs" dxfId="4" priority="4" operator="greaterThan">
      <formula>0.5</formula>
    </cfRule>
  </conditionalFormatting>
  <conditionalFormatting sqref="AJ7:AJ207">
    <cfRule type="cellIs" dxfId="3" priority="3" operator="greaterThan">
      <formula>0.5</formula>
    </cfRule>
  </conditionalFormatting>
  <conditionalFormatting sqref="AT7">
    <cfRule type="cellIs" dxfId="2" priority="2" operator="greaterThan">
      <formula>0.5</formula>
    </cfRule>
  </conditionalFormatting>
  <conditionalFormatting sqref="AT8:AT207">
    <cfRule type="cellIs" dxfId="1" priority="1" operator="greaterThan">
      <formula>0.5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opLeftCell="A121" workbookViewId="0">
      <selection activeCell="Z136" sqref="Z136"/>
    </sheetView>
  </sheetViews>
  <sheetFormatPr defaultRowHeight="15"/>
  <sheetData>
    <row r="1" spans="1:9" ht="15.75" customHeight="1" thickBot="1">
      <c r="A1" s="270" t="s">
        <v>304</v>
      </c>
      <c r="B1" s="270"/>
      <c r="C1" s="270"/>
      <c r="D1" s="270"/>
      <c r="E1" s="270"/>
      <c r="F1" s="270"/>
      <c r="G1" s="270"/>
      <c r="H1" s="217"/>
    </row>
    <row r="2" spans="1:9" ht="15.75" customHeight="1" thickTop="1">
      <c r="A2" s="271" t="s">
        <v>305</v>
      </c>
      <c r="B2" s="273" t="s">
        <v>306</v>
      </c>
      <c r="C2" s="267"/>
      <c r="D2" s="267" t="s">
        <v>307</v>
      </c>
      <c r="E2" s="267" t="s">
        <v>308</v>
      </c>
      <c r="F2" s="267"/>
      <c r="G2" s="268" t="s">
        <v>309</v>
      </c>
      <c r="H2" s="217"/>
    </row>
    <row r="3" spans="1:9" ht="15.75" thickBot="1">
      <c r="A3" s="272"/>
      <c r="B3" s="218" t="s">
        <v>310</v>
      </c>
      <c r="C3" s="219" t="s">
        <v>311</v>
      </c>
      <c r="D3" s="274"/>
      <c r="E3" s="219" t="s">
        <v>310</v>
      </c>
      <c r="F3" s="219" t="s">
        <v>311</v>
      </c>
      <c r="G3" s="269"/>
      <c r="H3" s="217"/>
    </row>
    <row r="4" spans="1:9" ht="15.75" thickTop="1">
      <c r="A4" s="220" t="s">
        <v>5</v>
      </c>
      <c r="B4" s="221">
        <v>15</v>
      </c>
      <c r="C4" s="222">
        <v>28</v>
      </c>
      <c r="D4" s="223">
        <v>1.1566881596217706E-2</v>
      </c>
      <c r="E4" s="222">
        <v>0</v>
      </c>
      <c r="F4" s="222">
        <v>0</v>
      </c>
      <c r="G4" s="224">
        <v>57</v>
      </c>
      <c r="H4" s="217"/>
    </row>
    <row r="5" spans="1:9">
      <c r="A5" s="225" t="s">
        <v>6</v>
      </c>
      <c r="B5" s="226">
        <v>73</v>
      </c>
      <c r="C5" s="227">
        <v>129</v>
      </c>
      <c r="D5" s="228">
        <v>3.2829912474255728E-2</v>
      </c>
      <c r="E5" s="227">
        <v>0</v>
      </c>
      <c r="F5" s="227">
        <v>0</v>
      </c>
      <c r="G5" s="229">
        <v>100</v>
      </c>
      <c r="H5" s="196">
        <f>D5-D4</f>
        <v>2.1263030878038019E-2</v>
      </c>
    </row>
    <row r="6" spans="1:9">
      <c r="A6" s="225" t="s">
        <v>7</v>
      </c>
      <c r="B6" s="226">
        <v>59</v>
      </c>
      <c r="C6" s="227">
        <v>77</v>
      </c>
      <c r="D6" s="228">
        <v>5.8963205047575656E-2</v>
      </c>
      <c r="E6" s="227">
        <v>0</v>
      </c>
      <c r="F6" s="227">
        <v>0</v>
      </c>
      <c r="G6" s="229">
        <v>16</v>
      </c>
      <c r="H6" s="196">
        <f t="shared" ref="H6:H12" si="0">D6-D5</f>
        <v>2.6133292573319929E-2</v>
      </c>
      <c r="I6" s="198">
        <f>(H6-H5)/H6</f>
        <v>0.18636234533470419</v>
      </c>
    </row>
    <row r="7" spans="1:9">
      <c r="A7" s="225" t="s">
        <v>8</v>
      </c>
      <c r="B7" s="226">
        <v>2</v>
      </c>
      <c r="C7" s="227">
        <v>11</v>
      </c>
      <c r="D7" s="228">
        <v>8.7157954036376467E-2</v>
      </c>
      <c r="E7" s="227">
        <v>0</v>
      </c>
      <c r="F7" s="227">
        <v>0</v>
      </c>
      <c r="G7" s="229">
        <v>51</v>
      </c>
      <c r="H7" s="196">
        <f t="shared" si="0"/>
        <v>2.8194748988800811E-2</v>
      </c>
      <c r="I7" s="198">
        <f t="shared" ref="I7:I12" si="1">(H7-H6)/H7</f>
        <v>7.3114905768436156E-2</v>
      </c>
    </row>
    <row r="8" spans="1:9">
      <c r="A8" s="225" t="s">
        <v>9</v>
      </c>
      <c r="B8" s="226">
        <v>92</v>
      </c>
      <c r="C8" s="227">
        <v>108</v>
      </c>
      <c r="D8" s="228">
        <v>0.11559982120438822</v>
      </c>
      <c r="E8" s="227">
        <v>0</v>
      </c>
      <c r="F8" s="227">
        <v>0</v>
      </c>
      <c r="G8" s="229">
        <v>38</v>
      </c>
      <c r="H8" s="196">
        <f t="shared" si="0"/>
        <v>2.8441867168011753E-2</v>
      </c>
      <c r="I8" s="198">
        <f t="shared" si="1"/>
        <v>8.6885357332964867E-3</v>
      </c>
    </row>
    <row r="9" spans="1:9">
      <c r="A9" s="225" t="s">
        <v>10</v>
      </c>
      <c r="B9" s="226">
        <v>29</v>
      </c>
      <c r="C9" s="227">
        <v>104</v>
      </c>
      <c r="D9" s="228">
        <v>0.14541188020482915</v>
      </c>
      <c r="E9" s="227">
        <v>0</v>
      </c>
      <c r="F9" s="227">
        <v>0</v>
      </c>
      <c r="G9" s="229">
        <v>27</v>
      </c>
      <c r="H9" s="196">
        <f t="shared" si="0"/>
        <v>2.9812059000440927E-2</v>
      </c>
      <c r="I9" s="198">
        <f t="shared" si="1"/>
        <v>4.5960992912596497E-2</v>
      </c>
    </row>
    <row r="10" spans="1:9">
      <c r="A10" s="225" t="s">
        <v>11</v>
      </c>
      <c r="B10" s="226">
        <v>23</v>
      </c>
      <c r="C10" s="227">
        <v>80</v>
      </c>
      <c r="D10" s="228">
        <v>0.17895297289403944</v>
      </c>
      <c r="E10" s="227">
        <v>0</v>
      </c>
      <c r="F10" s="227">
        <v>0</v>
      </c>
      <c r="G10" s="229">
        <v>73</v>
      </c>
      <c r="H10" s="196">
        <f t="shared" si="0"/>
        <v>3.3541092689210295E-2</v>
      </c>
      <c r="I10" s="198">
        <f t="shared" si="1"/>
        <v>0.11117806218546201</v>
      </c>
    </row>
    <row r="11" spans="1:9">
      <c r="A11" s="225" t="s">
        <v>12</v>
      </c>
      <c r="B11" s="226">
        <v>36</v>
      </c>
      <c r="C11" s="227">
        <v>79</v>
      </c>
      <c r="D11" s="228">
        <v>0.21250393652248289</v>
      </c>
      <c r="E11" s="227">
        <v>0</v>
      </c>
      <c r="F11" s="227">
        <v>0</v>
      </c>
      <c r="G11" s="229">
        <v>33</v>
      </c>
      <c r="H11" s="196">
        <f t="shared" si="0"/>
        <v>3.3550963628443453E-2</v>
      </c>
      <c r="I11" s="198">
        <f t="shared" si="1"/>
        <v>2.9420732419114051E-4</v>
      </c>
    </row>
    <row r="12" spans="1:9">
      <c r="A12" s="225" t="s">
        <v>13</v>
      </c>
      <c r="B12" s="226">
        <v>20</v>
      </c>
      <c r="C12" s="227">
        <v>119</v>
      </c>
      <c r="D12" s="228">
        <v>0.24704126035422455</v>
      </c>
      <c r="E12" s="227">
        <v>0</v>
      </c>
      <c r="F12" s="227">
        <v>0</v>
      </c>
      <c r="G12" s="229">
        <v>24</v>
      </c>
      <c r="H12" s="196">
        <f t="shared" si="0"/>
        <v>3.4537323831741656E-2</v>
      </c>
      <c r="I12" s="198">
        <f t="shared" si="1"/>
        <v>2.8559253985732537E-2</v>
      </c>
    </row>
    <row r="13" spans="1:9">
      <c r="A13" s="225" t="s">
        <v>14</v>
      </c>
      <c r="B13" s="226">
        <v>53</v>
      </c>
      <c r="C13" s="227">
        <v>93</v>
      </c>
      <c r="D13" s="228">
        <v>0.28273631963129725</v>
      </c>
      <c r="E13" s="227">
        <v>0</v>
      </c>
      <c r="F13" s="227">
        <v>0</v>
      </c>
      <c r="G13" s="229">
        <v>23</v>
      </c>
      <c r="H13" s="196">
        <f t="shared" ref="H13:H76" si="2">D13-D12</f>
        <v>3.5695059277072699E-2</v>
      </c>
      <c r="I13" s="198">
        <f t="shared" ref="I13:I76" si="3">(H13-H12)/H13</f>
        <v>3.2434053025222689E-2</v>
      </c>
    </row>
    <row r="14" spans="1:9">
      <c r="A14" s="225" t="s">
        <v>312</v>
      </c>
      <c r="B14" s="226">
        <v>43</v>
      </c>
      <c r="C14" s="227">
        <v>56</v>
      </c>
      <c r="D14" s="228">
        <v>0.32032847536208647</v>
      </c>
      <c r="E14" s="227">
        <v>0</v>
      </c>
      <c r="F14" s="227">
        <v>0</v>
      </c>
      <c r="G14" s="229">
        <v>28</v>
      </c>
      <c r="H14" s="196">
        <f t="shared" si="2"/>
        <v>3.7592155730789223E-2</v>
      </c>
      <c r="I14" s="198">
        <f t="shared" si="3"/>
        <v>5.0465221183437978E-2</v>
      </c>
    </row>
    <row r="15" spans="1:9">
      <c r="A15" s="225" t="s">
        <v>313</v>
      </c>
      <c r="B15" s="226">
        <v>25</v>
      </c>
      <c r="C15" s="227">
        <v>75</v>
      </c>
      <c r="D15" s="228">
        <v>0.36040924924633788</v>
      </c>
      <c r="E15" s="227">
        <v>0</v>
      </c>
      <c r="F15" s="227">
        <v>0</v>
      </c>
      <c r="G15" s="229">
        <v>33</v>
      </c>
      <c r="H15" s="196">
        <f t="shared" si="2"/>
        <v>4.0080773884251408E-2</v>
      </c>
      <c r="I15" s="198">
        <f t="shared" si="3"/>
        <v>6.2090072428467168E-2</v>
      </c>
    </row>
    <row r="16" spans="1:9">
      <c r="A16" s="225" t="s">
        <v>314</v>
      </c>
      <c r="B16" s="226">
        <v>31</v>
      </c>
      <c r="C16" s="227">
        <v>65</v>
      </c>
      <c r="D16" s="228">
        <v>0.4014945833105884</v>
      </c>
      <c r="E16" s="227">
        <v>0</v>
      </c>
      <c r="F16" s="227">
        <v>0</v>
      </c>
      <c r="G16" s="229">
        <v>59</v>
      </c>
      <c r="H16" s="196">
        <f t="shared" si="2"/>
        <v>4.1085334064250523E-2</v>
      </c>
      <c r="I16" s="198">
        <f t="shared" si="3"/>
        <v>2.4450578360349997E-2</v>
      </c>
    </row>
    <row r="17" spans="1:9">
      <c r="A17" s="225" t="s">
        <v>315</v>
      </c>
      <c r="B17" s="226">
        <v>54</v>
      </c>
      <c r="C17" s="227">
        <v>131</v>
      </c>
      <c r="D17" s="228">
        <v>0.44327775858928187</v>
      </c>
      <c r="E17" s="227">
        <v>0</v>
      </c>
      <c r="F17" s="227">
        <v>0</v>
      </c>
      <c r="G17" s="229">
        <v>47</v>
      </c>
      <c r="H17" s="196">
        <f t="shared" si="2"/>
        <v>4.1783175278693463E-2</v>
      </c>
      <c r="I17" s="198">
        <f t="shared" si="3"/>
        <v>1.6701488333242857E-2</v>
      </c>
    </row>
    <row r="18" spans="1:9">
      <c r="A18" s="225" t="s">
        <v>316</v>
      </c>
      <c r="B18" s="226">
        <v>27</v>
      </c>
      <c r="C18" s="227">
        <v>135</v>
      </c>
      <c r="D18" s="228">
        <v>0.48868054321024446</v>
      </c>
      <c r="E18" s="227">
        <v>0</v>
      </c>
      <c r="F18" s="227">
        <v>0</v>
      </c>
      <c r="G18" s="229">
        <v>43</v>
      </c>
      <c r="H18" s="196">
        <f t="shared" si="2"/>
        <v>4.5402784620962588E-2</v>
      </c>
      <c r="I18" s="198">
        <f t="shared" si="3"/>
        <v>7.9722188242126943E-2</v>
      </c>
    </row>
    <row r="19" spans="1:9">
      <c r="A19" s="225" t="s">
        <v>317</v>
      </c>
      <c r="B19" s="226">
        <v>59</v>
      </c>
      <c r="C19" s="227">
        <v>84</v>
      </c>
      <c r="D19" s="228">
        <v>0.53454172598259175</v>
      </c>
      <c r="E19" s="227">
        <v>3</v>
      </c>
      <c r="F19" s="227">
        <v>0</v>
      </c>
      <c r="G19" s="229">
        <v>55</v>
      </c>
      <c r="H19" s="196">
        <f t="shared" si="2"/>
        <v>4.5861182772347298E-2</v>
      </c>
      <c r="I19" s="198">
        <f t="shared" si="3"/>
        <v>9.9953408018318111E-3</v>
      </c>
    </row>
    <row r="20" spans="1:9">
      <c r="A20" s="225" t="s">
        <v>318</v>
      </c>
      <c r="B20" s="226">
        <v>50</v>
      </c>
      <c r="C20" s="227">
        <v>102</v>
      </c>
      <c r="D20" s="228">
        <v>0.58502509531981117</v>
      </c>
      <c r="E20" s="227">
        <v>0</v>
      </c>
      <c r="F20" s="227">
        <v>0</v>
      </c>
      <c r="G20" s="229">
        <v>48</v>
      </c>
      <c r="H20" s="196">
        <f t="shared" si="2"/>
        <v>5.0483369337219419E-2</v>
      </c>
      <c r="I20" s="198">
        <f t="shared" si="3"/>
        <v>9.1558598911985922E-2</v>
      </c>
    </row>
    <row r="21" spans="1:9">
      <c r="A21" s="225" t="s">
        <v>319</v>
      </c>
      <c r="B21" s="226">
        <v>16</v>
      </c>
      <c r="C21" s="227">
        <v>51</v>
      </c>
      <c r="D21" s="228">
        <v>0.6393147753290267</v>
      </c>
      <c r="E21" s="227">
        <v>0</v>
      </c>
      <c r="F21" s="227">
        <v>0</v>
      </c>
      <c r="G21" s="229">
        <v>63</v>
      </c>
      <c r="H21" s="196">
        <f t="shared" si="2"/>
        <v>5.4289680009215524E-2</v>
      </c>
      <c r="I21" s="198">
        <f t="shared" si="3"/>
        <v>7.0111127406718807E-2</v>
      </c>
    </row>
    <row r="22" spans="1:9">
      <c r="A22" s="225" t="s">
        <v>320</v>
      </c>
      <c r="B22" s="226">
        <v>48</v>
      </c>
      <c r="C22" s="227">
        <v>61</v>
      </c>
      <c r="D22" s="228">
        <v>0.69437576623200326</v>
      </c>
      <c r="E22" s="227">
        <v>0</v>
      </c>
      <c r="F22" s="227">
        <v>0</v>
      </c>
      <c r="G22" s="229">
        <v>101</v>
      </c>
      <c r="H22" s="196">
        <f t="shared" si="2"/>
        <v>5.5060990902976559E-2</v>
      </c>
      <c r="I22" s="198">
        <f t="shared" si="3"/>
        <v>1.4008300270515802E-2</v>
      </c>
    </row>
    <row r="23" spans="1:9">
      <c r="A23" s="225" t="s">
        <v>321</v>
      </c>
      <c r="B23" s="226">
        <v>7</v>
      </c>
      <c r="C23" s="227">
        <v>32</v>
      </c>
      <c r="D23" s="228">
        <v>0.74952848452057286</v>
      </c>
      <c r="E23" s="227">
        <v>0</v>
      </c>
      <c r="F23" s="227">
        <v>0</v>
      </c>
      <c r="G23" s="229">
        <v>57</v>
      </c>
      <c r="H23" s="196">
        <f t="shared" si="2"/>
        <v>5.5152718288569602E-2</v>
      </c>
      <c r="I23" s="198">
        <f t="shared" si="3"/>
        <v>1.6631525777770029E-3</v>
      </c>
    </row>
    <row r="24" spans="1:9">
      <c r="A24" s="225" t="s">
        <v>322</v>
      </c>
      <c r="B24" s="226">
        <v>34</v>
      </c>
      <c r="C24" s="227">
        <v>139</v>
      </c>
      <c r="D24" s="228">
        <v>0.80812941681564743</v>
      </c>
      <c r="E24" s="227">
        <v>0</v>
      </c>
      <c r="F24" s="227">
        <v>0</v>
      </c>
      <c r="G24" s="229">
        <v>65</v>
      </c>
      <c r="H24" s="196">
        <f t="shared" si="2"/>
        <v>5.860093229507457E-2</v>
      </c>
      <c r="I24" s="198">
        <f t="shared" si="3"/>
        <v>5.8842306281785758E-2</v>
      </c>
    </row>
    <row r="25" spans="1:9">
      <c r="A25" s="225" t="s">
        <v>323</v>
      </c>
      <c r="B25" s="226">
        <v>4</v>
      </c>
      <c r="C25" s="227">
        <v>97</v>
      </c>
      <c r="D25" s="228">
        <v>0.86726304928952302</v>
      </c>
      <c r="E25" s="227">
        <v>0</v>
      </c>
      <c r="F25" s="227">
        <v>0</v>
      </c>
      <c r="G25" s="229">
        <v>76</v>
      </c>
      <c r="H25" s="196">
        <f t="shared" si="2"/>
        <v>5.9133632473875597E-2</v>
      </c>
      <c r="I25" s="198">
        <f t="shared" si="3"/>
        <v>9.0084129202846787E-3</v>
      </c>
    </row>
    <row r="26" spans="1:9">
      <c r="A26" s="225" t="s">
        <v>324</v>
      </c>
      <c r="B26" s="226">
        <v>53</v>
      </c>
      <c r="C26" s="227">
        <v>71</v>
      </c>
      <c r="D26" s="228">
        <v>0.92708622888281167</v>
      </c>
      <c r="E26" s="227">
        <v>10</v>
      </c>
      <c r="F26" s="227">
        <v>0</v>
      </c>
      <c r="G26" s="229">
        <v>59</v>
      </c>
      <c r="H26" s="196">
        <f t="shared" si="2"/>
        <v>5.9823179593288645E-2</v>
      </c>
      <c r="I26" s="198">
        <f t="shared" si="3"/>
        <v>1.152642042935487E-2</v>
      </c>
    </row>
    <row r="27" spans="1:9">
      <c r="A27" s="225" t="s">
        <v>325</v>
      </c>
      <c r="B27" s="226">
        <v>20</v>
      </c>
      <c r="C27" s="227">
        <v>82</v>
      </c>
      <c r="D27" s="228">
        <v>0.98704508723468565</v>
      </c>
      <c r="E27" s="227">
        <v>9</v>
      </c>
      <c r="F27" s="227">
        <v>0</v>
      </c>
      <c r="G27" s="229">
        <v>76</v>
      </c>
      <c r="H27" s="196">
        <f t="shared" si="2"/>
        <v>5.9958858351873978E-2</v>
      </c>
      <c r="I27" s="198">
        <f t="shared" si="3"/>
        <v>2.2628642758521279E-3</v>
      </c>
    </row>
    <row r="28" spans="1:9">
      <c r="A28" s="225" t="s">
        <v>326</v>
      </c>
      <c r="B28" s="226">
        <v>109</v>
      </c>
      <c r="C28" s="227">
        <v>120</v>
      </c>
      <c r="D28" s="230">
        <v>1.0479457569108266</v>
      </c>
      <c r="E28" s="227">
        <v>0</v>
      </c>
      <c r="F28" s="227">
        <v>0</v>
      </c>
      <c r="G28" s="229">
        <v>58</v>
      </c>
      <c r="H28" s="196">
        <f t="shared" si="2"/>
        <v>6.0900669676140939E-2</v>
      </c>
      <c r="I28" s="198">
        <f t="shared" si="3"/>
        <v>1.5464712116883909E-2</v>
      </c>
    </row>
    <row r="29" spans="1:9">
      <c r="A29" s="225" t="s">
        <v>327</v>
      </c>
      <c r="B29" s="226">
        <v>6</v>
      </c>
      <c r="C29" s="227">
        <v>113</v>
      </c>
      <c r="D29" s="230">
        <v>1.1125681430924088</v>
      </c>
      <c r="E29" s="227">
        <v>0</v>
      </c>
      <c r="F29" s="227">
        <v>0</v>
      </c>
      <c r="G29" s="229">
        <v>49</v>
      </c>
      <c r="H29" s="196">
        <f t="shared" si="2"/>
        <v>6.4622386181582225E-2</v>
      </c>
      <c r="I29" s="198">
        <f t="shared" si="3"/>
        <v>5.7591753034059237E-2</v>
      </c>
    </row>
    <row r="30" spans="1:9">
      <c r="A30" s="225" t="s">
        <v>328</v>
      </c>
      <c r="B30" s="226">
        <v>29</v>
      </c>
      <c r="C30" s="227">
        <v>103</v>
      </c>
      <c r="D30" s="230">
        <v>1.1774245266019951</v>
      </c>
      <c r="E30" s="227">
        <v>6</v>
      </c>
      <c r="F30" s="227">
        <v>0</v>
      </c>
      <c r="G30" s="229">
        <v>60</v>
      </c>
      <c r="H30" s="196">
        <f t="shared" si="2"/>
        <v>6.4856383509586335E-2</v>
      </c>
      <c r="I30" s="198">
        <f t="shared" si="3"/>
        <v>3.6079305589020831E-3</v>
      </c>
    </row>
    <row r="31" spans="1:9">
      <c r="A31" s="225" t="s">
        <v>329</v>
      </c>
      <c r="B31" s="226">
        <v>43</v>
      </c>
      <c r="C31" s="227">
        <v>81</v>
      </c>
      <c r="D31" s="230">
        <v>1.2436006901212546</v>
      </c>
      <c r="E31" s="227">
        <v>11</v>
      </c>
      <c r="F31" s="227">
        <v>0</v>
      </c>
      <c r="G31" s="229">
        <v>53</v>
      </c>
      <c r="H31" s="196">
        <f t="shared" si="2"/>
        <v>6.6176163519259479E-2</v>
      </c>
      <c r="I31" s="198">
        <f t="shared" si="3"/>
        <v>1.9943434908991718E-2</v>
      </c>
    </row>
    <row r="32" spans="1:9">
      <c r="A32" s="225" t="s">
        <v>330</v>
      </c>
      <c r="B32" s="226">
        <v>14</v>
      </c>
      <c r="C32" s="227">
        <v>62</v>
      </c>
      <c r="D32" s="230">
        <v>1.3148283009625543</v>
      </c>
      <c r="E32" s="227">
        <v>0</v>
      </c>
      <c r="F32" s="227">
        <v>0</v>
      </c>
      <c r="G32" s="229">
        <v>65</v>
      </c>
      <c r="H32" s="196">
        <f t="shared" si="2"/>
        <v>7.1227610841299693E-2</v>
      </c>
      <c r="I32" s="198">
        <f t="shared" si="3"/>
        <v>7.0919791670328622E-2</v>
      </c>
    </row>
    <row r="33" spans="1:9">
      <c r="A33" s="225" t="s">
        <v>331</v>
      </c>
      <c r="B33" s="226">
        <v>99</v>
      </c>
      <c r="C33" s="227">
        <v>111</v>
      </c>
      <c r="D33" s="230">
        <v>1.3865560856724182</v>
      </c>
      <c r="E33" s="227">
        <v>0</v>
      </c>
      <c r="F33" s="227">
        <v>0</v>
      </c>
      <c r="G33" s="229">
        <v>70</v>
      </c>
      <c r="H33" s="196">
        <f t="shared" si="2"/>
        <v>7.1727784709863851E-2</v>
      </c>
      <c r="I33" s="198">
        <f t="shared" si="3"/>
        <v>6.9732234250275797E-3</v>
      </c>
    </row>
    <row r="34" spans="1:9">
      <c r="A34" s="225" t="s">
        <v>332</v>
      </c>
      <c r="B34" s="226">
        <v>38</v>
      </c>
      <c r="C34" s="227">
        <v>63</v>
      </c>
      <c r="D34" s="230">
        <v>1.4596070356693154</v>
      </c>
      <c r="E34" s="227">
        <v>0</v>
      </c>
      <c r="F34" s="227">
        <v>0</v>
      </c>
      <c r="G34" s="229">
        <v>77</v>
      </c>
      <c r="H34" s="196">
        <f t="shared" si="2"/>
        <v>7.3050949996897208E-2</v>
      </c>
      <c r="I34" s="198">
        <f t="shared" si="3"/>
        <v>1.8112910059206035E-2</v>
      </c>
    </row>
    <row r="35" spans="1:9">
      <c r="A35" s="225" t="s">
        <v>333</v>
      </c>
      <c r="B35" s="226">
        <v>110</v>
      </c>
      <c r="C35" s="227">
        <v>128</v>
      </c>
      <c r="D35" s="230">
        <v>1.5328677110441185</v>
      </c>
      <c r="E35" s="227">
        <v>0</v>
      </c>
      <c r="F35" s="227">
        <v>0</v>
      </c>
      <c r="G35" s="229">
        <v>112</v>
      </c>
      <c r="H35" s="196">
        <f t="shared" si="2"/>
        <v>7.3260675374803075E-2</v>
      </c>
      <c r="I35" s="198">
        <f t="shared" si="3"/>
        <v>2.8627278800380696E-3</v>
      </c>
    </row>
    <row r="36" spans="1:9">
      <c r="A36" s="225" t="s">
        <v>334</v>
      </c>
      <c r="B36" s="226">
        <v>25</v>
      </c>
      <c r="C36" s="227">
        <v>36</v>
      </c>
      <c r="D36" s="230">
        <v>1.6139524425797493</v>
      </c>
      <c r="E36" s="227">
        <v>12</v>
      </c>
      <c r="F36" s="227">
        <v>8</v>
      </c>
      <c r="G36" s="229">
        <v>58</v>
      </c>
      <c r="H36" s="196">
        <f t="shared" si="2"/>
        <v>8.1084731535630894E-2</v>
      </c>
      <c r="I36" s="198">
        <f t="shared" si="3"/>
        <v>9.6492348345381285E-2</v>
      </c>
    </row>
    <row r="37" spans="1:9">
      <c r="A37" s="225" t="s">
        <v>335</v>
      </c>
      <c r="B37" s="226">
        <v>86</v>
      </c>
      <c r="C37" s="227">
        <v>105</v>
      </c>
      <c r="D37" s="230">
        <v>1.6981826466103005</v>
      </c>
      <c r="E37" s="227">
        <v>0</v>
      </c>
      <c r="F37" s="227">
        <v>0</v>
      </c>
      <c r="G37" s="229">
        <v>63</v>
      </c>
      <c r="H37" s="196">
        <f t="shared" si="2"/>
        <v>8.4230204030551148E-2</v>
      </c>
      <c r="I37" s="198">
        <f t="shared" si="3"/>
        <v>3.7343759653952154E-2</v>
      </c>
    </row>
    <row r="38" spans="1:9">
      <c r="A38" s="225" t="s">
        <v>336</v>
      </c>
      <c r="B38" s="226">
        <v>67</v>
      </c>
      <c r="C38" s="227">
        <v>100</v>
      </c>
      <c r="D38" s="230">
        <v>1.7834056847055164</v>
      </c>
      <c r="E38" s="227">
        <v>0</v>
      </c>
      <c r="F38" s="227">
        <v>0</v>
      </c>
      <c r="G38" s="229">
        <v>62</v>
      </c>
      <c r="H38" s="196">
        <f t="shared" si="2"/>
        <v>8.5223038095215919E-2</v>
      </c>
      <c r="I38" s="198">
        <f t="shared" si="3"/>
        <v>1.1649831863017159E-2</v>
      </c>
    </row>
    <row r="39" spans="1:9">
      <c r="A39" s="225" t="s">
        <v>337</v>
      </c>
      <c r="B39" s="226">
        <v>64</v>
      </c>
      <c r="C39" s="227">
        <v>101</v>
      </c>
      <c r="D39" s="230">
        <v>1.8700231465932287</v>
      </c>
      <c r="E39" s="227">
        <v>0</v>
      </c>
      <c r="F39" s="227">
        <v>0</v>
      </c>
      <c r="G39" s="229">
        <v>49</v>
      </c>
      <c r="H39" s="196">
        <f t="shared" si="2"/>
        <v>8.6617461887712244E-2</v>
      </c>
      <c r="I39" s="198">
        <f t="shared" si="3"/>
        <v>1.6098645262822467E-2</v>
      </c>
    </row>
    <row r="40" spans="1:9">
      <c r="A40" s="225" t="s">
        <v>338</v>
      </c>
      <c r="B40" s="226">
        <v>121</v>
      </c>
      <c r="C40" s="227">
        <v>138</v>
      </c>
      <c r="D40" s="230">
        <v>1.9631624187492558</v>
      </c>
      <c r="E40" s="227">
        <v>0</v>
      </c>
      <c r="F40" s="227">
        <v>0</v>
      </c>
      <c r="G40" s="229">
        <v>90</v>
      </c>
      <c r="H40" s="196">
        <f t="shared" si="2"/>
        <v>9.3139272156027131E-2</v>
      </c>
      <c r="I40" s="198">
        <f t="shared" si="3"/>
        <v>7.0022130486370293E-2</v>
      </c>
    </row>
    <row r="41" spans="1:9">
      <c r="A41" s="225" t="s">
        <v>339</v>
      </c>
      <c r="B41" s="226">
        <v>40</v>
      </c>
      <c r="C41" s="227">
        <v>92</v>
      </c>
      <c r="D41" s="230">
        <v>2.0567874323520607</v>
      </c>
      <c r="E41" s="227">
        <v>0</v>
      </c>
      <c r="F41" s="227">
        <v>5</v>
      </c>
      <c r="G41" s="229">
        <v>56</v>
      </c>
      <c r="H41" s="196">
        <f t="shared" si="2"/>
        <v>9.3625013602804952E-2</v>
      </c>
      <c r="I41" s="198">
        <f t="shared" si="3"/>
        <v>5.1881588913677704E-3</v>
      </c>
    </row>
    <row r="42" spans="1:9">
      <c r="A42" s="225" t="s">
        <v>340</v>
      </c>
      <c r="B42" s="226">
        <v>115</v>
      </c>
      <c r="C42" s="227">
        <v>134</v>
      </c>
      <c r="D42" s="230">
        <v>2.152031342273192</v>
      </c>
      <c r="E42" s="227">
        <v>0</v>
      </c>
      <c r="F42" s="227">
        <v>0</v>
      </c>
      <c r="G42" s="229">
        <v>89</v>
      </c>
      <c r="H42" s="196">
        <f t="shared" si="2"/>
        <v>9.5243909921131298E-2</v>
      </c>
      <c r="I42" s="198">
        <f t="shared" si="3"/>
        <v>1.6997373581858481E-2</v>
      </c>
    </row>
    <row r="43" spans="1:9">
      <c r="A43" s="225" t="s">
        <v>341</v>
      </c>
      <c r="B43" s="226">
        <v>60</v>
      </c>
      <c r="C43" s="227">
        <v>112</v>
      </c>
      <c r="D43" s="230">
        <v>2.2485387955293588</v>
      </c>
      <c r="E43" s="227">
        <v>0</v>
      </c>
      <c r="F43" s="227">
        <v>0</v>
      </c>
      <c r="G43" s="229">
        <v>92</v>
      </c>
      <c r="H43" s="196">
        <f t="shared" si="2"/>
        <v>9.650745325616672E-2</v>
      </c>
      <c r="I43" s="198">
        <f t="shared" si="3"/>
        <v>1.3092702090910091E-2</v>
      </c>
    </row>
    <row r="44" spans="1:9">
      <c r="A44" s="225" t="s">
        <v>342</v>
      </c>
      <c r="B44" s="226">
        <v>58</v>
      </c>
      <c r="C44" s="227">
        <v>72</v>
      </c>
      <c r="D44" s="230">
        <v>2.3450487818155845</v>
      </c>
      <c r="E44" s="227">
        <v>0</v>
      </c>
      <c r="F44" s="227">
        <v>0</v>
      </c>
      <c r="G44" s="229">
        <v>68</v>
      </c>
      <c r="H44" s="196">
        <f t="shared" si="2"/>
        <v>9.6509986286225757E-2</v>
      </c>
      <c r="I44" s="198">
        <f t="shared" si="3"/>
        <v>2.6246300061894452E-5</v>
      </c>
    </row>
    <row r="45" spans="1:9">
      <c r="A45" s="225" t="s">
        <v>343</v>
      </c>
      <c r="B45" s="226">
        <v>57</v>
      </c>
      <c r="C45" s="227">
        <v>94</v>
      </c>
      <c r="D45" s="230">
        <v>2.4452425405886089</v>
      </c>
      <c r="E45" s="227">
        <v>0</v>
      </c>
      <c r="F45" s="227">
        <v>0</v>
      </c>
      <c r="G45" s="229">
        <v>91</v>
      </c>
      <c r="H45" s="196">
        <f t="shared" si="2"/>
        <v>0.10019375877302439</v>
      </c>
      <c r="I45" s="198">
        <f t="shared" si="3"/>
        <v>3.6766486574714964E-2</v>
      </c>
    </row>
    <row r="46" spans="1:9">
      <c r="A46" s="225" t="s">
        <v>344</v>
      </c>
      <c r="B46" s="226">
        <v>27</v>
      </c>
      <c r="C46" s="227">
        <v>39</v>
      </c>
      <c r="D46" s="230">
        <v>2.5518960912636128</v>
      </c>
      <c r="E46" s="227">
        <v>15</v>
      </c>
      <c r="F46" s="227">
        <v>0</v>
      </c>
      <c r="G46" s="229">
        <v>61</v>
      </c>
      <c r="H46" s="196">
        <f t="shared" si="2"/>
        <v>0.10665355067500393</v>
      </c>
      <c r="I46" s="198">
        <f t="shared" si="3"/>
        <v>6.0567996668614441E-2</v>
      </c>
    </row>
    <row r="47" spans="1:9">
      <c r="A47" s="225" t="s">
        <v>345</v>
      </c>
      <c r="B47" s="226">
        <v>55</v>
      </c>
      <c r="C47" s="227">
        <v>116</v>
      </c>
      <c r="D47" s="230">
        <v>2.6585775322302059</v>
      </c>
      <c r="E47" s="227">
        <v>0</v>
      </c>
      <c r="F47" s="227">
        <v>0</v>
      </c>
      <c r="G47" s="229">
        <v>46</v>
      </c>
      <c r="H47" s="196">
        <f t="shared" si="2"/>
        <v>0.10668144096659304</v>
      </c>
      <c r="I47" s="198">
        <f t="shared" si="3"/>
        <v>2.6143527249365104E-4</v>
      </c>
    </row>
    <row r="48" spans="1:9">
      <c r="A48" s="225" t="s">
        <v>346</v>
      </c>
      <c r="B48" s="226">
        <v>1</v>
      </c>
      <c r="C48" s="227">
        <v>137</v>
      </c>
      <c r="D48" s="230">
        <v>2.7664890686398813</v>
      </c>
      <c r="E48" s="227">
        <v>0</v>
      </c>
      <c r="F48" s="227">
        <v>0</v>
      </c>
      <c r="G48" s="229">
        <v>80</v>
      </c>
      <c r="H48" s="196">
        <f t="shared" si="2"/>
        <v>0.10791153640967543</v>
      </c>
      <c r="I48" s="198">
        <f t="shared" si="3"/>
        <v>1.1399109715317698E-2</v>
      </c>
    </row>
    <row r="49" spans="1:9">
      <c r="A49" s="225" t="s">
        <v>347</v>
      </c>
      <c r="B49" s="226">
        <v>46</v>
      </c>
      <c r="C49" s="227">
        <v>55</v>
      </c>
      <c r="D49" s="230">
        <v>2.8777587095616002</v>
      </c>
      <c r="E49" s="227">
        <v>0</v>
      </c>
      <c r="F49" s="227">
        <v>44</v>
      </c>
      <c r="G49" s="229">
        <v>88</v>
      </c>
      <c r="H49" s="196">
        <f t="shared" si="2"/>
        <v>0.11126964092171887</v>
      </c>
      <c r="I49" s="198">
        <f t="shared" si="3"/>
        <v>3.0179880911145845E-2</v>
      </c>
    </row>
    <row r="50" spans="1:9">
      <c r="A50" s="225" t="s">
        <v>348</v>
      </c>
      <c r="B50" s="226">
        <v>9</v>
      </c>
      <c r="C50" s="227">
        <v>54</v>
      </c>
      <c r="D50" s="230">
        <v>2.9890365417530438</v>
      </c>
      <c r="E50" s="227">
        <v>0</v>
      </c>
      <c r="F50" s="227">
        <v>14</v>
      </c>
      <c r="G50" s="229">
        <v>104</v>
      </c>
      <c r="H50" s="196">
        <f t="shared" si="2"/>
        <v>0.1112778321914436</v>
      </c>
      <c r="I50" s="198">
        <f t="shared" si="3"/>
        <v>7.3610975011095863E-5</v>
      </c>
    </row>
    <row r="51" spans="1:9">
      <c r="A51" s="225" t="s">
        <v>349</v>
      </c>
      <c r="B51" s="226">
        <v>50</v>
      </c>
      <c r="C51" s="227">
        <v>66</v>
      </c>
      <c r="D51" s="230">
        <v>3.1042934515555336</v>
      </c>
      <c r="E51" s="227">
        <v>17</v>
      </c>
      <c r="F51" s="227">
        <v>0</v>
      </c>
      <c r="G51" s="229">
        <v>109</v>
      </c>
      <c r="H51" s="196">
        <f t="shared" si="2"/>
        <v>0.11525690980248982</v>
      </c>
      <c r="I51" s="198">
        <f t="shared" si="3"/>
        <v>3.4523549328755766E-2</v>
      </c>
    </row>
    <row r="52" spans="1:9">
      <c r="A52" s="225" t="s">
        <v>350</v>
      </c>
      <c r="B52" s="226">
        <v>6</v>
      </c>
      <c r="C52" s="227">
        <v>64</v>
      </c>
      <c r="D52" s="230">
        <v>3.2216880666081482</v>
      </c>
      <c r="E52" s="227">
        <v>26</v>
      </c>
      <c r="F52" s="227">
        <v>36</v>
      </c>
      <c r="G52" s="229">
        <v>82</v>
      </c>
      <c r="H52" s="196">
        <f t="shared" si="2"/>
        <v>0.11739461505261461</v>
      </c>
      <c r="I52" s="198">
        <f t="shared" si="3"/>
        <v>1.8209568208615957E-2</v>
      </c>
    </row>
    <row r="53" spans="1:9">
      <c r="A53" s="225" t="s">
        <v>351</v>
      </c>
      <c r="B53" s="226">
        <v>95</v>
      </c>
      <c r="C53" s="227">
        <v>125</v>
      </c>
      <c r="D53" s="230">
        <v>3.343024952245798</v>
      </c>
      <c r="E53" s="227">
        <v>0</v>
      </c>
      <c r="F53" s="227">
        <v>0</v>
      </c>
      <c r="G53" s="229">
        <v>77</v>
      </c>
      <c r="H53" s="196">
        <f t="shared" si="2"/>
        <v>0.12133688563764977</v>
      </c>
      <c r="I53" s="198">
        <f t="shared" si="3"/>
        <v>3.2490289859655873E-2</v>
      </c>
    </row>
    <row r="54" spans="1:9">
      <c r="A54" s="225" t="s">
        <v>352</v>
      </c>
      <c r="B54" s="226">
        <v>2</v>
      </c>
      <c r="C54" s="227">
        <v>42</v>
      </c>
      <c r="D54" s="230">
        <v>3.4673654818753983</v>
      </c>
      <c r="E54" s="227">
        <v>4</v>
      </c>
      <c r="F54" s="227">
        <v>0</v>
      </c>
      <c r="G54" s="229">
        <v>62</v>
      </c>
      <c r="H54" s="196">
        <f t="shared" si="2"/>
        <v>0.12434052962960029</v>
      </c>
      <c r="I54" s="198">
        <f t="shared" si="3"/>
        <v>2.4156596412272958E-2</v>
      </c>
    </row>
    <row r="55" spans="1:9">
      <c r="A55" s="225" t="s">
        <v>353</v>
      </c>
      <c r="B55" s="226">
        <v>10</v>
      </c>
      <c r="C55" s="227">
        <v>88</v>
      </c>
      <c r="D55" s="230">
        <v>3.5927057825214912</v>
      </c>
      <c r="E55" s="227">
        <v>0</v>
      </c>
      <c r="F55" s="227">
        <v>0</v>
      </c>
      <c r="G55" s="229">
        <v>72</v>
      </c>
      <c r="H55" s="196">
        <f t="shared" si="2"/>
        <v>0.12534030064609292</v>
      </c>
      <c r="I55" s="198">
        <f t="shared" si="3"/>
        <v>7.9764529950789448E-3</v>
      </c>
    </row>
    <row r="56" spans="1:9">
      <c r="A56" s="225" t="s">
        <v>354</v>
      </c>
      <c r="B56" s="226">
        <v>8</v>
      </c>
      <c r="C56" s="227">
        <v>43</v>
      </c>
      <c r="D56" s="230">
        <v>3.7189458937602509</v>
      </c>
      <c r="E56" s="227">
        <v>0</v>
      </c>
      <c r="F56" s="227">
        <v>28</v>
      </c>
      <c r="G56" s="229">
        <v>111</v>
      </c>
      <c r="H56" s="196">
        <f t="shared" si="2"/>
        <v>0.12624011123875967</v>
      </c>
      <c r="I56" s="198">
        <f t="shared" si="3"/>
        <v>7.1277709108234681E-3</v>
      </c>
    </row>
    <row r="57" spans="1:9">
      <c r="A57" s="225" t="s">
        <v>355</v>
      </c>
      <c r="B57" s="226">
        <v>5</v>
      </c>
      <c r="C57" s="227">
        <v>68</v>
      </c>
      <c r="D57" s="230">
        <v>3.8453946257264784</v>
      </c>
      <c r="E57" s="227">
        <v>0</v>
      </c>
      <c r="F57" s="227">
        <v>0</v>
      </c>
      <c r="G57" s="229">
        <v>96</v>
      </c>
      <c r="H57" s="196">
        <f t="shared" si="2"/>
        <v>0.12644873196622752</v>
      </c>
      <c r="I57" s="198">
        <f t="shared" si="3"/>
        <v>1.6498443616150755E-3</v>
      </c>
    </row>
    <row r="58" spans="1:9">
      <c r="A58" s="225" t="s">
        <v>356</v>
      </c>
      <c r="B58" s="226">
        <v>22</v>
      </c>
      <c r="C58" s="227">
        <v>59</v>
      </c>
      <c r="D58" s="230">
        <v>3.9745957685259139</v>
      </c>
      <c r="E58" s="227">
        <v>0</v>
      </c>
      <c r="F58" s="227">
        <v>16</v>
      </c>
      <c r="G58" s="229">
        <v>60</v>
      </c>
      <c r="H58" s="196">
        <f t="shared" si="2"/>
        <v>0.12920114279943551</v>
      </c>
      <c r="I58" s="198">
        <f t="shared" si="3"/>
        <v>2.1303300989223225E-2</v>
      </c>
    </row>
    <row r="59" spans="1:9">
      <c r="A59" s="225" t="s">
        <v>357</v>
      </c>
      <c r="B59" s="226">
        <v>40</v>
      </c>
      <c r="C59" s="227">
        <v>90</v>
      </c>
      <c r="D59" s="230">
        <v>4.1051900163090949</v>
      </c>
      <c r="E59" s="227">
        <v>38</v>
      </c>
      <c r="F59" s="227">
        <v>0</v>
      </c>
      <c r="G59" s="229">
        <v>95</v>
      </c>
      <c r="H59" s="196">
        <f t="shared" si="2"/>
        <v>0.13059424778318096</v>
      </c>
      <c r="I59" s="198">
        <f t="shared" si="3"/>
        <v>1.0667429901341093E-2</v>
      </c>
    </row>
    <row r="60" spans="1:9">
      <c r="A60" s="225" t="s">
        <v>358</v>
      </c>
      <c r="B60" s="226">
        <v>7</v>
      </c>
      <c r="C60" s="227">
        <v>15</v>
      </c>
      <c r="D60" s="230">
        <v>4.2395808002475164</v>
      </c>
      <c r="E60" s="227">
        <v>20</v>
      </c>
      <c r="F60" s="227">
        <v>1</v>
      </c>
      <c r="G60" s="229">
        <v>97</v>
      </c>
      <c r="H60" s="196">
        <f t="shared" si="2"/>
        <v>0.13439078393842152</v>
      </c>
      <c r="I60" s="198">
        <f t="shared" si="3"/>
        <v>2.8249974023368672E-2</v>
      </c>
    </row>
    <row r="61" spans="1:9">
      <c r="A61" s="225" t="s">
        <v>359</v>
      </c>
      <c r="B61" s="226">
        <v>25</v>
      </c>
      <c r="C61" s="227">
        <v>109</v>
      </c>
      <c r="D61" s="230">
        <v>4.3828434113802865</v>
      </c>
      <c r="E61" s="227">
        <v>33</v>
      </c>
      <c r="F61" s="227">
        <v>25</v>
      </c>
      <c r="G61" s="229">
        <v>104</v>
      </c>
      <c r="H61" s="196">
        <f t="shared" si="2"/>
        <v>0.14326261113277017</v>
      </c>
      <c r="I61" s="198">
        <f t="shared" si="3"/>
        <v>6.1927024254266771E-2</v>
      </c>
    </row>
    <row r="62" spans="1:9">
      <c r="A62" s="225" t="s">
        <v>360</v>
      </c>
      <c r="B62" s="226">
        <v>31</v>
      </c>
      <c r="C62" s="227">
        <v>53</v>
      </c>
      <c r="D62" s="230">
        <v>4.5268118563111734</v>
      </c>
      <c r="E62" s="227">
        <v>13</v>
      </c>
      <c r="F62" s="227">
        <v>23</v>
      </c>
      <c r="G62" s="229">
        <v>91</v>
      </c>
      <c r="H62" s="196">
        <f t="shared" si="2"/>
        <v>0.1439684449308869</v>
      </c>
      <c r="I62" s="198">
        <f t="shared" si="3"/>
        <v>4.9026979381180998E-3</v>
      </c>
    </row>
    <row r="63" spans="1:9">
      <c r="A63" s="225" t="s">
        <v>361</v>
      </c>
      <c r="B63" s="226">
        <v>22</v>
      </c>
      <c r="C63" s="227">
        <v>29</v>
      </c>
      <c r="D63" s="230">
        <v>4.6734695630051677</v>
      </c>
      <c r="E63" s="227">
        <v>55</v>
      </c>
      <c r="F63" s="227">
        <v>27</v>
      </c>
      <c r="G63" s="229">
        <v>97</v>
      </c>
      <c r="H63" s="196">
        <f t="shared" si="2"/>
        <v>0.14665770669399425</v>
      </c>
      <c r="I63" s="198">
        <f t="shared" si="3"/>
        <v>1.8336995877881682E-2</v>
      </c>
    </row>
    <row r="64" spans="1:9">
      <c r="A64" s="225" t="s">
        <v>362</v>
      </c>
      <c r="B64" s="226">
        <v>27</v>
      </c>
      <c r="C64" s="227">
        <v>49</v>
      </c>
      <c r="D64" s="230">
        <v>4.8236631119011379</v>
      </c>
      <c r="E64" s="227">
        <v>43</v>
      </c>
      <c r="F64" s="227">
        <v>0</v>
      </c>
      <c r="G64" s="229">
        <v>102</v>
      </c>
      <c r="H64" s="196">
        <f t="shared" si="2"/>
        <v>0.15019354889597025</v>
      </c>
      <c r="I64" s="198">
        <f t="shared" si="3"/>
        <v>2.3541904615524207E-2</v>
      </c>
    </row>
    <row r="65" spans="1:9">
      <c r="A65" s="225" t="s">
        <v>363</v>
      </c>
      <c r="B65" s="226">
        <v>2</v>
      </c>
      <c r="C65" s="227">
        <v>67</v>
      </c>
      <c r="D65" s="230">
        <v>4.9761087978414693</v>
      </c>
      <c r="E65" s="227">
        <v>51</v>
      </c>
      <c r="F65" s="227">
        <v>35</v>
      </c>
      <c r="G65" s="229">
        <v>102</v>
      </c>
      <c r="H65" s="196">
        <f t="shared" si="2"/>
        <v>0.15244568594033137</v>
      </c>
      <c r="I65" s="198">
        <f t="shared" si="3"/>
        <v>1.4773373418009482E-2</v>
      </c>
    </row>
    <row r="66" spans="1:9">
      <c r="A66" s="225" t="s">
        <v>364</v>
      </c>
      <c r="B66" s="226">
        <v>16</v>
      </c>
      <c r="C66" s="227">
        <v>86</v>
      </c>
      <c r="D66" s="230">
        <v>5.1337209716637338</v>
      </c>
      <c r="E66" s="227">
        <v>18</v>
      </c>
      <c r="F66" s="227">
        <v>34</v>
      </c>
      <c r="G66" s="229">
        <v>100</v>
      </c>
      <c r="H66" s="196">
        <f t="shared" si="2"/>
        <v>0.15761217382226445</v>
      </c>
      <c r="I66" s="198">
        <f t="shared" si="3"/>
        <v>3.2779751440768827E-2</v>
      </c>
    </row>
    <row r="67" spans="1:9">
      <c r="A67" s="225" t="s">
        <v>365</v>
      </c>
      <c r="B67" s="226">
        <v>76</v>
      </c>
      <c r="C67" s="227">
        <v>96</v>
      </c>
      <c r="D67" s="230">
        <v>5.2914906512685036</v>
      </c>
      <c r="E67" s="227">
        <v>0</v>
      </c>
      <c r="F67" s="227">
        <v>0</v>
      </c>
      <c r="G67" s="229">
        <v>93</v>
      </c>
      <c r="H67" s="196">
        <f t="shared" si="2"/>
        <v>0.15776967960476984</v>
      </c>
      <c r="I67" s="198">
        <f t="shared" si="3"/>
        <v>9.9832732689807764E-4</v>
      </c>
    </row>
    <row r="68" spans="1:9">
      <c r="A68" s="225" t="s">
        <v>366</v>
      </c>
      <c r="B68" s="226">
        <v>14</v>
      </c>
      <c r="C68" s="227">
        <v>34</v>
      </c>
      <c r="D68" s="230">
        <v>5.44957016822661</v>
      </c>
      <c r="E68" s="227">
        <v>29</v>
      </c>
      <c r="F68" s="227">
        <v>21</v>
      </c>
      <c r="G68" s="229">
        <v>66</v>
      </c>
      <c r="H68" s="196">
        <f t="shared" si="2"/>
        <v>0.1580795169581064</v>
      </c>
      <c r="I68" s="198">
        <f t="shared" si="3"/>
        <v>1.9600094895195915E-3</v>
      </c>
    </row>
    <row r="69" spans="1:9">
      <c r="A69" s="225" t="s">
        <v>367</v>
      </c>
      <c r="B69" s="226">
        <v>14</v>
      </c>
      <c r="C69" s="227">
        <v>98</v>
      </c>
      <c r="D69" s="230">
        <v>5.6153668227702607</v>
      </c>
      <c r="E69" s="227">
        <v>65</v>
      </c>
      <c r="F69" s="227">
        <v>0</v>
      </c>
      <c r="G69" s="229">
        <v>105</v>
      </c>
      <c r="H69" s="196">
        <f t="shared" si="2"/>
        <v>0.16579665454365067</v>
      </c>
      <c r="I69" s="198">
        <f t="shared" si="3"/>
        <v>4.654579796429191E-2</v>
      </c>
    </row>
    <row r="70" spans="1:9">
      <c r="A70" s="225" t="s">
        <v>368</v>
      </c>
      <c r="B70" s="226">
        <v>41</v>
      </c>
      <c r="C70" s="227">
        <v>107</v>
      </c>
      <c r="D70" s="230">
        <v>5.7813576507311053</v>
      </c>
      <c r="E70" s="227">
        <v>0</v>
      </c>
      <c r="F70" s="227">
        <v>0</v>
      </c>
      <c r="G70" s="229">
        <v>89</v>
      </c>
      <c r="H70" s="196">
        <f t="shared" si="2"/>
        <v>0.16599082796084463</v>
      </c>
      <c r="I70" s="198">
        <f t="shared" si="3"/>
        <v>1.1697840150527417E-3</v>
      </c>
    </row>
    <row r="71" spans="1:9">
      <c r="A71" s="225" t="s">
        <v>369</v>
      </c>
      <c r="B71" s="226">
        <v>58</v>
      </c>
      <c r="C71" s="227">
        <v>78</v>
      </c>
      <c r="D71" s="230">
        <v>5.9585276460265142</v>
      </c>
      <c r="E71" s="227">
        <v>41</v>
      </c>
      <c r="F71" s="227">
        <v>0</v>
      </c>
      <c r="G71" s="229">
        <v>86</v>
      </c>
      <c r="H71" s="196">
        <f t="shared" si="2"/>
        <v>0.17716999529540889</v>
      </c>
      <c r="I71" s="198">
        <f t="shared" si="3"/>
        <v>6.3098536046831105E-2</v>
      </c>
    </row>
    <row r="72" spans="1:9">
      <c r="A72" s="225" t="s">
        <v>370</v>
      </c>
      <c r="B72" s="226">
        <v>69</v>
      </c>
      <c r="C72" s="227">
        <v>106</v>
      </c>
      <c r="D72" s="230">
        <v>6.1373318159993282</v>
      </c>
      <c r="E72" s="227">
        <v>0</v>
      </c>
      <c r="F72" s="227">
        <v>0</v>
      </c>
      <c r="G72" s="229">
        <v>94</v>
      </c>
      <c r="H72" s="196">
        <f t="shared" si="2"/>
        <v>0.17880416997281401</v>
      </c>
      <c r="I72" s="198">
        <f t="shared" si="3"/>
        <v>9.1394662532399869E-3</v>
      </c>
    </row>
    <row r="73" spans="1:9">
      <c r="A73" s="225" t="s">
        <v>371</v>
      </c>
      <c r="B73" s="226">
        <v>24</v>
      </c>
      <c r="C73" s="227">
        <v>99</v>
      </c>
      <c r="D73" s="230">
        <v>6.3177314821706769</v>
      </c>
      <c r="E73" s="227">
        <v>0</v>
      </c>
      <c r="F73" s="227">
        <v>30</v>
      </c>
      <c r="G73" s="229">
        <v>118</v>
      </c>
      <c r="H73" s="196">
        <f t="shared" si="2"/>
        <v>0.18039966617134873</v>
      </c>
      <c r="I73" s="198">
        <f t="shared" si="3"/>
        <v>8.8442303270077592E-3</v>
      </c>
    </row>
    <row r="74" spans="1:9">
      <c r="A74" s="225" t="s">
        <v>372</v>
      </c>
      <c r="B74" s="226">
        <v>124</v>
      </c>
      <c r="C74" s="227">
        <v>136</v>
      </c>
      <c r="D74" s="230">
        <v>6.4984211256510784</v>
      </c>
      <c r="E74" s="227">
        <v>0</v>
      </c>
      <c r="F74" s="227">
        <v>0</v>
      </c>
      <c r="G74" s="229">
        <v>99</v>
      </c>
      <c r="H74" s="196">
        <f t="shared" si="2"/>
        <v>0.18068964348040151</v>
      </c>
      <c r="I74" s="198">
        <f t="shared" si="3"/>
        <v>1.6048363562366128E-3</v>
      </c>
    </row>
    <row r="75" spans="1:9">
      <c r="A75" s="225" t="s">
        <v>373</v>
      </c>
      <c r="B75" s="226">
        <v>10</v>
      </c>
      <c r="C75" s="227">
        <v>12</v>
      </c>
      <c r="D75" s="230">
        <v>6.684615641452476</v>
      </c>
      <c r="E75" s="227">
        <v>52</v>
      </c>
      <c r="F75" s="227">
        <v>0</v>
      </c>
      <c r="G75" s="229">
        <v>83</v>
      </c>
      <c r="H75" s="196">
        <f t="shared" si="2"/>
        <v>0.18619451580139756</v>
      </c>
      <c r="I75" s="198">
        <f t="shared" si="3"/>
        <v>2.9565168970216993E-2</v>
      </c>
    </row>
    <row r="76" spans="1:9">
      <c r="A76" s="225" t="s">
        <v>374</v>
      </c>
      <c r="B76" s="226">
        <v>23</v>
      </c>
      <c r="C76" s="227">
        <v>33</v>
      </c>
      <c r="D76" s="230">
        <v>6.8772469740020785</v>
      </c>
      <c r="E76" s="227">
        <v>7</v>
      </c>
      <c r="F76" s="227">
        <v>0</v>
      </c>
      <c r="G76" s="229">
        <v>85</v>
      </c>
      <c r="H76" s="196">
        <f t="shared" si="2"/>
        <v>0.19263133254960252</v>
      </c>
      <c r="I76" s="198">
        <f t="shared" si="3"/>
        <v>3.3415211653314375E-2</v>
      </c>
    </row>
    <row r="77" spans="1:9">
      <c r="A77" s="225" t="s">
        <v>375</v>
      </c>
      <c r="B77" s="226">
        <v>19</v>
      </c>
      <c r="C77" s="227">
        <v>89</v>
      </c>
      <c r="D77" s="230">
        <v>7.0720261280454189</v>
      </c>
      <c r="E77" s="227">
        <v>0</v>
      </c>
      <c r="F77" s="227">
        <v>0</v>
      </c>
      <c r="G77" s="229">
        <v>101</v>
      </c>
      <c r="H77" s="196">
        <f t="shared" ref="H77:H140" si="4">D77-D76</f>
        <v>0.19477915404334034</v>
      </c>
      <c r="I77" s="198">
        <f t="shared" ref="I77:I140" si="5">(H77-H76)/H77</f>
        <v>1.1026957706469505E-2</v>
      </c>
    </row>
    <row r="78" spans="1:9">
      <c r="A78" s="225" t="s">
        <v>376</v>
      </c>
      <c r="B78" s="226">
        <v>18</v>
      </c>
      <c r="C78" s="227">
        <v>74</v>
      </c>
      <c r="D78" s="230">
        <v>7.2731836097508165</v>
      </c>
      <c r="E78" s="227">
        <v>0</v>
      </c>
      <c r="F78" s="227">
        <v>0</v>
      </c>
      <c r="G78" s="229">
        <v>109</v>
      </c>
      <c r="H78" s="196">
        <f t="shared" si="4"/>
        <v>0.2011574817053976</v>
      </c>
      <c r="I78" s="198">
        <f t="shared" si="5"/>
        <v>3.1708130405999763E-2</v>
      </c>
    </row>
    <row r="79" spans="1:9">
      <c r="A79" s="225" t="s">
        <v>377</v>
      </c>
      <c r="B79" s="226">
        <v>4</v>
      </c>
      <c r="C79" s="227">
        <v>20</v>
      </c>
      <c r="D79" s="230">
        <v>7.4782477097425772</v>
      </c>
      <c r="E79" s="227">
        <v>22</v>
      </c>
      <c r="F79" s="227">
        <v>24</v>
      </c>
      <c r="G79" s="229">
        <v>94</v>
      </c>
      <c r="H79" s="196">
        <f t="shared" si="4"/>
        <v>0.20506409999176078</v>
      </c>
      <c r="I79" s="198">
        <f t="shared" si="5"/>
        <v>1.9050717734211627E-2</v>
      </c>
    </row>
    <row r="80" spans="1:9">
      <c r="A80" s="225" t="s">
        <v>378</v>
      </c>
      <c r="B80" s="226">
        <v>38</v>
      </c>
      <c r="C80" s="227">
        <v>95</v>
      </c>
      <c r="D80" s="230">
        <v>7.6842917045902066</v>
      </c>
      <c r="E80" s="227">
        <v>31</v>
      </c>
      <c r="F80" s="227">
        <v>50</v>
      </c>
      <c r="G80" s="229">
        <v>98</v>
      </c>
      <c r="H80" s="196">
        <f t="shared" si="4"/>
        <v>0.20604399484762936</v>
      </c>
      <c r="I80" s="198">
        <f t="shared" si="5"/>
        <v>4.7557554715109114E-3</v>
      </c>
    </row>
    <row r="81" spans="1:9">
      <c r="A81" s="225" t="s">
        <v>379</v>
      </c>
      <c r="B81" s="226">
        <v>130</v>
      </c>
      <c r="C81" s="227">
        <v>133</v>
      </c>
      <c r="D81" s="230">
        <v>7.8985693014444784</v>
      </c>
      <c r="E81" s="227">
        <v>0</v>
      </c>
      <c r="F81" s="227">
        <v>0</v>
      </c>
      <c r="G81" s="229">
        <v>107</v>
      </c>
      <c r="H81" s="196">
        <f t="shared" si="4"/>
        <v>0.21427759685427183</v>
      </c>
      <c r="I81" s="198">
        <f t="shared" si="5"/>
        <v>3.8424931619155993E-2</v>
      </c>
    </row>
    <row r="82" spans="1:9">
      <c r="A82" s="225" t="s">
        <v>380</v>
      </c>
      <c r="B82" s="226">
        <v>17</v>
      </c>
      <c r="C82" s="227">
        <v>117</v>
      </c>
      <c r="D82" s="230">
        <v>8.1128664919422846</v>
      </c>
      <c r="E82" s="227">
        <v>0</v>
      </c>
      <c r="F82" s="227">
        <v>0</v>
      </c>
      <c r="G82" s="229">
        <v>110</v>
      </c>
      <c r="H82" s="196">
        <f t="shared" si="4"/>
        <v>0.21429719049780616</v>
      </c>
      <c r="I82" s="198">
        <f t="shared" si="5"/>
        <v>9.1432106453686552E-5</v>
      </c>
    </row>
    <row r="83" spans="1:9">
      <c r="A83" s="225" t="s">
        <v>381</v>
      </c>
      <c r="B83" s="226">
        <v>1</v>
      </c>
      <c r="C83" s="227">
        <v>85</v>
      </c>
      <c r="D83" s="230">
        <v>8.3439723718763759</v>
      </c>
      <c r="E83" s="227">
        <v>45</v>
      </c>
      <c r="F83" s="227">
        <v>0</v>
      </c>
      <c r="G83" s="229">
        <v>99</v>
      </c>
      <c r="H83" s="196">
        <f t="shared" si="4"/>
        <v>0.23110587993409126</v>
      </c>
      <c r="I83" s="198">
        <f t="shared" si="5"/>
        <v>7.2731552486153761E-2</v>
      </c>
    </row>
    <row r="84" spans="1:9">
      <c r="A84" s="225" t="s">
        <v>382</v>
      </c>
      <c r="B84" s="226">
        <v>87</v>
      </c>
      <c r="C84" s="227">
        <v>126</v>
      </c>
      <c r="D84" s="230">
        <v>8.585675709840821</v>
      </c>
      <c r="E84" s="227">
        <v>0</v>
      </c>
      <c r="F84" s="227">
        <v>0</v>
      </c>
      <c r="G84" s="229">
        <v>106</v>
      </c>
      <c r="H84" s="196">
        <f t="shared" si="4"/>
        <v>0.2417033379644451</v>
      </c>
      <c r="I84" s="198">
        <f t="shared" si="5"/>
        <v>4.3844897300974538E-2</v>
      </c>
    </row>
    <row r="85" spans="1:9">
      <c r="A85" s="225" t="s">
        <v>383</v>
      </c>
      <c r="B85" s="226">
        <v>6</v>
      </c>
      <c r="C85" s="227">
        <v>123</v>
      </c>
      <c r="D85" s="230">
        <v>8.8309822042501747</v>
      </c>
      <c r="E85" s="227">
        <v>49</v>
      </c>
      <c r="F85" s="227">
        <v>0</v>
      </c>
      <c r="G85" s="229">
        <v>90</v>
      </c>
      <c r="H85" s="196">
        <f t="shared" si="4"/>
        <v>0.2453064944093537</v>
      </c>
      <c r="I85" s="198">
        <f t="shared" si="5"/>
        <v>1.4688385864321475E-2</v>
      </c>
    </row>
    <row r="86" spans="1:9">
      <c r="A86" s="225" t="s">
        <v>384</v>
      </c>
      <c r="B86" s="226">
        <v>10</v>
      </c>
      <c r="C86" s="227">
        <v>118</v>
      </c>
      <c r="D86" s="230">
        <v>9.0786399365470078</v>
      </c>
      <c r="E86" s="227">
        <v>72</v>
      </c>
      <c r="F86" s="227">
        <v>0</v>
      </c>
      <c r="G86" s="229">
        <v>111</v>
      </c>
      <c r="H86" s="196">
        <f t="shared" si="4"/>
        <v>0.24765773229683319</v>
      </c>
      <c r="I86" s="198">
        <f t="shared" si="5"/>
        <v>9.4939005767095529E-3</v>
      </c>
    </row>
    <row r="87" spans="1:9">
      <c r="A87" s="225" t="s">
        <v>385</v>
      </c>
      <c r="B87" s="226">
        <v>21</v>
      </c>
      <c r="C87" s="227">
        <v>26</v>
      </c>
      <c r="D87" s="230">
        <v>9.3274113719613929</v>
      </c>
      <c r="E87" s="227">
        <v>0</v>
      </c>
      <c r="F87" s="227">
        <v>0</v>
      </c>
      <c r="G87" s="229">
        <v>113</v>
      </c>
      <c r="H87" s="196">
        <f t="shared" si="4"/>
        <v>0.24877143541438507</v>
      </c>
      <c r="I87" s="198">
        <f t="shared" si="5"/>
        <v>4.4768126842889104E-3</v>
      </c>
    </row>
    <row r="88" spans="1:9">
      <c r="A88" s="225" t="s">
        <v>386</v>
      </c>
      <c r="B88" s="226">
        <v>23</v>
      </c>
      <c r="C88" s="227">
        <v>30</v>
      </c>
      <c r="D88" s="230">
        <v>9.5784636135136942</v>
      </c>
      <c r="E88" s="227">
        <v>73</v>
      </c>
      <c r="F88" s="227">
        <v>0</v>
      </c>
      <c r="G88" s="229">
        <v>126</v>
      </c>
      <c r="H88" s="196">
        <f t="shared" si="4"/>
        <v>0.25105224155230133</v>
      </c>
      <c r="I88" s="198">
        <f t="shared" si="5"/>
        <v>9.0849861519404166E-3</v>
      </c>
    </row>
    <row r="89" spans="1:9">
      <c r="A89" s="225" t="s">
        <v>387</v>
      </c>
      <c r="B89" s="226">
        <v>58</v>
      </c>
      <c r="C89" s="227">
        <v>132</v>
      </c>
      <c r="D89" s="230">
        <v>9.8375825574809248</v>
      </c>
      <c r="E89" s="227">
        <v>68</v>
      </c>
      <c r="F89" s="227">
        <v>0</v>
      </c>
      <c r="G89" s="229">
        <v>129</v>
      </c>
      <c r="H89" s="196">
        <f t="shared" si="4"/>
        <v>0.25911894396723056</v>
      </c>
      <c r="I89" s="198">
        <f t="shared" si="5"/>
        <v>3.1131272347070821E-2</v>
      </c>
    </row>
    <row r="90" spans="1:9">
      <c r="A90" s="225" t="s">
        <v>388</v>
      </c>
      <c r="B90" s="226">
        <v>47</v>
      </c>
      <c r="C90" s="227">
        <v>83</v>
      </c>
      <c r="D90" s="230">
        <v>10.098015669877212</v>
      </c>
      <c r="E90" s="227">
        <v>0</v>
      </c>
      <c r="F90" s="227">
        <v>0</v>
      </c>
      <c r="G90" s="229">
        <v>115</v>
      </c>
      <c r="H90" s="196">
        <f t="shared" si="4"/>
        <v>0.26043311239628686</v>
      </c>
      <c r="I90" s="198">
        <f t="shared" si="5"/>
        <v>5.0460880990301901E-3</v>
      </c>
    </row>
    <row r="91" spans="1:9">
      <c r="A91" s="225" t="s">
        <v>389</v>
      </c>
      <c r="B91" s="226">
        <v>46</v>
      </c>
      <c r="C91" s="227">
        <v>70</v>
      </c>
      <c r="D91" s="230">
        <v>10.358470580518096</v>
      </c>
      <c r="E91" s="227">
        <v>46</v>
      </c>
      <c r="F91" s="227">
        <v>0</v>
      </c>
      <c r="G91" s="229">
        <v>117</v>
      </c>
      <c r="H91" s="196">
        <f t="shared" si="4"/>
        <v>0.26045491064088466</v>
      </c>
      <c r="I91" s="198">
        <f t="shared" si="5"/>
        <v>8.3692968368944301E-5</v>
      </c>
    </row>
    <row r="92" spans="1:9">
      <c r="A92" s="225" t="s">
        <v>390</v>
      </c>
      <c r="B92" s="226">
        <v>41</v>
      </c>
      <c r="C92" s="227">
        <v>115</v>
      </c>
      <c r="D92" s="230">
        <v>10.626378711431464</v>
      </c>
      <c r="E92" s="227">
        <v>67</v>
      </c>
      <c r="F92" s="227">
        <v>39</v>
      </c>
      <c r="G92" s="229">
        <v>121</v>
      </c>
      <c r="H92" s="196">
        <f t="shared" si="4"/>
        <v>0.26790813091336751</v>
      </c>
      <c r="I92" s="198">
        <f t="shared" si="5"/>
        <v>2.7820059985013943E-2</v>
      </c>
    </row>
    <row r="93" spans="1:9">
      <c r="A93" s="225" t="s">
        <v>391</v>
      </c>
      <c r="B93" s="226">
        <v>6</v>
      </c>
      <c r="C93" s="227">
        <v>121</v>
      </c>
      <c r="D93" s="230">
        <v>10.895499159484345</v>
      </c>
      <c r="E93" s="227">
        <v>82</v>
      </c>
      <c r="F93" s="227">
        <v>37</v>
      </c>
      <c r="G93" s="229">
        <v>112</v>
      </c>
      <c r="H93" s="196">
        <f t="shared" si="4"/>
        <v>0.26912044805288104</v>
      </c>
      <c r="I93" s="198">
        <f t="shared" si="5"/>
        <v>4.5047381136765754E-3</v>
      </c>
    </row>
    <row r="94" spans="1:9">
      <c r="A94" s="225" t="s">
        <v>392</v>
      </c>
      <c r="B94" s="226">
        <v>31</v>
      </c>
      <c r="C94" s="227">
        <v>57</v>
      </c>
      <c r="D94" s="230">
        <v>11.178772622395968</v>
      </c>
      <c r="E94" s="227">
        <v>59</v>
      </c>
      <c r="F94" s="227">
        <v>42</v>
      </c>
      <c r="G94" s="229">
        <v>103</v>
      </c>
      <c r="H94" s="196">
        <f t="shared" si="4"/>
        <v>0.28327346291162314</v>
      </c>
      <c r="I94" s="198">
        <f t="shared" si="5"/>
        <v>4.9962374566507185E-2</v>
      </c>
    </row>
    <row r="95" spans="1:9">
      <c r="A95" s="225" t="s">
        <v>393</v>
      </c>
      <c r="B95" s="226">
        <v>45</v>
      </c>
      <c r="C95" s="227">
        <v>60</v>
      </c>
      <c r="D95" s="230">
        <v>11.464512966170735</v>
      </c>
      <c r="E95" s="227">
        <v>0</v>
      </c>
      <c r="F95" s="227">
        <v>40</v>
      </c>
      <c r="G95" s="229">
        <v>114</v>
      </c>
      <c r="H95" s="196">
        <f t="shared" si="4"/>
        <v>0.28574034377476742</v>
      </c>
      <c r="I95" s="198">
        <f t="shared" si="5"/>
        <v>8.6332956367154868E-3</v>
      </c>
    </row>
    <row r="96" spans="1:9">
      <c r="A96" s="225" t="s">
        <v>394</v>
      </c>
      <c r="B96" s="226">
        <v>35</v>
      </c>
      <c r="C96" s="227">
        <v>76</v>
      </c>
      <c r="D96" s="230">
        <v>11.754762799039463</v>
      </c>
      <c r="E96" s="227">
        <v>0</v>
      </c>
      <c r="F96" s="227">
        <v>64</v>
      </c>
      <c r="G96" s="229">
        <v>110</v>
      </c>
      <c r="H96" s="196">
        <f t="shared" si="4"/>
        <v>0.29024983286872796</v>
      </c>
      <c r="I96" s="198">
        <f t="shared" si="5"/>
        <v>1.553657774542133E-2</v>
      </c>
    </row>
    <row r="97" spans="1:9">
      <c r="A97" s="225" t="s">
        <v>395</v>
      </c>
      <c r="B97" s="226">
        <v>4</v>
      </c>
      <c r="C97" s="227">
        <v>69</v>
      </c>
      <c r="D97" s="230">
        <v>12.057262818653824</v>
      </c>
      <c r="E97" s="227">
        <v>76</v>
      </c>
      <c r="F97" s="227">
        <v>69</v>
      </c>
      <c r="G97" s="229">
        <v>117</v>
      </c>
      <c r="H97" s="196">
        <f t="shared" si="4"/>
        <v>0.30250001961436013</v>
      </c>
      <c r="I97" s="198">
        <f t="shared" si="5"/>
        <v>4.0496482483701066E-2</v>
      </c>
    </row>
    <row r="98" spans="1:9">
      <c r="A98" s="225" t="s">
        <v>396</v>
      </c>
      <c r="B98" s="226">
        <v>40</v>
      </c>
      <c r="C98" s="227">
        <v>122</v>
      </c>
      <c r="D98" s="230">
        <v>12.365978237193557</v>
      </c>
      <c r="E98" s="227">
        <v>56</v>
      </c>
      <c r="F98" s="227">
        <v>0</v>
      </c>
      <c r="G98" s="229">
        <v>119</v>
      </c>
      <c r="H98" s="196">
        <f t="shared" si="4"/>
        <v>0.30871541853973383</v>
      </c>
      <c r="I98" s="198">
        <f t="shared" si="5"/>
        <v>2.0133101724472954E-2</v>
      </c>
    </row>
    <row r="99" spans="1:9">
      <c r="A99" s="225" t="s">
        <v>397</v>
      </c>
      <c r="B99" s="226">
        <v>5</v>
      </c>
      <c r="C99" s="227">
        <v>114</v>
      </c>
      <c r="D99" s="230">
        <v>12.677887392485619</v>
      </c>
      <c r="E99" s="227">
        <v>54</v>
      </c>
      <c r="F99" s="227">
        <v>0</v>
      </c>
      <c r="G99" s="229">
        <v>108</v>
      </c>
      <c r="H99" s="196">
        <f t="shared" si="4"/>
        <v>0.31190915529206187</v>
      </c>
      <c r="I99" s="198">
        <f t="shared" si="5"/>
        <v>1.0239317115708007E-2</v>
      </c>
    </row>
    <row r="100" spans="1:9">
      <c r="A100" s="225" t="s">
        <v>398</v>
      </c>
      <c r="B100" s="226">
        <v>7</v>
      </c>
      <c r="C100" s="227">
        <v>22</v>
      </c>
      <c r="D100" s="230">
        <v>13.004274342003992</v>
      </c>
      <c r="E100" s="227">
        <v>57</v>
      </c>
      <c r="F100" s="227">
        <v>60</v>
      </c>
      <c r="G100" s="229">
        <v>105</v>
      </c>
      <c r="H100" s="196">
        <f t="shared" si="4"/>
        <v>0.32638694951837266</v>
      </c>
      <c r="I100" s="198">
        <f t="shared" si="5"/>
        <v>4.4357760773446067E-2</v>
      </c>
    </row>
    <row r="101" spans="1:9">
      <c r="A101" s="225" t="s">
        <v>399</v>
      </c>
      <c r="B101" s="226">
        <v>3</v>
      </c>
      <c r="C101" s="227">
        <v>38</v>
      </c>
      <c r="D101" s="230">
        <v>13.332937062110366</v>
      </c>
      <c r="E101" s="227">
        <v>0</v>
      </c>
      <c r="F101" s="227">
        <v>77</v>
      </c>
      <c r="G101" s="229">
        <v>115</v>
      </c>
      <c r="H101" s="196">
        <f t="shared" si="4"/>
        <v>0.3286627201063741</v>
      </c>
      <c r="I101" s="198">
        <f t="shared" si="5"/>
        <v>6.9243344279048919E-3</v>
      </c>
    </row>
    <row r="102" spans="1:9">
      <c r="A102" s="225" t="s">
        <v>400</v>
      </c>
      <c r="B102" s="226">
        <v>1</v>
      </c>
      <c r="C102" s="227">
        <v>124</v>
      </c>
      <c r="D102" s="230">
        <v>13.671041065629465</v>
      </c>
      <c r="E102" s="227">
        <v>80</v>
      </c>
      <c r="F102" s="227">
        <v>71</v>
      </c>
      <c r="G102" s="229">
        <v>113</v>
      </c>
      <c r="H102" s="196">
        <f t="shared" si="4"/>
        <v>0.33810400351909919</v>
      </c>
      <c r="I102" s="198">
        <f t="shared" si="5"/>
        <v>2.7924198810002465E-2</v>
      </c>
    </row>
    <row r="103" spans="1:9">
      <c r="A103" s="225" t="s">
        <v>401</v>
      </c>
      <c r="B103" s="226">
        <v>16</v>
      </c>
      <c r="C103" s="227">
        <v>73</v>
      </c>
      <c r="D103" s="230">
        <v>14.017353340888528</v>
      </c>
      <c r="E103" s="227">
        <v>63</v>
      </c>
      <c r="F103" s="227">
        <v>2</v>
      </c>
      <c r="G103" s="229">
        <v>118</v>
      </c>
      <c r="H103" s="196">
        <f t="shared" si="4"/>
        <v>0.34631227525906283</v>
      </c>
      <c r="I103" s="198">
        <f t="shared" si="5"/>
        <v>2.3701937027277895E-2</v>
      </c>
    </row>
    <row r="104" spans="1:9">
      <c r="A104" s="225" t="s">
        <v>402</v>
      </c>
      <c r="B104" s="226">
        <v>19</v>
      </c>
      <c r="C104" s="227">
        <v>48</v>
      </c>
      <c r="D104" s="230">
        <v>14.382368509143078</v>
      </c>
      <c r="E104" s="227">
        <v>74</v>
      </c>
      <c r="F104" s="227">
        <v>19</v>
      </c>
      <c r="G104" s="229">
        <v>127</v>
      </c>
      <c r="H104" s="196">
        <f t="shared" si="4"/>
        <v>0.36501516825454949</v>
      </c>
      <c r="I104" s="198">
        <f t="shared" si="5"/>
        <v>5.1238673408892106E-2</v>
      </c>
    </row>
    <row r="105" spans="1:9">
      <c r="A105" s="225" t="s">
        <v>403</v>
      </c>
      <c r="B105" s="226">
        <v>2</v>
      </c>
      <c r="C105" s="227">
        <v>27</v>
      </c>
      <c r="D105" s="230">
        <v>14.769291169406408</v>
      </c>
      <c r="E105" s="227">
        <v>62</v>
      </c>
      <c r="F105" s="227">
        <v>61</v>
      </c>
      <c r="G105" s="229">
        <v>116</v>
      </c>
      <c r="H105" s="196">
        <f t="shared" si="4"/>
        <v>0.38692266026333044</v>
      </c>
      <c r="I105" s="198">
        <f t="shared" si="5"/>
        <v>5.6619821630170812E-2</v>
      </c>
    </row>
    <row r="106" spans="1:9">
      <c r="A106" s="225" t="s">
        <v>404</v>
      </c>
      <c r="B106" s="226">
        <v>31</v>
      </c>
      <c r="C106" s="227">
        <v>52</v>
      </c>
      <c r="D106" s="230">
        <v>15.177935834096166</v>
      </c>
      <c r="E106" s="227">
        <v>91</v>
      </c>
      <c r="F106" s="227">
        <v>0</v>
      </c>
      <c r="G106" s="229">
        <v>120</v>
      </c>
      <c r="H106" s="196">
        <f t="shared" si="4"/>
        <v>0.40864466468975813</v>
      </c>
      <c r="I106" s="198">
        <f t="shared" si="5"/>
        <v>5.3156216888134274E-2</v>
      </c>
    </row>
    <row r="107" spans="1:9">
      <c r="A107" s="225" t="s">
        <v>405</v>
      </c>
      <c r="B107" s="226">
        <v>9</v>
      </c>
      <c r="C107" s="227">
        <v>25</v>
      </c>
      <c r="D107" s="230">
        <v>15.597081888432225</v>
      </c>
      <c r="E107" s="227">
        <v>47</v>
      </c>
      <c r="F107" s="227">
        <v>58</v>
      </c>
      <c r="G107" s="229">
        <v>116</v>
      </c>
      <c r="H107" s="196">
        <f t="shared" si="4"/>
        <v>0.41914605433605878</v>
      </c>
      <c r="I107" s="198">
        <f t="shared" si="5"/>
        <v>2.5054249080157034E-2</v>
      </c>
    </row>
    <row r="108" spans="1:9">
      <c r="A108" s="225" t="s">
        <v>406</v>
      </c>
      <c r="B108" s="226">
        <v>7</v>
      </c>
      <c r="C108" s="227">
        <v>14</v>
      </c>
      <c r="D108" s="230">
        <v>16.022950203575903</v>
      </c>
      <c r="E108" s="227">
        <v>97</v>
      </c>
      <c r="F108" s="227">
        <v>66</v>
      </c>
      <c r="G108" s="229">
        <v>127</v>
      </c>
      <c r="H108" s="196">
        <f t="shared" si="4"/>
        <v>0.42586831514367773</v>
      </c>
      <c r="I108" s="198">
        <f t="shared" si="5"/>
        <v>1.5784834345685055E-2</v>
      </c>
    </row>
    <row r="109" spans="1:9">
      <c r="A109" s="225" t="s">
        <v>407</v>
      </c>
      <c r="B109" s="226">
        <v>37</v>
      </c>
      <c r="C109" s="227">
        <v>87</v>
      </c>
      <c r="D109" s="230">
        <v>16.45321295870751</v>
      </c>
      <c r="E109" s="227">
        <v>0</v>
      </c>
      <c r="F109" s="227">
        <v>81</v>
      </c>
      <c r="G109" s="229">
        <v>132</v>
      </c>
      <c r="H109" s="196">
        <f t="shared" si="4"/>
        <v>0.43026275513160783</v>
      </c>
      <c r="I109" s="198">
        <f t="shared" si="5"/>
        <v>1.0213386902582207E-2</v>
      </c>
    </row>
    <row r="110" spans="1:9">
      <c r="A110" s="225" t="s">
        <v>408</v>
      </c>
      <c r="B110" s="226">
        <v>44</v>
      </c>
      <c r="C110" s="227">
        <v>130</v>
      </c>
      <c r="D110" s="230">
        <v>16.895944277203004</v>
      </c>
      <c r="E110" s="227">
        <v>0</v>
      </c>
      <c r="F110" s="227">
        <v>78</v>
      </c>
      <c r="G110" s="229">
        <v>124</v>
      </c>
      <c r="H110" s="196">
        <f t="shared" si="4"/>
        <v>0.4427313184954933</v>
      </c>
      <c r="I110" s="198">
        <f t="shared" si="5"/>
        <v>2.8162822106772612E-2</v>
      </c>
    </row>
    <row r="111" spans="1:9">
      <c r="A111" s="225" t="s">
        <v>409</v>
      </c>
      <c r="B111" s="226">
        <v>5</v>
      </c>
      <c r="C111" s="227">
        <v>13</v>
      </c>
      <c r="D111" s="230">
        <v>17.364983911268389</v>
      </c>
      <c r="E111" s="227">
        <v>96</v>
      </c>
      <c r="F111" s="227">
        <v>0</v>
      </c>
      <c r="G111" s="229">
        <v>124</v>
      </c>
      <c r="H111" s="196">
        <f t="shared" si="4"/>
        <v>0.46903963406538551</v>
      </c>
      <c r="I111" s="198">
        <f t="shared" si="5"/>
        <v>5.608974947781227E-2</v>
      </c>
    </row>
    <row r="112" spans="1:9">
      <c r="A112" s="225" t="s">
        <v>410</v>
      </c>
      <c r="B112" s="226">
        <v>18</v>
      </c>
      <c r="C112" s="227">
        <v>50</v>
      </c>
      <c r="D112" s="230">
        <v>17.837636340323325</v>
      </c>
      <c r="E112" s="227">
        <v>75</v>
      </c>
      <c r="F112" s="227">
        <v>48</v>
      </c>
      <c r="G112" s="229">
        <v>123</v>
      </c>
      <c r="H112" s="196">
        <f t="shared" si="4"/>
        <v>0.47265242905493565</v>
      </c>
      <c r="I112" s="198">
        <f t="shared" si="5"/>
        <v>7.6436611079602201E-3</v>
      </c>
    </row>
    <row r="113" spans="1:9">
      <c r="A113" s="225" t="s">
        <v>411</v>
      </c>
      <c r="B113" s="226">
        <v>17</v>
      </c>
      <c r="C113" s="227">
        <v>35</v>
      </c>
      <c r="D113" s="230">
        <v>18.312215451912792</v>
      </c>
      <c r="E113" s="227">
        <v>79</v>
      </c>
      <c r="F113" s="227">
        <v>93</v>
      </c>
      <c r="G113" s="229">
        <v>126</v>
      </c>
      <c r="H113" s="196">
        <f t="shared" si="4"/>
        <v>0.47457911158946686</v>
      </c>
      <c r="I113" s="198">
        <f t="shared" si="5"/>
        <v>4.0597710423417891E-3</v>
      </c>
    </row>
    <row r="114" spans="1:9">
      <c r="A114" s="225" t="s">
        <v>412</v>
      </c>
      <c r="B114" s="226">
        <v>8</v>
      </c>
      <c r="C114" s="227">
        <v>10</v>
      </c>
      <c r="D114" s="230">
        <v>18.824292205175801</v>
      </c>
      <c r="E114" s="227">
        <v>53</v>
      </c>
      <c r="F114" s="227">
        <v>83</v>
      </c>
      <c r="G114" s="229">
        <v>119</v>
      </c>
      <c r="H114" s="196">
        <f t="shared" si="4"/>
        <v>0.51207675326300972</v>
      </c>
      <c r="I114" s="198">
        <f t="shared" si="5"/>
        <v>7.3226604087382879E-2</v>
      </c>
    </row>
    <row r="115" spans="1:9">
      <c r="A115" s="225" t="s">
        <v>413</v>
      </c>
      <c r="B115" s="226">
        <v>6</v>
      </c>
      <c r="C115" s="227">
        <v>110</v>
      </c>
      <c r="D115" s="230">
        <v>19.347431249636273</v>
      </c>
      <c r="E115" s="227">
        <v>90</v>
      </c>
      <c r="F115" s="227">
        <v>32</v>
      </c>
      <c r="G115" s="229">
        <v>125</v>
      </c>
      <c r="H115" s="196">
        <f t="shared" si="4"/>
        <v>0.52313904446047133</v>
      </c>
      <c r="I115" s="198">
        <f t="shared" si="5"/>
        <v>2.1145986549083659E-2</v>
      </c>
    </row>
    <row r="116" spans="1:9">
      <c r="A116" s="225" t="s">
        <v>414</v>
      </c>
      <c r="B116" s="226">
        <v>1</v>
      </c>
      <c r="C116" s="227">
        <v>21</v>
      </c>
      <c r="D116" s="230">
        <v>19.879793596323903</v>
      </c>
      <c r="E116" s="227">
        <v>99</v>
      </c>
      <c r="F116" s="227">
        <v>84</v>
      </c>
      <c r="G116" s="229">
        <v>131</v>
      </c>
      <c r="H116" s="196">
        <f t="shared" si="4"/>
        <v>0.53236234668763061</v>
      </c>
      <c r="I116" s="198">
        <f t="shared" si="5"/>
        <v>1.7325233996256226E-2</v>
      </c>
    </row>
    <row r="117" spans="1:9">
      <c r="A117" s="225" t="s">
        <v>415</v>
      </c>
      <c r="B117" s="226">
        <v>45</v>
      </c>
      <c r="C117" s="227">
        <v>91</v>
      </c>
      <c r="D117" s="230">
        <v>20.416762327976073</v>
      </c>
      <c r="E117" s="227">
        <v>92</v>
      </c>
      <c r="F117" s="227">
        <v>0</v>
      </c>
      <c r="G117" s="229">
        <v>120</v>
      </c>
      <c r="H117" s="196">
        <f t="shared" si="4"/>
        <v>0.53696873165216985</v>
      </c>
      <c r="I117" s="198">
        <f t="shared" si="5"/>
        <v>8.5784975791162177E-3</v>
      </c>
    </row>
    <row r="118" spans="1:9">
      <c r="A118" s="225" t="s">
        <v>416</v>
      </c>
      <c r="B118" s="226">
        <v>3</v>
      </c>
      <c r="C118" s="227">
        <v>47</v>
      </c>
      <c r="D118" s="230">
        <v>20.986752781941657</v>
      </c>
      <c r="E118" s="227">
        <v>98</v>
      </c>
      <c r="F118" s="227">
        <v>87</v>
      </c>
      <c r="G118" s="229">
        <v>122</v>
      </c>
      <c r="H118" s="196">
        <f t="shared" si="4"/>
        <v>0.56999045396558401</v>
      </c>
      <c r="I118" s="198">
        <f t="shared" si="5"/>
        <v>5.793381640634987E-2</v>
      </c>
    </row>
    <row r="119" spans="1:9">
      <c r="A119" s="225" t="s">
        <v>417</v>
      </c>
      <c r="B119" s="226">
        <v>2</v>
      </c>
      <c r="C119" s="227">
        <v>9</v>
      </c>
      <c r="D119" s="230">
        <v>21.574702582707779</v>
      </c>
      <c r="E119" s="227">
        <v>102</v>
      </c>
      <c r="F119" s="227">
        <v>104</v>
      </c>
      <c r="G119" s="229">
        <v>121</v>
      </c>
      <c r="H119" s="196">
        <f t="shared" si="4"/>
        <v>0.58794980076612191</v>
      </c>
      <c r="I119" s="198">
        <f t="shared" si="5"/>
        <v>3.0545714578244877E-2</v>
      </c>
    </row>
    <row r="120" spans="1:9">
      <c r="A120" s="225" t="s">
        <v>418</v>
      </c>
      <c r="B120" s="226">
        <v>4</v>
      </c>
      <c r="C120" s="227">
        <v>46</v>
      </c>
      <c r="D120" s="230">
        <v>22.188136294806682</v>
      </c>
      <c r="E120" s="227">
        <v>94</v>
      </c>
      <c r="F120" s="227">
        <v>88</v>
      </c>
      <c r="G120" s="229">
        <v>125</v>
      </c>
      <c r="H120" s="196">
        <f t="shared" si="4"/>
        <v>0.61343371209890307</v>
      </c>
      <c r="I120" s="198">
        <f t="shared" si="5"/>
        <v>4.1543056454439571E-2</v>
      </c>
    </row>
    <row r="121" spans="1:9">
      <c r="A121" s="225" t="s">
        <v>419</v>
      </c>
      <c r="B121" s="226">
        <v>16</v>
      </c>
      <c r="C121" s="227">
        <v>24</v>
      </c>
      <c r="D121" s="230">
        <v>22.904690275888125</v>
      </c>
      <c r="E121" s="227">
        <v>100</v>
      </c>
      <c r="F121" s="227">
        <v>70</v>
      </c>
      <c r="G121" s="229">
        <v>123</v>
      </c>
      <c r="H121" s="196">
        <f t="shared" si="4"/>
        <v>0.71655398108144297</v>
      </c>
      <c r="I121" s="198">
        <f t="shared" si="5"/>
        <v>0.1439113754233951</v>
      </c>
    </row>
    <row r="122" spans="1:9">
      <c r="A122" s="225" t="s">
        <v>420</v>
      </c>
      <c r="B122" s="226">
        <v>8</v>
      </c>
      <c r="C122" s="227">
        <v>40</v>
      </c>
      <c r="D122" s="230">
        <v>23.630634119266709</v>
      </c>
      <c r="E122" s="227">
        <v>111</v>
      </c>
      <c r="F122" s="227">
        <v>95</v>
      </c>
      <c r="G122" s="229">
        <v>128</v>
      </c>
      <c r="H122" s="196">
        <f t="shared" si="4"/>
        <v>0.72594384337858386</v>
      </c>
      <c r="I122" s="198">
        <f t="shared" si="5"/>
        <v>1.293469513211923E-2</v>
      </c>
    </row>
    <row r="123" spans="1:9">
      <c r="A123" s="225" t="s">
        <v>421</v>
      </c>
      <c r="B123" s="226">
        <v>31</v>
      </c>
      <c r="C123" s="227">
        <v>45</v>
      </c>
      <c r="D123" s="230">
        <v>24.453104229583339</v>
      </c>
      <c r="E123" s="227">
        <v>103</v>
      </c>
      <c r="F123" s="227">
        <v>114</v>
      </c>
      <c r="G123" s="229">
        <v>130</v>
      </c>
      <c r="H123" s="196">
        <f t="shared" si="4"/>
        <v>0.82247011031662964</v>
      </c>
      <c r="I123" s="198">
        <f t="shared" si="5"/>
        <v>0.11736142836958011</v>
      </c>
    </row>
    <row r="124" spans="1:9">
      <c r="A124" s="225" t="s">
        <v>422</v>
      </c>
      <c r="B124" s="226">
        <v>2</v>
      </c>
      <c r="C124" s="227">
        <v>41</v>
      </c>
      <c r="D124" s="230">
        <v>25.286147510837743</v>
      </c>
      <c r="E124" s="227">
        <v>116</v>
      </c>
      <c r="F124" s="227">
        <v>89</v>
      </c>
      <c r="G124" s="229">
        <v>128</v>
      </c>
      <c r="H124" s="196">
        <f t="shared" si="4"/>
        <v>0.83304328125440463</v>
      </c>
      <c r="I124" s="198">
        <f t="shared" si="5"/>
        <v>1.2692222812065427E-2</v>
      </c>
    </row>
    <row r="125" spans="1:9">
      <c r="A125" s="225" t="s">
        <v>423</v>
      </c>
      <c r="B125" s="226">
        <v>3</v>
      </c>
      <c r="C125" s="227">
        <v>127</v>
      </c>
      <c r="D125" s="230">
        <v>26.475998910540223</v>
      </c>
      <c r="E125" s="227">
        <v>115</v>
      </c>
      <c r="F125" s="227">
        <v>0</v>
      </c>
      <c r="G125" s="229">
        <v>133</v>
      </c>
      <c r="H125" s="196">
        <f t="shared" si="4"/>
        <v>1.18985139970248</v>
      </c>
      <c r="I125" s="198">
        <f t="shared" si="5"/>
        <v>0.29987620179906038</v>
      </c>
    </row>
    <row r="126" spans="1:9">
      <c r="A126" s="225" t="s">
        <v>424</v>
      </c>
      <c r="B126" s="226">
        <v>16</v>
      </c>
      <c r="C126" s="227">
        <v>18</v>
      </c>
      <c r="D126" s="230">
        <v>27.823442103450773</v>
      </c>
      <c r="E126" s="227">
        <v>118</v>
      </c>
      <c r="F126" s="227">
        <v>109</v>
      </c>
      <c r="G126" s="229">
        <v>131</v>
      </c>
      <c r="H126" s="196">
        <f t="shared" si="4"/>
        <v>1.3474431929105499</v>
      </c>
      <c r="I126" s="198">
        <f t="shared" si="5"/>
        <v>0.1169561685696472</v>
      </c>
    </row>
    <row r="127" spans="1:9">
      <c r="A127" s="225" t="s">
        <v>425</v>
      </c>
      <c r="B127" s="226">
        <v>5</v>
      </c>
      <c r="C127" s="227">
        <v>44</v>
      </c>
      <c r="D127" s="230">
        <v>29.225515858948786</v>
      </c>
      <c r="E127" s="227">
        <v>108</v>
      </c>
      <c r="F127" s="227">
        <v>107</v>
      </c>
      <c r="G127" s="229">
        <v>132</v>
      </c>
      <c r="H127" s="196">
        <f t="shared" si="4"/>
        <v>1.4020737554980123</v>
      </c>
      <c r="I127" s="198">
        <f t="shared" si="5"/>
        <v>3.8964114671740463E-2</v>
      </c>
    </row>
    <row r="128" spans="1:9">
      <c r="A128" s="225" t="s">
        <v>426</v>
      </c>
      <c r="B128" s="226">
        <v>4</v>
      </c>
      <c r="C128" s="227">
        <v>6</v>
      </c>
      <c r="D128" s="230">
        <v>30.782355712463627</v>
      </c>
      <c r="E128" s="227">
        <v>117</v>
      </c>
      <c r="F128" s="227">
        <v>112</v>
      </c>
      <c r="G128" s="229">
        <v>134</v>
      </c>
      <c r="H128" s="196">
        <f t="shared" si="4"/>
        <v>1.5568398535148411</v>
      </c>
      <c r="I128" s="198">
        <f t="shared" si="5"/>
        <v>9.9410416342706684E-2</v>
      </c>
    </row>
    <row r="129" spans="1:9">
      <c r="A129" s="225" t="s">
        <v>427</v>
      </c>
      <c r="B129" s="226">
        <v>17</v>
      </c>
      <c r="C129" s="227">
        <v>23</v>
      </c>
      <c r="D129" s="230">
        <v>32.381229139473859</v>
      </c>
      <c r="E129" s="227">
        <v>110</v>
      </c>
      <c r="F129" s="227">
        <v>85</v>
      </c>
      <c r="G129" s="229">
        <v>134</v>
      </c>
      <c r="H129" s="196">
        <f t="shared" si="4"/>
        <v>1.5988734270102327</v>
      </c>
      <c r="I129" s="198">
        <f t="shared" si="5"/>
        <v>2.6289494080836077E-2</v>
      </c>
    </row>
    <row r="130" spans="1:9">
      <c r="A130" s="225" t="s">
        <v>428</v>
      </c>
      <c r="B130" s="226">
        <v>7</v>
      </c>
      <c r="C130" s="227">
        <v>19</v>
      </c>
      <c r="D130" s="230">
        <v>34.032593200233748</v>
      </c>
      <c r="E130" s="227">
        <v>105</v>
      </c>
      <c r="F130" s="227">
        <v>101</v>
      </c>
      <c r="G130" s="229">
        <v>135</v>
      </c>
      <c r="H130" s="196">
        <f t="shared" si="4"/>
        <v>1.6513640607598887</v>
      </c>
      <c r="I130" s="198">
        <f t="shared" si="5"/>
        <v>3.178622751757236E-2</v>
      </c>
    </row>
    <row r="131" spans="1:9">
      <c r="A131" s="225" t="s">
        <v>429</v>
      </c>
      <c r="B131" s="226">
        <v>2</v>
      </c>
      <c r="C131" s="227">
        <v>8</v>
      </c>
      <c r="D131" s="230">
        <v>35.778360816117868</v>
      </c>
      <c r="E131" s="227">
        <v>121</v>
      </c>
      <c r="F131" s="227">
        <v>119</v>
      </c>
      <c r="G131" s="229">
        <v>129</v>
      </c>
      <c r="H131" s="196">
        <f t="shared" si="4"/>
        <v>1.7457676158841196</v>
      </c>
      <c r="I131" s="198">
        <f t="shared" si="5"/>
        <v>5.407567093425631E-2</v>
      </c>
    </row>
    <row r="132" spans="1:9">
      <c r="A132" s="225" t="s">
        <v>430</v>
      </c>
      <c r="B132" s="226">
        <v>2</v>
      </c>
      <c r="C132" s="227">
        <v>58</v>
      </c>
      <c r="D132" s="230">
        <v>37.782479198892901</v>
      </c>
      <c r="E132" s="227">
        <v>128</v>
      </c>
      <c r="F132" s="227">
        <v>86</v>
      </c>
      <c r="G132" s="229">
        <v>130</v>
      </c>
      <c r="H132" s="196">
        <f t="shared" si="4"/>
        <v>2.0041183827750331</v>
      </c>
      <c r="I132" s="198">
        <f t="shared" si="5"/>
        <v>0.12890993322120234</v>
      </c>
    </row>
    <row r="133" spans="1:9">
      <c r="A133" s="225" t="s">
        <v>431</v>
      </c>
      <c r="B133" s="226">
        <v>2</v>
      </c>
      <c r="C133" s="227">
        <v>31</v>
      </c>
      <c r="D133" s="230">
        <v>40.057381938130227</v>
      </c>
      <c r="E133" s="227">
        <v>129</v>
      </c>
      <c r="F133" s="227">
        <v>120</v>
      </c>
      <c r="G133" s="229">
        <v>133</v>
      </c>
      <c r="H133" s="196">
        <f t="shared" si="4"/>
        <v>2.2749027392373264</v>
      </c>
      <c r="I133" s="198">
        <f t="shared" si="5"/>
        <v>0.1190311795716925</v>
      </c>
    </row>
    <row r="134" spans="1:9">
      <c r="A134" s="225" t="s">
        <v>432</v>
      </c>
      <c r="B134" s="226">
        <v>1</v>
      </c>
      <c r="C134" s="227">
        <v>16</v>
      </c>
      <c r="D134" s="230">
        <v>42.78087466578453</v>
      </c>
      <c r="E134" s="227">
        <v>113</v>
      </c>
      <c r="F134" s="227">
        <v>123</v>
      </c>
      <c r="G134" s="229">
        <v>136</v>
      </c>
      <c r="H134" s="196">
        <f t="shared" si="4"/>
        <v>2.7234927276543033</v>
      </c>
      <c r="I134" s="198">
        <f t="shared" si="5"/>
        <v>0.16471128557164885</v>
      </c>
    </row>
    <row r="135" spans="1:9">
      <c r="A135" s="225" t="s">
        <v>433</v>
      </c>
      <c r="B135" s="226">
        <v>5</v>
      </c>
      <c r="C135" s="227">
        <v>37</v>
      </c>
      <c r="D135" s="230">
        <v>46.082780276905872</v>
      </c>
      <c r="E135" s="227">
        <v>124</v>
      </c>
      <c r="F135" s="227">
        <v>106</v>
      </c>
      <c r="G135" s="229">
        <v>136</v>
      </c>
      <c r="H135" s="196">
        <f t="shared" si="4"/>
        <v>3.3019056111213416</v>
      </c>
      <c r="I135" s="198">
        <f t="shared" si="5"/>
        <v>0.17517547488906166</v>
      </c>
    </row>
    <row r="136" spans="1:9">
      <c r="A136" s="225" t="s">
        <v>434</v>
      </c>
      <c r="B136" s="226">
        <v>2</v>
      </c>
      <c r="C136" s="227">
        <v>3</v>
      </c>
      <c r="D136" s="230">
        <v>49.490464494372844</v>
      </c>
      <c r="E136" s="227">
        <v>130</v>
      </c>
      <c r="F136" s="227">
        <v>122</v>
      </c>
      <c r="G136" s="229">
        <v>135</v>
      </c>
      <c r="H136" s="196">
        <f t="shared" si="4"/>
        <v>3.4076842174669721</v>
      </c>
      <c r="I136" s="198">
        <f t="shared" si="5"/>
        <v>3.1041199710769782E-2</v>
      </c>
    </row>
    <row r="137" spans="1:9">
      <c r="A137" s="225" t="s">
        <v>435</v>
      </c>
      <c r="B137" s="226">
        <v>4</v>
      </c>
      <c r="C137" s="227">
        <v>17</v>
      </c>
      <c r="D137" s="230">
        <v>52.97781195696767</v>
      </c>
      <c r="E137" s="227">
        <v>125</v>
      </c>
      <c r="F137" s="227">
        <v>126</v>
      </c>
      <c r="G137" s="229">
        <v>137</v>
      </c>
      <c r="H137" s="196">
        <f t="shared" si="4"/>
        <v>3.4873474625948262</v>
      </c>
      <c r="I137" s="198">
        <f t="shared" si="5"/>
        <v>2.2843506700241198E-2</v>
      </c>
    </row>
    <row r="138" spans="1:9">
      <c r="A138" s="225" t="s">
        <v>436</v>
      </c>
      <c r="B138" s="226">
        <v>2</v>
      </c>
      <c r="C138" s="227">
        <v>7</v>
      </c>
      <c r="D138" s="230">
        <v>56.707538717325477</v>
      </c>
      <c r="E138" s="227">
        <v>133</v>
      </c>
      <c r="F138" s="227">
        <v>127</v>
      </c>
      <c r="G138" s="229">
        <v>138</v>
      </c>
      <c r="H138" s="196">
        <f t="shared" si="4"/>
        <v>3.7297267603578064</v>
      </c>
      <c r="I138" s="198">
        <f t="shared" si="5"/>
        <v>6.498580548558143E-2</v>
      </c>
    </row>
    <row r="139" spans="1:9">
      <c r="A139" s="225" t="s">
        <v>437</v>
      </c>
      <c r="B139" s="226">
        <v>1</v>
      </c>
      <c r="C139" s="227">
        <v>5</v>
      </c>
      <c r="D139" s="230">
        <v>62.378961158606423</v>
      </c>
      <c r="E139" s="227">
        <v>131</v>
      </c>
      <c r="F139" s="227">
        <v>132</v>
      </c>
      <c r="G139" s="229">
        <v>137</v>
      </c>
      <c r="H139" s="196">
        <f t="shared" si="4"/>
        <v>5.6714224412809457</v>
      </c>
      <c r="I139" s="198">
        <f t="shared" si="5"/>
        <v>0.34236484780079063</v>
      </c>
    </row>
    <row r="140" spans="1:9">
      <c r="A140" s="225" t="s">
        <v>438</v>
      </c>
      <c r="B140" s="226">
        <v>1</v>
      </c>
      <c r="C140" s="227">
        <v>4</v>
      </c>
      <c r="D140" s="230">
        <v>74.223144971712543</v>
      </c>
      <c r="E140" s="227">
        <v>136</v>
      </c>
      <c r="F140" s="227">
        <v>134</v>
      </c>
      <c r="G140" s="229">
        <v>138</v>
      </c>
      <c r="H140" s="196">
        <f t="shared" si="4"/>
        <v>11.84418381310612</v>
      </c>
      <c r="I140" s="198">
        <f t="shared" si="5"/>
        <v>0.52116392899903641</v>
      </c>
    </row>
    <row r="141" spans="1:9" ht="15.75" thickBot="1">
      <c r="A141" s="231" t="s">
        <v>439</v>
      </c>
      <c r="B141" s="232">
        <v>1</v>
      </c>
      <c r="C141" s="233">
        <v>2</v>
      </c>
      <c r="D141" s="234">
        <v>110.72707279402135</v>
      </c>
      <c r="E141" s="233">
        <v>137</v>
      </c>
      <c r="F141" s="233">
        <v>135</v>
      </c>
      <c r="G141" s="235">
        <v>0</v>
      </c>
      <c r="H141" s="196">
        <f t="shared" ref="H141" si="6">D141-D140</f>
        <v>36.50392782230881</v>
      </c>
      <c r="I141" s="198">
        <f t="shared" ref="I141" si="7">(H141-H140)/H141</f>
        <v>0.67553672934155506</v>
      </c>
    </row>
    <row r="142" spans="1:9" ht="15.75" thickTop="1">
      <c r="A142" s="209"/>
    </row>
    <row r="143" spans="1:9">
      <c r="A143" s="209"/>
    </row>
    <row r="144" spans="1:9">
      <c r="A144" s="209"/>
    </row>
    <row r="145" spans="1:1">
      <c r="A145" s="209"/>
    </row>
    <row r="146" spans="1:1">
      <c r="A146" s="209"/>
    </row>
    <row r="147" spans="1:1">
      <c r="A147" s="209"/>
    </row>
    <row r="148" spans="1:1">
      <c r="A148" s="209"/>
    </row>
    <row r="149" spans="1:1">
      <c r="A149" s="209"/>
    </row>
    <row r="150" spans="1:1">
      <c r="A150" s="209"/>
    </row>
    <row r="151" spans="1:1">
      <c r="A151" s="209"/>
    </row>
    <row r="152" spans="1:1">
      <c r="A152" s="209"/>
    </row>
    <row r="153" spans="1:1">
      <c r="A153" s="209"/>
    </row>
    <row r="154" spans="1:1">
      <c r="A154" s="209"/>
    </row>
    <row r="155" spans="1:1">
      <c r="A155" s="209"/>
    </row>
    <row r="156" spans="1:1">
      <c r="A156" s="209"/>
    </row>
    <row r="157" spans="1:1">
      <c r="A157" s="209"/>
    </row>
    <row r="158" spans="1:1">
      <c r="A158" s="209"/>
    </row>
    <row r="159" spans="1:1">
      <c r="A159" s="209"/>
    </row>
    <row r="160" spans="1:1">
      <c r="A160" s="209"/>
    </row>
    <row r="161" spans="1:1">
      <c r="A161" s="209"/>
    </row>
    <row r="162" spans="1:1">
      <c r="A162" s="209"/>
    </row>
    <row r="163" spans="1:1">
      <c r="A163" s="209"/>
    </row>
    <row r="164" spans="1:1">
      <c r="A164" s="209"/>
    </row>
    <row r="165" spans="1:1">
      <c r="A165" s="209"/>
    </row>
    <row r="166" spans="1:1">
      <c r="A166" s="209"/>
    </row>
    <row r="167" spans="1:1">
      <c r="A167" s="209"/>
    </row>
    <row r="168" spans="1:1">
      <c r="A168" s="209"/>
    </row>
    <row r="169" spans="1:1">
      <c r="A169" s="209"/>
    </row>
    <row r="170" spans="1:1">
      <c r="A170" s="209"/>
    </row>
    <row r="171" spans="1:1">
      <c r="A171" s="209"/>
    </row>
    <row r="172" spans="1:1">
      <c r="A172" s="209"/>
    </row>
    <row r="173" spans="1:1">
      <c r="A173" s="209"/>
    </row>
    <row r="174" spans="1:1">
      <c r="A174" s="209"/>
    </row>
    <row r="175" spans="1:1">
      <c r="A175" s="209"/>
    </row>
    <row r="176" spans="1:1">
      <c r="A176" s="209"/>
    </row>
    <row r="177" spans="1:1">
      <c r="A177" s="209"/>
    </row>
    <row r="178" spans="1:1">
      <c r="A178" s="209"/>
    </row>
    <row r="179" spans="1:1">
      <c r="A179" s="209"/>
    </row>
    <row r="180" spans="1:1">
      <c r="A180" s="209"/>
    </row>
    <row r="181" spans="1:1">
      <c r="A181" s="209"/>
    </row>
    <row r="182" spans="1:1">
      <c r="A182" s="209"/>
    </row>
    <row r="183" spans="1:1">
      <c r="A183" s="209"/>
    </row>
    <row r="184" spans="1:1">
      <c r="A184" s="209"/>
    </row>
    <row r="185" spans="1:1">
      <c r="A185" s="209"/>
    </row>
    <row r="186" spans="1:1">
      <c r="A186" s="209"/>
    </row>
    <row r="187" spans="1:1">
      <c r="A187" s="209"/>
    </row>
    <row r="188" spans="1:1">
      <c r="A188" s="209"/>
    </row>
    <row r="189" spans="1:1">
      <c r="A189" s="209"/>
    </row>
    <row r="190" spans="1:1">
      <c r="A190" s="209"/>
    </row>
    <row r="191" spans="1:1">
      <c r="A191" s="209"/>
    </row>
    <row r="192" spans="1:1">
      <c r="A192" s="209"/>
    </row>
    <row r="193" spans="1:1">
      <c r="A193" s="209"/>
    </row>
    <row r="194" spans="1:1">
      <c r="A194" s="209"/>
    </row>
    <row r="195" spans="1:1">
      <c r="A195" s="209"/>
    </row>
    <row r="196" spans="1:1">
      <c r="A196" s="209"/>
    </row>
    <row r="197" spans="1:1">
      <c r="A197" s="209"/>
    </row>
    <row r="198" spans="1:1">
      <c r="A198" s="209"/>
    </row>
    <row r="199" spans="1:1">
      <c r="A199" s="209"/>
    </row>
    <row r="200" spans="1:1">
      <c r="A200" s="209"/>
    </row>
    <row r="201" spans="1:1">
      <c r="A201" s="209"/>
    </row>
    <row r="202" spans="1:1">
      <c r="A202" s="209"/>
    </row>
    <row r="203" spans="1:1">
      <c r="A203" s="209"/>
    </row>
    <row r="204" spans="1:1">
      <c r="A204" s="209"/>
    </row>
    <row r="205" spans="1:1">
      <c r="A205" s="209"/>
    </row>
    <row r="206" spans="1:1">
      <c r="A206" s="209"/>
    </row>
    <row r="207" spans="1:1">
      <c r="A207" s="209"/>
    </row>
  </sheetData>
  <mergeCells count="6">
    <mergeCell ref="E2:F2"/>
    <mergeCell ref="G2:G3"/>
    <mergeCell ref="A1:G1"/>
    <mergeCell ref="A2:A3"/>
    <mergeCell ref="B2:C2"/>
    <mergeCell ref="D2:D3"/>
  </mergeCells>
  <conditionalFormatting sqref="I6:I141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Predictions204</vt:lpstr>
      <vt:lpstr>regression</vt:lpstr>
      <vt:lpstr>Rasch_syl</vt:lpstr>
      <vt:lpstr>EFA</vt:lpstr>
      <vt:lpstr>Cluster</vt:lpstr>
      <vt:lpstr>gping syllo</vt:lpstr>
      <vt:lpstr>RespSs</vt:lpstr>
      <vt:lpstr>ClusterSs</vt:lpstr>
      <vt:lpstr>ClusterSs139</vt:lpstr>
      <vt:lpstr>Rasch_P-I</vt:lpstr>
      <vt:lpstr>KendallW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Tse</dc:creator>
  <cp:lastModifiedBy>Alice Tse</cp:lastModifiedBy>
  <dcterms:created xsi:type="dcterms:W3CDTF">2016-07-18T15:21:46Z</dcterms:created>
  <dcterms:modified xsi:type="dcterms:W3CDTF">2016-11-09T13:54:45Z</dcterms:modified>
</cp:coreProperties>
</file>