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835" windowHeight="12015" tabRatio="622"/>
  </bookViews>
  <sheets>
    <sheet name="Alle Abteilungen" sheetId="2" r:id="rId1"/>
    <sheet name="Bauingenieurwesen" sheetId="7" r:id="rId2"/>
    <sheet name="Landschaftsarchitektur" sheetId="11" r:id="rId3"/>
    <sheet name="Raumplanung" sheetId="9" r:id="rId4"/>
    <sheet name="Elektrotechnik" sheetId="5" r:id="rId5"/>
    <sheet name="Maschinentechnik" sheetId="10" r:id="rId6"/>
    <sheet name="EEU" sheetId="6" r:id="rId7"/>
    <sheet name="Informatik" sheetId="8" r:id="rId8"/>
  </sheets>
  <calcPr calcId="145621"/>
</workbook>
</file>

<file path=xl/calcChain.xml><?xml version="1.0" encoding="utf-8"?>
<calcChain xmlns="http://schemas.openxmlformats.org/spreadsheetml/2006/main">
  <c r="AE20" i="2" l="1"/>
  <c r="AH21" i="2"/>
  <c r="AE22" i="2"/>
  <c r="AE23" i="2"/>
  <c r="AG24" i="2"/>
  <c r="AH24" i="2"/>
  <c r="AE25" i="2"/>
  <c r="AF25" i="2"/>
  <c r="AH18" i="2"/>
  <c r="AD19" i="2"/>
  <c r="AD20" i="2"/>
  <c r="AD21" i="2"/>
  <c r="AD22" i="2"/>
  <c r="AD23" i="2"/>
  <c r="AD24" i="2"/>
  <c r="AD25" i="2"/>
  <c r="AC19" i="2"/>
  <c r="AC20" i="2"/>
  <c r="AC21" i="2"/>
  <c r="AC22" i="2"/>
  <c r="AC23" i="2"/>
  <c r="AC24" i="2"/>
  <c r="AC25" i="2"/>
  <c r="AD18" i="2"/>
  <c r="AC18" i="2"/>
  <c r="AB19" i="2"/>
  <c r="AB20" i="2"/>
  <c r="AB21" i="2"/>
  <c r="AB22" i="2"/>
  <c r="AB23" i="2"/>
  <c r="AB24" i="2"/>
  <c r="AB25" i="2"/>
  <c r="AB18" i="2"/>
  <c r="AA19" i="2"/>
  <c r="AA20" i="2"/>
  <c r="AA21" i="2"/>
  <c r="AA22" i="2"/>
  <c r="AA23" i="2"/>
  <c r="AA24" i="2"/>
  <c r="AA25" i="2"/>
  <c r="AA18" i="2"/>
  <c r="Z19" i="2"/>
  <c r="Z20" i="2"/>
  <c r="Z21" i="2"/>
  <c r="Z22" i="2"/>
  <c r="Z23" i="2"/>
  <c r="Z24" i="2"/>
  <c r="Z25" i="2"/>
  <c r="Z18" i="2"/>
  <c r="GT16" i="2"/>
  <c r="FZ16" i="2"/>
  <c r="ED16" i="2"/>
  <c r="DA16" i="2"/>
  <c r="CF16" i="2"/>
  <c r="BI16" i="2"/>
  <c r="AJ16" i="2"/>
  <c r="AX5" i="8"/>
  <c r="AU6" i="8"/>
  <c r="AV6" i="8"/>
  <c r="AX7" i="8"/>
  <c r="AU8" i="8"/>
  <c r="AU9" i="8"/>
  <c r="AV9" i="8"/>
  <c r="AW9" i="8"/>
  <c r="AX9" i="8"/>
  <c r="AU10" i="8"/>
  <c r="AV10" i="8"/>
  <c r="AW10" i="8"/>
  <c r="AX10" i="8"/>
  <c r="AU11" i="8"/>
  <c r="AX4" i="8"/>
  <c r="AS5" i="8"/>
  <c r="AS6" i="8"/>
  <c r="AS7" i="8"/>
  <c r="AS8" i="8"/>
  <c r="AS9" i="8"/>
  <c r="AS10" i="8"/>
  <c r="AS11" i="8"/>
  <c r="AT5" i="8"/>
  <c r="AT6" i="8"/>
  <c r="AT7" i="8"/>
  <c r="AT8" i="8"/>
  <c r="AT9" i="8"/>
  <c r="AT10" i="8"/>
  <c r="AT11" i="8"/>
  <c r="AT4" i="8"/>
  <c r="AS4" i="8"/>
  <c r="AR5" i="8"/>
  <c r="AR6" i="8"/>
  <c r="AR7" i="8"/>
  <c r="AR8" i="8"/>
  <c r="AR9" i="8"/>
  <c r="AR10" i="8"/>
  <c r="AR11" i="8"/>
  <c r="AR4" i="8"/>
  <c r="AQ5" i="8"/>
  <c r="AQ6" i="8"/>
  <c r="AQ7" i="8"/>
  <c r="AQ8" i="8"/>
  <c r="AQ9" i="8"/>
  <c r="AQ10" i="8"/>
  <c r="AQ11" i="8"/>
  <c r="AQ4" i="8"/>
  <c r="AP5" i="8"/>
  <c r="AP6" i="8"/>
  <c r="AP7" i="8"/>
  <c r="AP8" i="8"/>
  <c r="AP9" i="8"/>
  <c r="AP10" i="8"/>
  <c r="AP11" i="8"/>
  <c r="AP4" i="8"/>
  <c r="AM5" i="8"/>
  <c r="AM6" i="8"/>
  <c r="AM7" i="8"/>
  <c r="AM8" i="8"/>
  <c r="AM9" i="8"/>
  <c r="AM10" i="8"/>
  <c r="AM11" i="8"/>
  <c r="AM4" i="8"/>
  <c r="AF5" i="6"/>
  <c r="AG5" i="6" l="1"/>
  <c r="AD7" i="6"/>
  <c r="AE7" i="6"/>
  <c r="AF7" i="6"/>
  <c r="AG7" i="6"/>
  <c r="AD8" i="6"/>
  <c r="AD9" i="6"/>
  <c r="AE9" i="6"/>
  <c r="AF9" i="6"/>
  <c r="AG9" i="6"/>
  <c r="AF10" i="6"/>
  <c r="AG10" i="6"/>
  <c r="AG4" i="6"/>
  <c r="BH5" i="10"/>
  <c r="BI5" i="10"/>
  <c r="BD5" i="10"/>
  <c r="BD6" i="10"/>
  <c r="BD7" i="10"/>
  <c r="BI7" i="10" s="1"/>
  <c r="BD8" i="10"/>
  <c r="BD9" i="10"/>
  <c r="BD10" i="10"/>
  <c r="BH10" i="10" s="1"/>
  <c r="BD11" i="10"/>
  <c r="BC5" i="10"/>
  <c r="BC6" i="10"/>
  <c r="BC7" i="10"/>
  <c r="BC8" i="10"/>
  <c r="BC9" i="10"/>
  <c r="BC10" i="10"/>
  <c r="BC11" i="10"/>
  <c r="AA5" i="6"/>
  <c r="AC5" i="6"/>
  <c r="AC6" i="6"/>
  <c r="AC7" i="6"/>
  <c r="AC8" i="6"/>
  <c r="AC9" i="6"/>
  <c r="AC10" i="6"/>
  <c r="AC11" i="6"/>
  <c r="AC4" i="6"/>
  <c r="AB5" i="6"/>
  <c r="AB6" i="6"/>
  <c r="AB7" i="6"/>
  <c r="AB8" i="6"/>
  <c r="AB9" i="6"/>
  <c r="AB10" i="6"/>
  <c r="AB11" i="6"/>
  <c r="AB4" i="6"/>
  <c r="AA6" i="6"/>
  <c r="AA7" i="6"/>
  <c r="AA8" i="6"/>
  <c r="AA9" i="6"/>
  <c r="AA10" i="6"/>
  <c r="AA11" i="6"/>
  <c r="AA4" i="6"/>
  <c r="Z5" i="6"/>
  <c r="Z6" i="6"/>
  <c r="Z7" i="6"/>
  <c r="Z8" i="6"/>
  <c r="Z9" i="6"/>
  <c r="Z10" i="6"/>
  <c r="Z11" i="6"/>
  <c r="Z4" i="6"/>
  <c r="Y5" i="6"/>
  <c r="Y6" i="6"/>
  <c r="Y7" i="6"/>
  <c r="Y8" i="6"/>
  <c r="Y9" i="6"/>
  <c r="Y10" i="6"/>
  <c r="Y11" i="6"/>
  <c r="Y4" i="6"/>
  <c r="V9" i="6"/>
  <c r="V5" i="6"/>
  <c r="V6" i="6"/>
  <c r="V7" i="6"/>
  <c r="V8" i="6"/>
  <c r="V10" i="6"/>
  <c r="V11" i="6"/>
  <c r="V4" i="6"/>
  <c r="A68" i="10"/>
  <c r="A69" i="10"/>
  <c r="A67" i="10"/>
  <c r="A66" i="10"/>
  <c r="A65" i="10"/>
  <c r="BI10" i="10"/>
  <c r="BG11" i="10"/>
  <c r="BF4" i="10"/>
  <c r="BF8" i="10"/>
  <c r="BF9" i="10"/>
  <c r="BF11" i="10"/>
  <c r="BE5" i="10"/>
  <c r="BE6" i="10"/>
  <c r="BE7" i="10"/>
  <c r="BE8" i="10"/>
  <c r="BE9" i="10"/>
  <c r="BE10" i="10"/>
  <c r="BE11" i="10"/>
  <c r="BE4" i="10"/>
  <c r="BD4" i="10"/>
  <c r="BB5" i="10"/>
  <c r="BB6" i="10"/>
  <c r="BB7" i="10"/>
  <c r="BB8" i="10"/>
  <c r="BB9" i="10"/>
  <c r="BB10" i="10"/>
  <c r="BB11" i="10"/>
  <c r="BC4" i="10"/>
  <c r="BB4" i="10"/>
  <c r="BA5" i="10"/>
  <c r="BA6" i="10"/>
  <c r="BA7" i="10"/>
  <c r="BA8" i="10"/>
  <c r="BA9" i="10"/>
  <c r="BA10" i="10"/>
  <c r="BA11" i="10"/>
  <c r="BA4" i="10"/>
  <c r="AX11" i="10"/>
  <c r="AX10" i="10"/>
  <c r="AX8" i="10"/>
  <c r="AX7" i="10"/>
  <c r="AX6" i="10"/>
  <c r="AX5" i="10"/>
  <c r="AX4" i="10"/>
  <c r="AX9" i="10"/>
  <c r="AL5" i="5"/>
  <c r="AL6" i="5"/>
  <c r="AL7" i="5"/>
  <c r="AL8" i="5"/>
  <c r="AL9" i="5"/>
  <c r="AL10" i="5"/>
  <c r="AL11" i="5"/>
  <c r="AL4" i="5"/>
  <c r="AK5" i="5"/>
  <c r="AK6" i="5"/>
  <c r="AK7" i="5"/>
  <c r="AK8" i="5"/>
  <c r="AK9" i="5"/>
  <c r="AK10" i="5"/>
  <c r="AP10" i="5" s="1"/>
  <c r="AK11" i="5"/>
  <c r="AK4" i="5"/>
  <c r="AJ5" i="5"/>
  <c r="AJ6" i="5"/>
  <c r="AJ7" i="5"/>
  <c r="AJ8" i="5"/>
  <c r="AJ9" i="5"/>
  <c r="AJ10" i="5"/>
  <c r="AJ11" i="5"/>
  <c r="AJ4" i="5"/>
  <c r="AI5" i="5"/>
  <c r="AI6" i="5"/>
  <c r="AI7" i="5"/>
  <c r="AI8" i="5"/>
  <c r="AI9" i="5"/>
  <c r="AM9" i="5" s="1"/>
  <c r="AI10" i="5"/>
  <c r="AI11" i="5"/>
  <c r="AI4" i="5"/>
  <c r="AH5" i="5"/>
  <c r="AH6" i="5"/>
  <c r="AH7" i="5"/>
  <c r="AH8" i="5"/>
  <c r="AH9" i="5"/>
  <c r="AH10" i="5"/>
  <c r="AH11" i="5"/>
  <c r="AH4" i="5"/>
  <c r="AP5" i="5"/>
  <c r="AM6" i="5"/>
  <c r="AM8" i="5"/>
  <c r="AP4" i="5"/>
  <c r="AE5" i="5"/>
  <c r="AE6" i="5"/>
  <c r="AE7" i="5"/>
  <c r="AE8" i="5"/>
  <c r="AE9" i="5"/>
  <c r="AE10" i="5"/>
  <c r="AE11" i="5"/>
  <c r="AE4" i="5"/>
  <c r="AD5" i="9"/>
  <c r="AD6" i="9"/>
  <c r="AD7" i="9"/>
  <c r="AD8" i="9"/>
  <c r="AD9" i="9"/>
  <c r="AD10" i="9"/>
  <c r="AD11" i="9"/>
  <c r="AC5" i="9"/>
  <c r="AC6" i="9"/>
  <c r="AC7" i="9"/>
  <c r="AC8" i="9"/>
  <c r="AC9" i="9"/>
  <c r="AC10" i="9"/>
  <c r="AC11" i="9"/>
  <c r="AD4" i="9"/>
  <c r="AC4" i="9"/>
  <c r="AB4" i="9"/>
  <c r="AA4" i="9"/>
  <c r="Z4" i="9"/>
  <c r="AB5" i="9"/>
  <c r="AB6" i="9"/>
  <c r="AB7" i="9"/>
  <c r="AB8" i="9"/>
  <c r="AB9" i="9"/>
  <c r="AB10" i="9"/>
  <c r="AB11" i="9"/>
  <c r="AA5" i="9"/>
  <c r="AA6" i="9"/>
  <c r="AA7" i="9"/>
  <c r="AA8" i="9"/>
  <c r="AA9" i="9"/>
  <c r="AA10" i="9"/>
  <c r="AA11" i="9"/>
  <c r="Z5" i="9"/>
  <c r="Z6" i="9"/>
  <c r="Z7" i="9"/>
  <c r="Z8" i="9"/>
  <c r="Z9" i="9"/>
  <c r="Z10" i="9"/>
  <c r="Z11" i="9"/>
  <c r="W5" i="9"/>
  <c r="W6" i="9"/>
  <c r="W7" i="9"/>
  <c r="W8" i="9"/>
  <c r="W9" i="9"/>
  <c r="W10" i="9"/>
  <c r="W11" i="9"/>
  <c r="W4" i="9"/>
  <c r="AD5" i="7"/>
  <c r="AF5" i="11"/>
  <c r="AF6" i="11"/>
  <c r="AF7" i="11"/>
  <c r="AF8" i="11"/>
  <c r="AF9" i="11"/>
  <c r="AF10" i="11"/>
  <c r="AF11" i="11"/>
  <c r="AE5" i="11"/>
  <c r="AE6" i="11"/>
  <c r="AE7" i="11"/>
  <c r="AE8" i="11"/>
  <c r="AE9" i="11"/>
  <c r="AE10" i="11"/>
  <c r="AE11" i="11"/>
  <c r="AD5" i="11"/>
  <c r="AD6" i="11"/>
  <c r="AD7" i="11"/>
  <c r="AD8" i="11"/>
  <c r="AD9" i="11"/>
  <c r="AD10" i="11"/>
  <c r="AD11" i="11"/>
  <c r="AC5" i="11"/>
  <c r="AC6" i="11"/>
  <c r="AC7" i="11"/>
  <c r="AC8" i="11"/>
  <c r="AC9" i="11"/>
  <c r="AC10" i="11"/>
  <c r="AC11" i="11"/>
  <c r="AC4" i="11"/>
  <c r="AG4" i="11" s="1"/>
  <c r="AD4" i="11"/>
  <c r="AE4" i="11"/>
  <c r="AF4" i="11"/>
  <c r="AB5" i="11"/>
  <c r="AB6" i="11"/>
  <c r="AB7" i="11"/>
  <c r="AB8" i="11"/>
  <c r="AB9" i="11"/>
  <c r="AB10" i="11"/>
  <c r="AB11" i="11"/>
  <c r="AG11" i="11" s="1"/>
  <c r="AB4" i="11"/>
  <c r="AD4" i="7"/>
  <c r="Y5" i="11"/>
  <c r="Y6" i="11"/>
  <c r="Y7" i="11"/>
  <c r="Y8" i="11"/>
  <c r="Y9" i="11"/>
  <c r="Y10" i="11"/>
  <c r="Y11" i="11"/>
  <c r="Y4" i="11"/>
  <c r="Y17" i="11"/>
  <c r="AI5" i="7" l="1"/>
  <c r="AI6" i="7"/>
  <c r="AI8" i="7"/>
  <c r="AH5" i="7"/>
  <c r="AH6" i="7"/>
  <c r="AH7" i="7"/>
  <c r="AL7" i="7" s="1"/>
  <c r="AH8" i="7"/>
  <c r="AH9" i="7"/>
  <c r="AH10" i="7"/>
  <c r="AH11" i="7"/>
  <c r="AH4" i="7"/>
  <c r="AG5" i="7"/>
  <c r="AG6" i="7"/>
  <c r="AG7" i="7"/>
  <c r="AG8" i="7"/>
  <c r="AG9" i="7"/>
  <c r="AG10" i="7"/>
  <c r="AG11" i="7"/>
  <c r="AG4" i="7"/>
  <c r="AF5" i="7"/>
  <c r="AF6" i="7"/>
  <c r="AF7" i="7"/>
  <c r="AF8" i="7"/>
  <c r="AF9" i="7"/>
  <c r="AF10" i="7"/>
  <c r="AF11" i="7"/>
  <c r="AF4" i="7"/>
  <c r="AE5" i="7"/>
  <c r="AE6" i="7"/>
  <c r="AE7" i="7"/>
  <c r="AE8" i="7"/>
  <c r="AE9" i="7"/>
  <c r="AE10" i="7"/>
  <c r="AE11" i="7"/>
  <c r="AI11" i="7" s="1"/>
  <c r="AE4" i="7"/>
  <c r="AI4" i="7" s="1"/>
  <c r="AD6" i="7"/>
  <c r="AD7" i="7"/>
  <c r="AD8" i="7"/>
  <c r="AD9" i="7"/>
  <c r="AD10" i="7"/>
  <c r="AD11" i="7"/>
  <c r="AA5" i="7"/>
  <c r="AA6" i="7"/>
  <c r="AA7" i="7"/>
  <c r="AA8" i="7"/>
  <c r="AA9" i="7"/>
  <c r="AA10" i="7"/>
  <c r="AA11" i="7"/>
  <c r="AA4" i="7"/>
  <c r="AL9" i="7" l="1"/>
  <c r="A9" i="2"/>
  <c r="A8" i="2"/>
  <c r="A7" i="2"/>
  <c r="A6" i="2"/>
  <c r="A5" i="2"/>
  <c r="A4" i="2"/>
  <c r="A3" i="2"/>
  <c r="D71" i="2" l="1"/>
  <c r="D72" i="2"/>
  <c r="D69" i="2"/>
  <c r="D70" i="2"/>
  <c r="D68" i="2"/>
  <c r="D67" i="2"/>
  <c r="D66" i="2"/>
  <c r="D65" i="2"/>
  <c r="D62" i="2"/>
  <c r="D64" i="2"/>
  <c r="D63" i="2"/>
  <c r="A13" i="8"/>
  <c r="A13" i="6"/>
  <c r="A13" i="10"/>
  <c r="A13" i="9"/>
  <c r="A13" i="11"/>
  <c r="B37" i="11" l="1"/>
  <c r="Z45" i="11" s="1"/>
  <c r="A37" i="11"/>
  <c r="A27" i="11"/>
  <c r="B27" i="11"/>
  <c r="Z32" i="11" s="1"/>
  <c r="A16" i="11"/>
  <c r="B16" i="11"/>
  <c r="Z20" i="11" s="1"/>
  <c r="Y45" i="11"/>
  <c r="A45" i="11"/>
  <c r="Y44" i="11"/>
  <c r="A44" i="11"/>
  <c r="Y43" i="11"/>
  <c r="A43" i="11"/>
  <c r="Y42" i="11"/>
  <c r="A42" i="11"/>
  <c r="Y41" i="11"/>
  <c r="A41" i="11"/>
  <c r="Y40" i="11"/>
  <c r="A40" i="11"/>
  <c r="Y39" i="11"/>
  <c r="A39" i="11"/>
  <c r="Y38" i="11"/>
  <c r="A38" i="11"/>
  <c r="Y35" i="11"/>
  <c r="A35" i="11"/>
  <c r="Y34" i="11"/>
  <c r="A34" i="11"/>
  <c r="Y33" i="11"/>
  <c r="A33" i="11"/>
  <c r="Y32" i="11"/>
  <c r="A32" i="11"/>
  <c r="Y31" i="11"/>
  <c r="A31" i="11"/>
  <c r="Y30" i="11"/>
  <c r="A30" i="11"/>
  <c r="Y29" i="11"/>
  <c r="A29" i="11"/>
  <c r="Y28" i="11"/>
  <c r="A28" i="11"/>
  <c r="Y24" i="11"/>
  <c r="A24" i="11"/>
  <c r="Y23" i="11"/>
  <c r="A23" i="11"/>
  <c r="Y22" i="11"/>
  <c r="A22" i="11"/>
  <c r="Y21" i="11"/>
  <c r="A21" i="11"/>
  <c r="Y20" i="11"/>
  <c r="A20" i="11"/>
  <c r="Y19" i="11"/>
  <c r="A19" i="11"/>
  <c r="Y18" i="11"/>
  <c r="A18" i="11"/>
  <c r="A17" i="11"/>
  <c r="A11" i="11"/>
  <c r="A10" i="11"/>
  <c r="A9" i="11"/>
  <c r="A8" i="11"/>
  <c r="A7" i="11"/>
  <c r="A6" i="11"/>
  <c r="A5" i="11"/>
  <c r="A4" i="11"/>
  <c r="B36" i="10"/>
  <c r="AY44" i="10" s="1"/>
  <c r="A36" i="10"/>
  <c r="B26" i="10"/>
  <c r="AY34" i="10" s="1"/>
  <c r="A26" i="10"/>
  <c r="A15" i="10"/>
  <c r="B15" i="10"/>
  <c r="AY19" i="10" s="1"/>
  <c r="AX44" i="10"/>
  <c r="A44" i="10"/>
  <c r="AX43" i="10"/>
  <c r="A43" i="10"/>
  <c r="AX42" i="10"/>
  <c r="A42" i="10"/>
  <c r="AX41" i="10"/>
  <c r="A41" i="10"/>
  <c r="AX40" i="10"/>
  <c r="A40" i="10"/>
  <c r="AX39" i="10"/>
  <c r="A39" i="10"/>
  <c r="AX38" i="10"/>
  <c r="A38" i="10"/>
  <c r="AX37" i="10"/>
  <c r="A37" i="10"/>
  <c r="AX34" i="10"/>
  <c r="A34" i="10"/>
  <c r="AX33" i="10"/>
  <c r="A33" i="10"/>
  <c r="AX32" i="10"/>
  <c r="A32" i="10"/>
  <c r="AX31" i="10"/>
  <c r="A31" i="10"/>
  <c r="AX30" i="10"/>
  <c r="A30" i="10"/>
  <c r="AX29" i="10"/>
  <c r="A29" i="10"/>
  <c r="AX28" i="10"/>
  <c r="A28" i="10"/>
  <c r="AX27" i="10"/>
  <c r="A27" i="10"/>
  <c r="AX23" i="10"/>
  <c r="A23" i="10"/>
  <c r="AX22" i="10"/>
  <c r="A22" i="10"/>
  <c r="AX21" i="10"/>
  <c r="A21" i="10"/>
  <c r="AX20" i="10"/>
  <c r="A20" i="10"/>
  <c r="AX19" i="10"/>
  <c r="A19" i="10"/>
  <c r="AX18" i="10"/>
  <c r="A18" i="10"/>
  <c r="AX17" i="10"/>
  <c r="A17" i="10"/>
  <c r="AX16" i="10"/>
  <c r="A16" i="10"/>
  <c r="A11" i="10"/>
  <c r="A10" i="10"/>
  <c r="A9" i="10"/>
  <c r="A8" i="10"/>
  <c r="A7" i="10"/>
  <c r="A6" i="10"/>
  <c r="A5" i="10"/>
  <c r="A4" i="10"/>
  <c r="N15" i="2"/>
  <c r="B6" i="2" s="1"/>
  <c r="B26" i="9"/>
  <c r="X34" i="9" s="1"/>
  <c r="A26" i="9"/>
  <c r="B15" i="9"/>
  <c r="X17" i="9" s="1"/>
  <c r="A15" i="9"/>
  <c r="A23" i="9"/>
  <c r="A22" i="9"/>
  <c r="A21" i="9"/>
  <c r="A20" i="9"/>
  <c r="A19" i="9"/>
  <c r="A18" i="9"/>
  <c r="A17" i="9"/>
  <c r="A16" i="9"/>
  <c r="W34" i="9"/>
  <c r="A34" i="9"/>
  <c r="W33" i="9"/>
  <c r="A33" i="9"/>
  <c r="X32" i="9"/>
  <c r="W32" i="9"/>
  <c r="A32" i="9"/>
  <c r="W31" i="9"/>
  <c r="A31" i="9"/>
  <c r="W30" i="9"/>
  <c r="A30" i="9"/>
  <c r="W29" i="9"/>
  <c r="A29" i="9"/>
  <c r="W28" i="9"/>
  <c r="A28" i="9"/>
  <c r="W27" i="9"/>
  <c r="A27" i="9"/>
  <c r="W23" i="9"/>
  <c r="W22" i="9"/>
  <c r="W21" i="9"/>
  <c r="W20" i="9"/>
  <c r="W19" i="9"/>
  <c r="W18" i="9"/>
  <c r="W17" i="9"/>
  <c r="W16" i="9"/>
  <c r="A11" i="9"/>
  <c r="A10" i="9"/>
  <c r="A9" i="9"/>
  <c r="A8" i="9"/>
  <c r="A7" i="9"/>
  <c r="A6" i="9"/>
  <c r="A5" i="9"/>
  <c r="A4" i="9"/>
  <c r="B25" i="7"/>
  <c r="AB32" i="7" s="1"/>
  <c r="A25" i="7"/>
  <c r="B37" i="8"/>
  <c r="AN43" i="8" s="1"/>
  <c r="A37" i="8"/>
  <c r="AM45" i="8"/>
  <c r="A45" i="8"/>
  <c r="AM44" i="8"/>
  <c r="A44" i="8"/>
  <c r="AM43" i="8"/>
  <c r="A43" i="8"/>
  <c r="AM42" i="8"/>
  <c r="A42" i="8"/>
  <c r="AM41" i="8"/>
  <c r="A41" i="8"/>
  <c r="AM40" i="8"/>
  <c r="A40" i="8"/>
  <c r="AM39" i="8"/>
  <c r="A39" i="8"/>
  <c r="AM38" i="8"/>
  <c r="A38" i="8"/>
  <c r="W15" i="2"/>
  <c r="H1" i="8" l="1"/>
  <c r="B9" i="2"/>
  <c r="Z38" i="11"/>
  <c r="AA38" i="11" s="1"/>
  <c r="Z44" i="11"/>
  <c r="AA44" i="11" s="1"/>
  <c r="Z41" i="11"/>
  <c r="AA41" i="11" s="1"/>
  <c r="Z42" i="11"/>
  <c r="AA42" i="11" s="1"/>
  <c r="Z40" i="11"/>
  <c r="AA40" i="11" s="1"/>
  <c r="Z39" i="11"/>
  <c r="AA39" i="11" s="1"/>
  <c r="Z43" i="11"/>
  <c r="AA43" i="11" s="1"/>
  <c r="Z33" i="11"/>
  <c r="AA33" i="11" s="1"/>
  <c r="Z30" i="11"/>
  <c r="AA30" i="11" s="1"/>
  <c r="X29" i="9"/>
  <c r="Y29" i="9" s="1"/>
  <c r="Z35" i="11"/>
  <c r="AA35" i="11" s="1"/>
  <c r="Z24" i="11"/>
  <c r="AA24" i="11" s="1"/>
  <c r="Z31" i="11"/>
  <c r="AA31" i="11" s="1"/>
  <c r="Z18" i="11"/>
  <c r="AA18" i="11" s="1"/>
  <c r="Z28" i="11"/>
  <c r="AA28" i="11" s="1"/>
  <c r="Z22" i="11"/>
  <c r="AA20" i="11"/>
  <c r="Z23" i="11"/>
  <c r="AA23" i="11" s="1"/>
  <c r="Z34" i="11"/>
  <c r="AA34" i="11" s="1"/>
  <c r="Z29" i="11"/>
  <c r="AA29" i="11" s="1"/>
  <c r="G24" i="2"/>
  <c r="G21" i="2"/>
  <c r="AA45" i="11"/>
  <c r="G23" i="2"/>
  <c r="AA32" i="11"/>
  <c r="G20" i="2"/>
  <c r="G18" i="2"/>
  <c r="Z17" i="11"/>
  <c r="Z19" i="11"/>
  <c r="Z21" i="11"/>
  <c r="P20" i="2"/>
  <c r="AY39" i="10"/>
  <c r="AZ39" i="10" s="1"/>
  <c r="AY22" i="10"/>
  <c r="AY42" i="10"/>
  <c r="AZ42" i="10" s="1"/>
  <c r="X22" i="9"/>
  <c r="X23" i="9"/>
  <c r="X11" i="9" s="1"/>
  <c r="AY37" i="10"/>
  <c r="AZ37" i="10" s="1"/>
  <c r="AY40" i="10"/>
  <c r="AZ40" i="10" s="1"/>
  <c r="AY20" i="10"/>
  <c r="AY43" i="10"/>
  <c r="AZ43" i="10" s="1"/>
  <c r="AY17" i="10"/>
  <c r="AY38" i="10"/>
  <c r="AZ38" i="10" s="1"/>
  <c r="X28" i="9"/>
  <c r="X5" i="9" s="1"/>
  <c r="X31" i="9"/>
  <c r="Y31" i="9" s="1"/>
  <c r="AY41" i="10"/>
  <c r="AZ41" i="10" s="1"/>
  <c r="AY21" i="10"/>
  <c r="AY23" i="10"/>
  <c r="AY11" i="10" s="1"/>
  <c r="AY18" i="10"/>
  <c r="X27" i="9"/>
  <c r="Y27" i="9" s="1"/>
  <c r="X33" i="9"/>
  <c r="Y33" i="9" s="1"/>
  <c r="AY16" i="10"/>
  <c r="AZ19" i="10"/>
  <c r="AZ44" i="10"/>
  <c r="X21" i="9"/>
  <c r="Y21" i="9" s="1"/>
  <c r="P24" i="2"/>
  <c r="AZ34" i="10"/>
  <c r="P21" i="2"/>
  <c r="P23" i="2"/>
  <c r="AY27" i="10"/>
  <c r="AZ27" i="10" s="1"/>
  <c r="AY29" i="10"/>
  <c r="AY31" i="10"/>
  <c r="AZ31" i="10" s="1"/>
  <c r="AY33" i="10"/>
  <c r="P18" i="2"/>
  <c r="AY28" i="10"/>
  <c r="AZ28" i="10" s="1"/>
  <c r="AY30" i="10"/>
  <c r="AZ30" i="10" s="1"/>
  <c r="AY32" i="10"/>
  <c r="P25" i="2"/>
  <c r="P22" i="2"/>
  <c r="AN42" i="8"/>
  <c r="AN41" i="8"/>
  <c r="AN40" i="8"/>
  <c r="AN39" i="8"/>
  <c r="AN38" i="8"/>
  <c r="AN45" i="8"/>
  <c r="X19" i="9"/>
  <c r="Y19" i="9" s="1"/>
  <c r="J18" i="2"/>
  <c r="AN44" i="8"/>
  <c r="X30" i="9"/>
  <c r="Y30" i="9" s="1"/>
  <c r="Y34" i="9"/>
  <c r="Y17" i="9"/>
  <c r="J24" i="2"/>
  <c r="J21" i="2"/>
  <c r="J19" i="2"/>
  <c r="J23" i="2"/>
  <c r="X16" i="9"/>
  <c r="X18" i="9"/>
  <c r="X20" i="9"/>
  <c r="J20" i="2"/>
  <c r="Y32" i="9"/>
  <c r="J22" i="2"/>
  <c r="AM19" i="8"/>
  <c r="B27" i="8"/>
  <c r="B15" i="8"/>
  <c r="AN20" i="8" s="1"/>
  <c r="A27" i="8"/>
  <c r="AM35" i="8"/>
  <c r="A35" i="8"/>
  <c r="AM34" i="8"/>
  <c r="A34" i="8"/>
  <c r="AM33" i="8"/>
  <c r="A33" i="8"/>
  <c r="AM32" i="8"/>
  <c r="A32" i="8"/>
  <c r="AM31" i="8"/>
  <c r="A31" i="8"/>
  <c r="AM30" i="8"/>
  <c r="A30" i="8"/>
  <c r="AM29" i="8"/>
  <c r="A29" i="8"/>
  <c r="AM28" i="8"/>
  <c r="A28" i="8"/>
  <c r="A15" i="8"/>
  <c r="AM23" i="8"/>
  <c r="A23" i="8"/>
  <c r="AM22" i="8"/>
  <c r="A22" i="8"/>
  <c r="AM21" i="8"/>
  <c r="A21" i="8"/>
  <c r="AM20" i="8"/>
  <c r="A20" i="8"/>
  <c r="A19" i="8"/>
  <c r="AM18" i="8"/>
  <c r="A18" i="8"/>
  <c r="AM17" i="8"/>
  <c r="A17" i="8"/>
  <c r="AM16" i="8"/>
  <c r="A16" i="8"/>
  <c r="A11" i="8"/>
  <c r="A10" i="8"/>
  <c r="A9" i="8"/>
  <c r="A8" i="8"/>
  <c r="A7" i="8"/>
  <c r="A6" i="8"/>
  <c r="A5" i="8"/>
  <c r="A4" i="8"/>
  <c r="AY4" i="10" l="1"/>
  <c r="AZ4" i="10" s="1"/>
  <c r="AZ18" i="10"/>
  <c r="AY6" i="10"/>
  <c r="AZ17" i="10"/>
  <c r="AY5" i="10"/>
  <c r="AZ22" i="10"/>
  <c r="AY10" i="10"/>
  <c r="AZ10" i="10" s="1"/>
  <c r="AZ20" i="10"/>
  <c r="AY8" i="10"/>
  <c r="AZ21" i="10"/>
  <c r="AY9" i="10"/>
  <c r="AZ9" i="10" s="1"/>
  <c r="AY7" i="10"/>
  <c r="AZ7" i="10" s="1"/>
  <c r="Z4" i="11"/>
  <c r="AA4" i="11" s="1"/>
  <c r="Z8" i="11"/>
  <c r="Z9" i="11"/>
  <c r="AA9" i="11" s="1"/>
  <c r="Z6" i="11"/>
  <c r="AA6" i="11" s="1"/>
  <c r="X4" i="9"/>
  <c r="Y4" i="9" s="1"/>
  <c r="X10" i="9"/>
  <c r="Y10" i="9" s="1"/>
  <c r="Z10" i="11"/>
  <c r="AA10" i="11" s="1"/>
  <c r="X8" i="9"/>
  <c r="Y8" i="9" s="1"/>
  <c r="Z11" i="11"/>
  <c r="X6" i="9"/>
  <c r="Y6" i="9" s="1"/>
  <c r="AZ16" i="10"/>
  <c r="Z7" i="11"/>
  <c r="AA7" i="11" s="1"/>
  <c r="X9" i="9"/>
  <c r="Y9" i="9" s="1"/>
  <c r="Y22" i="9"/>
  <c r="Y28" i="9"/>
  <c r="AA22" i="11"/>
  <c r="Z5" i="11"/>
  <c r="AA21" i="11"/>
  <c r="G19" i="2"/>
  <c r="AA19" i="11"/>
  <c r="AA17" i="11"/>
  <c r="AZ23" i="10"/>
  <c r="AZ11" i="10"/>
  <c r="Y23" i="9"/>
  <c r="AZ8" i="10"/>
  <c r="P19" i="2"/>
  <c r="AZ6" i="10"/>
  <c r="AZ29" i="10"/>
  <c r="AZ32" i="10"/>
  <c r="AZ33" i="10"/>
  <c r="AN23" i="8"/>
  <c r="AO23" i="8" s="1"/>
  <c r="X7" i="9"/>
  <c r="Y7" i="9" s="1"/>
  <c r="Y16" i="9"/>
  <c r="Y20" i="9"/>
  <c r="Y5" i="9"/>
  <c r="Y18" i="9"/>
  <c r="AN30" i="8"/>
  <c r="AO30" i="8" s="1"/>
  <c r="AO38" i="8"/>
  <c r="AO45" i="8"/>
  <c r="AO43" i="8"/>
  <c r="AO41" i="8"/>
  <c r="AO39" i="8"/>
  <c r="AO44" i="8"/>
  <c r="AO42" i="8"/>
  <c r="AO40" i="8"/>
  <c r="AN21" i="8"/>
  <c r="AN19" i="8"/>
  <c r="AN35" i="8"/>
  <c r="AN33" i="8"/>
  <c r="AN31" i="8"/>
  <c r="AN29" i="8"/>
  <c r="AN18" i="8"/>
  <c r="AN28" i="8"/>
  <c r="AO28" i="8" s="1"/>
  <c r="AN34" i="8"/>
  <c r="AN32" i="8"/>
  <c r="AN8" i="8" s="1"/>
  <c r="AN22" i="8"/>
  <c r="V24" i="2"/>
  <c r="V22" i="2"/>
  <c r="V20" i="2"/>
  <c r="V18" i="2"/>
  <c r="V19" i="2"/>
  <c r="V21" i="2"/>
  <c r="V23" i="2"/>
  <c r="V25" i="2"/>
  <c r="AN16" i="8"/>
  <c r="AN17" i="8"/>
  <c r="AO20" i="8"/>
  <c r="B14" i="7"/>
  <c r="AB22" i="7" s="1"/>
  <c r="A14" i="7"/>
  <c r="AA33" i="7"/>
  <c r="A33" i="7"/>
  <c r="AA32" i="7"/>
  <c r="A32" i="7"/>
  <c r="AB31" i="7"/>
  <c r="AA31" i="7"/>
  <c r="A31" i="7"/>
  <c r="AB30" i="7"/>
  <c r="AA30" i="7"/>
  <c r="A30" i="7"/>
  <c r="AB29" i="7"/>
  <c r="AA29" i="7"/>
  <c r="A29" i="7"/>
  <c r="AB28" i="7"/>
  <c r="AA28" i="7"/>
  <c r="A28" i="7"/>
  <c r="AB27" i="7"/>
  <c r="AA27" i="7"/>
  <c r="A27" i="7"/>
  <c r="AB26" i="7"/>
  <c r="AA26" i="7"/>
  <c r="A26" i="7"/>
  <c r="AB33" i="7"/>
  <c r="AA22" i="7"/>
  <c r="A22" i="7"/>
  <c r="AA21" i="7"/>
  <c r="A21" i="7"/>
  <c r="AA20" i="7"/>
  <c r="A20" i="7"/>
  <c r="AA19" i="7"/>
  <c r="A19" i="7"/>
  <c r="AA18" i="7"/>
  <c r="A18" i="7"/>
  <c r="AA17" i="7"/>
  <c r="A17" i="7"/>
  <c r="AA16" i="7"/>
  <c r="A16" i="7"/>
  <c r="AA15" i="7"/>
  <c r="A15" i="7"/>
  <c r="A11" i="7"/>
  <c r="A10" i="7"/>
  <c r="A9" i="7"/>
  <c r="A8" i="7"/>
  <c r="A7" i="7"/>
  <c r="A6" i="7"/>
  <c r="A5" i="7"/>
  <c r="A4" i="7"/>
  <c r="Y11" i="9" l="1"/>
  <c r="J25" i="2"/>
  <c r="AA8" i="11"/>
  <c r="G22" i="2"/>
  <c r="D25" i="2"/>
  <c r="D22" i="2"/>
  <c r="D19" i="2"/>
  <c r="D21" i="2"/>
  <c r="D20" i="2"/>
  <c r="D18" i="2"/>
  <c r="D23" i="2"/>
  <c r="D24" i="2"/>
  <c r="AA11" i="11"/>
  <c r="G25" i="2"/>
  <c r="AN5" i="8"/>
  <c r="AO5" i="8" s="1"/>
  <c r="AB17" i="7"/>
  <c r="AC17" i="7" s="1"/>
  <c r="AB20" i="7"/>
  <c r="AC20" i="7" s="1"/>
  <c r="AB15" i="7"/>
  <c r="AB21" i="7"/>
  <c r="AC21" i="7" s="1"/>
  <c r="AB16" i="7"/>
  <c r="AC16" i="7" s="1"/>
  <c r="AB19" i="7"/>
  <c r="AB8" i="7" s="1"/>
  <c r="AB18" i="7"/>
  <c r="AC18" i="7" s="1"/>
  <c r="AA5" i="11"/>
  <c r="AN11" i="8"/>
  <c r="AO16" i="8"/>
  <c r="AN4" i="8"/>
  <c r="AO22" i="8"/>
  <c r="AN10" i="8"/>
  <c r="AN9" i="8"/>
  <c r="AO18" i="8"/>
  <c r="AN6" i="8"/>
  <c r="AN7" i="8"/>
  <c r="AZ5" i="10"/>
  <c r="AO8" i="8"/>
  <c r="AO33" i="8"/>
  <c r="AO32" i="8"/>
  <c r="AO35" i="8"/>
  <c r="AO34" i="8"/>
  <c r="AO29" i="8"/>
  <c r="AO31" i="8"/>
  <c r="AC27" i="7"/>
  <c r="AC29" i="7"/>
  <c r="AC31" i="7"/>
  <c r="AO19" i="8"/>
  <c r="AO17" i="8"/>
  <c r="AO21" i="8"/>
  <c r="AC26" i="7"/>
  <c r="AC28" i="7"/>
  <c r="AC30" i="7"/>
  <c r="AC32" i="7"/>
  <c r="AB11" i="7"/>
  <c r="AC22" i="7"/>
  <c r="AC33" i="7"/>
  <c r="A26" i="6"/>
  <c r="B26" i="6"/>
  <c r="W28" i="6" s="1"/>
  <c r="A15" i="6"/>
  <c r="B15" i="6"/>
  <c r="W22" i="6" s="1"/>
  <c r="V34" i="6"/>
  <c r="A34" i="6"/>
  <c r="V33" i="6"/>
  <c r="A33" i="6"/>
  <c r="V32" i="6"/>
  <c r="A32" i="6"/>
  <c r="V31" i="6"/>
  <c r="A31" i="6"/>
  <c r="V30" i="6"/>
  <c r="A30" i="6"/>
  <c r="V29" i="6"/>
  <c r="A29" i="6"/>
  <c r="V28" i="6"/>
  <c r="A28" i="6"/>
  <c r="V27" i="6"/>
  <c r="A27" i="6"/>
  <c r="V23" i="6"/>
  <c r="A23" i="6"/>
  <c r="V22" i="6"/>
  <c r="A22" i="6"/>
  <c r="V21" i="6"/>
  <c r="A21" i="6"/>
  <c r="V20" i="6"/>
  <c r="A20" i="6"/>
  <c r="V19" i="6"/>
  <c r="A19" i="6"/>
  <c r="V18" i="6"/>
  <c r="A18" i="6"/>
  <c r="V17" i="6"/>
  <c r="A17" i="6"/>
  <c r="V16" i="6"/>
  <c r="A16" i="6"/>
  <c r="A11" i="6"/>
  <c r="A10" i="6"/>
  <c r="A9" i="6"/>
  <c r="A8" i="6"/>
  <c r="A7" i="6"/>
  <c r="A6" i="6"/>
  <c r="A5" i="6"/>
  <c r="A4" i="6"/>
  <c r="A11" i="5"/>
  <c r="A10" i="5"/>
  <c r="A9" i="5"/>
  <c r="A8" i="5"/>
  <c r="A7" i="5"/>
  <c r="A6" i="5"/>
  <c r="A5" i="5"/>
  <c r="A4" i="5"/>
  <c r="B35" i="5"/>
  <c r="AF36" i="5" s="1"/>
  <c r="B25" i="5"/>
  <c r="AF26" i="5" s="1"/>
  <c r="A35" i="5"/>
  <c r="A25" i="5"/>
  <c r="A43" i="5"/>
  <c r="A42" i="5"/>
  <c r="A41" i="5"/>
  <c r="A40" i="5"/>
  <c r="A39" i="5"/>
  <c r="A38" i="5"/>
  <c r="A37" i="5"/>
  <c r="A36" i="5"/>
  <c r="A33" i="5"/>
  <c r="A32" i="5"/>
  <c r="A31" i="5"/>
  <c r="A30" i="5"/>
  <c r="A29" i="5"/>
  <c r="A28" i="5"/>
  <c r="A27" i="5"/>
  <c r="A26" i="5"/>
  <c r="A22" i="5"/>
  <c r="A21" i="5"/>
  <c r="A20" i="5"/>
  <c r="A19" i="5"/>
  <c r="A18" i="5"/>
  <c r="A17" i="5"/>
  <c r="A16" i="5"/>
  <c r="A15" i="5"/>
  <c r="AE43" i="5"/>
  <c r="AE42" i="5"/>
  <c r="AE41" i="5"/>
  <c r="AE40" i="5"/>
  <c r="AE39" i="5"/>
  <c r="AE38" i="5"/>
  <c r="AE37" i="5"/>
  <c r="AE36" i="5"/>
  <c r="AE33" i="5"/>
  <c r="AE32" i="5"/>
  <c r="AE31" i="5"/>
  <c r="AE30" i="5"/>
  <c r="AE29" i="5"/>
  <c r="AE28" i="5"/>
  <c r="AE27" i="5"/>
  <c r="AE26" i="5"/>
  <c r="B14" i="5"/>
  <c r="AF15" i="5" s="1"/>
  <c r="A14" i="5"/>
  <c r="AE22" i="5"/>
  <c r="AE21" i="5"/>
  <c r="AE20" i="5"/>
  <c r="AE19" i="5"/>
  <c r="AE18" i="5"/>
  <c r="AE17" i="5"/>
  <c r="AE16" i="5"/>
  <c r="AE15" i="5"/>
  <c r="E15" i="2"/>
  <c r="H15" i="2"/>
  <c r="K15" i="2"/>
  <c r="H1" i="5"/>
  <c r="Q15" i="2"/>
  <c r="B7" i="2" s="1"/>
  <c r="T15" i="2"/>
  <c r="AF4" i="5" l="1"/>
  <c r="H1" i="7"/>
  <c r="B3" i="2"/>
  <c r="H1" i="6"/>
  <c r="B8" i="2"/>
  <c r="H1" i="9"/>
  <c r="B5" i="2"/>
  <c r="H1" i="11"/>
  <c r="B4" i="2"/>
  <c r="AB6" i="7"/>
  <c r="AC6" i="7" s="1"/>
  <c r="S20" i="2"/>
  <c r="S22" i="2"/>
  <c r="S24" i="2"/>
  <c r="AC15" i="7"/>
  <c r="AB4" i="7"/>
  <c r="AO10" i="8"/>
  <c r="AO4" i="8"/>
  <c r="AO7" i="8"/>
  <c r="AO11" i="8"/>
  <c r="AO6" i="8"/>
  <c r="AO9" i="8"/>
  <c r="AC11" i="7"/>
  <c r="AC8" i="7"/>
  <c r="AC19" i="7"/>
  <c r="AB9" i="7"/>
  <c r="AB5" i="7"/>
  <c r="AB7" i="7"/>
  <c r="AB10" i="7"/>
  <c r="H1" i="10"/>
  <c r="M23" i="2"/>
  <c r="M21" i="2"/>
  <c r="M20" i="2"/>
  <c r="M19" i="2"/>
  <c r="W30" i="6"/>
  <c r="X30" i="6" s="1"/>
  <c r="W33" i="6"/>
  <c r="W10" i="6" s="1"/>
  <c r="X10" i="6" s="1"/>
  <c r="W31" i="6"/>
  <c r="X31" i="6" s="1"/>
  <c r="AF17" i="5"/>
  <c r="AG17" i="5" s="1"/>
  <c r="M18" i="2"/>
  <c r="M25" i="2"/>
  <c r="M22" i="2"/>
  <c r="S23" i="2"/>
  <c r="S19" i="2"/>
  <c r="X28" i="6"/>
  <c r="W34" i="6"/>
  <c r="X34" i="6" s="1"/>
  <c r="W29" i="6"/>
  <c r="X29" i="6" s="1"/>
  <c r="W32" i="6"/>
  <c r="X32" i="6" s="1"/>
  <c r="W27" i="6"/>
  <c r="X27" i="6" s="1"/>
  <c r="S18" i="2"/>
  <c r="S21" i="2"/>
  <c r="X22" i="6"/>
  <c r="W17" i="6"/>
  <c r="W5" i="6" s="1"/>
  <c r="W19" i="6"/>
  <c r="W21" i="6"/>
  <c r="W23" i="6"/>
  <c r="S25" i="2"/>
  <c r="W16" i="6"/>
  <c r="W18" i="6"/>
  <c r="W20" i="6"/>
  <c r="M24" i="2"/>
  <c r="AF43" i="5"/>
  <c r="AG43" i="5" s="1"/>
  <c r="AF42" i="5"/>
  <c r="AG42" i="5" s="1"/>
  <c r="AF39" i="5"/>
  <c r="AG39" i="5" s="1"/>
  <c r="AF38" i="5"/>
  <c r="AG38" i="5" s="1"/>
  <c r="AF37" i="5"/>
  <c r="AG37" i="5" s="1"/>
  <c r="AF32" i="5"/>
  <c r="AG32" i="5" s="1"/>
  <c r="AF33" i="5"/>
  <c r="AG33" i="5" s="1"/>
  <c r="AF31" i="5"/>
  <c r="AG31" i="5" s="1"/>
  <c r="AF41" i="5"/>
  <c r="AG41" i="5" s="1"/>
  <c r="AF30" i="5"/>
  <c r="AG30" i="5" s="1"/>
  <c r="AF40" i="5"/>
  <c r="AG40" i="5" s="1"/>
  <c r="AF29" i="5"/>
  <c r="AG29" i="5" s="1"/>
  <c r="AF28" i="5"/>
  <c r="AG28" i="5" s="1"/>
  <c r="AF27" i="5"/>
  <c r="AG27" i="5" s="1"/>
  <c r="AG26" i="5"/>
  <c r="AG36" i="5"/>
  <c r="AF22" i="5"/>
  <c r="AG15" i="5"/>
  <c r="AF19" i="5"/>
  <c r="AF21" i="5"/>
  <c r="AF16" i="5"/>
  <c r="AF18" i="5"/>
  <c r="AF20" i="5"/>
  <c r="B10" i="2" l="1"/>
  <c r="AC4" i="7"/>
  <c r="AC10" i="7"/>
  <c r="AC9" i="7"/>
  <c r="AC7" i="7"/>
  <c r="AC5" i="7"/>
  <c r="X33" i="6"/>
  <c r="W7" i="6"/>
  <c r="X7" i="6" s="1"/>
  <c r="W8" i="6"/>
  <c r="AG4" i="5"/>
  <c r="AG18" i="5"/>
  <c r="AF7" i="5"/>
  <c r="AG7" i="5" s="1"/>
  <c r="AG21" i="5"/>
  <c r="AF10" i="5"/>
  <c r="AG10" i="5" s="1"/>
  <c r="AG20" i="5"/>
  <c r="AF9" i="5"/>
  <c r="AG9" i="5" s="1"/>
  <c r="AG16" i="5"/>
  <c r="AF5" i="5"/>
  <c r="AG5" i="5" s="1"/>
  <c r="AG19" i="5"/>
  <c r="AF8" i="5"/>
  <c r="AG8" i="5" s="1"/>
  <c r="AG22" i="5"/>
  <c r="AF11" i="5"/>
  <c r="AG11" i="5" s="1"/>
  <c r="AF6" i="5"/>
  <c r="AG6" i="5" s="1"/>
  <c r="W11" i="6"/>
  <c r="W9" i="6"/>
  <c r="X9" i="6" s="1"/>
  <c r="W6" i="6"/>
  <c r="W4" i="6"/>
  <c r="X20" i="6"/>
  <c r="X23" i="6"/>
  <c r="X21" i="6"/>
  <c r="X19" i="6"/>
  <c r="X18" i="6"/>
  <c r="X17" i="6"/>
  <c r="X5" i="6"/>
  <c r="X16" i="6"/>
  <c r="X19" i="2" l="1"/>
  <c r="Y19" i="2" s="1"/>
  <c r="X24" i="2"/>
  <c r="Y24" i="2" s="1"/>
  <c r="X4" i="6"/>
  <c r="X18" i="2"/>
  <c r="Y18" i="2" s="1"/>
  <c r="X6" i="6"/>
  <c r="X20" i="2"/>
  <c r="Y20" i="2" s="1"/>
  <c r="X8" i="6"/>
  <c r="X22" i="2"/>
  <c r="Y22" i="2" s="1"/>
  <c r="X11" i="6"/>
  <c r="X25" i="2"/>
  <c r="Y25" i="2" s="1"/>
  <c r="X21" i="2"/>
  <c r="Y21" i="2" s="1"/>
  <c r="X23" i="2"/>
  <c r="Y23" i="2" s="1"/>
</calcChain>
</file>

<file path=xl/sharedStrings.xml><?xml version="1.0" encoding="utf-8"?>
<sst xmlns="http://schemas.openxmlformats.org/spreadsheetml/2006/main" count="637" uniqueCount="65">
  <si>
    <t>Informatik</t>
  </si>
  <si>
    <t>4. Semester</t>
  </si>
  <si>
    <t>Landschaftsarchitektur</t>
  </si>
  <si>
    <t>2. Semester</t>
  </si>
  <si>
    <t>Elektrotechnik</t>
  </si>
  <si>
    <t>Total</t>
  </si>
  <si>
    <t>6. Semester</t>
  </si>
  <si>
    <t>Raumplanung</t>
  </si>
  <si>
    <t>Auswertung Raumplanung</t>
  </si>
  <si>
    <t>Auswertung aller Abteilungen</t>
  </si>
  <si>
    <t>Fragebögen</t>
  </si>
  <si>
    <t>Durchschnittswert</t>
  </si>
  <si>
    <t>Ausgefüllte Fragebögen</t>
  </si>
  <si>
    <t>Anz. Fragebögen</t>
  </si>
  <si>
    <t>Total Fragebögen</t>
  </si>
  <si>
    <t>Hilfzeile</t>
  </si>
  <si>
    <t>Anz. Felder</t>
  </si>
  <si>
    <t>Auswertung Elektrotechnik</t>
  </si>
  <si>
    <t>Alle Semester</t>
  </si>
  <si>
    <t>Semester</t>
  </si>
  <si>
    <t>2.</t>
  </si>
  <si>
    <t>4.</t>
  </si>
  <si>
    <t>6.</t>
  </si>
  <si>
    <t>Auswertung Informatik</t>
  </si>
  <si>
    <t>Auswertung Landschaftsarchitektur</t>
  </si>
  <si>
    <t>Total Informatik</t>
  </si>
  <si>
    <t>Total Bauingenieur</t>
  </si>
  <si>
    <t>Total Landschaftsarchitektur</t>
  </si>
  <si>
    <t>Total Raumplanung</t>
  </si>
  <si>
    <t>Total Elektrotechnik</t>
  </si>
  <si>
    <t>Total Maschinenbau</t>
  </si>
  <si>
    <t>6. + 8. Semester</t>
  </si>
  <si>
    <t>6.+8.</t>
  </si>
  <si>
    <t>Durchschnitt</t>
  </si>
  <si>
    <t>Auswertung Bauingenieurwesen</t>
  </si>
  <si>
    <t>Bauingenieurwesen</t>
  </si>
  <si>
    <t>Auswertung Maschinentechnik</t>
  </si>
  <si>
    <t>Maschinentechnik</t>
  </si>
  <si>
    <t>Erneuerbare Energien und Umwelttechnik </t>
  </si>
  <si>
    <t>Total EEU</t>
  </si>
  <si>
    <t>Auswertung Erneuerbare Energien und Umwelttechnik</t>
  </si>
  <si>
    <t>- Video als Ergänzung zu einem Poster, nicht als Ersatz</t>
  </si>
  <si>
    <r>
      <t>Kommentare der Befragten</t>
    </r>
    <r>
      <rPr>
        <sz val="9"/>
        <color theme="1"/>
        <rFont val="Calibri"/>
        <family val="2"/>
        <scheme val="minor"/>
      </rPr>
      <t>:
(schriftlich oder mündlich)</t>
    </r>
  </si>
  <si>
    <t>- Video würde sich eignen, um durch die 3D-Darstellungen auf dem PC zu "fliegen"</t>
  </si>
  <si>
    <t>- Zur Frage, ob Video anstelle Poster: Ich denke, dies ist auch sehr abhängig vom Studiengang, weil bei L (R denke ich auch) ist die Gestaltung des Posters auch ein wichtiger Teil der Arbeit.</t>
  </si>
  <si>
    <t>- Die Antworten beziehen sich auf die L-Arbeiten</t>
  </si>
  <si>
    <t>- Wie erkläre ich technische Zusammenhänge in einem Video? Video eignet sich für meine Arbeit nicht, zudem ist dessen Erstellung ein zu grosser Aufwand.</t>
  </si>
  <si>
    <t>- Der Vorteil der Poster ist, dass man sich rasch einen Überblick über die Arbeit verschaffen kann</t>
  </si>
  <si>
    <t>Allgemein (von Studenten aus verschiedenen Abteilungen)</t>
  </si>
  <si>
    <t>- Möchten kein Video produzieren, da sie kein Wissen über und keine Erfahrung mit den Tools, um Videos herzustellen, haben.</t>
  </si>
  <si>
    <t xml:space="preserve">- Zudem haben sie Angst, dass die Qualität des Inhalts des Videos nicht gut genug sein würde. </t>
  </si>
  <si>
    <t>Median</t>
  </si>
  <si>
    <t>50-75%</t>
  </si>
  <si>
    <t>75-100%</t>
  </si>
  <si>
    <t>25-50%</t>
  </si>
  <si>
    <t>0-25%</t>
  </si>
  <si>
    <t>Hat Interesse an den Postern</t>
  </si>
  <si>
    <t>Hat sich in Bachelorbroschüre informiert</t>
  </si>
  <si>
    <t>Empfindet Präsentation als wertvoll</t>
  </si>
  <si>
    <t>Findet Lesen der Poster zu zeitaufwändig</t>
  </si>
  <si>
    <t>Bewertet Poster/Broschüre als qualitativ gut</t>
  </si>
  <si>
    <t>Würde gerne Video sehen</t>
  </si>
  <si>
    <t>Würde gerne Video produzieren</t>
  </si>
  <si>
    <t>Akzeptiert Veröffentlichung des Videos</t>
  </si>
  <si>
    <t>Daten aller Abteilungen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</si>
</sst>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2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6" fillId="0" borderId="0" xfId="0" applyFont="1"/>
    <xf numFmtId="49" fontId="4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1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wrapText="1"/>
    </xf>
    <xf numFmtId="0" fontId="4" fillId="0" borderId="0" xfId="0" quotePrefix="1" applyFont="1"/>
    <xf numFmtId="0" fontId="0" fillId="0" borderId="0" xfId="0" applyAlignment="1">
      <alignment wrapText="1"/>
    </xf>
    <xf numFmtId="2" fontId="0" fillId="0" borderId="0" xfId="0" applyNumberFormat="1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/>
    <xf numFmtId="0" fontId="4" fillId="0" borderId="0" xfId="0" quotePrefix="1" applyFont="1" applyAlignment="1">
      <alignment horizontal="left" wrapText="1"/>
    </xf>
    <xf numFmtId="9" fontId="0" fillId="0" borderId="0" xfId="0" applyNumberFormat="1"/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4" fillId="0" borderId="0" xfId="0" quotePrefix="1" applyFont="1" applyAlignment="1">
      <alignment horizontal="left" wrapText="1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49" fontId="4" fillId="0" borderId="7" xfId="0" applyNumberFormat="1" applyFont="1" applyBorder="1"/>
    <xf numFmtId="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ACC6"/>
      <color rgb="FF8064A2"/>
      <color rgb="FF9BBB59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Studiengänge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'Alle Abteilungen'!$D$11</c:f>
              <c:strCache>
                <c:ptCount val="1"/>
                <c:pt idx="0">
                  <c:v>Bauingenieurwesen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Bauingenieurwesen!$AC$4:$AC$11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ser>
          <c:idx val="1"/>
          <c:order val="1"/>
          <c:tx>
            <c:strRef>
              <c:f>'Alle Abteilungen'!$G$11</c:f>
              <c:strCache>
                <c:ptCount val="1"/>
                <c:pt idx="0">
                  <c:v>Landschaftsarchitektur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Landschaftsarchitektur!$AA$4:$AA$11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ser>
          <c:idx val="2"/>
          <c:order val="2"/>
          <c:tx>
            <c:strRef>
              <c:f>'Alle Abteilungen'!$J$11</c:f>
              <c:strCache>
                <c:ptCount val="1"/>
                <c:pt idx="0">
                  <c:v>Raumplanung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Raumplanung!$Y$4:$Y$11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ser>
          <c:idx val="3"/>
          <c:order val="3"/>
          <c:tx>
            <c:strRef>
              <c:f>'Alle Abteilungen'!$M$11</c:f>
              <c:strCache>
                <c:ptCount val="1"/>
                <c:pt idx="0">
                  <c:v>Elektrotechnik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Elektrotechnik!$AG$4:$AG$11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ser>
          <c:idx val="4"/>
          <c:order val="4"/>
          <c:tx>
            <c:strRef>
              <c:f>'Alle Abteilungen'!$P$11</c:f>
              <c:strCache>
                <c:ptCount val="1"/>
                <c:pt idx="0">
                  <c:v>Maschinentechnik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Maschinentechnik!$AZ$4:$AZ$11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ser>
          <c:idx val="5"/>
          <c:order val="5"/>
          <c:tx>
            <c:strRef>
              <c:f>'Alle Abteilungen'!$S$11</c:f>
              <c:strCache>
                <c:ptCount val="1"/>
                <c:pt idx="0">
                  <c:v>Erneuerbare Energien und Umwelttechnik 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EEU!$X$4:$X$11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ser>
          <c:idx val="6"/>
          <c:order val="6"/>
          <c:tx>
            <c:strRef>
              <c:f>'Alle Abteilungen'!$V$11</c:f>
              <c:strCache>
                <c:ptCount val="1"/>
                <c:pt idx="0">
                  <c:v>Informatik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Informatik!$AO$4:$AO$11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7508480"/>
        <c:axId val="107510016"/>
      </c:barChart>
      <c:catAx>
        <c:axId val="1075084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7510016"/>
        <c:crosses val="autoZero"/>
        <c:auto val="1"/>
        <c:lblAlgn val="ctr"/>
        <c:lblOffset val="100"/>
        <c:tickLblSkip val="1"/>
        <c:noMultiLvlLbl val="0"/>
      </c:catAx>
      <c:valAx>
        <c:axId val="10751001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</a:t>
                </a:r>
                <a:r>
                  <a:rPr lang="de-CH"/>
                  <a:t>trifft eher nicht zu      </a:t>
                </a:r>
                <a:r>
                  <a:rPr lang="de-CH" baseline="0"/>
                  <a:t>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3476390204073949"/>
              <c:y val="8.3508467438328723E-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7508480"/>
        <c:crosses val="autoZero"/>
        <c:crossBetween val="between"/>
        <c:majorUnit val="1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Raumplanung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Raumplanung!$A$3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Raumplanung!$Y$4:$Y$11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ser>
          <c:idx val="1"/>
          <c:order val="1"/>
          <c:tx>
            <c:strRef>
              <c:f>Raumplanung!$A$15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Raumplanung!$Y$16:$Y$23</c:f>
              <c:numCache>
                <c:formatCode>0.00</c:formatCode>
                <c:ptCount val="8"/>
                <c:pt idx="0">
                  <c:v>2.2000000000000002</c:v>
                </c:pt>
                <c:pt idx="1">
                  <c:v>1.6</c:v>
                </c:pt>
                <c:pt idx="2">
                  <c:v>2.9</c:v>
                </c:pt>
                <c:pt idx="3">
                  <c:v>3.1</c:v>
                </c:pt>
                <c:pt idx="4">
                  <c:v>2.9</c:v>
                </c:pt>
                <c:pt idx="5">
                  <c:v>2.4</c:v>
                </c:pt>
                <c:pt idx="6">
                  <c:v>1.6</c:v>
                </c:pt>
                <c:pt idx="7">
                  <c:v>3.3</c:v>
                </c:pt>
              </c:numCache>
            </c:numRef>
          </c:val>
        </c:ser>
        <c:ser>
          <c:idx val="2"/>
          <c:order val="2"/>
          <c:tx>
            <c:strRef>
              <c:f>Raumplanung!$A$26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Raumplanung!$Y$27:$Y$34</c:f>
              <c:numCache>
                <c:formatCode>0.00</c:formatCode>
                <c:ptCount val="8"/>
                <c:pt idx="0">
                  <c:v>1.9090909090909092</c:v>
                </c:pt>
                <c:pt idx="1">
                  <c:v>1.8181818181818181</c:v>
                </c:pt>
                <c:pt idx="2">
                  <c:v>2.8888888888888888</c:v>
                </c:pt>
                <c:pt idx="3">
                  <c:v>2.9090909090909092</c:v>
                </c:pt>
                <c:pt idx="4">
                  <c:v>2.8181818181818183</c:v>
                </c:pt>
                <c:pt idx="5">
                  <c:v>2.9090909090909092</c:v>
                </c:pt>
                <c:pt idx="6">
                  <c:v>2</c:v>
                </c:pt>
                <c:pt idx="7">
                  <c:v>3.0909090909090908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0541056"/>
        <c:axId val="110542848"/>
      </c:barChart>
      <c:catAx>
        <c:axId val="1105410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0542848"/>
        <c:crosses val="autoZero"/>
        <c:auto val="1"/>
        <c:lblAlgn val="ctr"/>
        <c:lblOffset val="100"/>
        <c:tickLblSkip val="1"/>
        <c:noMultiLvlLbl val="0"/>
      </c:catAx>
      <c:valAx>
        <c:axId val="11054284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548231769091457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0541056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Raumplanung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Raumplanung!$A$3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Raumplanung!$Y$4:$Y$11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0553344"/>
        <c:axId val="110579712"/>
      </c:barChart>
      <c:catAx>
        <c:axId val="1105533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0579712"/>
        <c:crosses val="autoZero"/>
        <c:auto val="1"/>
        <c:lblAlgn val="ctr"/>
        <c:lblOffset val="100"/>
        <c:tickLblSkip val="1"/>
        <c:noMultiLvlLbl val="0"/>
      </c:catAx>
      <c:valAx>
        <c:axId val="11057971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3144356955380577"/>
              <c:y val="0.1227580003203824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0553344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Raumplanung</a:t>
            </a:r>
            <a:endParaRPr lang="de-CH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Raumplanung!$Z$3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Raumplanung!$Z$4:$Z$11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Raumplanung!$AE$3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Raumplanung!$AE$4:$AE$11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1.925</c:v>
                </c:pt>
                <c:pt idx="3">
                  <c:v>1.925</c:v>
                </c:pt>
                <c:pt idx="4">
                  <c:v>1.925</c:v>
                </c:pt>
                <c:pt idx="5">
                  <c:v>0.05</c:v>
                </c:pt>
                <c:pt idx="6">
                  <c:v>0.05</c:v>
                </c:pt>
                <c:pt idx="7">
                  <c:v>1.925</c:v>
                </c:pt>
              </c:numCache>
            </c:numRef>
          </c:val>
        </c:ser>
        <c:ser>
          <c:idx val="3"/>
          <c:order val="2"/>
          <c:tx>
            <c:strRef>
              <c:f>Raumplanung!$AF$3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Raumplanung!$AF$4:$AF$11</c:f>
              <c:numCache>
                <c:formatCode>0.00</c:formatCode>
                <c:ptCount val="8"/>
                <c:pt idx="0">
                  <c:v>0.95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0.92500000000000004</c:v>
                </c:pt>
                <c:pt idx="6">
                  <c:v>0.95</c:v>
                </c:pt>
                <c:pt idx="7">
                  <c:v>0.05</c:v>
                </c:pt>
              </c:numCache>
            </c:numRef>
          </c:val>
        </c:ser>
        <c:ser>
          <c:idx val="4"/>
          <c:order val="3"/>
          <c:tx>
            <c:strRef>
              <c:f>Raumplanung!$AG$3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Raumplanung!$AG$4:$AG$11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1.875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0.97499999999999998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Raumplanung!$AH$3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Raumplanung!$AH$4:$AH$11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637440"/>
        <c:axId val="110639360"/>
      </c:barChart>
      <c:lineChart>
        <c:grouping val="stacked"/>
        <c:varyColors val="0"/>
        <c:ser>
          <c:idx val="0"/>
          <c:order val="5"/>
          <c:tx>
            <c:strRef>
              <c:f>Raumplanung!$Y$3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Raumplanung!$Y$4:$Y$11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37440"/>
        <c:axId val="110639360"/>
      </c:lineChart>
      <c:catAx>
        <c:axId val="11063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39360"/>
        <c:crosses val="autoZero"/>
        <c:auto val="1"/>
        <c:lblAlgn val="ctr"/>
        <c:lblOffset val="100"/>
        <c:noMultiLvlLbl val="0"/>
      </c:catAx>
      <c:valAx>
        <c:axId val="110639360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771307012873E-2"/>
              <c:y val="9.3356246696806394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0637440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 sz="1800" b="1" i="0" baseline="0">
                <a:effectLst/>
              </a:rPr>
              <a:t>Elektrotechnik</a:t>
            </a:r>
            <a:r>
              <a:rPr lang="de-CH"/>
              <a:t>, Vergleich</a:t>
            </a:r>
            <a:r>
              <a:rPr lang="de-CH" baseline="0"/>
              <a:t> der Semester</a:t>
            </a:r>
            <a:endParaRPr lang="de-CH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Elektrotechnik!$A$3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Elektrotechnik!$AG$4:$AG$11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ser>
          <c:idx val="1"/>
          <c:order val="1"/>
          <c:tx>
            <c:strRef>
              <c:f>Elektrotechnik!$A$14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Elektrotechnik!$AG$15:$AG$22</c:f>
              <c:numCache>
                <c:formatCode>0.00</c:formatCode>
                <c:ptCount val="8"/>
                <c:pt idx="0">
                  <c:v>2.3846153846153846</c:v>
                </c:pt>
                <c:pt idx="1">
                  <c:v>1.6153846153846154</c:v>
                </c:pt>
                <c:pt idx="2">
                  <c:v>3.0833333333333335</c:v>
                </c:pt>
                <c:pt idx="3">
                  <c:v>2.1538461538461537</c:v>
                </c:pt>
                <c:pt idx="4">
                  <c:v>3</c:v>
                </c:pt>
                <c:pt idx="5">
                  <c:v>2.6923076923076925</c:v>
                </c:pt>
                <c:pt idx="6">
                  <c:v>2.0769230769230771</c:v>
                </c:pt>
                <c:pt idx="7">
                  <c:v>3.3846153846153846</c:v>
                </c:pt>
              </c:numCache>
            </c:numRef>
          </c:val>
        </c:ser>
        <c:ser>
          <c:idx val="2"/>
          <c:order val="2"/>
          <c:tx>
            <c:strRef>
              <c:f>Elektrotechnik!$A$25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Elektrotechnik!$AG$26:$AG$33</c:f>
              <c:numCache>
                <c:formatCode>0.00</c:formatCode>
                <c:ptCount val="8"/>
                <c:pt idx="0">
                  <c:v>1.8888888888888888</c:v>
                </c:pt>
                <c:pt idx="1">
                  <c:v>1.3333333333333333</c:v>
                </c:pt>
                <c:pt idx="2">
                  <c:v>2.2222222222222223</c:v>
                </c:pt>
                <c:pt idx="3">
                  <c:v>2.5555555555555554</c:v>
                </c:pt>
                <c:pt idx="4">
                  <c:v>2.625</c:v>
                </c:pt>
                <c:pt idx="5">
                  <c:v>2.625</c:v>
                </c:pt>
                <c:pt idx="6">
                  <c:v>1.8888888888888888</c:v>
                </c:pt>
                <c:pt idx="7">
                  <c:v>3.2222222222222223</c:v>
                </c:pt>
              </c:numCache>
            </c:numRef>
          </c:val>
        </c:ser>
        <c:ser>
          <c:idx val="3"/>
          <c:order val="3"/>
          <c:tx>
            <c:strRef>
              <c:f>Elektrotechnik!$A$35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Elektrotechnik!$AG$36:$AG$43</c:f>
              <c:numCache>
                <c:formatCode>0.00</c:formatCode>
                <c:ptCount val="8"/>
                <c:pt idx="0">
                  <c:v>2.8571428571428572</c:v>
                </c:pt>
                <c:pt idx="1">
                  <c:v>1.5714285714285714</c:v>
                </c:pt>
                <c:pt idx="2">
                  <c:v>3.1428571428571428</c:v>
                </c:pt>
                <c:pt idx="3">
                  <c:v>2.1428571428571428</c:v>
                </c:pt>
                <c:pt idx="4">
                  <c:v>2.2857142857142856</c:v>
                </c:pt>
                <c:pt idx="5">
                  <c:v>2.5714285714285716</c:v>
                </c:pt>
                <c:pt idx="6">
                  <c:v>1.5714285714285714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1220992"/>
        <c:axId val="111235072"/>
      </c:barChart>
      <c:catAx>
        <c:axId val="1112209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1235072"/>
        <c:crosses val="autoZero"/>
        <c:auto val="1"/>
        <c:lblAlgn val="ctr"/>
        <c:lblOffset val="100"/>
        <c:tickLblSkip val="1"/>
        <c:noMultiLvlLbl val="0"/>
      </c:catAx>
      <c:valAx>
        <c:axId val="11123507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45648559950869"/>
              <c:y val="0.1346288061142616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1220992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Elektrotechnik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Elektrotechnik!$A$3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Elektrotechnik!$AG$4:$AG$11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1260032"/>
        <c:axId val="111261568"/>
      </c:barChart>
      <c:catAx>
        <c:axId val="1112600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1261568"/>
        <c:crosses val="autoZero"/>
        <c:auto val="1"/>
        <c:lblAlgn val="ctr"/>
        <c:lblOffset val="100"/>
        <c:tickLblSkip val="1"/>
        <c:noMultiLvlLbl val="0"/>
      </c:catAx>
      <c:valAx>
        <c:axId val="11126156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65251540866808"/>
              <c:y val="0.1346288061142616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1260032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Elektrotechnik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Elektrotechnik!$AH$3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Elektrotechnik!$AH$4:$AH$11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Elektrotechnik!$AM$3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Elektrotechnik!$AM$4:$AM$11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0.05</c:v>
                </c:pt>
                <c:pt idx="2">
                  <c:v>1</c:v>
                </c:pt>
                <c:pt idx="3">
                  <c:v>0.97499999999999998</c:v>
                </c:pt>
                <c:pt idx="4">
                  <c:v>1</c:v>
                </c:pt>
                <c:pt idx="5">
                  <c:v>1</c:v>
                </c:pt>
                <c:pt idx="6">
                  <c:v>0.05</c:v>
                </c:pt>
                <c:pt idx="7">
                  <c:v>1.9750000000000001</c:v>
                </c:pt>
              </c:numCache>
            </c:numRef>
          </c:val>
        </c:ser>
        <c:ser>
          <c:idx val="3"/>
          <c:order val="2"/>
          <c:tx>
            <c:strRef>
              <c:f>Elektrotechnik!$AN$3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Elektrotechnik!$AN$4:$AN$11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0.97499999999999998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0.92500000000000004</c:v>
                </c:pt>
                <c:pt idx="7">
                  <c:v>0.05</c:v>
                </c:pt>
              </c:numCache>
            </c:numRef>
          </c:val>
        </c:ser>
        <c:ser>
          <c:idx val="4"/>
          <c:order val="3"/>
          <c:tx>
            <c:strRef>
              <c:f>Elektrotechnik!$AO$3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Elektrotechnik!$AO$4:$AO$11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</c:v>
                </c:pt>
                <c:pt idx="2">
                  <c:v>0.05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0.92500000000000004</c:v>
                </c:pt>
              </c:numCache>
            </c:numRef>
          </c:val>
        </c:ser>
        <c:ser>
          <c:idx val="5"/>
          <c:order val="4"/>
          <c:tx>
            <c:strRef>
              <c:f>Elektrotechnik!$AP$3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Elektrotechnik!$AP$4:$AP$11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0.97499999999999998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2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044864"/>
        <c:axId val="111063424"/>
      </c:barChart>
      <c:lineChart>
        <c:grouping val="stacked"/>
        <c:varyColors val="0"/>
        <c:ser>
          <c:idx val="0"/>
          <c:order val="5"/>
          <c:tx>
            <c:strRef>
              <c:f>Elektrotechnik!$AG$3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Elektrotechnik!$AG$4:$AG$11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44864"/>
        <c:axId val="111063424"/>
      </c:lineChart>
      <c:catAx>
        <c:axId val="1110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063424"/>
        <c:crosses val="autoZero"/>
        <c:auto val="1"/>
        <c:lblAlgn val="ctr"/>
        <c:lblOffset val="100"/>
        <c:noMultiLvlLbl val="0"/>
      </c:catAx>
      <c:valAx>
        <c:axId val="111063424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771307012873E-2"/>
              <c:y val="9.3356246696806394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1044864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Vergleich</a:t>
            </a:r>
            <a:r>
              <a:rPr lang="de-CH" baseline="0"/>
              <a:t> der Semester, Maschinentechnik</a:t>
            </a:r>
            <a:endParaRPr lang="de-CH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Maschinentechnik!$A$3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Maschinentechnik!$AZ$4:$AZ$11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ser>
          <c:idx val="1"/>
          <c:order val="1"/>
          <c:tx>
            <c:strRef>
              <c:f>Maschinentechnik!$A$15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Maschinentechnik!$AZ$16:$AZ$23</c:f>
              <c:numCache>
                <c:formatCode>0.00</c:formatCode>
                <c:ptCount val="8"/>
                <c:pt idx="0">
                  <c:v>2.2727272727272729</c:v>
                </c:pt>
                <c:pt idx="1">
                  <c:v>1.8181818181818181</c:v>
                </c:pt>
                <c:pt idx="2">
                  <c:v>3.1</c:v>
                </c:pt>
                <c:pt idx="3">
                  <c:v>2.4</c:v>
                </c:pt>
                <c:pt idx="4">
                  <c:v>2.5454545454545454</c:v>
                </c:pt>
                <c:pt idx="5">
                  <c:v>2.9090909090909092</c:v>
                </c:pt>
                <c:pt idx="6">
                  <c:v>2.5454545454545454</c:v>
                </c:pt>
                <c:pt idx="7">
                  <c:v>3.0909090909090908</c:v>
                </c:pt>
              </c:numCache>
            </c:numRef>
          </c:val>
        </c:ser>
        <c:ser>
          <c:idx val="2"/>
          <c:order val="2"/>
          <c:tx>
            <c:strRef>
              <c:f>Maschinentechnik!$A$26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Maschinentechnik!$AZ$27:$AZ$34</c:f>
              <c:numCache>
                <c:formatCode>0.00</c:formatCode>
                <c:ptCount val="8"/>
                <c:pt idx="0">
                  <c:v>2.4090909090909092</c:v>
                </c:pt>
                <c:pt idx="1">
                  <c:v>1.6363636363636365</c:v>
                </c:pt>
                <c:pt idx="2">
                  <c:v>2.9090909090909092</c:v>
                </c:pt>
                <c:pt idx="3">
                  <c:v>2.1363636363636362</c:v>
                </c:pt>
                <c:pt idx="4">
                  <c:v>2.9090909090909092</c:v>
                </c:pt>
                <c:pt idx="5">
                  <c:v>2.8636363636363638</c:v>
                </c:pt>
                <c:pt idx="6">
                  <c:v>1.9090909090909092</c:v>
                </c:pt>
                <c:pt idx="7">
                  <c:v>2.9090909090909092</c:v>
                </c:pt>
              </c:numCache>
            </c:numRef>
          </c:val>
        </c:ser>
        <c:ser>
          <c:idx val="3"/>
          <c:order val="3"/>
          <c:tx>
            <c:strRef>
              <c:f>Maschinentechnik!$A$36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Maschinentechnik!$AZ$37:$AZ$44</c:f>
              <c:numCache>
                <c:formatCode>0.00</c:formatCode>
                <c:ptCount val="8"/>
                <c:pt idx="0">
                  <c:v>2.8666666666666667</c:v>
                </c:pt>
                <c:pt idx="1">
                  <c:v>2.5333333333333332</c:v>
                </c:pt>
                <c:pt idx="2">
                  <c:v>3.1333333333333333</c:v>
                </c:pt>
                <c:pt idx="3">
                  <c:v>2.4666666666666668</c:v>
                </c:pt>
                <c:pt idx="4">
                  <c:v>2.8</c:v>
                </c:pt>
                <c:pt idx="5">
                  <c:v>2.4</c:v>
                </c:pt>
                <c:pt idx="6">
                  <c:v>1.6666666666666667</c:v>
                </c:pt>
                <c:pt idx="7">
                  <c:v>2.5333333333333332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1161344"/>
        <c:axId val="111162880"/>
      </c:barChart>
      <c:catAx>
        <c:axId val="1111613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1162880"/>
        <c:crosses val="autoZero"/>
        <c:auto val="1"/>
        <c:lblAlgn val="ctr"/>
        <c:lblOffset val="100"/>
        <c:tickLblSkip val="1"/>
        <c:noMultiLvlLbl val="0"/>
      </c:catAx>
      <c:valAx>
        <c:axId val="11116288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557417636228309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1161344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Maschinentechnik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Maschinentechnik!$A$3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Maschinentechnik!$AZ$4:$AZ$11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1187840"/>
        <c:axId val="111189376"/>
      </c:barChart>
      <c:catAx>
        <c:axId val="1111878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1189376"/>
        <c:crosses val="autoZero"/>
        <c:auto val="1"/>
        <c:lblAlgn val="ctr"/>
        <c:lblOffset val="100"/>
        <c:tickLblSkip val="1"/>
        <c:noMultiLvlLbl val="0"/>
      </c:catAx>
      <c:valAx>
        <c:axId val="11118937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65251540866808"/>
              <c:y val="0.1205633902503760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1187840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Maschinentechnik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Maschinentechnik!$BA$3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Maschinentechnik!$BA$4:$BA$11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Maschinentechnik!$BF$3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Maschinentechnik!$BF$4:$BF$11</c:f>
              <c:numCache>
                <c:formatCode>0.00</c:formatCode>
                <c:ptCount val="8"/>
                <c:pt idx="0">
                  <c:v>1</c:v>
                </c:pt>
                <c:pt idx="1">
                  <c:v>0.05</c:v>
                </c:pt>
                <c:pt idx="2">
                  <c:v>0.95</c:v>
                </c:pt>
                <c:pt idx="3">
                  <c:v>0.97499999999999998</c:v>
                </c:pt>
                <c:pt idx="4">
                  <c:v>1</c:v>
                </c:pt>
                <c:pt idx="5">
                  <c:v>1</c:v>
                </c:pt>
                <c:pt idx="6">
                  <c:v>0.05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Maschinentechnik!$BG$3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Maschinentechnik!$BG$4:$BG$11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0.95</c:v>
                </c:pt>
                <c:pt idx="2">
                  <c:v>0.05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0.95</c:v>
                </c:pt>
                <c:pt idx="7">
                  <c:v>1</c:v>
                </c:pt>
              </c:numCache>
            </c:numRef>
          </c:val>
        </c:ser>
        <c:ser>
          <c:idx val="4"/>
          <c:order val="3"/>
          <c:tx>
            <c:strRef>
              <c:f>Maschinentechnik!$BH$3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Maschinentechnik!$BH$4:$BH$11</c:f>
              <c:numCache>
                <c:formatCode>0.00</c:formatCode>
                <c:ptCount val="8"/>
                <c:pt idx="0">
                  <c:v>0.05</c:v>
                </c:pt>
                <c:pt idx="1">
                  <c:v>0.25</c:v>
                </c:pt>
                <c:pt idx="2">
                  <c:v>0.05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0.05</c:v>
                </c:pt>
                <c:pt idx="6">
                  <c:v>1</c:v>
                </c:pt>
                <c:pt idx="7">
                  <c:v>0.95</c:v>
                </c:pt>
              </c:numCache>
            </c:numRef>
          </c:val>
        </c:ser>
        <c:ser>
          <c:idx val="5"/>
          <c:order val="4"/>
          <c:tx>
            <c:strRef>
              <c:f>Maschinentechnik!$BI$3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Maschinentechnik!$BI$4:$BI$11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1.75</c:v>
                </c:pt>
                <c:pt idx="2">
                  <c:v>0.95</c:v>
                </c:pt>
                <c:pt idx="3">
                  <c:v>1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390720"/>
        <c:axId val="111392640"/>
      </c:barChart>
      <c:lineChart>
        <c:grouping val="stacked"/>
        <c:varyColors val="0"/>
        <c:ser>
          <c:idx val="0"/>
          <c:order val="5"/>
          <c:tx>
            <c:strRef>
              <c:f>Maschinentechnik!$AZ$3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Maschinentechnik!$AZ$4:$AZ$11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90720"/>
        <c:axId val="111392640"/>
      </c:lineChart>
      <c:catAx>
        <c:axId val="1113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92640"/>
        <c:crosses val="autoZero"/>
        <c:auto val="1"/>
        <c:lblAlgn val="ctr"/>
        <c:lblOffset val="100"/>
        <c:noMultiLvlLbl val="0"/>
      </c:catAx>
      <c:valAx>
        <c:axId val="111392640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771307012873E-2"/>
              <c:y val="9.3356246696806394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1390720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Erneuerbare Energien und Umwelttechnik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EEU!$A$3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EEU!$X$4:$X$11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ser>
          <c:idx val="1"/>
          <c:order val="1"/>
          <c:tx>
            <c:strRef>
              <c:f>EEU!$A$15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EEU!$X$16:$X$23</c:f>
              <c:numCache>
                <c:formatCode>0.00</c:formatCode>
                <c:ptCount val="8"/>
                <c:pt idx="0">
                  <c:v>2</c:v>
                </c:pt>
                <c:pt idx="1">
                  <c:v>2.2000000000000002</c:v>
                </c:pt>
                <c:pt idx="2">
                  <c:v>3.25</c:v>
                </c:pt>
                <c:pt idx="3">
                  <c:v>2.2000000000000002</c:v>
                </c:pt>
                <c:pt idx="4">
                  <c:v>2.4</c:v>
                </c:pt>
                <c:pt idx="5">
                  <c:v>2.7</c:v>
                </c:pt>
                <c:pt idx="6">
                  <c:v>2.5</c:v>
                </c:pt>
                <c:pt idx="7">
                  <c:v>3.4</c:v>
                </c:pt>
              </c:numCache>
            </c:numRef>
          </c:val>
        </c:ser>
        <c:ser>
          <c:idx val="2"/>
          <c:order val="2"/>
          <c:tx>
            <c:strRef>
              <c:f>EEU!$A$26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EEU!$X$27:$X$34</c:f>
              <c:numCache>
                <c:formatCode>0.00</c:formatCode>
                <c:ptCount val="8"/>
                <c:pt idx="0">
                  <c:v>2.4666666666666668</c:v>
                </c:pt>
                <c:pt idx="1">
                  <c:v>1.4666666666666666</c:v>
                </c:pt>
                <c:pt idx="2">
                  <c:v>3</c:v>
                </c:pt>
                <c:pt idx="3">
                  <c:v>2.5333333333333332</c:v>
                </c:pt>
                <c:pt idx="4">
                  <c:v>2.6666666666666665</c:v>
                </c:pt>
                <c:pt idx="5">
                  <c:v>2.6</c:v>
                </c:pt>
                <c:pt idx="6">
                  <c:v>2.2000000000000002</c:v>
                </c:pt>
                <c:pt idx="7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1436544"/>
        <c:axId val="111438080"/>
      </c:barChart>
      <c:catAx>
        <c:axId val="1114365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1438080"/>
        <c:crosses val="autoZero"/>
        <c:auto val="1"/>
        <c:lblAlgn val="ctr"/>
        <c:lblOffset val="100"/>
        <c:tickLblSkip val="1"/>
        <c:noMultiLvlLbl val="0"/>
      </c:catAx>
      <c:valAx>
        <c:axId val="11143808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566646657956999"/>
              <c:y val="0.2037134347843825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1436544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effectLst/>
              </a:rPr>
              <a:t>Total aller</a:t>
            </a:r>
            <a:r>
              <a:rPr lang="de-CH" baseline="0">
                <a:effectLst/>
              </a:rPr>
              <a:t> Studiengänge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'Alle Abteilungen'!$A$17</c:f>
              <c:strCache>
                <c:ptCount val="1"/>
                <c:pt idx="0">
                  <c:v>Auswertung aller Abteilungen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Abteilungen'!$Y$18:$Y$25</c:f>
              <c:numCache>
                <c:formatCode>0.00</c:formatCode>
                <c:ptCount val="8"/>
                <c:pt idx="0">
                  <c:v>2.4285714285714284</c:v>
                </c:pt>
                <c:pt idx="1">
                  <c:v>1.8472906403940887</c:v>
                </c:pt>
                <c:pt idx="2">
                  <c:v>2.9274611398963732</c:v>
                </c:pt>
                <c:pt idx="3">
                  <c:v>2.3955223880597014</c:v>
                </c:pt>
                <c:pt idx="4">
                  <c:v>2.7487437185929648</c:v>
                </c:pt>
                <c:pt idx="5">
                  <c:v>2.6175000000000002</c:v>
                </c:pt>
                <c:pt idx="6">
                  <c:v>1.9303482587064678</c:v>
                </c:pt>
                <c:pt idx="7">
                  <c:v>3.0098522167487687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8137856"/>
        <c:axId val="108168320"/>
      </c:barChart>
      <c:catAx>
        <c:axId val="1081378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8168320"/>
        <c:crosses val="autoZero"/>
        <c:auto val="1"/>
        <c:lblAlgn val="ctr"/>
        <c:lblOffset val="100"/>
        <c:tickLblSkip val="1"/>
        <c:noMultiLvlLbl val="0"/>
      </c:catAx>
      <c:valAx>
        <c:axId val="10816832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5279395187217955"/>
              <c:y val="0.14722853549123535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8137856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</a:t>
            </a:r>
            <a:r>
              <a:rPr lang="de-CH" baseline="0"/>
              <a:t> Erneuerbare Energien und Umwelttechnik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EEU!$A$3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EEU!$X$4:$X$11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1463040"/>
        <c:axId val="111473024"/>
      </c:barChart>
      <c:catAx>
        <c:axId val="1114630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1473024"/>
        <c:crosses val="autoZero"/>
        <c:auto val="1"/>
        <c:lblAlgn val="ctr"/>
        <c:lblOffset val="100"/>
        <c:tickLblSkip val="1"/>
        <c:noMultiLvlLbl val="0"/>
      </c:catAx>
      <c:valAx>
        <c:axId val="11147302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26162090065636"/>
              <c:y val="0.19432380811553485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1463040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</a:t>
            </a:r>
            <a:r>
              <a:rPr lang="de-CH" sz="1800" b="1" i="0" u="none" strike="noStrike" baseline="0">
                <a:effectLst/>
              </a:rPr>
              <a:t>Erneuerbare Energien und Umwelttechnik</a:t>
            </a:r>
            <a:endParaRPr lang="de-CH" sz="1800" b="1" i="0" baseline="0">
              <a:effectLst/>
            </a:endParaRPr>
          </a:p>
        </c:rich>
      </c:tx>
      <c:layout>
        <c:manualLayout>
          <c:xMode val="edge"/>
          <c:yMode val="edge"/>
          <c:x val="0.11806265290373941"/>
          <c:y val="2.255639097744360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6961162749393169"/>
          <c:w val="0.66022542080665136"/>
          <c:h val="0.4659935271248988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EEU!$Y$3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EEU!$Y$4:$Y$11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ser>
          <c:idx val="2"/>
          <c:order val="1"/>
          <c:tx>
            <c:strRef>
              <c:f>EEU!$AD$3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EEU!$AD$4:$AD$11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0.05</c:v>
                </c:pt>
                <c:pt idx="2">
                  <c:v>0.97499999999999998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</c:ser>
        <c:ser>
          <c:idx val="3"/>
          <c:order val="2"/>
          <c:tx>
            <c:strRef>
              <c:f>EEU!$AE$3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EEU!$AE$4:$AE$11</c:f>
              <c:numCache>
                <c:formatCode>0.00</c:formatCode>
                <c:ptCount val="8"/>
                <c:pt idx="0">
                  <c:v>0.05</c:v>
                </c:pt>
                <c:pt idx="1">
                  <c:v>0.45</c:v>
                </c:pt>
                <c:pt idx="2">
                  <c:v>0.05</c:v>
                </c:pt>
                <c:pt idx="3">
                  <c:v>0.5</c:v>
                </c:pt>
                <c:pt idx="4">
                  <c:v>0.97499999999999998</c:v>
                </c:pt>
                <c:pt idx="5">
                  <c:v>0.25</c:v>
                </c:pt>
                <c:pt idx="6">
                  <c:v>0.95</c:v>
                </c:pt>
                <c:pt idx="7">
                  <c:v>0.85</c:v>
                </c:pt>
              </c:numCache>
            </c:numRef>
          </c:val>
        </c:ser>
        <c:ser>
          <c:idx val="4"/>
          <c:order val="3"/>
          <c:tx>
            <c:strRef>
              <c:f>EEU!$AF$3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EEU!$AF$4:$AF$11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0.5</c:v>
                </c:pt>
                <c:pt idx="2">
                  <c:v>0.92500000000000004</c:v>
                </c:pt>
                <c:pt idx="3">
                  <c:v>0.5</c:v>
                </c:pt>
                <c:pt idx="4">
                  <c:v>0.05</c:v>
                </c:pt>
                <c:pt idx="5">
                  <c:v>0.75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EEU!$AG$3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EEU!$AG$4:$AG$11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0.05</c:v>
                </c:pt>
                <c:pt idx="3">
                  <c:v>1</c:v>
                </c:pt>
                <c:pt idx="4">
                  <c:v>0.97499999999999998</c:v>
                </c:pt>
                <c:pt idx="5">
                  <c:v>1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15392"/>
        <c:axId val="108317312"/>
      </c:barChart>
      <c:lineChart>
        <c:grouping val="stacked"/>
        <c:varyColors val="0"/>
        <c:ser>
          <c:idx val="0"/>
          <c:order val="5"/>
          <c:tx>
            <c:strRef>
              <c:f>EEU!$X$3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EEU!$X$4:$X$11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15392"/>
        <c:axId val="108317312"/>
      </c:lineChart>
      <c:catAx>
        <c:axId val="10831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317312"/>
        <c:crosses val="autoZero"/>
        <c:auto val="1"/>
        <c:lblAlgn val="ctr"/>
        <c:lblOffset val="100"/>
        <c:noMultiLvlLbl val="0"/>
      </c:catAx>
      <c:valAx>
        <c:axId val="108317312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6376854950404269E-2"/>
              <c:y val="0.1484940698202198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08315392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u="none" strike="noStrike" baseline="0">
                <a:effectLst/>
              </a:rPr>
              <a:t>Informatik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Informatik!$A$3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val>
            <c:numRef>
              <c:f>Informatik!$AO$4:$AO$11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</c:ser>
        <c:ser>
          <c:idx val="1"/>
          <c:order val="1"/>
          <c:tx>
            <c:strRef>
              <c:f>Informatik!$A$15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Informatik!$AO$16:$AO$23</c:f>
              <c:numCache>
                <c:formatCode>0.00</c:formatCode>
                <c:ptCount val="8"/>
                <c:pt idx="0">
                  <c:v>1.85</c:v>
                </c:pt>
                <c:pt idx="1">
                  <c:v>1.45</c:v>
                </c:pt>
                <c:pt idx="2">
                  <c:v>2.8</c:v>
                </c:pt>
                <c:pt idx="3">
                  <c:v>2.4473684210526314</c:v>
                </c:pt>
                <c:pt idx="4">
                  <c:v>2.6111111111111112</c:v>
                </c:pt>
                <c:pt idx="5">
                  <c:v>2.6842105263157894</c:v>
                </c:pt>
                <c:pt idx="6">
                  <c:v>2.3421052631578947</c:v>
                </c:pt>
                <c:pt idx="7">
                  <c:v>3.1</c:v>
                </c:pt>
              </c:numCache>
            </c:numRef>
          </c:val>
        </c:ser>
        <c:ser>
          <c:idx val="2"/>
          <c:order val="2"/>
          <c:tx>
            <c:strRef>
              <c:f>Informatik!$A$27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val>
            <c:numRef>
              <c:f>Informatik!$AO$28:$AO$35</c:f>
              <c:numCache>
                <c:formatCode>0.00</c:formatCode>
                <c:ptCount val="8"/>
                <c:pt idx="0">
                  <c:v>2.4</c:v>
                </c:pt>
                <c:pt idx="1">
                  <c:v>2.1</c:v>
                </c:pt>
                <c:pt idx="2">
                  <c:v>2.8888888888888888</c:v>
                </c:pt>
                <c:pt idx="3">
                  <c:v>2.4</c:v>
                </c:pt>
                <c:pt idx="4">
                  <c:v>2.8</c:v>
                </c:pt>
                <c:pt idx="5">
                  <c:v>2.9</c:v>
                </c:pt>
                <c:pt idx="6">
                  <c:v>2.1</c:v>
                </c:pt>
                <c:pt idx="7">
                  <c:v>3</c:v>
                </c:pt>
              </c:numCache>
            </c:numRef>
          </c:val>
        </c:ser>
        <c:ser>
          <c:idx val="3"/>
          <c:order val="3"/>
          <c:tx>
            <c:strRef>
              <c:f>Informatik!$A$37</c:f>
              <c:strCache>
                <c:ptCount val="1"/>
                <c:pt idx="0">
                  <c:v>6. + 8. Semester</c:v>
                </c:pt>
              </c:strCache>
            </c:strRef>
          </c:tx>
          <c:invertIfNegative val="0"/>
          <c:val>
            <c:numRef>
              <c:f>Informatik!$AO$38:$AO$45</c:f>
              <c:numCache>
                <c:formatCode>0.00</c:formatCode>
                <c:ptCount val="8"/>
                <c:pt idx="0">
                  <c:v>2.8571428571428572</c:v>
                </c:pt>
                <c:pt idx="1">
                  <c:v>2.1428571428571428</c:v>
                </c:pt>
                <c:pt idx="2">
                  <c:v>3.5714285714285716</c:v>
                </c:pt>
                <c:pt idx="3">
                  <c:v>2.7142857142857144</c:v>
                </c:pt>
                <c:pt idx="4">
                  <c:v>2.2857142857142856</c:v>
                </c:pt>
                <c:pt idx="5">
                  <c:v>3.5714285714285716</c:v>
                </c:pt>
                <c:pt idx="6">
                  <c:v>2.2857142857142856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2593536"/>
        <c:axId val="112599424"/>
      </c:barChart>
      <c:catAx>
        <c:axId val="1125935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599424"/>
        <c:crosses val="autoZero"/>
        <c:auto val="1"/>
        <c:lblAlgn val="ctr"/>
        <c:lblOffset val="100"/>
        <c:tickLblSkip val="1"/>
        <c:noMultiLvlLbl val="0"/>
      </c:catAx>
      <c:valAx>
        <c:axId val="11259942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3154432561601443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59353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Informatik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Informatik!$A$3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Informatik!$A$4:$A$11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Informatik!$AO$4:$AO$11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2640768"/>
        <c:axId val="112642304"/>
      </c:barChart>
      <c:catAx>
        <c:axId val="1126407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2642304"/>
        <c:crosses val="autoZero"/>
        <c:auto val="1"/>
        <c:lblAlgn val="ctr"/>
        <c:lblOffset val="100"/>
        <c:tickLblSkip val="1"/>
        <c:noMultiLvlLbl val="0"/>
      </c:catAx>
      <c:valAx>
        <c:axId val="11264230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350992624438266"/>
              <c:y val="0.12957922860539295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64076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</a:t>
            </a:r>
            <a:r>
              <a:rPr lang="de-CH" sz="1800" b="1" i="0" u="none" strike="noStrike" baseline="0">
                <a:effectLst/>
              </a:rPr>
              <a:t>Informatik</a:t>
            </a:r>
          </a:p>
        </c:rich>
      </c:tx>
      <c:layout>
        <c:manualLayout>
          <c:xMode val="edge"/>
          <c:yMode val="edge"/>
          <c:x val="0.11806265290373941"/>
          <c:y val="2.255639097744360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1361154855643045"/>
          <c:w val="0.66022542080665136"/>
          <c:h val="0.4955477165354330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Informatik!$AP$3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Informatik!$AP$4:$AP$11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Informatik!$AU$3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Informatik!$AU$4:$AU$11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0.05</c:v>
                </c:pt>
                <c:pt idx="2">
                  <c:v>1</c:v>
                </c:pt>
                <c:pt idx="3">
                  <c:v>0.97499999999999998</c:v>
                </c:pt>
                <c:pt idx="4">
                  <c:v>1</c:v>
                </c:pt>
                <c:pt idx="5">
                  <c:v>1</c:v>
                </c:pt>
                <c:pt idx="6">
                  <c:v>0.75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Informatik!$AV$3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Informatik!$AV$4:$AV$11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1</c:v>
                </c:pt>
                <c:pt idx="3">
                  <c:v>0.05</c:v>
                </c:pt>
                <c:pt idx="4">
                  <c:v>0.97499999999999998</c:v>
                </c:pt>
                <c:pt idx="5">
                  <c:v>1</c:v>
                </c:pt>
                <c:pt idx="6">
                  <c:v>0.25</c:v>
                </c:pt>
                <c:pt idx="7">
                  <c:v>1.9</c:v>
                </c:pt>
              </c:numCache>
            </c:numRef>
          </c:val>
        </c:ser>
        <c:ser>
          <c:idx val="4"/>
          <c:order val="3"/>
          <c:tx>
            <c:strRef>
              <c:f>Informatik!$AW$3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Informatik!$AW$4:$AW$11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</c:v>
                </c:pt>
                <c:pt idx="2">
                  <c:v>0.95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0.25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Informatik!$AX$3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Informatik!$AX$4:$AX$11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0.05</c:v>
                </c:pt>
                <c:pt idx="3">
                  <c:v>1</c:v>
                </c:pt>
                <c:pt idx="4">
                  <c:v>0.97499999999999998</c:v>
                </c:pt>
                <c:pt idx="5">
                  <c:v>0.75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94208"/>
        <c:axId val="95696384"/>
      </c:barChart>
      <c:lineChart>
        <c:grouping val="stacked"/>
        <c:varyColors val="0"/>
        <c:ser>
          <c:idx val="0"/>
          <c:order val="5"/>
          <c:tx>
            <c:strRef>
              <c:f>Informatik!$AO$3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Informatik!$A$4:$A$11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Informatik!$AO$4:$AO$11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94208"/>
        <c:axId val="95696384"/>
      </c:lineChart>
      <c:catAx>
        <c:axId val="956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95696384"/>
        <c:crosses val="autoZero"/>
        <c:auto val="1"/>
        <c:lblAlgn val="ctr"/>
        <c:lblOffset val="100"/>
        <c:noMultiLvlLbl val="0"/>
      </c:catAx>
      <c:valAx>
        <c:axId val="95696384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6376854950404269E-2"/>
              <c:y val="0.1004940682414698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95694208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alle Studiengänge</a:t>
            </a:r>
            <a:endParaRPr lang="de-CH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'Alle Abteilungen'!$Z$17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Abteilungen'!$Z$18:$Z$25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'Alle Abteilungen'!$AE$17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Abteilungen'!$AE$18:$AE$25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0.05</c:v>
                </c:pt>
                <c:pt idx="2">
                  <c:v>1</c:v>
                </c:pt>
                <c:pt idx="3">
                  <c:v>0.97499999999999998</c:v>
                </c:pt>
                <c:pt idx="4">
                  <c:v>1</c:v>
                </c:pt>
                <c:pt idx="5">
                  <c:v>1</c:v>
                </c:pt>
                <c:pt idx="6">
                  <c:v>0.05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'Alle Abteilungen'!$AF$17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Abteilungen'!$AF$18:$AF$25</c:f>
              <c:numCache>
                <c:formatCode>0.00</c:formatCode>
                <c:ptCount val="8"/>
                <c:pt idx="0">
                  <c:v>0.05</c:v>
                </c:pt>
                <c:pt idx="1">
                  <c:v>0.92500000000000004</c:v>
                </c:pt>
                <c:pt idx="2">
                  <c:v>0.97499999999999998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0.95</c:v>
                </c:pt>
                <c:pt idx="7">
                  <c:v>1</c:v>
                </c:pt>
              </c:numCache>
            </c:numRef>
          </c:val>
        </c:ser>
        <c:ser>
          <c:idx val="4"/>
          <c:order val="3"/>
          <c:tx>
            <c:strRef>
              <c:f>'Alle Abteilungen'!$AG$17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Abteilungen'!$AG$18:$AG$25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0.05</c:v>
                </c:pt>
                <c:pt idx="2">
                  <c:v>0.05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0.05</c:v>
                </c:pt>
                <c:pt idx="6">
                  <c:v>1</c:v>
                </c:pt>
                <c:pt idx="7">
                  <c:v>0.95</c:v>
                </c:pt>
              </c:numCache>
            </c:numRef>
          </c:val>
        </c:ser>
        <c:ser>
          <c:idx val="5"/>
          <c:order val="4"/>
          <c:tx>
            <c:strRef>
              <c:f>'Alle Abteilungen'!$AH$17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Abteilungen'!$AH$18:$AH$25</c:f>
              <c:numCache>
                <c:formatCode>0.00</c:formatCode>
                <c:ptCount val="8"/>
                <c:pt idx="0">
                  <c:v>1</c:v>
                </c:pt>
                <c:pt idx="1">
                  <c:v>1.9750000000000001</c:v>
                </c:pt>
                <c:pt idx="2">
                  <c:v>0.97499999999999998</c:v>
                </c:pt>
                <c:pt idx="3">
                  <c:v>1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923328"/>
        <c:axId val="45937792"/>
      </c:barChart>
      <c:lineChart>
        <c:grouping val="stacked"/>
        <c:varyColors val="0"/>
        <c:ser>
          <c:idx val="0"/>
          <c:order val="5"/>
          <c:tx>
            <c:strRef>
              <c:f>'Alle Abteilungen'!$Y$17</c:f>
              <c:strCache>
                <c:ptCount val="1"/>
                <c:pt idx="0">
                  <c:v>Durchschnitt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Abteilungen'!$Y$18:$Y$25</c:f>
              <c:numCache>
                <c:formatCode>0.00</c:formatCode>
                <c:ptCount val="8"/>
                <c:pt idx="0">
                  <c:v>2.4285714285714284</c:v>
                </c:pt>
                <c:pt idx="1">
                  <c:v>1.8472906403940887</c:v>
                </c:pt>
                <c:pt idx="2">
                  <c:v>2.9274611398963732</c:v>
                </c:pt>
                <c:pt idx="3">
                  <c:v>2.3955223880597014</c:v>
                </c:pt>
                <c:pt idx="4">
                  <c:v>2.7487437185929648</c:v>
                </c:pt>
                <c:pt idx="5">
                  <c:v>2.6175000000000002</c:v>
                </c:pt>
                <c:pt idx="6">
                  <c:v>1.9303482587064678</c:v>
                </c:pt>
                <c:pt idx="7">
                  <c:v>3.0098522167487687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3328"/>
        <c:axId val="45937792"/>
      </c:lineChart>
      <c:catAx>
        <c:axId val="4592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45937792"/>
        <c:crosses val="autoZero"/>
        <c:auto val="1"/>
        <c:lblAlgn val="ctr"/>
        <c:lblOffset val="100"/>
        <c:noMultiLvlLbl val="0"/>
      </c:catAx>
      <c:valAx>
        <c:axId val="45937792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672703069059E-2"/>
              <c:y val="8.8012226445073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45923328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0048912825542151"/>
          <c:y val="0.38341136163952855"/>
          <c:w val="0.18421010254611292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Bauingenieurwesen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Bauingenieurwesen!$A$3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Bauingenieurwesen!$AC$4:$AC$11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ser>
          <c:idx val="1"/>
          <c:order val="1"/>
          <c:tx>
            <c:strRef>
              <c:f>Bauingenieurwesen!$A$14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Bauingenieurwesen!$AC$15:$AC$22</c:f>
              <c:numCache>
                <c:formatCode>0.00</c:formatCode>
                <c:ptCount val="8"/>
                <c:pt idx="0">
                  <c:v>2.5</c:v>
                </c:pt>
                <c:pt idx="1">
                  <c:v>2.25</c:v>
                </c:pt>
                <c:pt idx="2">
                  <c:v>1.5</c:v>
                </c:pt>
                <c:pt idx="3">
                  <c:v>2.25</c:v>
                </c:pt>
                <c:pt idx="4">
                  <c:v>2.75</c:v>
                </c:pt>
                <c:pt idx="5">
                  <c:v>2.25</c:v>
                </c:pt>
                <c:pt idx="6">
                  <c:v>1.75</c:v>
                </c:pt>
                <c:pt idx="7">
                  <c:v>3.5</c:v>
                </c:pt>
              </c:numCache>
            </c:numRef>
          </c:val>
        </c:ser>
        <c:ser>
          <c:idx val="2"/>
          <c:order val="2"/>
          <c:tx>
            <c:strRef>
              <c:f>Bauingenieurwesen!$A$25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Bauingenieurwesen!$AC$26:$AC$33</c:f>
              <c:numCache>
                <c:formatCode>0.00</c:formatCode>
                <c:ptCount val="8"/>
                <c:pt idx="0">
                  <c:v>2.8095238095238093</c:v>
                </c:pt>
                <c:pt idx="1">
                  <c:v>2.5714285714285716</c:v>
                </c:pt>
                <c:pt idx="2">
                  <c:v>2.8095238095238093</c:v>
                </c:pt>
                <c:pt idx="3">
                  <c:v>2.2857142857142856</c:v>
                </c:pt>
                <c:pt idx="4">
                  <c:v>2.6666666666666665</c:v>
                </c:pt>
                <c:pt idx="5">
                  <c:v>2.2380952380952381</c:v>
                </c:pt>
                <c:pt idx="6">
                  <c:v>1.2</c:v>
                </c:pt>
                <c:pt idx="7">
                  <c:v>2.3333333333333335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8502016"/>
        <c:axId val="108503808"/>
      </c:barChart>
      <c:catAx>
        <c:axId val="1085020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8503808"/>
        <c:crosses val="autoZero"/>
        <c:auto val="1"/>
        <c:lblAlgn val="ctr"/>
        <c:lblOffset val="100"/>
        <c:tickLblSkip val="1"/>
        <c:noMultiLvlLbl val="0"/>
      </c:catAx>
      <c:valAx>
        <c:axId val="10850380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194381952255968"/>
              <c:y val="0.1229757755690374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8502016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Bauingenieurwesen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Bauingenieurwesen!$A$3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Bauingenieurwesen!$AC$4:$AC$11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8594304"/>
        <c:axId val="108595840"/>
      </c:barChart>
      <c:catAx>
        <c:axId val="1085943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8595840"/>
        <c:crosses val="autoZero"/>
        <c:auto val="1"/>
        <c:lblAlgn val="ctr"/>
        <c:lblOffset val="100"/>
        <c:tickLblSkip val="1"/>
        <c:noMultiLvlLbl val="0"/>
      </c:catAx>
      <c:valAx>
        <c:axId val="10859584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784538296349319"/>
              <c:y val="0.1140486566139164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8594304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Bauingenieurwesen</a:t>
            </a:r>
            <a:endParaRPr lang="de-CH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Bauingenieurwesen!$AD$3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Bauingenieurwesen!$AD$4:$AD$11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Bauingenieurwesen!$AI$3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Bauingenieurwesen!$AI$4:$AI$11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0.97499999999999998</c:v>
                </c:pt>
                <c:pt idx="4">
                  <c:v>1</c:v>
                </c:pt>
                <c:pt idx="5">
                  <c:v>0.97499999999999998</c:v>
                </c:pt>
                <c:pt idx="6">
                  <c:v>0.05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Bauingenieurwesen!$AJ$3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Bauingenieurwesen!$AJ$4:$AJ$11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0.97499999999999998</c:v>
                </c:pt>
                <c:pt idx="2">
                  <c:v>0.97499999999999998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0.05</c:v>
                </c:pt>
                <c:pt idx="6">
                  <c:v>0.05</c:v>
                </c:pt>
                <c:pt idx="7">
                  <c:v>0.97499999999999998</c:v>
                </c:pt>
              </c:numCache>
            </c:numRef>
          </c:val>
        </c:ser>
        <c:ser>
          <c:idx val="4"/>
          <c:order val="3"/>
          <c:tx>
            <c:strRef>
              <c:f>Bauingenieurwesen!$AK$3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Bauingenieurwesen!$AK$4:$AK$11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0.97499999999999998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Bauingenieurwesen!$AL$3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Bauingenieurwesen!$AL$4:$AL$11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0.97499999999999998</c:v>
                </c:pt>
                <c:pt idx="2">
                  <c:v>0.97499999999999998</c:v>
                </c:pt>
                <c:pt idx="3">
                  <c:v>1</c:v>
                </c:pt>
                <c:pt idx="4">
                  <c:v>0.97499999999999998</c:v>
                </c:pt>
                <c:pt idx="5">
                  <c:v>1</c:v>
                </c:pt>
                <c:pt idx="6">
                  <c:v>1.85</c:v>
                </c:pt>
                <c:pt idx="7">
                  <c:v>0.97499999999999998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55360"/>
        <c:axId val="108657280"/>
      </c:barChart>
      <c:lineChart>
        <c:grouping val="stacked"/>
        <c:varyColors val="0"/>
        <c:ser>
          <c:idx val="0"/>
          <c:order val="5"/>
          <c:tx>
            <c:strRef>
              <c:f>Bauingenieurwesen!$AC$3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Bauingenieurwesen!$AC$4:$AC$11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55360"/>
        <c:axId val="108657280"/>
      </c:lineChart>
      <c:catAx>
        <c:axId val="10865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57280"/>
        <c:crosses val="autoZero"/>
        <c:auto val="1"/>
        <c:lblAlgn val="ctr"/>
        <c:lblOffset val="100"/>
        <c:noMultiLvlLbl val="0"/>
      </c:catAx>
      <c:valAx>
        <c:axId val="108657280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672703069059E-2"/>
              <c:y val="8.8012226445073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08655360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0048912825542151"/>
          <c:y val="0.38341136163952855"/>
          <c:w val="0.18421010254611292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Landschaftsarchitektur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Landschaftsarchitektur!$A$3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Landschaftsarchitektur!$AA$4:$AA$11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ser>
          <c:idx val="1"/>
          <c:order val="1"/>
          <c:tx>
            <c:strRef>
              <c:f>Landschaftsarchitektur!$A$16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Landschaftsarchitektur!$AA$17:$AA$24</c:f>
              <c:numCache>
                <c:formatCode>0.00</c:formatCode>
                <c:ptCount val="8"/>
                <c:pt idx="0">
                  <c:v>2.5333333333333332</c:v>
                </c:pt>
                <c:pt idx="1">
                  <c:v>1.5333333333333334</c:v>
                </c:pt>
                <c:pt idx="2">
                  <c:v>3</c:v>
                </c:pt>
                <c:pt idx="3">
                  <c:v>1.8666666666666667</c:v>
                </c:pt>
                <c:pt idx="4">
                  <c:v>2.9285714285714284</c:v>
                </c:pt>
                <c:pt idx="5">
                  <c:v>2.2666666666666666</c:v>
                </c:pt>
                <c:pt idx="6">
                  <c:v>2</c:v>
                </c:pt>
                <c:pt idx="7">
                  <c:v>2.8666666666666667</c:v>
                </c:pt>
              </c:numCache>
            </c:numRef>
          </c:val>
        </c:ser>
        <c:ser>
          <c:idx val="2"/>
          <c:order val="2"/>
          <c:tx>
            <c:strRef>
              <c:f>Landschaftsarchitektur!$A$27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Landschaftsarchitektur!$AA$28:$AA$35</c:f>
              <c:numCache>
                <c:formatCode>0.00</c:formatCode>
                <c:ptCount val="8"/>
                <c:pt idx="0">
                  <c:v>3.5</c:v>
                </c:pt>
                <c:pt idx="1">
                  <c:v>2</c:v>
                </c:pt>
                <c:pt idx="2">
                  <c:v>3.75</c:v>
                </c:pt>
                <c:pt idx="3">
                  <c:v>2.5</c:v>
                </c:pt>
                <c:pt idx="4">
                  <c:v>3.5</c:v>
                </c:pt>
                <c:pt idx="5">
                  <c:v>2.2000000000000002</c:v>
                </c:pt>
                <c:pt idx="6">
                  <c:v>1.6666666666666667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tx>
            <c:strRef>
              <c:f>Landschaftsarchitektur!$A$37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Landschaftsarchitektur!$AA$38:$AA$45</c:f>
              <c:numCache>
                <c:formatCode>0.00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</c:v>
                </c:pt>
                <c:pt idx="7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041920"/>
        <c:axId val="109047808"/>
      </c:barChart>
      <c:catAx>
        <c:axId val="1090419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047808"/>
        <c:crosses val="autoZero"/>
        <c:auto val="1"/>
        <c:lblAlgn val="ctr"/>
        <c:lblOffset val="100"/>
        <c:tickLblSkip val="1"/>
        <c:noMultiLvlLbl val="0"/>
      </c:catAx>
      <c:valAx>
        <c:axId val="10904780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746940164521166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041920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Landschaftsarchitektur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Landschaftsarchitektur!$A$3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Landschaftsarchitektur!$AA$4:$AA$11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080576"/>
        <c:axId val="109082112"/>
      </c:barChart>
      <c:catAx>
        <c:axId val="1090805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082112"/>
        <c:crosses val="autoZero"/>
        <c:auto val="1"/>
        <c:lblAlgn val="ctr"/>
        <c:lblOffset val="100"/>
        <c:tickLblSkip val="1"/>
        <c:noMultiLvlLbl val="0"/>
      </c:catAx>
      <c:valAx>
        <c:axId val="10908211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16454434293635"/>
              <c:y val="0.1157861061358746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08057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Landschaftsarchitektur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Landschaftsarchitektur!$AB$3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Landschaftsarchitektur!$AB$4:$AB$11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Landschaftsarchitektur!$AG$3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Landschaftsarchitektur!$AG$4:$AG$11</c:f>
              <c:numCache>
                <c:formatCode>0.00</c:formatCode>
                <c:ptCount val="8"/>
                <c:pt idx="0">
                  <c:v>1</c:v>
                </c:pt>
                <c:pt idx="1">
                  <c:v>0.05</c:v>
                </c:pt>
                <c:pt idx="2">
                  <c:v>0.95</c:v>
                </c:pt>
                <c:pt idx="3">
                  <c:v>0.95</c:v>
                </c:pt>
                <c:pt idx="4">
                  <c:v>1.9750000000000001</c:v>
                </c:pt>
                <c:pt idx="5">
                  <c:v>0.97499999999999998</c:v>
                </c:pt>
                <c:pt idx="6">
                  <c:v>0.05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Landschaftsarchitektur!$AH$3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Landschaftsarchitektur!$AH$4:$AH$11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0.92500000000000004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0.92500000000000004</c:v>
                </c:pt>
                <c:pt idx="7">
                  <c:v>0.97499999999999998</c:v>
                </c:pt>
              </c:numCache>
            </c:numRef>
          </c:val>
        </c:ser>
        <c:ser>
          <c:idx val="4"/>
          <c:order val="3"/>
          <c:tx>
            <c:strRef>
              <c:f>Landschaftsarchitektur!$AI$3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Landschaftsarchitektur!$AI$4:$AI$11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0.92500000000000004</c:v>
                </c:pt>
                <c:pt idx="5">
                  <c:v>0.95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Landschaftsarchitektur!$AJ$3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Landschaftsarchitektur!$AJ$4:$AJ$11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1.9750000000000001</c:v>
                </c:pt>
                <c:pt idx="2">
                  <c:v>0.95</c:v>
                </c:pt>
                <c:pt idx="3">
                  <c:v>1.95</c:v>
                </c:pt>
                <c:pt idx="4">
                  <c:v>0.05</c:v>
                </c:pt>
                <c:pt idx="5">
                  <c:v>0.05</c:v>
                </c:pt>
                <c:pt idx="6">
                  <c:v>1.9750000000000001</c:v>
                </c:pt>
                <c:pt idx="7">
                  <c:v>0.97499999999999998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43936"/>
        <c:axId val="109150208"/>
      </c:barChart>
      <c:lineChart>
        <c:grouping val="stacked"/>
        <c:varyColors val="0"/>
        <c:ser>
          <c:idx val="0"/>
          <c:order val="5"/>
          <c:tx>
            <c:strRef>
              <c:f>Landschaftsarchitektur!$AA$3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Landschaftsarchitektur!$AA$4:$AA$11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3936"/>
        <c:axId val="109150208"/>
      </c:lineChart>
      <c:catAx>
        <c:axId val="10914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50208"/>
        <c:crosses val="autoZero"/>
        <c:auto val="1"/>
        <c:lblAlgn val="ctr"/>
        <c:lblOffset val="100"/>
        <c:noMultiLvlLbl val="0"/>
      </c:catAx>
      <c:valAx>
        <c:axId val="109150208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</c:rich>
          </c:tx>
          <c:layout>
            <c:manualLayout>
              <c:xMode val="edge"/>
              <c:yMode val="edge"/>
              <c:x val="1.4389771307012873E-2"/>
              <c:y val="8.8012226445073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09143936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276225</xdr:colOff>
      <xdr:row>26</xdr:row>
      <xdr:rowOff>9525</xdr:rowOff>
    </xdr:from>
    <xdr:to>
      <xdr:col>34</xdr:col>
      <xdr:colOff>57151</xdr:colOff>
      <xdr:row>56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25</xdr:row>
      <xdr:rowOff>180975</xdr:rowOff>
    </xdr:from>
    <xdr:to>
      <xdr:col>9</xdr:col>
      <xdr:colOff>238125</xdr:colOff>
      <xdr:row>44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26</xdr:row>
      <xdr:rowOff>0</xdr:rowOff>
    </xdr:from>
    <xdr:to>
      <xdr:col>21</xdr:col>
      <xdr:colOff>114301</xdr:colOff>
      <xdr:row>50</xdr:row>
      <xdr:rowOff>180976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590550</xdr:colOff>
      <xdr:row>49</xdr:row>
      <xdr:rowOff>180974</xdr:rowOff>
    </xdr:from>
    <xdr:to>
      <xdr:col>49</xdr:col>
      <xdr:colOff>285750</xdr:colOff>
      <xdr:row>71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609599</xdr:colOff>
      <xdr:row>0</xdr:row>
      <xdr:rowOff>38101</xdr:rowOff>
    </xdr:from>
    <xdr:to>
      <xdr:col>49</xdr:col>
      <xdr:colOff>295274</xdr:colOff>
      <xdr:row>23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47624</xdr:colOff>
      <xdr:row>24</xdr:row>
      <xdr:rowOff>19049</xdr:rowOff>
    </xdr:from>
    <xdr:to>
      <xdr:col>49</xdr:col>
      <xdr:colOff>285750</xdr:colOff>
      <xdr:row>49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19049</xdr:colOff>
      <xdr:row>48</xdr:row>
      <xdr:rowOff>95250</xdr:rowOff>
    </xdr:from>
    <xdr:to>
      <xdr:col>47</xdr:col>
      <xdr:colOff>314324</xdr:colOff>
      <xdr:row>67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0</xdr:row>
      <xdr:rowOff>28575</xdr:rowOff>
    </xdr:from>
    <xdr:to>
      <xdr:col>47</xdr:col>
      <xdr:colOff>333375</xdr:colOff>
      <xdr:row>21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19049</xdr:colOff>
      <xdr:row>22</xdr:row>
      <xdr:rowOff>9525</xdr:rowOff>
    </xdr:from>
    <xdr:to>
      <xdr:col>47</xdr:col>
      <xdr:colOff>314325</xdr:colOff>
      <xdr:row>48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9524</xdr:colOff>
      <xdr:row>47</xdr:row>
      <xdr:rowOff>95250</xdr:rowOff>
    </xdr:from>
    <xdr:to>
      <xdr:col>45</xdr:col>
      <xdr:colOff>304799</xdr:colOff>
      <xdr:row>66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9524</xdr:colOff>
      <xdr:row>0</xdr:row>
      <xdr:rowOff>19050</xdr:rowOff>
    </xdr:from>
    <xdr:to>
      <xdr:col>45</xdr:col>
      <xdr:colOff>304799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9525</xdr:colOff>
      <xdr:row>20</xdr:row>
      <xdr:rowOff>161925</xdr:rowOff>
    </xdr:from>
    <xdr:to>
      <xdr:col>45</xdr:col>
      <xdr:colOff>304801</xdr:colOff>
      <xdr:row>46</xdr:row>
      <xdr:rowOff>152401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9524</xdr:colOff>
      <xdr:row>46</xdr:row>
      <xdr:rowOff>142875</xdr:rowOff>
    </xdr:from>
    <xdr:to>
      <xdr:col>54</xdr:col>
      <xdr:colOff>304799</xdr:colOff>
      <xdr:row>66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19050</xdr:colOff>
      <xdr:row>0</xdr:row>
      <xdr:rowOff>19050</xdr:rowOff>
    </xdr:from>
    <xdr:to>
      <xdr:col>54</xdr:col>
      <xdr:colOff>295275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9525</xdr:colOff>
      <xdr:row>20</xdr:row>
      <xdr:rowOff>9525</xdr:rowOff>
    </xdr:from>
    <xdr:to>
      <xdr:col>54</xdr:col>
      <xdr:colOff>304801</xdr:colOff>
      <xdr:row>46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9525</xdr:colOff>
      <xdr:row>47</xdr:row>
      <xdr:rowOff>66675</xdr:rowOff>
    </xdr:from>
    <xdr:to>
      <xdr:col>72</xdr:col>
      <xdr:colOff>295275</xdr:colOff>
      <xdr:row>66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19049</xdr:colOff>
      <xdr:row>0</xdr:row>
      <xdr:rowOff>19050</xdr:rowOff>
    </xdr:from>
    <xdr:to>
      <xdr:col>72</xdr:col>
      <xdr:colOff>295274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0</xdr:colOff>
      <xdr:row>20</xdr:row>
      <xdr:rowOff>161925</xdr:rowOff>
    </xdr:from>
    <xdr:to>
      <xdr:col>72</xdr:col>
      <xdr:colOff>295276</xdr:colOff>
      <xdr:row>46</xdr:row>
      <xdr:rowOff>152401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28574</xdr:colOff>
      <xdr:row>50</xdr:row>
      <xdr:rowOff>19050</xdr:rowOff>
    </xdr:from>
    <xdr:to>
      <xdr:col>44</xdr:col>
      <xdr:colOff>304799</xdr:colOff>
      <xdr:row>69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600074</xdr:colOff>
      <xdr:row>0</xdr:row>
      <xdr:rowOff>28575</xdr:rowOff>
    </xdr:from>
    <xdr:to>
      <xdr:col>44</xdr:col>
      <xdr:colOff>304799</xdr:colOff>
      <xdr:row>20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20</xdr:row>
      <xdr:rowOff>180975</xdr:rowOff>
    </xdr:from>
    <xdr:to>
      <xdr:col>44</xdr:col>
      <xdr:colOff>295276</xdr:colOff>
      <xdr:row>48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9525</xdr:colOff>
      <xdr:row>49</xdr:row>
      <xdr:rowOff>19050</xdr:rowOff>
    </xdr:from>
    <xdr:to>
      <xdr:col>61</xdr:col>
      <xdr:colOff>295275</xdr:colOff>
      <xdr:row>68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600075</xdr:colOff>
      <xdr:row>0</xdr:row>
      <xdr:rowOff>28575</xdr:rowOff>
    </xdr:from>
    <xdr:to>
      <xdr:col>61</xdr:col>
      <xdr:colOff>314325</xdr:colOff>
      <xdr:row>21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9525</xdr:colOff>
      <xdr:row>22</xdr:row>
      <xdr:rowOff>38100</xdr:rowOff>
    </xdr:from>
    <xdr:to>
      <xdr:col>61</xdr:col>
      <xdr:colOff>304801</xdr:colOff>
      <xdr:row>48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72"/>
  <sheetViews>
    <sheetView tabSelected="1" topLeftCell="B16" workbookViewId="0">
      <selection activeCell="S53" sqref="S53"/>
    </sheetView>
  </sheetViews>
  <sheetFormatPr defaultColWidth="9.140625" defaultRowHeight="15" x14ac:dyDescent="0.25"/>
  <cols>
    <col min="1" max="1" width="26.42578125" customWidth="1"/>
    <col min="2" max="2" width="4" bestFit="1" customWidth="1"/>
    <col min="3" max="3" width="11.42578125" customWidth="1"/>
    <col min="4" max="4" width="18.5703125" customWidth="1"/>
    <col min="5" max="5" width="3.5703125" bestFit="1" customWidth="1"/>
    <col min="6" max="6" width="2" bestFit="1" customWidth="1"/>
    <col min="7" max="7" width="20.7109375" customWidth="1"/>
    <col min="8" max="8" width="3.5703125" customWidth="1"/>
    <col min="9" max="9" width="2" customWidth="1"/>
    <col min="10" max="10" width="18.5703125" customWidth="1"/>
    <col min="11" max="11" width="3.5703125" customWidth="1"/>
    <col min="12" max="12" width="2" customWidth="1"/>
    <col min="13" max="13" width="18.5703125" customWidth="1"/>
    <col min="14" max="14" width="3.5703125" customWidth="1"/>
    <col min="15" max="15" width="2" customWidth="1"/>
    <col min="16" max="16" width="18.5703125" customWidth="1"/>
    <col min="17" max="17" width="3.5703125" customWidth="1"/>
    <col min="18" max="18" width="2" customWidth="1"/>
    <col min="19" max="19" width="20.7109375" customWidth="1"/>
    <col min="20" max="20" width="3.5703125" customWidth="1"/>
    <col min="21" max="21" width="2" customWidth="1"/>
    <col min="22" max="22" width="18.5703125" customWidth="1"/>
    <col min="23" max="23" width="3.5703125" bestFit="1" customWidth="1"/>
    <col min="24" max="24" width="11" bestFit="1" customWidth="1"/>
    <col min="25" max="25" width="12.140625" bestFit="1" customWidth="1"/>
    <col min="36" max="238" width="3.42578125" customWidth="1"/>
  </cols>
  <sheetData>
    <row r="1" spans="1:202" ht="15.75" x14ac:dyDescent="0.25">
      <c r="A1" s="7" t="s">
        <v>12</v>
      </c>
    </row>
    <row r="2" spans="1:202" x14ac:dyDescent="0.25">
      <c r="C2" s="6"/>
      <c r="D2" s="6"/>
      <c r="E2" s="9"/>
      <c r="F2" s="6"/>
      <c r="G2" s="6"/>
      <c r="H2" s="9"/>
      <c r="I2" s="6"/>
      <c r="J2" s="6"/>
      <c r="K2" s="9"/>
      <c r="M2" s="6"/>
      <c r="N2" s="9"/>
      <c r="P2" s="6"/>
      <c r="Q2" s="9"/>
      <c r="S2" s="6"/>
      <c r="T2" s="9"/>
      <c r="V2" s="6"/>
      <c r="W2" s="9"/>
    </row>
    <row r="3" spans="1:202" x14ac:dyDescent="0.25">
      <c r="A3" s="22" t="str">
        <f>D11</f>
        <v>Bauingenieurwesen</v>
      </c>
      <c r="B3" s="23">
        <f>E15</f>
        <v>25</v>
      </c>
      <c r="C3" s="6"/>
      <c r="F3" s="6"/>
      <c r="G3" s="6"/>
      <c r="H3" s="9"/>
      <c r="I3" s="6"/>
      <c r="J3" s="6"/>
      <c r="K3" s="9"/>
      <c r="M3" s="6"/>
      <c r="N3" s="9"/>
      <c r="P3" s="6"/>
      <c r="Q3" s="9"/>
      <c r="S3" s="6"/>
      <c r="T3" s="9"/>
      <c r="V3" s="6"/>
      <c r="W3" s="9"/>
    </row>
    <row r="4" spans="1:202" x14ac:dyDescent="0.25">
      <c r="A4" s="24" t="str">
        <f>G11</f>
        <v>Landschaftsarchitektur</v>
      </c>
      <c r="B4" s="25">
        <f>H15</f>
        <v>23</v>
      </c>
    </row>
    <row r="5" spans="1:202" x14ac:dyDescent="0.25">
      <c r="A5" s="24" t="str">
        <f>J11</f>
        <v>Raumplanung</v>
      </c>
      <c r="B5" s="25">
        <f>K15</f>
        <v>21</v>
      </c>
    </row>
    <row r="6" spans="1:202" x14ac:dyDescent="0.25">
      <c r="A6" s="24" t="str">
        <f>M11</f>
        <v>Elektrotechnik</v>
      </c>
      <c r="B6" s="25">
        <f>N15</f>
        <v>29</v>
      </c>
    </row>
    <row r="7" spans="1:202" x14ac:dyDescent="0.25">
      <c r="A7" s="24" t="str">
        <f>P11</f>
        <v>Maschinentechnik</v>
      </c>
      <c r="B7" s="25">
        <f>Q15</f>
        <v>48</v>
      </c>
    </row>
    <row r="8" spans="1:202" x14ac:dyDescent="0.25">
      <c r="A8" s="24" t="str">
        <f>S11</f>
        <v>Erneuerbare Energien und Umwelttechnik </v>
      </c>
      <c r="B8" s="25">
        <f>T15</f>
        <v>20</v>
      </c>
    </row>
    <row r="9" spans="1:202" ht="15.75" thickBot="1" x14ac:dyDescent="0.3">
      <c r="A9" s="24" t="str">
        <f>V11</f>
        <v>Informatik</v>
      </c>
      <c r="B9" s="25">
        <f>W15</f>
        <v>37</v>
      </c>
    </row>
    <row r="10" spans="1:202" ht="15.75" thickBot="1" x14ac:dyDescent="0.3">
      <c r="A10" s="26" t="s">
        <v>14</v>
      </c>
      <c r="B10" s="27">
        <f>SUM(B3:B9)</f>
        <v>203</v>
      </c>
    </row>
    <row r="11" spans="1:202" ht="30" x14ac:dyDescent="0.25">
      <c r="D11" s="4" t="s">
        <v>35</v>
      </c>
      <c r="G11" s="4" t="s">
        <v>2</v>
      </c>
      <c r="J11" s="4" t="s">
        <v>7</v>
      </c>
      <c r="M11" s="4" t="s">
        <v>4</v>
      </c>
      <c r="P11" s="4" t="s">
        <v>37</v>
      </c>
      <c r="S11" s="17" t="s">
        <v>38</v>
      </c>
      <c r="V11" s="4" t="s">
        <v>0</v>
      </c>
    </row>
    <row r="12" spans="1:202" x14ac:dyDescent="0.25">
      <c r="D12" t="s">
        <v>1</v>
      </c>
      <c r="E12">
        <v>4</v>
      </c>
      <c r="G12" t="s">
        <v>3</v>
      </c>
      <c r="H12">
        <v>15</v>
      </c>
      <c r="J12" t="s">
        <v>3</v>
      </c>
      <c r="K12">
        <v>10</v>
      </c>
      <c r="M12" t="s">
        <v>3</v>
      </c>
      <c r="N12">
        <v>13</v>
      </c>
      <c r="P12" t="s">
        <v>3</v>
      </c>
      <c r="Q12">
        <v>11</v>
      </c>
      <c r="S12" t="s">
        <v>3</v>
      </c>
      <c r="T12">
        <v>5</v>
      </c>
      <c r="V12" t="s">
        <v>3</v>
      </c>
      <c r="W12">
        <v>20</v>
      </c>
    </row>
    <row r="13" spans="1:202" x14ac:dyDescent="0.25">
      <c r="D13" t="s">
        <v>6</v>
      </c>
      <c r="E13">
        <v>21</v>
      </c>
      <c r="G13" t="s">
        <v>1</v>
      </c>
      <c r="H13">
        <v>6</v>
      </c>
      <c r="J13" t="s">
        <v>1</v>
      </c>
      <c r="K13">
        <v>11</v>
      </c>
      <c r="M13" t="s">
        <v>1</v>
      </c>
      <c r="N13">
        <v>9</v>
      </c>
      <c r="P13" t="s">
        <v>1</v>
      </c>
      <c r="Q13">
        <v>22</v>
      </c>
      <c r="S13" t="s">
        <v>1</v>
      </c>
      <c r="T13">
        <v>15</v>
      </c>
      <c r="V13" t="s">
        <v>1</v>
      </c>
      <c r="W13">
        <v>10</v>
      </c>
    </row>
    <row r="14" spans="1:202" x14ac:dyDescent="0.25">
      <c r="E14" s="14"/>
      <c r="G14" t="s">
        <v>6</v>
      </c>
      <c r="H14" s="14">
        <v>2</v>
      </c>
      <c r="K14" s="14"/>
      <c r="M14" t="s">
        <v>6</v>
      </c>
      <c r="N14" s="14">
        <v>7</v>
      </c>
      <c r="P14" t="s">
        <v>6</v>
      </c>
      <c r="Q14" s="14">
        <v>15</v>
      </c>
      <c r="T14" s="14"/>
      <c r="V14" t="s">
        <v>31</v>
      </c>
      <c r="W14" s="14">
        <v>7</v>
      </c>
    </row>
    <row r="15" spans="1:202" x14ac:dyDescent="0.25">
      <c r="C15" s="6"/>
      <c r="D15" s="6" t="s">
        <v>13</v>
      </c>
      <c r="E15" s="9">
        <f>SUM(E12:E13)</f>
        <v>25</v>
      </c>
      <c r="F15" s="6"/>
      <c r="G15" s="6" t="s">
        <v>13</v>
      </c>
      <c r="H15" s="9">
        <f>SUM(H12:H14)</f>
        <v>23</v>
      </c>
      <c r="I15" s="6"/>
      <c r="J15" s="6" t="s">
        <v>13</v>
      </c>
      <c r="K15" s="9">
        <f>SUM(K12:K14)</f>
        <v>21</v>
      </c>
      <c r="M15" s="6" t="s">
        <v>13</v>
      </c>
      <c r="N15" s="9">
        <f>SUM(N12:N14)</f>
        <v>29</v>
      </c>
      <c r="P15" s="6" t="s">
        <v>13</v>
      </c>
      <c r="Q15" s="9">
        <f>SUM(Q12:Q14)</f>
        <v>48</v>
      </c>
      <c r="S15" s="6" t="s">
        <v>13</v>
      </c>
      <c r="T15" s="9">
        <f>SUM(T12:T14)</f>
        <v>20</v>
      </c>
      <c r="V15" s="6" t="s">
        <v>13</v>
      </c>
      <c r="W15" s="9">
        <f>SUM(W12:W14)</f>
        <v>37</v>
      </c>
      <c r="AJ15" s="39" t="s">
        <v>64</v>
      </c>
    </row>
    <row r="16" spans="1:202" x14ac:dyDescent="0.25">
      <c r="AJ16" s="24" t="str">
        <f>D11</f>
        <v>Bauingenieurwesen</v>
      </c>
      <c r="BI16" s="24" t="str">
        <f>G11</f>
        <v>Landschaftsarchitektur</v>
      </c>
      <c r="CF16" s="24" t="str">
        <f>J11</f>
        <v>Raumplanung</v>
      </c>
      <c r="DA16" s="24" t="str">
        <f>M11</f>
        <v>Elektrotechnik</v>
      </c>
      <c r="ED16" s="24" t="str">
        <f>P11</f>
        <v>Maschinentechnik</v>
      </c>
      <c r="FZ16" s="24" t="str">
        <f>S11</f>
        <v>Erneuerbare Energien und Umwelttechnik </v>
      </c>
      <c r="GT16" s="24" t="str">
        <f>V11</f>
        <v>Informatik</v>
      </c>
    </row>
    <row r="17" spans="1:238" ht="15.75" x14ac:dyDescent="0.25">
      <c r="A17" s="7" t="s">
        <v>9</v>
      </c>
      <c r="D17" s="5" t="s">
        <v>26</v>
      </c>
      <c r="G17" s="5" t="s">
        <v>27</v>
      </c>
      <c r="J17" s="5" t="s">
        <v>28</v>
      </c>
      <c r="M17" s="5" t="s">
        <v>29</v>
      </c>
      <c r="P17" s="5" t="s">
        <v>30</v>
      </c>
      <c r="S17" s="5" t="s">
        <v>39</v>
      </c>
      <c r="V17" s="5" t="s">
        <v>25</v>
      </c>
      <c r="X17" s="5" t="s">
        <v>16</v>
      </c>
      <c r="Y17" s="16" t="s">
        <v>33</v>
      </c>
      <c r="Z17" s="32">
        <v>0</v>
      </c>
      <c r="AA17" s="30">
        <v>0.25</v>
      </c>
      <c r="AB17" s="31" t="s">
        <v>51</v>
      </c>
      <c r="AC17" s="30">
        <v>0.75</v>
      </c>
      <c r="AD17" s="30">
        <v>1</v>
      </c>
      <c r="AE17" s="29" t="s">
        <v>55</v>
      </c>
      <c r="AF17" s="29" t="s">
        <v>54</v>
      </c>
      <c r="AG17" s="29" t="s">
        <v>52</v>
      </c>
      <c r="AH17" s="29" t="s">
        <v>53</v>
      </c>
      <c r="AJ17" s="38" t="s">
        <v>21</v>
      </c>
      <c r="AK17" s="10" t="s">
        <v>21</v>
      </c>
      <c r="AL17" s="10" t="s">
        <v>21</v>
      </c>
      <c r="AM17" s="10" t="s">
        <v>21</v>
      </c>
      <c r="AN17" s="10" t="s">
        <v>22</v>
      </c>
      <c r="AO17" s="10" t="s">
        <v>22</v>
      </c>
      <c r="AP17" s="10" t="s">
        <v>22</v>
      </c>
      <c r="AQ17" s="10" t="s">
        <v>22</v>
      </c>
      <c r="AR17" s="10" t="s">
        <v>22</v>
      </c>
      <c r="AS17" s="10" t="s">
        <v>22</v>
      </c>
      <c r="AT17" s="10" t="s">
        <v>22</v>
      </c>
      <c r="AU17" s="10" t="s">
        <v>22</v>
      </c>
      <c r="AV17" s="10" t="s">
        <v>22</v>
      </c>
      <c r="AW17" s="10" t="s">
        <v>22</v>
      </c>
      <c r="AX17" s="10" t="s">
        <v>22</v>
      </c>
      <c r="AY17" s="10" t="s">
        <v>22</v>
      </c>
      <c r="AZ17" s="10" t="s">
        <v>22</v>
      </c>
      <c r="BA17" s="10" t="s">
        <v>22</v>
      </c>
      <c r="BB17" s="10" t="s">
        <v>22</v>
      </c>
      <c r="BC17" s="10" t="s">
        <v>22</v>
      </c>
      <c r="BD17" s="10" t="s">
        <v>22</v>
      </c>
      <c r="BE17" s="10" t="s">
        <v>22</v>
      </c>
      <c r="BF17" s="10" t="s">
        <v>22</v>
      </c>
      <c r="BG17" s="10" t="s">
        <v>22</v>
      </c>
      <c r="BH17" s="10" t="s">
        <v>22</v>
      </c>
      <c r="BI17" s="38" t="s">
        <v>20</v>
      </c>
      <c r="BJ17" s="10" t="s">
        <v>20</v>
      </c>
      <c r="BK17" s="10" t="s">
        <v>20</v>
      </c>
      <c r="BL17" s="10" t="s">
        <v>20</v>
      </c>
      <c r="BM17" s="10" t="s">
        <v>20</v>
      </c>
      <c r="BN17" s="10" t="s">
        <v>20</v>
      </c>
      <c r="BO17" s="10" t="s">
        <v>20</v>
      </c>
      <c r="BP17" s="10" t="s">
        <v>20</v>
      </c>
      <c r="BQ17" s="10" t="s">
        <v>20</v>
      </c>
      <c r="BR17" s="10" t="s">
        <v>20</v>
      </c>
      <c r="BS17" s="10" t="s">
        <v>20</v>
      </c>
      <c r="BT17" s="10" t="s">
        <v>20</v>
      </c>
      <c r="BU17" s="10" t="s">
        <v>20</v>
      </c>
      <c r="BV17" s="10" t="s">
        <v>20</v>
      </c>
      <c r="BW17" s="10" t="s">
        <v>20</v>
      </c>
      <c r="BX17" s="10" t="s">
        <v>21</v>
      </c>
      <c r="BY17" s="10" t="s">
        <v>21</v>
      </c>
      <c r="BZ17" s="10" t="s">
        <v>21</v>
      </c>
      <c r="CA17" s="10" t="s">
        <v>21</v>
      </c>
      <c r="CB17" s="10" t="s">
        <v>21</v>
      </c>
      <c r="CC17" s="10" t="s">
        <v>21</v>
      </c>
      <c r="CD17" s="10" t="s">
        <v>22</v>
      </c>
      <c r="CE17" s="10" t="s">
        <v>22</v>
      </c>
      <c r="CF17" s="38" t="s">
        <v>20</v>
      </c>
      <c r="CG17" s="10" t="s">
        <v>20</v>
      </c>
      <c r="CH17" s="10" t="s">
        <v>20</v>
      </c>
      <c r="CI17" s="10" t="s">
        <v>20</v>
      </c>
      <c r="CJ17" s="10" t="s">
        <v>20</v>
      </c>
      <c r="CK17" s="10" t="s">
        <v>20</v>
      </c>
      <c r="CL17" s="10" t="s">
        <v>20</v>
      </c>
      <c r="CM17" s="10" t="s">
        <v>20</v>
      </c>
      <c r="CN17" s="10" t="s">
        <v>20</v>
      </c>
      <c r="CO17" s="10" t="s">
        <v>20</v>
      </c>
      <c r="CP17" s="10" t="s">
        <v>21</v>
      </c>
      <c r="CQ17" s="10" t="s">
        <v>21</v>
      </c>
      <c r="CR17" s="10" t="s">
        <v>21</v>
      </c>
      <c r="CS17" s="10" t="s">
        <v>21</v>
      </c>
      <c r="CT17" s="10" t="s">
        <v>21</v>
      </c>
      <c r="CU17" s="10" t="s">
        <v>21</v>
      </c>
      <c r="CV17" s="10" t="s">
        <v>21</v>
      </c>
      <c r="CW17" s="10" t="s">
        <v>21</v>
      </c>
      <c r="CX17" s="10" t="s">
        <v>21</v>
      </c>
      <c r="CY17" s="10" t="s">
        <v>21</v>
      </c>
      <c r="CZ17" s="10" t="s">
        <v>21</v>
      </c>
      <c r="DA17" s="38" t="s">
        <v>20</v>
      </c>
      <c r="DB17" s="10" t="s">
        <v>20</v>
      </c>
      <c r="DC17" s="10" t="s">
        <v>20</v>
      </c>
      <c r="DD17" s="10" t="s">
        <v>20</v>
      </c>
      <c r="DE17" s="10" t="s">
        <v>20</v>
      </c>
      <c r="DF17" s="10" t="s">
        <v>20</v>
      </c>
      <c r="DG17" s="10" t="s">
        <v>20</v>
      </c>
      <c r="DH17" s="10" t="s">
        <v>20</v>
      </c>
      <c r="DI17" s="10" t="s">
        <v>20</v>
      </c>
      <c r="DJ17" s="10" t="s">
        <v>20</v>
      </c>
      <c r="DK17" s="10" t="s">
        <v>20</v>
      </c>
      <c r="DL17" s="10" t="s">
        <v>20</v>
      </c>
      <c r="DM17" s="10" t="s">
        <v>20</v>
      </c>
      <c r="DN17" s="10" t="s">
        <v>21</v>
      </c>
      <c r="DO17" s="10" t="s">
        <v>21</v>
      </c>
      <c r="DP17" s="10" t="s">
        <v>21</v>
      </c>
      <c r="DQ17" s="10" t="s">
        <v>21</v>
      </c>
      <c r="DR17" s="10" t="s">
        <v>21</v>
      </c>
      <c r="DS17" s="10" t="s">
        <v>21</v>
      </c>
      <c r="DT17" s="10" t="s">
        <v>21</v>
      </c>
      <c r="DU17" s="10" t="s">
        <v>21</v>
      </c>
      <c r="DV17" s="10" t="s">
        <v>21</v>
      </c>
      <c r="DW17" s="10" t="s">
        <v>22</v>
      </c>
      <c r="DX17" s="10" t="s">
        <v>22</v>
      </c>
      <c r="DY17" s="10" t="s">
        <v>22</v>
      </c>
      <c r="DZ17" s="10" t="s">
        <v>22</v>
      </c>
      <c r="EA17" s="10" t="s">
        <v>22</v>
      </c>
      <c r="EB17" s="10" t="s">
        <v>22</v>
      </c>
      <c r="EC17" s="10" t="s">
        <v>22</v>
      </c>
      <c r="ED17" s="38" t="s">
        <v>20</v>
      </c>
      <c r="EE17" s="10" t="s">
        <v>20</v>
      </c>
      <c r="EF17" s="10" t="s">
        <v>20</v>
      </c>
      <c r="EG17" s="10" t="s">
        <v>20</v>
      </c>
      <c r="EH17" s="10" t="s">
        <v>20</v>
      </c>
      <c r="EI17" s="10" t="s">
        <v>20</v>
      </c>
      <c r="EJ17" s="10" t="s">
        <v>20</v>
      </c>
      <c r="EK17" s="10" t="s">
        <v>20</v>
      </c>
      <c r="EL17" s="10" t="s">
        <v>20</v>
      </c>
      <c r="EM17" s="10" t="s">
        <v>20</v>
      </c>
      <c r="EN17" s="10" t="s">
        <v>20</v>
      </c>
      <c r="EO17" s="10" t="s">
        <v>21</v>
      </c>
      <c r="EP17" s="10" t="s">
        <v>21</v>
      </c>
      <c r="EQ17" s="10" t="s">
        <v>21</v>
      </c>
      <c r="ER17" s="10" t="s">
        <v>21</v>
      </c>
      <c r="ES17" s="10" t="s">
        <v>21</v>
      </c>
      <c r="ET17" s="10" t="s">
        <v>21</v>
      </c>
      <c r="EU17" s="10" t="s">
        <v>21</v>
      </c>
      <c r="EV17" s="10" t="s">
        <v>21</v>
      </c>
      <c r="EW17" s="10" t="s">
        <v>21</v>
      </c>
      <c r="EX17" s="10" t="s">
        <v>21</v>
      </c>
      <c r="EY17" s="10" t="s">
        <v>21</v>
      </c>
      <c r="EZ17" s="10" t="s">
        <v>21</v>
      </c>
      <c r="FA17" s="10" t="s">
        <v>21</v>
      </c>
      <c r="FB17" s="10" t="s">
        <v>21</v>
      </c>
      <c r="FC17" s="10" t="s">
        <v>21</v>
      </c>
      <c r="FD17" s="10" t="s">
        <v>21</v>
      </c>
      <c r="FE17" s="10" t="s">
        <v>21</v>
      </c>
      <c r="FF17" s="10" t="s">
        <v>21</v>
      </c>
      <c r="FG17" s="10" t="s">
        <v>21</v>
      </c>
      <c r="FH17" s="10" t="s">
        <v>21</v>
      </c>
      <c r="FI17" s="10" t="s">
        <v>21</v>
      </c>
      <c r="FJ17" s="10" t="s">
        <v>21</v>
      </c>
      <c r="FK17" s="10" t="s">
        <v>22</v>
      </c>
      <c r="FL17" s="10" t="s">
        <v>22</v>
      </c>
      <c r="FM17" s="10" t="s">
        <v>22</v>
      </c>
      <c r="FN17" s="10" t="s">
        <v>22</v>
      </c>
      <c r="FO17" s="10" t="s">
        <v>22</v>
      </c>
      <c r="FP17" s="10" t="s">
        <v>22</v>
      </c>
      <c r="FQ17" s="10" t="s">
        <v>22</v>
      </c>
      <c r="FR17" s="10" t="s">
        <v>22</v>
      </c>
      <c r="FS17" s="10" t="s">
        <v>22</v>
      </c>
      <c r="FT17" s="10" t="s">
        <v>22</v>
      </c>
      <c r="FU17" s="10" t="s">
        <v>22</v>
      </c>
      <c r="FV17" s="10" t="s">
        <v>22</v>
      </c>
      <c r="FW17" s="10" t="s">
        <v>22</v>
      </c>
      <c r="FX17" s="10" t="s">
        <v>22</v>
      </c>
      <c r="FY17" s="10" t="s">
        <v>22</v>
      </c>
      <c r="FZ17" s="38" t="s">
        <v>20</v>
      </c>
      <c r="GA17" s="10" t="s">
        <v>20</v>
      </c>
      <c r="GB17" s="10" t="s">
        <v>20</v>
      </c>
      <c r="GC17" s="10" t="s">
        <v>20</v>
      </c>
      <c r="GD17" s="10" t="s">
        <v>20</v>
      </c>
      <c r="GE17" s="10" t="s">
        <v>21</v>
      </c>
      <c r="GF17" s="10" t="s">
        <v>21</v>
      </c>
      <c r="GG17" s="10" t="s">
        <v>21</v>
      </c>
      <c r="GH17" s="10" t="s">
        <v>21</v>
      </c>
      <c r="GI17" s="10" t="s">
        <v>21</v>
      </c>
      <c r="GJ17" s="10" t="s">
        <v>21</v>
      </c>
      <c r="GK17" s="10" t="s">
        <v>21</v>
      </c>
      <c r="GL17" s="10" t="s">
        <v>21</v>
      </c>
      <c r="GM17" s="10" t="s">
        <v>21</v>
      </c>
      <c r="GN17" s="10" t="s">
        <v>21</v>
      </c>
      <c r="GO17" s="10" t="s">
        <v>21</v>
      </c>
      <c r="GP17" s="10" t="s">
        <v>21</v>
      </c>
      <c r="GQ17" s="10" t="s">
        <v>21</v>
      </c>
      <c r="GR17" s="10" t="s">
        <v>21</v>
      </c>
      <c r="GS17" s="10" t="s">
        <v>21</v>
      </c>
      <c r="GT17" s="38" t="s">
        <v>20</v>
      </c>
      <c r="GU17" s="10" t="s">
        <v>20</v>
      </c>
      <c r="GV17" s="10" t="s">
        <v>20</v>
      </c>
      <c r="GW17" s="10" t="s">
        <v>20</v>
      </c>
      <c r="GX17" s="10" t="s">
        <v>20</v>
      </c>
      <c r="GY17" s="10" t="s">
        <v>20</v>
      </c>
      <c r="GZ17" s="10" t="s">
        <v>20</v>
      </c>
      <c r="HA17" s="10" t="s">
        <v>20</v>
      </c>
      <c r="HB17" s="10" t="s">
        <v>20</v>
      </c>
      <c r="HC17" s="10" t="s">
        <v>20</v>
      </c>
      <c r="HD17" s="10" t="s">
        <v>20</v>
      </c>
      <c r="HE17" s="10" t="s">
        <v>20</v>
      </c>
      <c r="HF17" s="10" t="s">
        <v>20</v>
      </c>
      <c r="HG17" s="10" t="s">
        <v>20</v>
      </c>
      <c r="HH17" s="10" t="s">
        <v>20</v>
      </c>
      <c r="HI17" s="10" t="s">
        <v>20</v>
      </c>
      <c r="HJ17" s="10" t="s">
        <v>20</v>
      </c>
      <c r="HK17" s="10" t="s">
        <v>20</v>
      </c>
      <c r="HL17" s="10" t="s">
        <v>20</v>
      </c>
      <c r="HM17" s="10" t="s">
        <v>20</v>
      </c>
      <c r="HN17" s="10" t="s">
        <v>21</v>
      </c>
      <c r="HO17" s="10" t="s">
        <v>21</v>
      </c>
      <c r="HP17" s="10" t="s">
        <v>21</v>
      </c>
      <c r="HQ17" s="10" t="s">
        <v>21</v>
      </c>
      <c r="HR17" s="10" t="s">
        <v>21</v>
      </c>
      <c r="HS17" s="10" t="s">
        <v>21</v>
      </c>
      <c r="HT17" s="10" t="s">
        <v>21</v>
      </c>
      <c r="HU17" s="10" t="s">
        <v>21</v>
      </c>
      <c r="HV17" s="10" t="s">
        <v>21</v>
      </c>
      <c r="HW17" s="10" t="s">
        <v>21</v>
      </c>
      <c r="HX17" s="10" t="s">
        <v>32</v>
      </c>
      <c r="HY17" s="10" t="s">
        <v>32</v>
      </c>
      <c r="HZ17" s="10" t="s">
        <v>32</v>
      </c>
      <c r="IA17" s="10" t="s">
        <v>32</v>
      </c>
      <c r="IB17" s="10" t="s">
        <v>32</v>
      </c>
      <c r="IC17" s="10" t="s">
        <v>32</v>
      </c>
      <c r="ID17" s="10" t="s">
        <v>32</v>
      </c>
    </row>
    <row r="18" spans="1:238" x14ac:dyDescent="0.25">
      <c r="A18" s="33" t="s">
        <v>56</v>
      </c>
      <c r="D18">
        <f>Bauingenieurwesen!AA4</f>
        <v>69</v>
      </c>
      <c r="G18">
        <f>Landschaftsarchitektur!Y4</f>
        <v>64</v>
      </c>
      <c r="J18">
        <f>Raumplanung!W4</f>
        <v>43</v>
      </c>
      <c r="M18">
        <f>Elektrotechnik!AE4</f>
        <v>68</v>
      </c>
      <c r="P18">
        <f>Maschinentechnik!AX4</f>
        <v>121</v>
      </c>
      <c r="S18">
        <f>EEU!V4</f>
        <v>47</v>
      </c>
      <c r="V18">
        <f>Informatik!AM4</f>
        <v>81</v>
      </c>
      <c r="X18">
        <f>Bauingenieurwesen!AB4+Landschaftsarchitektur!Z4+Raumplanung!X4+Elektrotechnik!AF4+Maschinentechnik!AY4+EEU!W4+Informatik!AN4</f>
        <v>203</v>
      </c>
      <c r="Y18" s="12">
        <f>(D18+G18+J18+M18+P18+S18+V18)/X18</f>
        <v>2.4285714285714284</v>
      </c>
      <c r="Z18" s="8">
        <f>QUARTILE(AJ18:ID18,0 )</f>
        <v>1</v>
      </c>
      <c r="AA18" s="8">
        <f>QUARTILE(AJ18:ID18,1 )</f>
        <v>2</v>
      </c>
      <c r="AB18" s="8">
        <f>QUARTILE(AJ18:ID18,2 )</f>
        <v>2</v>
      </c>
      <c r="AC18" s="8">
        <f>QUARTILE(AJ18:ID18,3 )</f>
        <v>3</v>
      </c>
      <c r="AD18" s="8">
        <f>QUARTILE(AJ18:ID18,4 )</f>
        <v>4</v>
      </c>
      <c r="AE18" s="8">
        <v>0.97499999999999998</v>
      </c>
      <c r="AF18" s="8">
        <v>0.05</v>
      </c>
      <c r="AG18" s="8">
        <v>0.97499999999999998</v>
      </c>
      <c r="AH18" s="8">
        <f t="shared" ref="AF18:AH18" si="0">AD18-AC18</f>
        <v>1</v>
      </c>
      <c r="AJ18" s="24">
        <v>3</v>
      </c>
      <c r="AK18">
        <v>4</v>
      </c>
      <c r="AL18">
        <v>3</v>
      </c>
      <c r="AM18">
        <v>3</v>
      </c>
      <c r="AN18">
        <v>2</v>
      </c>
      <c r="AO18">
        <v>3</v>
      </c>
      <c r="AP18">
        <v>3</v>
      </c>
      <c r="AQ18">
        <v>3</v>
      </c>
      <c r="AR18">
        <v>4</v>
      </c>
      <c r="AS18">
        <v>3</v>
      </c>
      <c r="AT18">
        <v>3</v>
      </c>
      <c r="AU18">
        <v>1</v>
      </c>
      <c r="AV18">
        <v>4</v>
      </c>
      <c r="AW18">
        <v>2</v>
      </c>
      <c r="AX18">
        <v>3</v>
      </c>
      <c r="AY18">
        <v>2</v>
      </c>
      <c r="AZ18">
        <v>2</v>
      </c>
      <c r="BA18">
        <v>2</v>
      </c>
      <c r="BB18">
        <v>4</v>
      </c>
      <c r="BC18">
        <v>3</v>
      </c>
      <c r="BD18">
        <v>2</v>
      </c>
      <c r="BE18">
        <v>3</v>
      </c>
      <c r="BF18">
        <v>2</v>
      </c>
      <c r="BG18">
        <v>3</v>
      </c>
      <c r="BH18">
        <v>2</v>
      </c>
      <c r="BI18" s="24">
        <v>3</v>
      </c>
      <c r="BJ18">
        <v>2</v>
      </c>
      <c r="BK18">
        <v>2</v>
      </c>
      <c r="BL18">
        <v>3</v>
      </c>
      <c r="BM18">
        <v>2</v>
      </c>
      <c r="BN18">
        <v>2</v>
      </c>
      <c r="BO18">
        <v>1</v>
      </c>
      <c r="BP18">
        <v>2</v>
      </c>
      <c r="BQ18">
        <v>3</v>
      </c>
      <c r="BR18">
        <v>3</v>
      </c>
      <c r="BS18">
        <v>3</v>
      </c>
      <c r="BT18">
        <v>3</v>
      </c>
      <c r="BU18">
        <v>2</v>
      </c>
      <c r="BV18">
        <v>4</v>
      </c>
      <c r="BW18">
        <v>3</v>
      </c>
      <c r="BX18">
        <v>4</v>
      </c>
      <c r="BY18">
        <v>3</v>
      </c>
      <c r="BZ18">
        <v>4</v>
      </c>
      <c r="CA18">
        <v>4</v>
      </c>
      <c r="CB18">
        <v>3</v>
      </c>
      <c r="CC18">
        <v>3</v>
      </c>
      <c r="CD18">
        <v>3</v>
      </c>
      <c r="CE18">
        <v>2</v>
      </c>
      <c r="CF18" s="24">
        <v>2</v>
      </c>
      <c r="CG18">
        <v>3</v>
      </c>
      <c r="CH18">
        <v>3</v>
      </c>
      <c r="CI18">
        <v>3</v>
      </c>
      <c r="CJ18">
        <v>2</v>
      </c>
      <c r="CK18">
        <v>3</v>
      </c>
      <c r="CL18">
        <v>2</v>
      </c>
      <c r="CM18">
        <v>1</v>
      </c>
      <c r="CN18">
        <v>1</v>
      </c>
      <c r="CO18">
        <v>2</v>
      </c>
      <c r="CP18">
        <v>3</v>
      </c>
      <c r="CQ18">
        <v>3</v>
      </c>
      <c r="CR18">
        <v>1</v>
      </c>
      <c r="CS18">
        <v>2</v>
      </c>
      <c r="CT18">
        <v>1</v>
      </c>
      <c r="CU18">
        <v>1</v>
      </c>
      <c r="CV18">
        <v>2</v>
      </c>
      <c r="CW18">
        <v>2</v>
      </c>
      <c r="CX18">
        <v>2</v>
      </c>
      <c r="CY18">
        <v>1</v>
      </c>
      <c r="CZ18">
        <v>3</v>
      </c>
      <c r="DA18" s="24">
        <v>3</v>
      </c>
      <c r="DB18">
        <v>2</v>
      </c>
      <c r="DC18">
        <v>2</v>
      </c>
      <c r="DD18">
        <v>2</v>
      </c>
      <c r="DE18">
        <v>3</v>
      </c>
      <c r="DF18">
        <v>2</v>
      </c>
      <c r="DG18">
        <v>3</v>
      </c>
      <c r="DH18">
        <v>2</v>
      </c>
      <c r="DI18">
        <v>2</v>
      </c>
      <c r="DJ18">
        <v>2</v>
      </c>
      <c r="DK18">
        <v>2</v>
      </c>
      <c r="DL18">
        <v>3</v>
      </c>
      <c r="DM18">
        <v>3</v>
      </c>
      <c r="DN18">
        <v>2</v>
      </c>
      <c r="DO18">
        <v>3</v>
      </c>
      <c r="DP18">
        <v>3</v>
      </c>
      <c r="DQ18">
        <v>3</v>
      </c>
      <c r="DR18">
        <v>2</v>
      </c>
      <c r="DS18">
        <v>1</v>
      </c>
      <c r="DT18">
        <v>1</v>
      </c>
      <c r="DU18">
        <v>1</v>
      </c>
      <c r="DV18">
        <v>1</v>
      </c>
      <c r="DW18">
        <v>3</v>
      </c>
      <c r="DX18">
        <v>2</v>
      </c>
      <c r="DY18">
        <v>3</v>
      </c>
      <c r="DZ18">
        <v>3</v>
      </c>
      <c r="EA18">
        <v>4</v>
      </c>
      <c r="EB18">
        <v>3</v>
      </c>
      <c r="EC18">
        <v>2</v>
      </c>
      <c r="ED18" s="24">
        <v>2</v>
      </c>
      <c r="EE18">
        <v>2</v>
      </c>
      <c r="EF18">
        <v>2</v>
      </c>
      <c r="EG18">
        <v>2</v>
      </c>
      <c r="EH18">
        <v>3</v>
      </c>
      <c r="EI18">
        <v>3</v>
      </c>
      <c r="EJ18">
        <v>2</v>
      </c>
      <c r="EK18">
        <v>3</v>
      </c>
      <c r="EL18">
        <v>2</v>
      </c>
      <c r="EM18">
        <v>2</v>
      </c>
      <c r="EN18">
        <v>2</v>
      </c>
      <c r="EO18">
        <v>3</v>
      </c>
      <c r="EP18">
        <v>3</v>
      </c>
      <c r="EQ18">
        <v>3</v>
      </c>
      <c r="ER18">
        <v>3</v>
      </c>
      <c r="ES18">
        <v>3</v>
      </c>
      <c r="ET18">
        <v>1</v>
      </c>
      <c r="EU18">
        <v>3</v>
      </c>
      <c r="EV18">
        <v>2</v>
      </c>
      <c r="EW18">
        <v>3</v>
      </c>
      <c r="EX18">
        <v>3</v>
      </c>
      <c r="EY18">
        <v>2</v>
      </c>
      <c r="EZ18">
        <v>2</v>
      </c>
      <c r="FA18">
        <v>2</v>
      </c>
      <c r="FB18">
        <v>1</v>
      </c>
      <c r="FC18">
        <v>2</v>
      </c>
      <c r="FD18">
        <v>2</v>
      </c>
      <c r="FE18">
        <v>3</v>
      </c>
      <c r="FF18">
        <v>2</v>
      </c>
      <c r="FG18">
        <v>2</v>
      </c>
      <c r="FH18">
        <v>3</v>
      </c>
      <c r="FI18">
        <v>2</v>
      </c>
      <c r="FJ18">
        <v>3</v>
      </c>
      <c r="FK18">
        <v>3</v>
      </c>
      <c r="FL18">
        <v>2</v>
      </c>
      <c r="FM18">
        <v>3</v>
      </c>
      <c r="FN18">
        <v>2</v>
      </c>
      <c r="FO18">
        <v>2</v>
      </c>
      <c r="FP18">
        <v>3</v>
      </c>
      <c r="FQ18">
        <v>3</v>
      </c>
      <c r="FR18">
        <v>4</v>
      </c>
      <c r="FS18">
        <v>3</v>
      </c>
      <c r="FT18">
        <v>3</v>
      </c>
      <c r="FU18">
        <v>3</v>
      </c>
      <c r="FV18">
        <v>2</v>
      </c>
      <c r="FW18">
        <v>3</v>
      </c>
      <c r="FX18">
        <v>4</v>
      </c>
      <c r="FY18">
        <v>3</v>
      </c>
      <c r="FZ18" s="24">
        <v>2</v>
      </c>
      <c r="GA18">
        <v>2</v>
      </c>
      <c r="GB18">
        <v>2</v>
      </c>
      <c r="GC18">
        <v>2</v>
      </c>
      <c r="GD18">
        <v>2</v>
      </c>
      <c r="GE18">
        <v>4</v>
      </c>
      <c r="GF18">
        <v>3</v>
      </c>
      <c r="GG18">
        <v>3</v>
      </c>
      <c r="GH18">
        <v>2</v>
      </c>
      <c r="GI18">
        <v>3</v>
      </c>
      <c r="GJ18">
        <v>1</v>
      </c>
      <c r="GK18">
        <v>2</v>
      </c>
      <c r="GL18">
        <v>3</v>
      </c>
      <c r="GM18">
        <v>4</v>
      </c>
      <c r="GN18">
        <v>2</v>
      </c>
      <c r="GO18">
        <v>2</v>
      </c>
      <c r="GP18">
        <v>2</v>
      </c>
      <c r="GQ18">
        <v>2</v>
      </c>
      <c r="GR18">
        <v>2</v>
      </c>
      <c r="GS18">
        <v>2</v>
      </c>
      <c r="GT18" s="24">
        <v>2</v>
      </c>
      <c r="GU18">
        <v>2</v>
      </c>
      <c r="GV18">
        <v>2</v>
      </c>
      <c r="GW18">
        <v>2</v>
      </c>
      <c r="GX18">
        <v>3</v>
      </c>
      <c r="GY18">
        <v>1</v>
      </c>
      <c r="GZ18">
        <v>1</v>
      </c>
      <c r="HA18">
        <v>1</v>
      </c>
      <c r="HB18">
        <v>3</v>
      </c>
      <c r="HC18">
        <v>2</v>
      </c>
      <c r="HD18">
        <v>2</v>
      </c>
      <c r="HE18">
        <v>2</v>
      </c>
      <c r="HF18">
        <v>2</v>
      </c>
      <c r="HG18">
        <v>1</v>
      </c>
      <c r="HH18">
        <v>3</v>
      </c>
      <c r="HI18">
        <v>1</v>
      </c>
      <c r="HJ18">
        <v>2</v>
      </c>
      <c r="HK18">
        <v>2</v>
      </c>
      <c r="HL18">
        <v>2</v>
      </c>
      <c r="HM18">
        <v>1</v>
      </c>
      <c r="HN18">
        <v>2</v>
      </c>
      <c r="HO18">
        <v>3</v>
      </c>
      <c r="HP18">
        <v>2</v>
      </c>
      <c r="HQ18">
        <v>2</v>
      </c>
      <c r="HR18">
        <v>2</v>
      </c>
      <c r="HS18">
        <v>2</v>
      </c>
      <c r="HT18">
        <v>2</v>
      </c>
      <c r="HU18">
        <v>2</v>
      </c>
      <c r="HV18">
        <v>3</v>
      </c>
      <c r="HW18">
        <v>4</v>
      </c>
      <c r="HX18">
        <v>4</v>
      </c>
      <c r="HY18">
        <v>2</v>
      </c>
      <c r="HZ18">
        <v>3</v>
      </c>
      <c r="IA18">
        <v>3</v>
      </c>
      <c r="IB18">
        <v>3</v>
      </c>
      <c r="IC18">
        <v>3</v>
      </c>
      <c r="ID18">
        <v>2</v>
      </c>
    </row>
    <row r="19" spans="1:238" x14ac:dyDescent="0.25">
      <c r="A19" s="33" t="s">
        <v>57</v>
      </c>
      <c r="D19">
        <f>Bauingenieurwesen!AA5</f>
        <v>63</v>
      </c>
      <c r="G19">
        <f>Landschaftsarchitektur!Y5</f>
        <v>40</v>
      </c>
      <c r="J19">
        <f>Raumplanung!W5</f>
        <v>36</v>
      </c>
      <c r="M19">
        <f>Elektrotechnik!AE5</f>
        <v>44</v>
      </c>
      <c r="P19">
        <f>Maschinentechnik!AX5</f>
        <v>94</v>
      </c>
      <c r="S19">
        <f>EEU!V5</f>
        <v>33</v>
      </c>
      <c r="V19">
        <f>Informatik!AM5</f>
        <v>65</v>
      </c>
      <c r="X19">
        <f>Bauingenieurwesen!AB5+Landschaftsarchitektur!Z5+Raumplanung!X5+Elektrotechnik!AF5+Maschinentechnik!AY5+EEU!W5+Informatik!AN5</f>
        <v>203</v>
      </c>
      <c r="Y19" s="12">
        <f t="shared" ref="Y19:Y25" si="1">(D19+G19+J19+M19+P19+S19+V19)/X19</f>
        <v>1.8472906403940887</v>
      </c>
      <c r="Z19" s="8">
        <f t="shared" ref="Z19:Z25" si="2">QUARTILE(AJ19:ID19,0 )</f>
        <v>1</v>
      </c>
      <c r="AA19" s="8">
        <f t="shared" ref="AA19:AA25" si="3">QUARTILE(AJ19:ID19,1 )</f>
        <v>1</v>
      </c>
      <c r="AB19" s="8">
        <f t="shared" ref="AB19:AB25" si="4">QUARTILE(AJ19:ID19,2 )</f>
        <v>2</v>
      </c>
      <c r="AC19" s="8">
        <f t="shared" ref="AC19:AC25" si="5">QUARTILE(AJ19:ID19,3 )</f>
        <v>2</v>
      </c>
      <c r="AD19" s="8">
        <f t="shared" ref="AD19:AD25" si="6">QUARTILE(AJ19:ID19,4 )</f>
        <v>4</v>
      </c>
      <c r="AE19" s="8">
        <v>0.05</v>
      </c>
      <c r="AF19" s="8">
        <v>0.92500000000000004</v>
      </c>
      <c r="AG19" s="8">
        <v>0.05</v>
      </c>
      <c r="AH19" s="8">
        <v>1.9750000000000001</v>
      </c>
      <c r="AJ19" s="24">
        <v>4</v>
      </c>
      <c r="AK19">
        <v>4</v>
      </c>
      <c r="AL19">
        <v>4</v>
      </c>
      <c r="AM19">
        <v>3</v>
      </c>
      <c r="AN19">
        <v>3</v>
      </c>
      <c r="AO19">
        <v>2</v>
      </c>
      <c r="AP19">
        <v>3</v>
      </c>
      <c r="AQ19">
        <v>2</v>
      </c>
      <c r="AR19">
        <v>2</v>
      </c>
      <c r="AS19">
        <v>1</v>
      </c>
      <c r="AT19">
        <v>3</v>
      </c>
      <c r="AU19">
        <v>3</v>
      </c>
      <c r="AV19">
        <v>1</v>
      </c>
      <c r="AW19">
        <v>3</v>
      </c>
      <c r="AX19">
        <v>3</v>
      </c>
      <c r="AY19">
        <v>2</v>
      </c>
      <c r="AZ19">
        <v>2</v>
      </c>
      <c r="BA19">
        <v>1</v>
      </c>
      <c r="BB19">
        <v>3</v>
      </c>
      <c r="BC19">
        <v>4</v>
      </c>
      <c r="BD19">
        <v>1</v>
      </c>
      <c r="BE19">
        <v>2</v>
      </c>
      <c r="BF19">
        <v>2</v>
      </c>
      <c r="BG19">
        <v>3</v>
      </c>
      <c r="BH19">
        <v>2</v>
      </c>
      <c r="BI19" s="24">
        <v>2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3</v>
      </c>
      <c r="BR19">
        <v>2</v>
      </c>
      <c r="BS19">
        <v>2</v>
      </c>
      <c r="BT19">
        <v>1</v>
      </c>
      <c r="BU19">
        <v>2</v>
      </c>
      <c r="BV19">
        <v>2</v>
      </c>
      <c r="BW19">
        <v>2</v>
      </c>
      <c r="BX19">
        <v>1</v>
      </c>
      <c r="BY19">
        <v>2</v>
      </c>
      <c r="BZ19">
        <v>2</v>
      </c>
      <c r="CA19">
        <v>4</v>
      </c>
      <c r="CB19">
        <v>2</v>
      </c>
      <c r="CC19">
        <v>1</v>
      </c>
      <c r="CD19">
        <v>4</v>
      </c>
      <c r="CE19">
        <v>1</v>
      </c>
      <c r="CF19" s="24">
        <v>1</v>
      </c>
      <c r="CG19">
        <v>1</v>
      </c>
      <c r="CH19">
        <v>1</v>
      </c>
      <c r="CI19">
        <v>3</v>
      </c>
      <c r="CJ19">
        <v>2</v>
      </c>
      <c r="CK19">
        <v>2</v>
      </c>
      <c r="CL19">
        <v>3</v>
      </c>
      <c r="CM19">
        <v>1</v>
      </c>
      <c r="CN19">
        <v>1</v>
      </c>
      <c r="CO19">
        <v>1</v>
      </c>
      <c r="CP19">
        <v>1</v>
      </c>
      <c r="CQ19">
        <v>2</v>
      </c>
      <c r="CR19">
        <v>1</v>
      </c>
      <c r="CS19">
        <v>2</v>
      </c>
      <c r="CT19">
        <v>1</v>
      </c>
      <c r="CU19">
        <v>1</v>
      </c>
      <c r="CV19">
        <v>3</v>
      </c>
      <c r="CW19">
        <v>2</v>
      </c>
      <c r="CX19">
        <v>4</v>
      </c>
      <c r="CY19">
        <v>1</v>
      </c>
      <c r="CZ19">
        <v>2</v>
      </c>
      <c r="DA19" s="24">
        <v>3</v>
      </c>
      <c r="DB19">
        <v>1</v>
      </c>
      <c r="DC19">
        <v>3</v>
      </c>
      <c r="DD19">
        <v>1</v>
      </c>
      <c r="DE19">
        <v>2</v>
      </c>
      <c r="DF19">
        <v>1</v>
      </c>
      <c r="DG19">
        <v>1</v>
      </c>
      <c r="DH19">
        <v>2</v>
      </c>
      <c r="DI19">
        <v>1</v>
      </c>
      <c r="DJ19">
        <v>1</v>
      </c>
      <c r="DK19">
        <v>3</v>
      </c>
      <c r="DL19">
        <v>1</v>
      </c>
      <c r="DM19">
        <v>1</v>
      </c>
      <c r="DN19">
        <v>2</v>
      </c>
      <c r="DO19">
        <v>1</v>
      </c>
      <c r="DP19">
        <v>2</v>
      </c>
      <c r="DQ19">
        <v>2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3</v>
      </c>
      <c r="DX19">
        <v>2</v>
      </c>
      <c r="DY19">
        <v>2</v>
      </c>
      <c r="DZ19">
        <v>1</v>
      </c>
      <c r="EA19">
        <v>1</v>
      </c>
      <c r="EB19">
        <v>1</v>
      </c>
      <c r="EC19">
        <v>1</v>
      </c>
      <c r="ED19" s="24">
        <v>1</v>
      </c>
      <c r="EE19">
        <v>2</v>
      </c>
      <c r="EF19">
        <v>3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1</v>
      </c>
      <c r="EN19">
        <v>1</v>
      </c>
      <c r="EO19">
        <v>1</v>
      </c>
      <c r="EP19">
        <v>1</v>
      </c>
      <c r="EQ19">
        <v>2</v>
      </c>
      <c r="ER19">
        <v>4</v>
      </c>
      <c r="ES19">
        <v>1</v>
      </c>
      <c r="ET19">
        <v>1</v>
      </c>
      <c r="EU19">
        <v>2</v>
      </c>
      <c r="EV19">
        <v>1</v>
      </c>
      <c r="EW19">
        <v>1</v>
      </c>
      <c r="EX19">
        <v>1</v>
      </c>
      <c r="EY19">
        <v>2</v>
      </c>
      <c r="EZ19">
        <v>2</v>
      </c>
      <c r="FA19">
        <v>1</v>
      </c>
      <c r="FB19">
        <v>1</v>
      </c>
      <c r="FC19">
        <v>1</v>
      </c>
      <c r="FD19">
        <v>2</v>
      </c>
      <c r="FE19">
        <v>1</v>
      </c>
      <c r="FF19">
        <v>2</v>
      </c>
      <c r="FG19">
        <v>3</v>
      </c>
      <c r="FH19">
        <v>2</v>
      </c>
      <c r="FI19">
        <v>2</v>
      </c>
      <c r="FJ19">
        <v>2</v>
      </c>
      <c r="FK19">
        <v>3</v>
      </c>
      <c r="FL19">
        <v>2</v>
      </c>
      <c r="FM19">
        <v>3</v>
      </c>
      <c r="FN19">
        <v>2</v>
      </c>
      <c r="FO19">
        <v>1</v>
      </c>
      <c r="FP19">
        <v>4</v>
      </c>
      <c r="FQ19">
        <v>1</v>
      </c>
      <c r="FR19">
        <v>3</v>
      </c>
      <c r="FS19">
        <v>1</v>
      </c>
      <c r="FT19">
        <v>1</v>
      </c>
      <c r="FU19">
        <v>3</v>
      </c>
      <c r="FV19">
        <v>3</v>
      </c>
      <c r="FW19">
        <v>3</v>
      </c>
      <c r="FX19">
        <v>4</v>
      </c>
      <c r="FY19">
        <v>4</v>
      </c>
      <c r="FZ19" s="24">
        <v>2</v>
      </c>
      <c r="GA19">
        <v>1</v>
      </c>
      <c r="GB19">
        <v>4</v>
      </c>
      <c r="GC19">
        <v>2</v>
      </c>
      <c r="GD19">
        <v>2</v>
      </c>
      <c r="GE19">
        <v>3</v>
      </c>
      <c r="GF19">
        <v>1</v>
      </c>
      <c r="GG19">
        <v>1</v>
      </c>
      <c r="GH19">
        <v>1</v>
      </c>
      <c r="GI19">
        <v>1</v>
      </c>
      <c r="GJ19">
        <v>2</v>
      </c>
      <c r="GK19">
        <v>1</v>
      </c>
      <c r="GL19">
        <v>2</v>
      </c>
      <c r="GM19">
        <v>1</v>
      </c>
      <c r="GN19">
        <v>1</v>
      </c>
      <c r="GO19">
        <v>1</v>
      </c>
      <c r="GP19">
        <v>1</v>
      </c>
      <c r="GQ19">
        <v>2</v>
      </c>
      <c r="GR19">
        <v>2</v>
      </c>
      <c r="GS19">
        <v>2</v>
      </c>
      <c r="GT19" s="24">
        <v>1</v>
      </c>
      <c r="GU19">
        <v>1</v>
      </c>
      <c r="GV19">
        <v>4</v>
      </c>
      <c r="GW19">
        <v>2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2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4</v>
      </c>
      <c r="HK19">
        <v>1</v>
      </c>
      <c r="HL19">
        <v>2</v>
      </c>
      <c r="HM19">
        <v>1</v>
      </c>
      <c r="HN19">
        <v>3</v>
      </c>
      <c r="HO19">
        <v>1</v>
      </c>
      <c r="HP19">
        <v>2</v>
      </c>
      <c r="HQ19">
        <v>4</v>
      </c>
      <c r="HR19">
        <v>2</v>
      </c>
      <c r="HS19">
        <v>1</v>
      </c>
      <c r="HT19">
        <v>3</v>
      </c>
      <c r="HU19">
        <v>3</v>
      </c>
      <c r="HV19">
        <v>1</v>
      </c>
      <c r="HW19">
        <v>1</v>
      </c>
      <c r="HX19">
        <v>3</v>
      </c>
      <c r="HY19">
        <v>1</v>
      </c>
      <c r="HZ19">
        <v>1</v>
      </c>
      <c r="IA19">
        <v>3</v>
      </c>
      <c r="IB19">
        <v>1</v>
      </c>
      <c r="IC19">
        <v>2</v>
      </c>
      <c r="ID19">
        <v>4</v>
      </c>
    </row>
    <row r="20" spans="1:238" x14ac:dyDescent="0.25">
      <c r="A20" s="34" t="s">
        <v>58</v>
      </c>
      <c r="D20">
        <f>Bauingenieurwesen!AA6</f>
        <v>65</v>
      </c>
      <c r="G20">
        <f>Landschaftsarchitektur!Y6</f>
        <v>65</v>
      </c>
      <c r="J20">
        <f>Raumplanung!W6</f>
        <v>55</v>
      </c>
      <c r="M20">
        <f>Elektrotechnik!AE6</f>
        <v>79</v>
      </c>
      <c r="P20">
        <f>Maschinentechnik!AX6</f>
        <v>142</v>
      </c>
      <c r="S20">
        <f>EEU!V6</f>
        <v>52</v>
      </c>
      <c r="V20">
        <f>Informatik!AM6</f>
        <v>107</v>
      </c>
      <c r="X20">
        <f>Bauingenieurwesen!AB6+Landschaftsarchitektur!Z6+Raumplanung!X6+Elektrotechnik!AF6+Maschinentechnik!AY6+EEU!W6+Informatik!AN6</f>
        <v>193</v>
      </c>
      <c r="Y20" s="12">
        <f t="shared" si="1"/>
        <v>2.9274611398963732</v>
      </c>
      <c r="Z20" s="8">
        <f t="shared" si="2"/>
        <v>1</v>
      </c>
      <c r="AA20" s="8">
        <f t="shared" si="3"/>
        <v>2</v>
      </c>
      <c r="AB20" s="8">
        <f t="shared" si="4"/>
        <v>3</v>
      </c>
      <c r="AC20" s="8">
        <f t="shared" si="5"/>
        <v>3</v>
      </c>
      <c r="AD20" s="8">
        <f t="shared" si="6"/>
        <v>4</v>
      </c>
      <c r="AE20" s="8">
        <f t="shared" ref="AE19:AE25" si="7">AA20-Z20</f>
        <v>1</v>
      </c>
      <c r="AF20" s="8">
        <v>0.97499999999999998</v>
      </c>
      <c r="AG20" s="8">
        <v>0.05</v>
      </c>
      <c r="AH20" s="8">
        <v>0.97499999999999998</v>
      </c>
      <c r="AJ20" s="24">
        <v>3</v>
      </c>
      <c r="AK20">
        <v>3</v>
      </c>
      <c r="AL20">
        <v>3</v>
      </c>
      <c r="AM20">
        <v>4</v>
      </c>
      <c r="AN20">
        <v>3</v>
      </c>
      <c r="AO20">
        <v>2</v>
      </c>
      <c r="AP20">
        <v>3</v>
      </c>
      <c r="AQ20">
        <v>2</v>
      </c>
      <c r="AR20">
        <v>3</v>
      </c>
      <c r="AS20">
        <v>3</v>
      </c>
      <c r="AT20">
        <v>2</v>
      </c>
      <c r="AU20">
        <v>2</v>
      </c>
      <c r="AV20">
        <v>3</v>
      </c>
      <c r="AW20">
        <v>2</v>
      </c>
      <c r="AX20">
        <v>3</v>
      </c>
      <c r="AY20">
        <v>1</v>
      </c>
      <c r="AZ20">
        <v>3</v>
      </c>
      <c r="BA20">
        <v>4</v>
      </c>
      <c r="BB20">
        <v>4</v>
      </c>
      <c r="BC20">
        <v>4</v>
      </c>
      <c r="BD20">
        <v>2</v>
      </c>
      <c r="BE20">
        <v>2</v>
      </c>
      <c r="BF20">
        <v>1</v>
      </c>
      <c r="BG20">
        <v>2</v>
      </c>
      <c r="BH20">
        <v>1</v>
      </c>
      <c r="BI20" s="24">
        <v>3</v>
      </c>
      <c r="BJ20">
        <v>2</v>
      </c>
      <c r="BK20">
        <v>3</v>
      </c>
      <c r="BL20">
        <v>4</v>
      </c>
      <c r="BM20">
        <v>3</v>
      </c>
      <c r="BN20">
        <v>3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3</v>
      </c>
      <c r="BX20">
        <v>4</v>
      </c>
      <c r="BY20">
        <v>4</v>
      </c>
      <c r="CA20">
        <v>4</v>
      </c>
      <c r="CC20">
        <v>3</v>
      </c>
      <c r="CD20">
        <v>3</v>
      </c>
      <c r="CE20">
        <v>2</v>
      </c>
      <c r="CF20" s="24">
        <v>3</v>
      </c>
      <c r="CG20">
        <v>3</v>
      </c>
      <c r="CH20">
        <v>4</v>
      </c>
      <c r="CI20">
        <v>3</v>
      </c>
      <c r="CJ20">
        <v>4</v>
      </c>
      <c r="CK20">
        <v>3</v>
      </c>
      <c r="CL20">
        <v>3</v>
      </c>
      <c r="CM20">
        <v>3</v>
      </c>
      <c r="CN20">
        <v>1</v>
      </c>
      <c r="CO20">
        <v>2</v>
      </c>
      <c r="CQ20">
        <v>4</v>
      </c>
      <c r="CR20">
        <v>1</v>
      </c>
      <c r="CS20">
        <v>3</v>
      </c>
      <c r="CT20">
        <v>4</v>
      </c>
      <c r="CU20">
        <v>3</v>
      </c>
      <c r="CV20">
        <v>3</v>
      </c>
      <c r="CW20">
        <v>4</v>
      </c>
      <c r="CY20">
        <v>1</v>
      </c>
      <c r="CZ20">
        <v>3</v>
      </c>
      <c r="DA20" s="24">
        <v>3</v>
      </c>
      <c r="DB20">
        <v>3</v>
      </c>
      <c r="DC20">
        <v>3</v>
      </c>
      <c r="DD20">
        <v>2</v>
      </c>
      <c r="DE20">
        <v>3</v>
      </c>
      <c r="DF20">
        <v>2</v>
      </c>
      <c r="DG20">
        <v>4</v>
      </c>
      <c r="DH20">
        <v>3</v>
      </c>
      <c r="DI20">
        <v>4</v>
      </c>
      <c r="DJ20">
        <v>4</v>
      </c>
      <c r="DK20">
        <v>2</v>
      </c>
      <c r="DL20">
        <v>4</v>
      </c>
      <c r="DN20">
        <v>3</v>
      </c>
      <c r="DO20">
        <v>3</v>
      </c>
      <c r="DP20">
        <v>2</v>
      </c>
      <c r="DQ20">
        <v>1</v>
      </c>
      <c r="DR20">
        <v>1</v>
      </c>
      <c r="DS20">
        <v>2</v>
      </c>
      <c r="DT20">
        <v>2</v>
      </c>
      <c r="DU20">
        <v>3</v>
      </c>
      <c r="DV20">
        <v>3</v>
      </c>
      <c r="DW20">
        <v>3</v>
      </c>
      <c r="DX20">
        <v>3</v>
      </c>
      <c r="DY20">
        <v>4</v>
      </c>
      <c r="DZ20">
        <v>4</v>
      </c>
      <c r="EA20">
        <v>3</v>
      </c>
      <c r="EB20">
        <v>3</v>
      </c>
      <c r="EC20">
        <v>2</v>
      </c>
      <c r="ED20" s="24">
        <v>3</v>
      </c>
      <c r="EE20">
        <v>3</v>
      </c>
      <c r="EF20">
        <v>3</v>
      </c>
      <c r="EG20">
        <v>3</v>
      </c>
      <c r="EI20">
        <v>3</v>
      </c>
      <c r="EJ20">
        <v>3</v>
      </c>
      <c r="EK20">
        <v>4</v>
      </c>
      <c r="EL20">
        <v>3</v>
      </c>
      <c r="EM20">
        <v>3</v>
      </c>
      <c r="EN20">
        <v>3</v>
      </c>
      <c r="EO20">
        <v>3</v>
      </c>
      <c r="EP20">
        <v>2</v>
      </c>
      <c r="EQ20">
        <v>3</v>
      </c>
      <c r="ER20">
        <v>4</v>
      </c>
      <c r="ES20">
        <v>3</v>
      </c>
      <c r="ET20">
        <v>2</v>
      </c>
      <c r="EU20">
        <v>3</v>
      </c>
      <c r="EV20">
        <v>3</v>
      </c>
      <c r="EW20">
        <v>2</v>
      </c>
      <c r="EX20">
        <v>3</v>
      </c>
      <c r="EY20">
        <v>3</v>
      </c>
      <c r="EZ20">
        <v>4</v>
      </c>
      <c r="FA20">
        <v>2</v>
      </c>
      <c r="FB20">
        <v>3</v>
      </c>
      <c r="FC20">
        <v>4</v>
      </c>
      <c r="FD20">
        <v>2</v>
      </c>
      <c r="FE20">
        <v>2</v>
      </c>
      <c r="FF20">
        <v>4</v>
      </c>
      <c r="FG20">
        <v>3</v>
      </c>
      <c r="FH20">
        <v>3</v>
      </c>
      <c r="FI20">
        <v>3</v>
      </c>
      <c r="FJ20">
        <v>3</v>
      </c>
      <c r="FK20">
        <v>3</v>
      </c>
      <c r="FL20">
        <v>2</v>
      </c>
      <c r="FM20">
        <v>4</v>
      </c>
      <c r="FN20">
        <v>2</v>
      </c>
      <c r="FO20">
        <v>2</v>
      </c>
      <c r="FP20">
        <v>3</v>
      </c>
      <c r="FQ20">
        <v>3</v>
      </c>
      <c r="FR20">
        <v>4</v>
      </c>
      <c r="FS20">
        <v>3</v>
      </c>
      <c r="FT20">
        <v>4</v>
      </c>
      <c r="FU20">
        <v>2</v>
      </c>
      <c r="FV20">
        <v>3</v>
      </c>
      <c r="FW20">
        <v>4</v>
      </c>
      <c r="FX20">
        <v>4</v>
      </c>
      <c r="FY20">
        <v>4</v>
      </c>
      <c r="FZ20" s="24">
        <v>2</v>
      </c>
      <c r="GB20">
        <v>4</v>
      </c>
      <c r="GC20">
        <v>3</v>
      </c>
      <c r="GD20">
        <v>4</v>
      </c>
      <c r="GE20">
        <v>3</v>
      </c>
      <c r="GF20">
        <v>3</v>
      </c>
      <c r="GG20">
        <v>3</v>
      </c>
      <c r="GH20">
        <v>4</v>
      </c>
      <c r="GI20">
        <v>3</v>
      </c>
      <c r="GJ20">
        <v>3</v>
      </c>
      <c r="GK20">
        <v>4</v>
      </c>
      <c r="GN20">
        <v>2</v>
      </c>
      <c r="GO20">
        <v>2</v>
      </c>
      <c r="GP20">
        <v>2</v>
      </c>
      <c r="GQ20">
        <v>3</v>
      </c>
      <c r="GR20">
        <v>3</v>
      </c>
      <c r="GS20">
        <v>4</v>
      </c>
      <c r="GT20" s="24">
        <v>3</v>
      </c>
      <c r="GU20">
        <v>2</v>
      </c>
      <c r="GV20">
        <v>4</v>
      </c>
      <c r="GW20">
        <v>3</v>
      </c>
      <c r="GX20">
        <v>2</v>
      </c>
      <c r="GY20">
        <v>2</v>
      </c>
      <c r="GZ20">
        <v>2</v>
      </c>
      <c r="HA20">
        <v>1</v>
      </c>
      <c r="HB20">
        <v>4</v>
      </c>
      <c r="HC20">
        <v>3</v>
      </c>
      <c r="HD20">
        <v>3</v>
      </c>
      <c r="HE20">
        <v>3</v>
      </c>
      <c r="HF20">
        <v>3</v>
      </c>
      <c r="HG20">
        <v>2</v>
      </c>
      <c r="HH20">
        <v>4</v>
      </c>
      <c r="HI20">
        <v>2</v>
      </c>
      <c r="HJ20">
        <v>4</v>
      </c>
      <c r="HK20">
        <v>4</v>
      </c>
      <c r="HL20">
        <v>3</v>
      </c>
      <c r="HM20">
        <v>2</v>
      </c>
      <c r="HN20">
        <v>3</v>
      </c>
      <c r="HO20">
        <v>4</v>
      </c>
      <c r="HP20">
        <v>3</v>
      </c>
      <c r="HR20">
        <v>3</v>
      </c>
      <c r="HS20">
        <v>2</v>
      </c>
      <c r="HT20">
        <v>3</v>
      </c>
      <c r="HU20">
        <v>4</v>
      </c>
      <c r="HV20">
        <v>2</v>
      </c>
      <c r="HW20">
        <v>2</v>
      </c>
      <c r="HX20">
        <v>4</v>
      </c>
      <c r="HY20">
        <v>4</v>
      </c>
      <c r="HZ20">
        <v>4</v>
      </c>
      <c r="IA20">
        <v>4</v>
      </c>
      <c r="IB20">
        <v>3</v>
      </c>
      <c r="IC20">
        <v>4</v>
      </c>
      <c r="ID20">
        <v>2</v>
      </c>
    </row>
    <row r="21" spans="1:238" x14ac:dyDescent="0.25">
      <c r="A21" s="33" t="s">
        <v>59</v>
      </c>
      <c r="D21">
        <f>Bauingenieurwesen!AA7</f>
        <v>57</v>
      </c>
      <c r="G21">
        <f>Landschaftsarchitektur!Y7</f>
        <v>49</v>
      </c>
      <c r="J21">
        <f>Raumplanung!W7</f>
        <v>63</v>
      </c>
      <c r="M21">
        <f>Elektrotechnik!AE7</f>
        <v>66</v>
      </c>
      <c r="P21">
        <f>Maschinentechnik!AX7</f>
        <v>108</v>
      </c>
      <c r="S21">
        <f>EEU!V7</f>
        <v>49</v>
      </c>
      <c r="V21">
        <f>Informatik!AM7</f>
        <v>89.5</v>
      </c>
      <c r="X21">
        <f>Bauingenieurwesen!AB7+Landschaftsarchitektur!Z7+Raumplanung!X7+Elektrotechnik!AF7+Maschinentechnik!AY7+EEU!W7+Informatik!AN7</f>
        <v>201</v>
      </c>
      <c r="Y21" s="12">
        <f t="shared" si="1"/>
        <v>2.3955223880597014</v>
      </c>
      <c r="Z21" s="8">
        <f t="shared" si="2"/>
        <v>1</v>
      </c>
      <c r="AA21" s="8">
        <f t="shared" si="3"/>
        <v>2</v>
      </c>
      <c r="AB21" s="8">
        <f t="shared" si="4"/>
        <v>2</v>
      </c>
      <c r="AC21" s="8">
        <f t="shared" si="5"/>
        <v>3</v>
      </c>
      <c r="AD21" s="8">
        <f t="shared" si="6"/>
        <v>4</v>
      </c>
      <c r="AE21" s="8">
        <v>0.97499999999999998</v>
      </c>
      <c r="AF21" s="8">
        <v>0.05</v>
      </c>
      <c r="AG21" s="8">
        <v>0.97499999999999998</v>
      </c>
      <c r="AH21" s="8">
        <f t="shared" ref="AH19:AH25" si="8">AD21-AC21</f>
        <v>1</v>
      </c>
      <c r="AJ21" s="24">
        <v>2</v>
      </c>
      <c r="AK21">
        <v>2</v>
      </c>
      <c r="AL21">
        <v>2</v>
      </c>
      <c r="AM21">
        <v>2</v>
      </c>
      <c r="AN21">
        <v>3</v>
      </c>
      <c r="AO21">
        <v>1</v>
      </c>
      <c r="AP21">
        <v>2</v>
      </c>
      <c r="AQ21">
        <v>3</v>
      </c>
      <c r="AR21">
        <v>1</v>
      </c>
      <c r="AS21">
        <v>2</v>
      </c>
      <c r="AT21">
        <v>2</v>
      </c>
      <c r="AU21">
        <v>3</v>
      </c>
      <c r="AV21">
        <v>2</v>
      </c>
      <c r="AW21">
        <v>3</v>
      </c>
      <c r="AX21">
        <v>4</v>
      </c>
      <c r="AY21">
        <v>3</v>
      </c>
      <c r="AZ21">
        <v>3</v>
      </c>
      <c r="BA21">
        <v>2</v>
      </c>
      <c r="BB21">
        <v>3</v>
      </c>
      <c r="BC21">
        <v>1</v>
      </c>
      <c r="BD21">
        <v>2</v>
      </c>
      <c r="BE21">
        <v>2</v>
      </c>
      <c r="BF21">
        <v>4</v>
      </c>
      <c r="BG21">
        <v>1</v>
      </c>
      <c r="BH21">
        <v>2</v>
      </c>
      <c r="BI21" s="24">
        <v>2</v>
      </c>
      <c r="BJ21">
        <v>2</v>
      </c>
      <c r="BK21">
        <v>2</v>
      </c>
      <c r="BL21">
        <v>1</v>
      </c>
      <c r="BM21">
        <v>2</v>
      </c>
      <c r="BN21">
        <v>2</v>
      </c>
      <c r="BO21">
        <v>2</v>
      </c>
      <c r="BP21">
        <v>3</v>
      </c>
      <c r="BQ21">
        <v>2</v>
      </c>
      <c r="BR21">
        <v>1</v>
      </c>
      <c r="BS21">
        <v>2</v>
      </c>
      <c r="BT21">
        <v>2</v>
      </c>
      <c r="BU21">
        <v>2</v>
      </c>
      <c r="BV21">
        <v>1</v>
      </c>
      <c r="BW21">
        <v>2</v>
      </c>
      <c r="BX21">
        <v>2</v>
      </c>
      <c r="BY21">
        <v>2</v>
      </c>
      <c r="BZ21">
        <v>3</v>
      </c>
      <c r="CA21">
        <v>3</v>
      </c>
      <c r="CB21">
        <v>4</v>
      </c>
      <c r="CC21">
        <v>1</v>
      </c>
      <c r="CD21">
        <v>2</v>
      </c>
      <c r="CE21">
        <v>4</v>
      </c>
      <c r="CF21" s="24">
        <v>3</v>
      </c>
      <c r="CG21">
        <v>2</v>
      </c>
      <c r="CH21">
        <v>2</v>
      </c>
      <c r="CI21">
        <v>4</v>
      </c>
      <c r="CJ21">
        <v>3</v>
      </c>
      <c r="CK21">
        <v>3</v>
      </c>
      <c r="CL21">
        <v>3</v>
      </c>
      <c r="CM21">
        <v>3</v>
      </c>
      <c r="CN21">
        <v>4</v>
      </c>
      <c r="CO21">
        <v>4</v>
      </c>
      <c r="CP21">
        <v>2</v>
      </c>
      <c r="CQ21">
        <v>3</v>
      </c>
      <c r="CR21">
        <v>4</v>
      </c>
      <c r="CS21">
        <v>3</v>
      </c>
      <c r="CT21">
        <v>3</v>
      </c>
      <c r="CU21">
        <v>3</v>
      </c>
      <c r="CV21">
        <v>3</v>
      </c>
      <c r="CW21">
        <v>3</v>
      </c>
      <c r="CX21">
        <v>1</v>
      </c>
      <c r="CY21">
        <v>4</v>
      </c>
      <c r="CZ21">
        <v>3</v>
      </c>
      <c r="DA21" s="24">
        <v>2</v>
      </c>
      <c r="DB21">
        <v>2</v>
      </c>
      <c r="DC21">
        <v>2</v>
      </c>
      <c r="DD21">
        <v>3</v>
      </c>
      <c r="DE21">
        <v>2</v>
      </c>
      <c r="DF21">
        <v>3</v>
      </c>
      <c r="DG21">
        <v>1</v>
      </c>
      <c r="DH21">
        <v>3</v>
      </c>
      <c r="DI21">
        <v>3</v>
      </c>
      <c r="DJ21">
        <v>3</v>
      </c>
      <c r="DK21">
        <v>1</v>
      </c>
      <c r="DL21">
        <v>1</v>
      </c>
      <c r="DM21">
        <v>2</v>
      </c>
      <c r="DN21">
        <v>2</v>
      </c>
      <c r="DO21">
        <v>2</v>
      </c>
      <c r="DP21">
        <v>3</v>
      </c>
      <c r="DQ21">
        <v>1</v>
      </c>
      <c r="DR21">
        <v>3</v>
      </c>
      <c r="DS21">
        <v>3</v>
      </c>
      <c r="DT21">
        <v>3</v>
      </c>
      <c r="DU21">
        <v>3</v>
      </c>
      <c r="DV21">
        <v>3</v>
      </c>
      <c r="DW21">
        <v>2</v>
      </c>
      <c r="DX21">
        <v>3</v>
      </c>
      <c r="DY21">
        <v>2</v>
      </c>
      <c r="DZ21">
        <v>3</v>
      </c>
      <c r="EA21">
        <v>1</v>
      </c>
      <c r="EB21">
        <v>1</v>
      </c>
      <c r="EC21">
        <v>3</v>
      </c>
      <c r="ED21" s="24">
        <v>2</v>
      </c>
      <c r="EE21">
        <v>2</v>
      </c>
      <c r="EF21">
        <v>3</v>
      </c>
      <c r="EG21">
        <v>3</v>
      </c>
      <c r="EH21">
        <v>2</v>
      </c>
      <c r="EI21">
        <v>3</v>
      </c>
      <c r="EJ21">
        <v>3</v>
      </c>
      <c r="EK21">
        <v>2</v>
      </c>
      <c r="EL21">
        <v>2</v>
      </c>
      <c r="EN21">
        <v>2</v>
      </c>
      <c r="EO21">
        <v>1</v>
      </c>
      <c r="EP21">
        <v>1</v>
      </c>
      <c r="EQ21">
        <v>2</v>
      </c>
      <c r="ER21">
        <v>2</v>
      </c>
      <c r="ES21">
        <v>1</v>
      </c>
      <c r="ET21">
        <v>3</v>
      </c>
      <c r="EU21">
        <v>3</v>
      </c>
      <c r="EV21">
        <v>3</v>
      </c>
      <c r="EW21">
        <v>2</v>
      </c>
      <c r="EX21">
        <v>3</v>
      </c>
      <c r="EY21">
        <v>2</v>
      </c>
      <c r="EZ21">
        <v>2</v>
      </c>
      <c r="FA21">
        <v>2</v>
      </c>
      <c r="FB21">
        <v>2</v>
      </c>
      <c r="FC21">
        <v>2</v>
      </c>
      <c r="FD21">
        <v>2</v>
      </c>
      <c r="FE21">
        <v>2</v>
      </c>
      <c r="FF21">
        <v>3</v>
      </c>
      <c r="FG21">
        <v>2</v>
      </c>
      <c r="FH21">
        <v>2</v>
      </c>
      <c r="FI21">
        <v>2</v>
      </c>
      <c r="FJ21">
        <v>3</v>
      </c>
      <c r="FK21">
        <v>1</v>
      </c>
      <c r="FL21">
        <v>3</v>
      </c>
      <c r="FM21">
        <v>3</v>
      </c>
      <c r="FN21">
        <v>3</v>
      </c>
      <c r="FO21">
        <v>4</v>
      </c>
      <c r="FP21">
        <v>2</v>
      </c>
      <c r="FQ21">
        <v>2</v>
      </c>
      <c r="FR21">
        <v>3</v>
      </c>
      <c r="FS21">
        <v>3</v>
      </c>
      <c r="FT21">
        <v>3</v>
      </c>
      <c r="FU21">
        <v>2</v>
      </c>
      <c r="FV21">
        <v>3</v>
      </c>
      <c r="FW21">
        <v>1</v>
      </c>
      <c r="FX21">
        <v>2</v>
      </c>
      <c r="FY21">
        <v>2</v>
      </c>
      <c r="FZ21" s="24">
        <v>2</v>
      </c>
      <c r="GA21">
        <v>2</v>
      </c>
      <c r="GB21">
        <v>3</v>
      </c>
      <c r="GC21">
        <v>2</v>
      </c>
      <c r="GD21">
        <v>2</v>
      </c>
      <c r="GE21">
        <v>1</v>
      </c>
      <c r="GF21">
        <v>2</v>
      </c>
      <c r="GG21">
        <v>1</v>
      </c>
      <c r="GH21">
        <v>3</v>
      </c>
      <c r="GI21">
        <v>2</v>
      </c>
      <c r="GJ21">
        <v>4</v>
      </c>
      <c r="GK21">
        <v>4</v>
      </c>
      <c r="GL21">
        <v>3</v>
      </c>
      <c r="GM21">
        <v>1</v>
      </c>
      <c r="GN21">
        <v>1</v>
      </c>
      <c r="GO21">
        <v>3</v>
      </c>
      <c r="GP21">
        <v>3</v>
      </c>
      <c r="GQ21">
        <v>4</v>
      </c>
      <c r="GR21">
        <v>3</v>
      </c>
      <c r="GS21">
        <v>3</v>
      </c>
      <c r="GT21" s="24">
        <v>2</v>
      </c>
      <c r="GU21">
        <v>2</v>
      </c>
      <c r="GV21">
        <v>1.5</v>
      </c>
      <c r="GW21">
        <v>1</v>
      </c>
      <c r="GX21">
        <v>3</v>
      </c>
      <c r="GY21">
        <v>1</v>
      </c>
      <c r="GZ21">
        <v>4</v>
      </c>
      <c r="HA21">
        <v>4</v>
      </c>
      <c r="HB21">
        <v>2</v>
      </c>
      <c r="HC21">
        <v>3</v>
      </c>
      <c r="HE21">
        <v>2</v>
      </c>
      <c r="HF21">
        <v>2</v>
      </c>
      <c r="HG21">
        <v>4</v>
      </c>
      <c r="HH21">
        <v>2</v>
      </c>
      <c r="HI21">
        <v>3</v>
      </c>
      <c r="HJ21">
        <v>3</v>
      </c>
      <c r="HK21">
        <v>2</v>
      </c>
      <c r="HL21">
        <v>2</v>
      </c>
      <c r="HM21">
        <v>3</v>
      </c>
      <c r="HN21">
        <v>2</v>
      </c>
      <c r="HO21">
        <v>2</v>
      </c>
      <c r="HP21">
        <v>4</v>
      </c>
      <c r="HQ21">
        <v>3</v>
      </c>
      <c r="HR21">
        <v>3</v>
      </c>
      <c r="HS21">
        <v>3</v>
      </c>
      <c r="HT21">
        <v>2</v>
      </c>
      <c r="HU21">
        <v>1</v>
      </c>
      <c r="HV21">
        <v>2</v>
      </c>
      <c r="HW21">
        <v>2</v>
      </c>
      <c r="HX21">
        <v>2</v>
      </c>
      <c r="HY21">
        <v>4</v>
      </c>
      <c r="HZ21">
        <v>2</v>
      </c>
      <c r="IA21">
        <v>3</v>
      </c>
      <c r="IB21">
        <v>3</v>
      </c>
      <c r="IC21">
        <v>2</v>
      </c>
      <c r="ID21">
        <v>3</v>
      </c>
    </row>
    <row r="22" spans="1:238" x14ac:dyDescent="0.25">
      <c r="A22" s="33" t="s">
        <v>60</v>
      </c>
      <c r="D22">
        <f>Bauingenieurwesen!AA8</f>
        <v>67</v>
      </c>
      <c r="G22">
        <f>Landschaftsarchitektur!Y8</f>
        <v>67</v>
      </c>
      <c r="J22">
        <f>Raumplanung!W8</f>
        <v>60</v>
      </c>
      <c r="M22">
        <f>Elektrotechnik!AE8</f>
        <v>76</v>
      </c>
      <c r="P22">
        <f>Maschinentechnik!AX8</f>
        <v>134</v>
      </c>
      <c r="S22">
        <f>EEU!V8</f>
        <v>52</v>
      </c>
      <c r="V22">
        <f>Informatik!AM8</f>
        <v>91</v>
      </c>
      <c r="X22">
        <f>Bauingenieurwesen!AB8+Landschaftsarchitektur!Z8+Raumplanung!X8+Elektrotechnik!AF8+Maschinentechnik!AY8+EEU!W8+Informatik!AN8</f>
        <v>199</v>
      </c>
      <c r="Y22" s="12">
        <f t="shared" si="1"/>
        <v>2.7487437185929648</v>
      </c>
      <c r="Z22" s="8">
        <f t="shared" si="2"/>
        <v>1</v>
      </c>
      <c r="AA22" s="8">
        <f t="shared" si="3"/>
        <v>2</v>
      </c>
      <c r="AB22" s="8">
        <f t="shared" si="4"/>
        <v>3</v>
      </c>
      <c r="AC22" s="8">
        <f t="shared" si="5"/>
        <v>3</v>
      </c>
      <c r="AD22" s="8">
        <f t="shared" si="6"/>
        <v>4</v>
      </c>
      <c r="AE22" s="8">
        <f t="shared" si="7"/>
        <v>1</v>
      </c>
      <c r="AF22" s="8">
        <v>0.97499999999999998</v>
      </c>
      <c r="AG22" s="8">
        <v>0.05</v>
      </c>
      <c r="AH22" s="8">
        <v>0.97499999999999998</v>
      </c>
      <c r="AJ22" s="24">
        <v>3</v>
      </c>
      <c r="AK22">
        <v>3</v>
      </c>
      <c r="AL22">
        <v>2</v>
      </c>
      <c r="AM22">
        <v>3</v>
      </c>
      <c r="AN22">
        <v>3</v>
      </c>
      <c r="AO22">
        <v>2</v>
      </c>
      <c r="AP22">
        <v>4</v>
      </c>
      <c r="AQ22">
        <v>3</v>
      </c>
      <c r="AR22">
        <v>3</v>
      </c>
      <c r="AS22">
        <v>2</v>
      </c>
      <c r="AT22">
        <v>3</v>
      </c>
      <c r="AU22">
        <v>2</v>
      </c>
      <c r="AV22">
        <v>4</v>
      </c>
      <c r="AW22">
        <v>2</v>
      </c>
      <c r="AX22">
        <v>3</v>
      </c>
      <c r="AY22">
        <v>1</v>
      </c>
      <c r="AZ22">
        <v>3</v>
      </c>
      <c r="BA22">
        <v>1</v>
      </c>
      <c r="BB22">
        <v>3</v>
      </c>
      <c r="BC22">
        <v>3</v>
      </c>
      <c r="BD22">
        <v>3</v>
      </c>
      <c r="BE22">
        <v>3</v>
      </c>
      <c r="BF22">
        <v>1</v>
      </c>
      <c r="BG22">
        <v>4</v>
      </c>
      <c r="BH22">
        <v>3</v>
      </c>
      <c r="BI22" s="24">
        <v>4</v>
      </c>
      <c r="BJ22">
        <v>1</v>
      </c>
      <c r="BK22">
        <v>3</v>
      </c>
      <c r="BL22">
        <v>4</v>
      </c>
      <c r="BM22">
        <v>3</v>
      </c>
      <c r="BN22">
        <v>2</v>
      </c>
      <c r="BO22">
        <v>2</v>
      </c>
      <c r="BQ22">
        <v>2</v>
      </c>
      <c r="BR22">
        <v>3</v>
      </c>
      <c r="BS22">
        <v>3</v>
      </c>
      <c r="BT22">
        <v>3</v>
      </c>
      <c r="BU22">
        <v>4</v>
      </c>
      <c r="BV22">
        <v>3</v>
      </c>
      <c r="BW22">
        <v>4</v>
      </c>
      <c r="BX22">
        <v>3</v>
      </c>
      <c r="BY22">
        <v>3</v>
      </c>
      <c r="BZ22">
        <v>4</v>
      </c>
      <c r="CA22">
        <v>3</v>
      </c>
      <c r="CB22">
        <v>4</v>
      </c>
      <c r="CC22">
        <v>4</v>
      </c>
      <c r="CD22">
        <v>3</v>
      </c>
      <c r="CE22">
        <v>2</v>
      </c>
      <c r="CF22" s="24">
        <v>3</v>
      </c>
      <c r="CG22">
        <v>3</v>
      </c>
      <c r="CH22">
        <v>3</v>
      </c>
      <c r="CI22">
        <v>3</v>
      </c>
      <c r="CJ22">
        <v>3</v>
      </c>
      <c r="CK22">
        <v>4</v>
      </c>
      <c r="CL22">
        <v>3</v>
      </c>
      <c r="CM22">
        <v>3</v>
      </c>
      <c r="CN22">
        <v>3</v>
      </c>
      <c r="CO22">
        <v>1</v>
      </c>
      <c r="CP22">
        <v>3</v>
      </c>
      <c r="CQ22">
        <v>2</v>
      </c>
      <c r="CR22">
        <v>2</v>
      </c>
      <c r="CS22">
        <v>2</v>
      </c>
      <c r="CT22">
        <v>4</v>
      </c>
      <c r="CU22">
        <v>4</v>
      </c>
      <c r="CV22">
        <v>3</v>
      </c>
      <c r="CW22">
        <v>4</v>
      </c>
      <c r="CX22">
        <v>1</v>
      </c>
      <c r="CY22">
        <v>3</v>
      </c>
      <c r="CZ22">
        <v>3</v>
      </c>
      <c r="DA22" s="24">
        <v>2</v>
      </c>
      <c r="DB22">
        <v>3</v>
      </c>
      <c r="DC22">
        <v>3</v>
      </c>
      <c r="DD22">
        <v>2</v>
      </c>
      <c r="DE22">
        <v>3</v>
      </c>
      <c r="DF22">
        <v>3</v>
      </c>
      <c r="DG22">
        <v>4</v>
      </c>
      <c r="DH22">
        <v>3</v>
      </c>
      <c r="DI22">
        <v>3</v>
      </c>
      <c r="DJ22">
        <v>4</v>
      </c>
      <c r="DK22">
        <v>3</v>
      </c>
      <c r="DL22">
        <v>2</v>
      </c>
      <c r="DM22">
        <v>4</v>
      </c>
      <c r="DN22">
        <v>4</v>
      </c>
      <c r="DO22">
        <v>2</v>
      </c>
      <c r="DP22">
        <v>2</v>
      </c>
      <c r="DQ22">
        <v>2</v>
      </c>
      <c r="DR22">
        <v>4</v>
      </c>
      <c r="DT22">
        <v>1</v>
      </c>
      <c r="DU22">
        <v>3</v>
      </c>
      <c r="DV22">
        <v>3</v>
      </c>
      <c r="DW22">
        <v>2</v>
      </c>
      <c r="DX22">
        <v>3</v>
      </c>
      <c r="DY22">
        <v>2</v>
      </c>
      <c r="DZ22">
        <v>2</v>
      </c>
      <c r="EA22">
        <v>3</v>
      </c>
      <c r="EB22">
        <v>2</v>
      </c>
      <c r="EC22">
        <v>2</v>
      </c>
      <c r="ED22" s="24">
        <v>3</v>
      </c>
      <c r="EE22">
        <v>3</v>
      </c>
      <c r="EF22">
        <v>2</v>
      </c>
      <c r="EG22">
        <v>2</v>
      </c>
      <c r="EH22">
        <v>2</v>
      </c>
      <c r="EI22">
        <v>4</v>
      </c>
      <c r="EJ22">
        <v>1</v>
      </c>
      <c r="EK22">
        <v>2</v>
      </c>
      <c r="EL22">
        <v>3</v>
      </c>
      <c r="EM22">
        <v>4</v>
      </c>
      <c r="EN22">
        <v>2</v>
      </c>
      <c r="EO22">
        <v>4</v>
      </c>
      <c r="EP22">
        <v>3</v>
      </c>
      <c r="EQ22">
        <v>3</v>
      </c>
      <c r="ER22">
        <v>3</v>
      </c>
      <c r="ES22">
        <v>3</v>
      </c>
      <c r="ET22">
        <v>1</v>
      </c>
      <c r="EU22">
        <v>3</v>
      </c>
      <c r="EV22">
        <v>1</v>
      </c>
      <c r="EW22">
        <v>3</v>
      </c>
      <c r="EX22">
        <v>2</v>
      </c>
      <c r="EY22">
        <v>4</v>
      </c>
      <c r="EZ22">
        <v>3</v>
      </c>
      <c r="FA22">
        <v>3</v>
      </c>
      <c r="FB22">
        <v>3</v>
      </c>
      <c r="FC22">
        <v>3</v>
      </c>
      <c r="FD22">
        <v>3</v>
      </c>
      <c r="FE22">
        <v>3</v>
      </c>
      <c r="FF22">
        <v>3</v>
      </c>
      <c r="FG22">
        <v>2</v>
      </c>
      <c r="FH22">
        <v>3</v>
      </c>
      <c r="FI22">
        <v>4</v>
      </c>
      <c r="FJ22">
        <v>4</v>
      </c>
      <c r="FK22">
        <v>3</v>
      </c>
      <c r="FL22">
        <v>2</v>
      </c>
      <c r="FM22">
        <v>2</v>
      </c>
      <c r="FN22">
        <v>2</v>
      </c>
      <c r="FO22">
        <v>3</v>
      </c>
      <c r="FP22">
        <v>2</v>
      </c>
      <c r="FQ22">
        <v>3</v>
      </c>
      <c r="FR22">
        <v>4</v>
      </c>
      <c r="FS22">
        <v>3</v>
      </c>
      <c r="FT22">
        <v>2</v>
      </c>
      <c r="FU22">
        <v>3</v>
      </c>
      <c r="FV22">
        <v>3</v>
      </c>
      <c r="FW22">
        <v>4</v>
      </c>
      <c r="FX22">
        <v>3</v>
      </c>
      <c r="FY22">
        <v>3</v>
      </c>
      <c r="FZ22" s="24">
        <v>3</v>
      </c>
      <c r="GA22">
        <v>3</v>
      </c>
      <c r="GB22">
        <v>4</v>
      </c>
      <c r="GC22">
        <v>1</v>
      </c>
      <c r="GD22">
        <v>1</v>
      </c>
      <c r="GE22">
        <v>3</v>
      </c>
      <c r="GF22">
        <v>2</v>
      </c>
      <c r="GG22">
        <v>2</v>
      </c>
      <c r="GH22">
        <v>4</v>
      </c>
      <c r="GI22">
        <v>3</v>
      </c>
      <c r="GJ22">
        <v>2</v>
      </c>
      <c r="GK22">
        <v>3</v>
      </c>
      <c r="GL22">
        <v>3</v>
      </c>
      <c r="GM22">
        <v>3</v>
      </c>
      <c r="GN22">
        <v>3</v>
      </c>
      <c r="GO22">
        <v>1</v>
      </c>
      <c r="GP22">
        <v>3</v>
      </c>
      <c r="GQ22">
        <v>2</v>
      </c>
      <c r="GR22">
        <v>4</v>
      </c>
      <c r="GS22">
        <v>2</v>
      </c>
      <c r="GT22" s="24">
        <v>3</v>
      </c>
      <c r="GU22">
        <v>3</v>
      </c>
      <c r="GV22">
        <v>2</v>
      </c>
      <c r="GW22">
        <v>3</v>
      </c>
      <c r="GX22">
        <v>3</v>
      </c>
      <c r="GY22">
        <v>3</v>
      </c>
      <c r="HA22">
        <v>3</v>
      </c>
      <c r="HB22">
        <v>2</v>
      </c>
      <c r="HC22">
        <v>3</v>
      </c>
      <c r="HD22">
        <v>1</v>
      </c>
      <c r="HF22">
        <v>3</v>
      </c>
      <c r="HG22">
        <v>3</v>
      </c>
      <c r="HH22">
        <v>3</v>
      </c>
      <c r="HI22">
        <v>2</v>
      </c>
      <c r="HJ22">
        <v>4</v>
      </c>
      <c r="HK22">
        <v>1</v>
      </c>
      <c r="HL22">
        <v>3</v>
      </c>
      <c r="HM22">
        <v>2</v>
      </c>
      <c r="HN22">
        <v>2</v>
      </c>
      <c r="HO22">
        <v>2</v>
      </c>
      <c r="HP22">
        <v>3</v>
      </c>
      <c r="HQ22">
        <v>3</v>
      </c>
      <c r="HR22">
        <v>3</v>
      </c>
      <c r="HS22">
        <v>2</v>
      </c>
      <c r="HT22">
        <v>4</v>
      </c>
      <c r="HU22">
        <v>4</v>
      </c>
      <c r="HV22">
        <v>3</v>
      </c>
      <c r="HW22">
        <v>2</v>
      </c>
      <c r="HX22">
        <v>3</v>
      </c>
      <c r="HY22">
        <v>3</v>
      </c>
      <c r="HZ22">
        <v>1</v>
      </c>
      <c r="IA22">
        <v>3</v>
      </c>
      <c r="IB22">
        <v>3</v>
      </c>
      <c r="IC22">
        <v>1</v>
      </c>
      <c r="ID22">
        <v>2</v>
      </c>
    </row>
    <row r="23" spans="1:238" x14ac:dyDescent="0.25">
      <c r="A23" s="34" t="s">
        <v>61</v>
      </c>
      <c r="D23">
        <f>Bauingenieurwesen!AA9</f>
        <v>56</v>
      </c>
      <c r="G23">
        <f>Landschaftsarchitektur!Y9</f>
        <v>49</v>
      </c>
      <c r="J23">
        <f>Raumplanung!W9</f>
        <v>56</v>
      </c>
      <c r="M23">
        <f>Elektrotechnik!AE9</f>
        <v>74</v>
      </c>
      <c r="P23">
        <f>Maschinentechnik!AX9</f>
        <v>131</v>
      </c>
      <c r="S23">
        <f>EEU!V9</f>
        <v>52.5</v>
      </c>
      <c r="V23">
        <f>Informatik!AM9</f>
        <v>105</v>
      </c>
      <c r="X23">
        <f>Bauingenieurwesen!AB9+Landschaftsarchitektur!Z9+Raumplanung!X9+Elektrotechnik!AF9+Maschinentechnik!AY9+EEU!W9+Informatik!AN9</f>
        <v>200</v>
      </c>
      <c r="Y23" s="12">
        <f t="shared" si="1"/>
        <v>2.6175000000000002</v>
      </c>
      <c r="Z23" s="8">
        <f t="shared" si="2"/>
        <v>1</v>
      </c>
      <c r="AA23" s="8">
        <f t="shared" si="3"/>
        <v>2</v>
      </c>
      <c r="AB23" s="8">
        <f t="shared" si="4"/>
        <v>3</v>
      </c>
      <c r="AC23" s="8">
        <f t="shared" si="5"/>
        <v>3</v>
      </c>
      <c r="AD23" s="8">
        <f t="shared" si="6"/>
        <v>4</v>
      </c>
      <c r="AE23" s="8">
        <f t="shared" si="7"/>
        <v>1</v>
      </c>
      <c r="AF23" s="8">
        <v>0.97499999999999998</v>
      </c>
      <c r="AG23" s="8">
        <v>0.05</v>
      </c>
      <c r="AH23" s="8">
        <v>0.97499999999999998</v>
      </c>
      <c r="AJ23" s="24">
        <v>2</v>
      </c>
      <c r="AK23">
        <v>2</v>
      </c>
      <c r="AL23">
        <v>2</v>
      </c>
      <c r="AM23">
        <v>2</v>
      </c>
      <c r="AN23">
        <v>3</v>
      </c>
      <c r="AO23">
        <v>2</v>
      </c>
      <c r="AP23">
        <v>2</v>
      </c>
      <c r="AQ23">
        <v>2</v>
      </c>
      <c r="AR23">
        <v>2</v>
      </c>
      <c r="AS23">
        <v>1</v>
      </c>
      <c r="AT23">
        <v>2</v>
      </c>
      <c r="AU23">
        <v>3</v>
      </c>
      <c r="AV23">
        <v>3</v>
      </c>
      <c r="AW23">
        <v>2</v>
      </c>
      <c r="AX23">
        <v>1</v>
      </c>
      <c r="AY23">
        <v>2</v>
      </c>
      <c r="AZ23">
        <v>4</v>
      </c>
      <c r="BA23">
        <v>1</v>
      </c>
      <c r="BB23">
        <v>4</v>
      </c>
      <c r="BC23">
        <v>3</v>
      </c>
      <c r="BD23">
        <v>2</v>
      </c>
      <c r="BE23">
        <v>3</v>
      </c>
      <c r="BF23">
        <v>2</v>
      </c>
      <c r="BG23">
        <v>3</v>
      </c>
      <c r="BH23">
        <v>1</v>
      </c>
      <c r="BI23" s="24">
        <v>3</v>
      </c>
      <c r="BJ23">
        <v>3</v>
      </c>
      <c r="BK23">
        <v>3</v>
      </c>
      <c r="BL23">
        <v>3</v>
      </c>
      <c r="BM23">
        <v>3</v>
      </c>
      <c r="BN23">
        <v>1</v>
      </c>
      <c r="BO23">
        <v>3</v>
      </c>
      <c r="BP23">
        <v>2</v>
      </c>
      <c r="BQ23">
        <v>1</v>
      </c>
      <c r="BR23">
        <v>2</v>
      </c>
      <c r="BS23">
        <v>1</v>
      </c>
      <c r="BT23">
        <v>2</v>
      </c>
      <c r="BU23">
        <v>2</v>
      </c>
      <c r="BV23">
        <v>2</v>
      </c>
      <c r="BW23">
        <v>3</v>
      </c>
      <c r="BX23">
        <v>2</v>
      </c>
      <c r="BY23">
        <v>3</v>
      </c>
      <c r="CA23">
        <v>3</v>
      </c>
      <c r="CB23">
        <v>2</v>
      </c>
      <c r="CC23">
        <v>1</v>
      </c>
      <c r="CD23">
        <v>3</v>
      </c>
      <c r="CE23">
        <v>1</v>
      </c>
      <c r="CF23" s="24">
        <v>2</v>
      </c>
      <c r="CG23">
        <v>2</v>
      </c>
      <c r="CH23">
        <v>2</v>
      </c>
      <c r="CI23">
        <v>3</v>
      </c>
      <c r="CJ23">
        <v>2</v>
      </c>
      <c r="CK23">
        <v>2</v>
      </c>
      <c r="CL23">
        <v>4</v>
      </c>
      <c r="CM23">
        <v>2</v>
      </c>
      <c r="CN23">
        <v>2</v>
      </c>
      <c r="CO23">
        <v>3</v>
      </c>
      <c r="CP23">
        <v>2</v>
      </c>
      <c r="CQ23">
        <v>4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2</v>
      </c>
      <c r="CZ23">
        <v>3</v>
      </c>
      <c r="DA23" s="24">
        <v>2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2</v>
      </c>
      <c r="DJ23">
        <v>4</v>
      </c>
      <c r="DK23">
        <v>2</v>
      </c>
      <c r="DL23">
        <v>1</v>
      </c>
      <c r="DM23">
        <v>3</v>
      </c>
      <c r="DN23">
        <v>2</v>
      </c>
      <c r="DO23">
        <v>3</v>
      </c>
      <c r="DP23">
        <v>3</v>
      </c>
      <c r="DQ23">
        <v>3</v>
      </c>
      <c r="DR23">
        <v>1</v>
      </c>
      <c r="DT23">
        <v>3</v>
      </c>
      <c r="DU23">
        <v>3</v>
      </c>
      <c r="DV23">
        <v>3</v>
      </c>
      <c r="DW23">
        <v>2</v>
      </c>
      <c r="DX23">
        <v>3</v>
      </c>
      <c r="DY23">
        <v>2</v>
      </c>
      <c r="DZ23">
        <v>2</v>
      </c>
      <c r="EA23">
        <v>2</v>
      </c>
      <c r="EB23">
        <v>3</v>
      </c>
      <c r="EC23">
        <v>4</v>
      </c>
      <c r="ED23" s="24">
        <v>3</v>
      </c>
      <c r="EE23">
        <v>3</v>
      </c>
      <c r="EF23">
        <v>4</v>
      </c>
      <c r="EG23">
        <v>4</v>
      </c>
      <c r="EH23">
        <v>1</v>
      </c>
      <c r="EI23">
        <v>3</v>
      </c>
      <c r="EJ23">
        <v>2</v>
      </c>
      <c r="EK23">
        <v>3</v>
      </c>
      <c r="EL23">
        <v>3</v>
      </c>
      <c r="EM23">
        <v>3</v>
      </c>
      <c r="EN23">
        <v>3</v>
      </c>
      <c r="EO23">
        <v>1</v>
      </c>
      <c r="EP23">
        <v>1</v>
      </c>
      <c r="EQ23">
        <v>4</v>
      </c>
      <c r="ER23">
        <v>3</v>
      </c>
      <c r="ES23">
        <v>2</v>
      </c>
      <c r="ET23">
        <v>4</v>
      </c>
      <c r="EU23">
        <v>4</v>
      </c>
      <c r="EV23">
        <v>4</v>
      </c>
      <c r="EW23">
        <v>3</v>
      </c>
      <c r="EX23">
        <v>4</v>
      </c>
      <c r="EY23">
        <v>3</v>
      </c>
      <c r="EZ23">
        <v>2</v>
      </c>
      <c r="FA23">
        <v>3</v>
      </c>
      <c r="FB23">
        <v>3</v>
      </c>
      <c r="FC23">
        <v>2</v>
      </c>
      <c r="FD23">
        <v>3</v>
      </c>
      <c r="FE23">
        <v>3</v>
      </c>
      <c r="FF23">
        <v>3</v>
      </c>
      <c r="FG23">
        <v>1</v>
      </c>
      <c r="FH23">
        <v>3</v>
      </c>
      <c r="FI23">
        <v>4</v>
      </c>
      <c r="FJ23">
        <v>3</v>
      </c>
      <c r="FK23">
        <v>2</v>
      </c>
      <c r="FL23">
        <v>3</v>
      </c>
      <c r="FM23">
        <v>4</v>
      </c>
      <c r="FN23">
        <v>4</v>
      </c>
      <c r="FO23">
        <v>3</v>
      </c>
      <c r="FP23">
        <v>3</v>
      </c>
      <c r="FQ23">
        <v>4</v>
      </c>
      <c r="FR23">
        <v>2</v>
      </c>
      <c r="FS23">
        <v>1</v>
      </c>
      <c r="FT23">
        <v>3</v>
      </c>
      <c r="FU23">
        <v>1</v>
      </c>
      <c r="FV23">
        <v>1</v>
      </c>
      <c r="FW23">
        <v>1</v>
      </c>
      <c r="FX23">
        <v>2</v>
      </c>
      <c r="FY23">
        <v>2</v>
      </c>
      <c r="FZ23" s="24">
        <v>4</v>
      </c>
      <c r="GA23">
        <v>2</v>
      </c>
      <c r="GB23">
        <v>2.5</v>
      </c>
      <c r="GC23">
        <v>2</v>
      </c>
      <c r="GD23">
        <v>3</v>
      </c>
      <c r="GE23">
        <v>1</v>
      </c>
      <c r="GF23">
        <v>3</v>
      </c>
      <c r="GG23">
        <v>2</v>
      </c>
      <c r="GH23">
        <v>2</v>
      </c>
      <c r="GI23">
        <v>3</v>
      </c>
      <c r="GJ23">
        <v>4</v>
      </c>
      <c r="GK23">
        <v>4</v>
      </c>
      <c r="GL23">
        <v>2</v>
      </c>
      <c r="GM23">
        <v>2</v>
      </c>
      <c r="GN23">
        <v>2</v>
      </c>
      <c r="GO23">
        <v>3</v>
      </c>
      <c r="GP23">
        <v>2</v>
      </c>
      <c r="GQ23">
        <v>2</v>
      </c>
      <c r="GR23">
        <v>3</v>
      </c>
      <c r="GS23">
        <v>4</v>
      </c>
      <c r="GT23" s="24">
        <v>4</v>
      </c>
      <c r="GU23">
        <v>3</v>
      </c>
      <c r="GV23">
        <v>3</v>
      </c>
      <c r="GW23">
        <v>3</v>
      </c>
      <c r="GX23">
        <v>2</v>
      </c>
      <c r="GY23">
        <v>2</v>
      </c>
      <c r="GZ23">
        <v>3</v>
      </c>
      <c r="HA23">
        <v>3</v>
      </c>
      <c r="HB23">
        <v>2</v>
      </c>
      <c r="HC23">
        <v>2</v>
      </c>
      <c r="HD23">
        <v>3</v>
      </c>
      <c r="HF23">
        <v>4</v>
      </c>
      <c r="HG23">
        <v>4</v>
      </c>
      <c r="HH23">
        <v>3</v>
      </c>
      <c r="HI23">
        <v>3</v>
      </c>
      <c r="HJ23">
        <v>1</v>
      </c>
      <c r="HK23">
        <v>2</v>
      </c>
      <c r="HL23">
        <v>2</v>
      </c>
      <c r="HM23">
        <v>2</v>
      </c>
      <c r="HN23">
        <v>3</v>
      </c>
      <c r="HO23">
        <v>3</v>
      </c>
      <c r="HP23">
        <v>4</v>
      </c>
      <c r="HQ23">
        <v>4</v>
      </c>
      <c r="HR23">
        <v>3</v>
      </c>
      <c r="HS23">
        <v>3</v>
      </c>
      <c r="HT23">
        <v>3</v>
      </c>
      <c r="HU23">
        <v>1</v>
      </c>
      <c r="HV23">
        <v>2</v>
      </c>
      <c r="HW23">
        <v>3</v>
      </c>
      <c r="HX23">
        <v>4</v>
      </c>
      <c r="HY23">
        <v>3</v>
      </c>
      <c r="HZ23">
        <v>3</v>
      </c>
      <c r="IA23">
        <v>4</v>
      </c>
      <c r="IB23">
        <v>4</v>
      </c>
      <c r="IC23">
        <v>3</v>
      </c>
      <c r="ID23">
        <v>4</v>
      </c>
    </row>
    <row r="24" spans="1:238" x14ac:dyDescent="0.25">
      <c r="A24" s="33" t="s">
        <v>62</v>
      </c>
      <c r="D24">
        <f>Bauingenieurwesen!AA10</f>
        <v>31</v>
      </c>
      <c r="G24">
        <f>Landschaftsarchitektur!Y10</f>
        <v>42</v>
      </c>
      <c r="J24">
        <f>Raumplanung!W10</f>
        <v>38</v>
      </c>
      <c r="M24">
        <f>Elektrotechnik!AE10</f>
        <v>55</v>
      </c>
      <c r="P24">
        <f>Maschinentechnik!AX10</f>
        <v>95</v>
      </c>
      <c r="S24">
        <f>EEU!V10</f>
        <v>45.5</v>
      </c>
      <c r="V24">
        <f>Informatik!AM10</f>
        <v>81.5</v>
      </c>
      <c r="X24">
        <f>Bauingenieurwesen!AB10+Landschaftsarchitektur!Z10+Raumplanung!X10+Elektrotechnik!AF10+Maschinentechnik!AY10+EEU!W10+Informatik!AN10</f>
        <v>201</v>
      </c>
      <c r="Y24" s="12">
        <f t="shared" si="1"/>
        <v>1.9303482587064678</v>
      </c>
      <c r="Z24" s="8">
        <f t="shared" si="2"/>
        <v>1</v>
      </c>
      <c r="AA24" s="8">
        <f t="shared" si="3"/>
        <v>1</v>
      </c>
      <c r="AB24" s="8">
        <f t="shared" si="4"/>
        <v>2</v>
      </c>
      <c r="AC24" s="8">
        <f t="shared" si="5"/>
        <v>3</v>
      </c>
      <c r="AD24" s="8">
        <f t="shared" si="6"/>
        <v>4</v>
      </c>
      <c r="AE24" s="8">
        <v>0.05</v>
      </c>
      <c r="AF24" s="8">
        <v>0.95</v>
      </c>
      <c r="AG24" s="8">
        <f t="shared" ref="AG19:AG25" si="9">AC24-AB24</f>
        <v>1</v>
      </c>
      <c r="AH24" s="8">
        <f t="shared" si="8"/>
        <v>1</v>
      </c>
      <c r="AJ24" s="24">
        <v>1</v>
      </c>
      <c r="AK24">
        <v>1</v>
      </c>
      <c r="AL24">
        <v>1</v>
      </c>
      <c r="AM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2</v>
      </c>
      <c r="AU24">
        <v>2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3</v>
      </c>
      <c r="BC24">
        <v>1</v>
      </c>
      <c r="BD24">
        <v>1</v>
      </c>
      <c r="BE24">
        <v>3</v>
      </c>
      <c r="BF24">
        <v>1</v>
      </c>
      <c r="BG24">
        <v>2</v>
      </c>
      <c r="BH24">
        <v>1</v>
      </c>
      <c r="BI24" s="24">
        <v>2</v>
      </c>
      <c r="BJ24">
        <v>2</v>
      </c>
      <c r="BK24">
        <v>2</v>
      </c>
      <c r="BL24">
        <v>3</v>
      </c>
      <c r="BM24">
        <v>2</v>
      </c>
      <c r="BN24">
        <v>1</v>
      </c>
      <c r="BO24">
        <v>3</v>
      </c>
      <c r="BP24">
        <v>2</v>
      </c>
      <c r="BQ24">
        <v>2</v>
      </c>
      <c r="BR24">
        <v>2</v>
      </c>
      <c r="BS24">
        <v>1</v>
      </c>
      <c r="BT24">
        <v>1</v>
      </c>
      <c r="BU24">
        <v>4</v>
      </c>
      <c r="BV24">
        <v>1</v>
      </c>
      <c r="BW24">
        <v>2</v>
      </c>
      <c r="BX24">
        <v>2</v>
      </c>
      <c r="BY24">
        <v>2</v>
      </c>
      <c r="BZ24">
        <v>2</v>
      </c>
      <c r="CA24">
        <v>2</v>
      </c>
      <c r="CB24">
        <v>1</v>
      </c>
      <c r="CC24">
        <v>1</v>
      </c>
      <c r="CD24">
        <v>1</v>
      </c>
      <c r="CE24">
        <v>1</v>
      </c>
      <c r="CF24" s="24">
        <v>1</v>
      </c>
      <c r="CG24">
        <v>2</v>
      </c>
      <c r="CH24">
        <v>1</v>
      </c>
      <c r="CI24">
        <v>1</v>
      </c>
      <c r="CJ24">
        <v>1</v>
      </c>
      <c r="CK24">
        <v>1</v>
      </c>
      <c r="CL24">
        <v>4</v>
      </c>
      <c r="CM24">
        <v>1</v>
      </c>
      <c r="CN24">
        <v>1</v>
      </c>
      <c r="CO24">
        <v>3</v>
      </c>
      <c r="CP24">
        <v>2</v>
      </c>
      <c r="CQ24">
        <v>3</v>
      </c>
      <c r="CR24">
        <v>1</v>
      </c>
      <c r="CS24">
        <v>3</v>
      </c>
      <c r="CT24">
        <v>1</v>
      </c>
      <c r="CU24">
        <v>1</v>
      </c>
      <c r="CV24">
        <v>3</v>
      </c>
      <c r="CW24">
        <v>2</v>
      </c>
      <c r="CX24">
        <v>2</v>
      </c>
      <c r="CY24">
        <v>2</v>
      </c>
      <c r="CZ24">
        <v>2</v>
      </c>
      <c r="DA24" s="24">
        <v>2</v>
      </c>
      <c r="DB24">
        <v>1</v>
      </c>
      <c r="DC24">
        <v>2</v>
      </c>
      <c r="DD24">
        <v>1</v>
      </c>
      <c r="DE24">
        <v>3</v>
      </c>
      <c r="DF24">
        <v>3</v>
      </c>
      <c r="DG24">
        <v>3</v>
      </c>
      <c r="DH24">
        <v>2</v>
      </c>
      <c r="DI24">
        <v>3</v>
      </c>
      <c r="DJ24">
        <v>3</v>
      </c>
      <c r="DK24">
        <v>1</v>
      </c>
      <c r="DL24">
        <v>1</v>
      </c>
      <c r="DM24">
        <v>2</v>
      </c>
      <c r="DN24">
        <v>2</v>
      </c>
      <c r="DO24">
        <v>2</v>
      </c>
      <c r="DP24">
        <v>3</v>
      </c>
      <c r="DQ24">
        <v>2</v>
      </c>
      <c r="DR24">
        <v>1</v>
      </c>
      <c r="DS24">
        <v>2</v>
      </c>
      <c r="DT24">
        <v>2</v>
      </c>
      <c r="DU24">
        <v>2</v>
      </c>
      <c r="DV24">
        <v>1</v>
      </c>
      <c r="DW24">
        <v>1</v>
      </c>
      <c r="DX24">
        <v>1</v>
      </c>
      <c r="DY24">
        <v>2</v>
      </c>
      <c r="DZ24">
        <v>1</v>
      </c>
      <c r="EA24">
        <v>1</v>
      </c>
      <c r="EB24">
        <v>1</v>
      </c>
      <c r="EC24">
        <v>4</v>
      </c>
      <c r="ED24" s="24">
        <v>3</v>
      </c>
      <c r="EE24">
        <v>4</v>
      </c>
      <c r="EF24">
        <v>2</v>
      </c>
      <c r="EG24">
        <v>3</v>
      </c>
      <c r="EH24">
        <v>1</v>
      </c>
      <c r="EI24">
        <v>4</v>
      </c>
      <c r="EJ24">
        <v>2</v>
      </c>
      <c r="EK24">
        <v>1</v>
      </c>
      <c r="EL24">
        <v>3</v>
      </c>
      <c r="EM24">
        <v>2</v>
      </c>
      <c r="EN24">
        <v>3</v>
      </c>
      <c r="EO24">
        <v>1</v>
      </c>
      <c r="EP24">
        <v>1</v>
      </c>
      <c r="EQ24">
        <v>2</v>
      </c>
      <c r="ER24">
        <v>1</v>
      </c>
      <c r="ES24">
        <v>2</v>
      </c>
      <c r="ET24">
        <v>3</v>
      </c>
      <c r="EU24">
        <v>3</v>
      </c>
      <c r="EV24">
        <v>4</v>
      </c>
      <c r="EW24">
        <v>2</v>
      </c>
      <c r="EX24">
        <v>3</v>
      </c>
      <c r="EY24">
        <v>1</v>
      </c>
      <c r="EZ24">
        <v>2</v>
      </c>
      <c r="FA24">
        <v>1</v>
      </c>
      <c r="FB24">
        <v>2</v>
      </c>
      <c r="FC24">
        <v>1</v>
      </c>
      <c r="FD24">
        <v>3</v>
      </c>
      <c r="FE24">
        <v>1</v>
      </c>
      <c r="FF24">
        <v>1</v>
      </c>
      <c r="FG24">
        <v>1</v>
      </c>
      <c r="FH24">
        <v>1</v>
      </c>
      <c r="FI24">
        <v>4</v>
      </c>
      <c r="FJ24">
        <v>2</v>
      </c>
      <c r="FK24">
        <v>1</v>
      </c>
      <c r="FL24">
        <v>1</v>
      </c>
      <c r="FM24">
        <v>2</v>
      </c>
      <c r="FN24">
        <v>4</v>
      </c>
      <c r="FO24">
        <v>2</v>
      </c>
      <c r="FP24">
        <v>2</v>
      </c>
      <c r="FQ24">
        <v>3</v>
      </c>
      <c r="FR24">
        <v>2</v>
      </c>
      <c r="FS24">
        <v>1</v>
      </c>
      <c r="FT24">
        <v>2</v>
      </c>
      <c r="FU24">
        <v>1</v>
      </c>
      <c r="FV24">
        <v>1</v>
      </c>
      <c r="FW24">
        <v>1</v>
      </c>
      <c r="FX24">
        <v>1</v>
      </c>
      <c r="FY24">
        <v>1</v>
      </c>
      <c r="FZ24" s="24">
        <v>4</v>
      </c>
      <c r="GA24">
        <v>1</v>
      </c>
      <c r="GB24">
        <v>2.5</v>
      </c>
      <c r="GC24">
        <v>2</v>
      </c>
      <c r="GD24">
        <v>3</v>
      </c>
      <c r="GE24">
        <v>2</v>
      </c>
      <c r="GF24">
        <v>3</v>
      </c>
      <c r="GG24">
        <v>2</v>
      </c>
      <c r="GH24">
        <v>2</v>
      </c>
      <c r="GI24">
        <v>1</v>
      </c>
      <c r="GJ24">
        <v>4</v>
      </c>
      <c r="GK24">
        <v>4</v>
      </c>
      <c r="GL24">
        <v>1</v>
      </c>
      <c r="GM24">
        <v>1</v>
      </c>
      <c r="GN24">
        <v>1</v>
      </c>
      <c r="GO24">
        <v>3</v>
      </c>
      <c r="GP24">
        <v>1</v>
      </c>
      <c r="GQ24">
        <v>2</v>
      </c>
      <c r="GR24">
        <v>3</v>
      </c>
      <c r="GS24">
        <v>3</v>
      </c>
      <c r="GT24" s="24">
        <v>2</v>
      </c>
      <c r="GU24">
        <v>1</v>
      </c>
      <c r="GV24">
        <v>3</v>
      </c>
      <c r="GW24">
        <v>3</v>
      </c>
      <c r="GX24">
        <v>3</v>
      </c>
      <c r="GY24">
        <v>2</v>
      </c>
      <c r="GZ24">
        <v>2.5</v>
      </c>
      <c r="HA24">
        <v>2</v>
      </c>
      <c r="HB24">
        <v>1</v>
      </c>
      <c r="HC24">
        <v>2</v>
      </c>
      <c r="HE24">
        <v>2</v>
      </c>
      <c r="HF24">
        <v>3</v>
      </c>
      <c r="HG24">
        <v>1</v>
      </c>
      <c r="HH24">
        <v>2</v>
      </c>
      <c r="HI24">
        <v>3</v>
      </c>
      <c r="HJ24">
        <v>4</v>
      </c>
      <c r="HK24">
        <v>3</v>
      </c>
      <c r="HL24">
        <v>2</v>
      </c>
      <c r="HM24">
        <v>3</v>
      </c>
      <c r="HN24">
        <v>1</v>
      </c>
      <c r="HO24">
        <v>1</v>
      </c>
      <c r="HP24">
        <v>4</v>
      </c>
      <c r="HQ24">
        <v>4</v>
      </c>
      <c r="HR24">
        <v>2</v>
      </c>
      <c r="HS24">
        <v>2</v>
      </c>
      <c r="HT24">
        <v>2</v>
      </c>
      <c r="HU24">
        <v>1</v>
      </c>
      <c r="HV24">
        <v>2</v>
      </c>
      <c r="HW24">
        <v>2</v>
      </c>
      <c r="HX24">
        <v>2</v>
      </c>
      <c r="HY24">
        <v>3</v>
      </c>
      <c r="HZ24">
        <v>1</v>
      </c>
      <c r="IA24">
        <v>4</v>
      </c>
      <c r="IB24">
        <v>4</v>
      </c>
      <c r="IC24">
        <v>1</v>
      </c>
      <c r="ID24">
        <v>1</v>
      </c>
    </row>
    <row r="25" spans="1:238" x14ac:dyDescent="0.25">
      <c r="A25" s="36" t="s">
        <v>63</v>
      </c>
      <c r="D25">
        <f>Bauingenieurwesen!AA11</f>
        <v>63</v>
      </c>
      <c r="G25">
        <f>Landschaftsarchitektur!Y11</f>
        <v>60</v>
      </c>
      <c r="J25">
        <f>Raumplanung!W11</f>
        <v>67</v>
      </c>
      <c r="M25">
        <f>Elektrotechnik!AE11</f>
        <v>94</v>
      </c>
      <c r="P25">
        <f>Maschinentechnik!AX11</f>
        <v>136</v>
      </c>
      <c r="S25">
        <f>EEU!V11</f>
        <v>71</v>
      </c>
      <c r="V25">
        <f>Informatik!AM11</f>
        <v>120</v>
      </c>
      <c r="X25">
        <f>Bauingenieurwesen!AB11+Landschaftsarchitektur!Z11+Raumplanung!X11+Elektrotechnik!AF11+Maschinentechnik!AY11+EEU!W11+Informatik!AN11</f>
        <v>203</v>
      </c>
      <c r="Y25" s="13">
        <f t="shared" si="1"/>
        <v>3.0098522167487687</v>
      </c>
      <c r="Z25" s="8">
        <f t="shared" si="2"/>
        <v>1</v>
      </c>
      <c r="AA25" s="8">
        <f t="shared" si="3"/>
        <v>2</v>
      </c>
      <c r="AB25" s="8">
        <f t="shared" si="4"/>
        <v>3</v>
      </c>
      <c r="AC25" s="8">
        <f t="shared" si="5"/>
        <v>4</v>
      </c>
      <c r="AD25" s="8">
        <f t="shared" si="6"/>
        <v>4</v>
      </c>
      <c r="AE25" s="8">
        <f t="shared" si="7"/>
        <v>1</v>
      </c>
      <c r="AF25" s="8">
        <f t="shared" ref="AF19:AF25" si="10">AB25-AA25</f>
        <v>1</v>
      </c>
      <c r="AG25" s="8">
        <v>0.95</v>
      </c>
      <c r="AH25" s="8">
        <v>0.05</v>
      </c>
      <c r="AJ25" s="24">
        <v>2</v>
      </c>
      <c r="AK25">
        <v>2</v>
      </c>
      <c r="AL25">
        <v>3</v>
      </c>
      <c r="AM25">
        <v>3</v>
      </c>
      <c r="AN25">
        <v>4</v>
      </c>
      <c r="AO25">
        <v>4</v>
      </c>
      <c r="AP25">
        <v>3</v>
      </c>
      <c r="AQ25">
        <v>2</v>
      </c>
      <c r="AR25">
        <v>1</v>
      </c>
      <c r="AS25">
        <v>1</v>
      </c>
      <c r="AT25">
        <v>2</v>
      </c>
      <c r="AU25">
        <v>3</v>
      </c>
      <c r="AV25">
        <v>4</v>
      </c>
      <c r="AW25">
        <v>1</v>
      </c>
      <c r="AX25">
        <v>1</v>
      </c>
      <c r="AY25">
        <v>1</v>
      </c>
      <c r="AZ25">
        <v>2</v>
      </c>
      <c r="BA25">
        <v>1</v>
      </c>
      <c r="BB25">
        <v>3</v>
      </c>
      <c r="BC25">
        <v>4</v>
      </c>
      <c r="BD25">
        <v>2</v>
      </c>
      <c r="BE25">
        <v>3</v>
      </c>
      <c r="BF25">
        <v>3</v>
      </c>
      <c r="BG25">
        <v>4</v>
      </c>
      <c r="BH25">
        <v>4</v>
      </c>
      <c r="BI25" s="24">
        <v>4</v>
      </c>
      <c r="BJ25">
        <v>4</v>
      </c>
      <c r="BK25">
        <v>3</v>
      </c>
      <c r="BL25">
        <v>2</v>
      </c>
      <c r="BM25">
        <v>3</v>
      </c>
      <c r="BN25">
        <v>4</v>
      </c>
      <c r="BO25">
        <v>2</v>
      </c>
      <c r="BP25">
        <v>2</v>
      </c>
      <c r="BQ25">
        <v>3</v>
      </c>
      <c r="BR25">
        <v>3</v>
      </c>
      <c r="BS25">
        <v>2</v>
      </c>
      <c r="BT25">
        <v>3</v>
      </c>
      <c r="BU25">
        <v>4</v>
      </c>
      <c r="BV25">
        <v>2</v>
      </c>
      <c r="BW25">
        <v>2</v>
      </c>
      <c r="BX25">
        <v>1</v>
      </c>
      <c r="BY25">
        <v>3</v>
      </c>
      <c r="BZ25">
        <v>2</v>
      </c>
      <c r="CA25">
        <v>3</v>
      </c>
      <c r="CB25">
        <v>1</v>
      </c>
      <c r="CC25">
        <v>2</v>
      </c>
      <c r="CD25">
        <v>2</v>
      </c>
      <c r="CE25">
        <v>3</v>
      </c>
      <c r="CF25" s="24">
        <v>2</v>
      </c>
      <c r="CG25">
        <v>3</v>
      </c>
      <c r="CH25">
        <v>3</v>
      </c>
      <c r="CI25">
        <v>4</v>
      </c>
      <c r="CJ25">
        <v>2</v>
      </c>
      <c r="CK25">
        <v>4</v>
      </c>
      <c r="CL25">
        <v>4</v>
      </c>
      <c r="CM25">
        <v>3</v>
      </c>
      <c r="CN25">
        <v>4</v>
      </c>
      <c r="CO25">
        <v>4</v>
      </c>
      <c r="CP25">
        <v>3</v>
      </c>
      <c r="CQ25">
        <v>4</v>
      </c>
      <c r="CR25">
        <v>2</v>
      </c>
      <c r="CS25">
        <v>3</v>
      </c>
      <c r="CT25">
        <v>4</v>
      </c>
      <c r="CU25">
        <v>4</v>
      </c>
      <c r="CV25">
        <v>3</v>
      </c>
      <c r="CW25">
        <v>4</v>
      </c>
      <c r="CX25">
        <v>1</v>
      </c>
      <c r="CY25">
        <v>3</v>
      </c>
      <c r="CZ25">
        <v>3</v>
      </c>
      <c r="DA25" s="24">
        <v>4</v>
      </c>
      <c r="DB25">
        <v>1</v>
      </c>
      <c r="DC25">
        <v>4</v>
      </c>
      <c r="DD25">
        <v>4</v>
      </c>
      <c r="DE25">
        <v>3</v>
      </c>
      <c r="DF25">
        <v>4</v>
      </c>
      <c r="DG25">
        <v>3</v>
      </c>
      <c r="DH25">
        <v>3</v>
      </c>
      <c r="DI25">
        <v>4</v>
      </c>
      <c r="DJ25">
        <v>4</v>
      </c>
      <c r="DK25">
        <v>4</v>
      </c>
      <c r="DL25">
        <v>4</v>
      </c>
      <c r="DM25">
        <v>2</v>
      </c>
      <c r="DN25">
        <v>4</v>
      </c>
      <c r="DO25">
        <v>3</v>
      </c>
      <c r="DP25">
        <v>4</v>
      </c>
      <c r="DQ25">
        <v>3</v>
      </c>
      <c r="DR25">
        <v>4</v>
      </c>
      <c r="DS25">
        <v>3</v>
      </c>
      <c r="DT25">
        <v>3</v>
      </c>
      <c r="DU25">
        <v>3</v>
      </c>
      <c r="DV25">
        <v>2</v>
      </c>
      <c r="DW25">
        <v>2</v>
      </c>
      <c r="DX25">
        <v>3</v>
      </c>
      <c r="DY25">
        <v>4</v>
      </c>
      <c r="DZ25">
        <v>4</v>
      </c>
      <c r="EA25">
        <v>1</v>
      </c>
      <c r="EB25">
        <v>3</v>
      </c>
      <c r="EC25">
        <v>4</v>
      </c>
      <c r="ED25" s="24">
        <v>4</v>
      </c>
      <c r="EE25">
        <v>4</v>
      </c>
      <c r="EF25">
        <v>1</v>
      </c>
      <c r="EG25">
        <v>3</v>
      </c>
      <c r="EH25">
        <v>3</v>
      </c>
      <c r="EI25">
        <v>3</v>
      </c>
      <c r="EJ25">
        <v>4</v>
      </c>
      <c r="EK25">
        <v>2</v>
      </c>
      <c r="EL25">
        <v>3</v>
      </c>
      <c r="EM25">
        <v>3</v>
      </c>
      <c r="EN25">
        <v>4</v>
      </c>
      <c r="EO25">
        <v>4</v>
      </c>
      <c r="EP25">
        <v>3</v>
      </c>
      <c r="EQ25">
        <v>4</v>
      </c>
      <c r="ER25">
        <v>1</v>
      </c>
      <c r="ES25">
        <v>1</v>
      </c>
      <c r="ET25">
        <v>3</v>
      </c>
      <c r="EU25">
        <v>3</v>
      </c>
      <c r="EV25">
        <v>4</v>
      </c>
      <c r="EW25">
        <v>3</v>
      </c>
      <c r="EX25">
        <v>4</v>
      </c>
      <c r="EY25">
        <v>4</v>
      </c>
      <c r="EZ25">
        <v>1</v>
      </c>
      <c r="FA25">
        <v>2</v>
      </c>
      <c r="FB25">
        <v>3</v>
      </c>
      <c r="FC25">
        <v>3</v>
      </c>
      <c r="FD25">
        <v>4</v>
      </c>
      <c r="FE25">
        <v>3</v>
      </c>
      <c r="FF25">
        <v>3</v>
      </c>
      <c r="FG25">
        <v>1</v>
      </c>
      <c r="FH25">
        <v>4</v>
      </c>
      <c r="FI25">
        <v>4</v>
      </c>
      <c r="FJ25">
        <v>2</v>
      </c>
      <c r="FK25">
        <v>4</v>
      </c>
      <c r="FL25">
        <v>1</v>
      </c>
      <c r="FM25">
        <v>4</v>
      </c>
      <c r="FN25">
        <v>3</v>
      </c>
      <c r="FO25">
        <v>3</v>
      </c>
      <c r="FP25">
        <v>4</v>
      </c>
      <c r="FQ25">
        <v>3</v>
      </c>
      <c r="FR25">
        <v>2</v>
      </c>
      <c r="FS25">
        <v>1</v>
      </c>
      <c r="FT25">
        <v>3</v>
      </c>
      <c r="FU25">
        <v>3</v>
      </c>
      <c r="FV25">
        <v>2</v>
      </c>
      <c r="FW25">
        <v>1</v>
      </c>
      <c r="FX25">
        <v>3</v>
      </c>
      <c r="FY25">
        <v>1</v>
      </c>
      <c r="FZ25" s="24">
        <v>4</v>
      </c>
      <c r="GA25">
        <v>3</v>
      </c>
      <c r="GB25">
        <v>3</v>
      </c>
      <c r="GC25">
        <v>3</v>
      </c>
      <c r="GD25">
        <v>4</v>
      </c>
      <c r="GE25">
        <v>4</v>
      </c>
      <c r="GF25">
        <v>3</v>
      </c>
      <c r="GG25">
        <v>3</v>
      </c>
      <c r="GH25">
        <v>3</v>
      </c>
      <c r="GI25">
        <v>3</v>
      </c>
      <c r="GJ25">
        <v>4</v>
      </c>
      <c r="GK25">
        <v>4</v>
      </c>
      <c r="GL25">
        <v>3</v>
      </c>
      <c r="GM25">
        <v>4</v>
      </c>
      <c r="GN25">
        <v>3</v>
      </c>
      <c r="GO25">
        <v>4</v>
      </c>
      <c r="GP25">
        <v>4</v>
      </c>
      <c r="GQ25">
        <v>4</v>
      </c>
      <c r="GR25">
        <v>4</v>
      </c>
      <c r="GS25">
        <v>4</v>
      </c>
      <c r="GT25" s="24">
        <v>4</v>
      </c>
      <c r="GU25">
        <v>3</v>
      </c>
      <c r="GV25">
        <v>3</v>
      </c>
      <c r="GW25">
        <v>4</v>
      </c>
      <c r="GX25">
        <v>2</v>
      </c>
      <c r="GY25">
        <v>4</v>
      </c>
      <c r="GZ25">
        <v>4</v>
      </c>
      <c r="HA25">
        <v>4</v>
      </c>
      <c r="HB25">
        <v>2</v>
      </c>
      <c r="HC25">
        <v>2</v>
      </c>
      <c r="HD25">
        <v>4</v>
      </c>
      <c r="HE25">
        <v>2</v>
      </c>
      <c r="HF25">
        <v>3</v>
      </c>
      <c r="HG25">
        <v>3</v>
      </c>
      <c r="HH25">
        <v>4</v>
      </c>
      <c r="HI25">
        <v>4</v>
      </c>
      <c r="HJ25">
        <v>1</v>
      </c>
      <c r="HK25">
        <v>2</v>
      </c>
      <c r="HL25">
        <v>3</v>
      </c>
      <c r="HM25">
        <v>4</v>
      </c>
      <c r="HN25">
        <v>2</v>
      </c>
      <c r="HO25">
        <v>4</v>
      </c>
      <c r="HP25">
        <v>4</v>
      </c>
      <c r="HQ25">
        <v>4</v>
      </c>
      <c r="HR25">
        <v>2</v>
      </c>
      <c r="HS25">
        <v>3</v>
      </c>
      <c r="HT25">
        <v>3</v>
      </c>
      <c r="HU25">
        <v>4</v>
      </c>
      <c r="HV25">
        <v>2</v>
      </c>
      <c r="HW25">
        <v>2</v>
      </c>
      <c r="HX25">
        <v>4</v>
      </c>
      <c r="HY25">
        <v>4</v>
      </c>
      <c r="HZ25">
        <v>4</v>
      </c>
      <c r="IA25">
        <v>4</v>
      </c>
      <c r="IB25">
        <v>4</v>
      </c>
      <c r="IC25">
        <v>4</v>
      </c>
      <c r="ID25">
        <v>4</v>
      </c>
    </row>
    <row r="26" spans="1:238" x14ac:dyDescent="0.25">
      <c r="A26" s="37"/>
    </row>
    <row r="27" spans="1:238" x14ac:dyDescent="0.25">
      <c r="A27" s="3"/>
    </row>
    <row r="28" spans="1:238" x14ac:dyDescent="0.25">
      <c r="A28" s="1"/>
    </row>
    <row r="29" spans="1:238" x14ac:dyDescent="0.25">
      <c r="A29" s="2"/>
    </row>
    <row r="30" spans="1:238" x14ac:dyDescent="0.25">
      <c r="A30" s="2"/>
    </row>
    <row r="31" spans="1:238" x14ac:dyDescent="0.25">
      <c r="A31" s="3"/>
    </row>
    <row r="32" spans="1:238" x14ac:dyDescent="0.25">
      <c r="A32" s="1"/>
    </row>
    <row r="33" spans="1:1" x14ac:dyDescent="0.25">
      <c r="A33" s="2"/>
    </row>
    <row r="34" spans="1:1" x14ac:dyDescent="0.25">
      <c r="A34" s="3"/>
    </row>
    <row r="35" spans="1:1" x14ac:dyDescent="0.25">
      <c r="A35" s="1"/>
    </row>
    <row r="36" spans="1:1" x14ac:dyDescent="0.25">
      <c r="A36" s="2"/>
    </row>
    <row r="37" spans="1:1" x14ac:dyDescent="0.25">
      <c r="A37" s="3"/>
    </row>
    <row r="38" spans="1:1" x14ac:dyDescent="0.25">
      <c r="A38" s="1"/>
    </row>
    <row r="39" spans="1:1" x14ac:dyDescent="0.25">
      <c r="A39" s="2"/>
    </row>
    <row r="40" spans="1:1" x14ac:dyDescent="0.25">
      <c r="A40" s="3"/>
    </row>
    <row r="59" spans="1:25" ht="27.75" x14ac:dyDescent="0.25">
      <c r="A59" s="19" t="s">
        <v>42</v>
      </c>
      <c r="D59" s="4" t="s">
        <v>48</v>
      </c>
      <c r="Y59" s="20"/>
    </row>
    <row r="60" spans="1:25" x14ac:dyDescent="0.25">
      <c r="A60" s="15"/>
      <c r="D60" s="21" t="s">
        <v>49</v>
      </c>
      <c r="Y60" s="20"/>
    </row>
    <row r="61" spans="1:25" x14ac:dyDescent="0.25">
      <c r="A61" s="15"/>
      <c r="D61" s="21" t="s">
        <v>50</v>
      </c>
      <c r="Y61" s="20"/>
    </row>
    <row r="62" spans="1:25" x14ac:dyDescent="0.25">
      <c r="A62" s="15"/>
      <c r="D62" s="4" t="str">
        <f>G11</f>
        <v>Landschaftsarchitektur</v>
      </c>
      <c r="Y62" s="20"/>
    </row>
    <row r="63" spans="1:25" x14ac:dyDescent="0.25">
      <c r="D63" t="str">
        <f>Landschaftsarchitektur!B13</f>
        <v>- Zur Frage, ob Video anstelle Poster: Ich denke, dies ist auch sehr abhängig vom Studiengang, weil bei L (R denke ich auch) ist die Gestaltung des Posters auch ein wichtiger Teil der Arbeit.</v>
      </c>
    </row>
    <row r="64" spans="1:25" x14ac:dyDescent="0.25">
      <c r="D64" t="str">
        <f>Landschaftsarchitektur!B14</f>
        <v>- Die Antworten beziehen sich auf die L-Arbeiten</v>
      </c>
    </row>
    <row r="65" spans="4:4" x14ac:dyDescent="0.25">
      <c r="D65" s="4" t="str">
        <f>J11</f>
        <v>Raumplanung</v>
      </c>
    </row>
    <row r="66" spans="4:4" x14ac:dyDescent="0.25">
      <c r="D66" t="str">
        <f>Raumplanung!B13</f>
        <v>- Video würde sich eignen, um durch die 3D-Darstellungen auf dem PC zu "fliegen"</v>
      </c>
    </row>
    <row r="67" spans="4:4" x14ac:dyDescent="0.25">
      <c r="D67" s="4" t="str">
        <f>'Alle Abteilungen'!P11</f>
        <v>Maschinentechnik</v>
      </c>
    </row>
    <row r="68" spans="4:4" x14ac:dyDescent="0.25">
      <c r="D68" t="str">
        <f>Maschinentechnik!B13</f>
        <v>- Wie erkläre ich technische Zusammenhänge in einem Video? Video eignet sich für meine Arbeit nicht, zudem ist dessen Erstellung ein zu grosser Aufwand.</v>
      </c>
    </row>
    <row r="69" spans="4:4" x14ac:dyDescent="0.25">
      <c r="D69" s="4" t="str">
        <f>S11</f>
        <v>Erneuerbare Energien und Umwelttechnik </v>
      </c>
    </row>
    <row r="70" spans="4:4" x14ac:dyDescent="0.25">
      <c r="D70" t="str">
        <f>EEU!B13</f>
        <v>- Video als Ergänzung zu einem Poster, nicht als Ersatz</v>
      </c>
    </row>
    <row r="71" spans="4:4" x14ac:dyDescent="0.25">
      <c r="D71" s="4" t="str">
        <f>V11</f>
        <v>Informatik</v>
      </c>
    </row>
    <row r="72" spans="4:4" x14ac:dyDescent="0.25">
      <c r="D72" t="str">
        <f>Informatik!B13</f>
        <v>- Der Vorteil der Poster ist, dass man sich rasch einen Überblick über die Arbeit verschaffen kann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workbookViewId="0">
      <selection activeCell="B3" sqref="B3:Z11"/>
    </sheetView>
  </sheetViews>
  <sheetFormatPr defaultColWidth="9.140625" defaultRowHeight="15" x14ac:dyDescent="0.25"/>
  <cols>
    <col min="1" max="1" width="41.140625" bestFit="1" customWidth="1"/>
    <col min="2" max="21" width="3.140625" customWidth="1"/>
    <col min="22" max="26" width="3" customWidth="1"/>
    <col min="27" max="27" width="5.42578125" bestFit="1" customWidth="1"/>
    <col min="28" max="28" width="11" bestFit="1" customWidth="1"/>
    <col min="29" max="29" width="16.85546875" customWidth="1"/>
    <col min="30" max="38" width="7.85546875" customWidth="1"/>
  </cols>
  <sheetData>
    <row r="1" spans="1:39" x14ac:dyDescent="0.25">
      <c r="A1" s="4" t="s">
        <v>34</v>
      </c>
      <c r="B1" s="6" t="s">
        <v>14</v>
      </c>
      <c r="C1" s="6"/>
      <c r="D1" s="6"/>
      <c r="E1" s="6"/>
      <c r="F1" s="6"/>
      <c r="G1" s="6"/>
      <c r="H1" s="9">
        <f>'Alle Abteilungen'!E15</f>
        <v>25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39" x14ac:dyDescent="0.25">
      <c r="A2" s="4"/>
      <c r="B2" s="6" t="s">
        <v>19</v>
      </c>
      <c r="C2" s="6"/>
      <c r="D2" s="6"/>
    </row>
    <row r="3" spans="1:39" x14ac:dyDescent="0.25">
      <c r="A3" s="4" t="s">
        <v>18</v>
      </c>
      <c r="B3" s="10" t="s">
        <v>21</v>
      </c>
      <c r="C3" s="10" t="s">
        <v>21</v>
      </c>
      <c r="D3" s="10" t="s">
        <v>21</v>
      </c>
      <c r="E3" s="10" t="s">
        <v>21</v>
      </c>
      <c r="F3" s="10" t="s">
        <v>22</v>
      </c>
      <c r="G3" s="10" t="s">
        <v>22</v>
      </c>
      <c r="H3" s="10" t="s">
        <v>22</v>
      </c>
      <c r="I3" s="10" t="s">
        <v>22</v>
      </c>
      <c r="J3" s="10" t="s">
        <v>22</v>
      </c>
      <c r="K3" s="10" t="s">
        <v>22</v>
      </c>
      <c r="L3" s="10" t="s">
        <v>22</v>
      </c>
      <c r="M3" s="10" t="s">
        <v>22</v>
      </c>
      <c r="N3" s="10" t="s">
        <v>22</v>
      </c>
      <c r="O3" s="10" t="s">
        <v>22</v>
      </c>
      <c r="P3" s="10" t="s">
        <v>22</v>
      </c>
      <c r="Q3" s="10" t="s">
        <v>22</v>
      </c>
      <c r="R3" s="10" t="s">
        <v>22</v>
      </c>
      <c r="S3" s="10" t="s">
        <v>22</v>
      </c>
      <c r="T3" s="10" t="s">
        <v>22</v>
      </c>
      <c r="U3" s="10" t="s">
        <v>22</v>
      </c>
      <c r="V3" s="10" t="s">
        <v>22</v>
      </c>
      <c r="W3" s="10" t="s">
        <v>22</v>
      </c>
      <c r="X3" s="10" t="s">
        <v>22</v>
      </c>
      <c r="Y3" s="10" t="s">
        <v>22</v>
      </c>
      <c r="Z3" s="10" t="s">
        <v>22</v>
      </c>
      <c r="AA3" s="5" t="s">
        <v>5</v>
      </c>
      <c r="AB3" s="5" t="s">
        <v>16</v>
      </c>
      <c r="AC3" s="4" t="s">
        <v>11</v>
      </c>
      <c r="AD3" s="32">
        <v>0</v>
      </c>
      <c r="AE3" s="30">
        <v>0.25</v>
      </c>
      <c r="AF3" s="31" t="s">
        <v>51</v>
      </c>
      <c r="AG3" s="30">
        <v>0.75</v>
      </c>
      <c r="AH3" s="30">
        <v>1</v>
      </c>
      <c r="AI3" s="29" t="s">
        <v>55</v>
      </c>
      <c r="AJ3" s="29" t="s">
        <v>54</v>
      </c>
      <c r="AK3" s="29" t="s">
        <v>52</v>
      </c>
      <c r="AL3" s="29" t="s">
        <v>53</v>
      </c>
    </row>
    <row r="4" spans="1:39" x14ac:dyDescent="0.25">
      <c r="A4" s="1" t="str">
        <f>'Alle Abteilungen'!$A$18</f>
        <v>Hat Interesse an den Postern</v>
      </c>
      <c r="B4">
        <v>3</v>
      </c>
      <c r="C4">
        <v>4</v>
      </c>
      <c r="D4">
        <v>3</v>
      </c>
      <c r="E4">
        <v>3</v>
      </c>
      <c r="F4">
        <v>2</v>
      </c>
      <c r="G4">
        <v>3</v>
      </c>
      <c r="H4">
        <v>3</v>
      </c>
      <c r="I4">
        <v>3</v>
      </c>
      <c r="J4">
        <v>4</v>
      </c>
      <c r="K4">
        <v>3</v>
      </c>
      <c r="L4">
        <v>3</v>
      </c>
      <c r="M4">
        <v>1</v>
      </c>
      <c r="N4">
        <v>4</v>
      </c>
      <c r="O4">
        <v>2</v>
      </c>
      <c r="P4">
        <v>3</v>
      </c>
      <c r="Q4">
        <v>2</v>
      </c>
      <c r="R4">
        <v>2</v>
      </c>
      <c r="S4">
        <v>2</v>
      </c>
      <c r="T4">
        <v>4</v>
      </c>
      <c r="U4">
        <v>3</v>
      </c>
      <c r="V4">
        <v>2</v>
      </c>
      <c r="W4">
        <v>3</v>
      </c>
      <c r="X4">
        <v>2</v>
      </c>
      <c r="Y4">
        <v>3</v>
      </c>
      <c r="Z4">
        <v>2</v>
      </c>
      <c r="AA4">
        <f>SUM(B4:Z4)</f>
        <v>69</v>
      </c>
      <c r="AB4">
        <f>AB15+AB26</f>
        <v>25</v>
      </c>
      <c r="AC4" s="11">
        <f>AA4/AB4</f>
        <v>2.76</v>
      </c>
      <c r="AD4" s="8">
        <f>QUARTILE(B4:Z4,0 )</f>
        <v>1</v>
      </c>
      <c r="AE4" s="8">
        <f>QUARTILE(B4:Z4,1)</f>
        <v>2</v>
      </c>
      <c r="AF4" s="8">
        <f>QUARTILE(B4:Z4,2)</f>
        <v>3</v>
      </c>
      <c r="AG4" s="8">
        <f>QUARTILE(B4:Z4,3)</f>
        <v>3</v>
      </c>
      <c r="AH4" s="8">
        <f>QUARTILE(B4:Z4,4)</f>
        <v>4</v>
      </c>
      <c r="AI4" s="8">
        <f>AE4-AD4</f>
        <v>1</v>
      </c>
      <c r="AJ4" s="8">
        <v>0.97499999999999998</v>
      </c>
      <c r="AK4" s="8">
        <v>0.05</v>
      </c>
      <c r="AL4" s="8">
        <v>0.97499999999999998</v>
      </c>
    </row>
    <row r="5" spans="1:39" x14ac:dyDescent="0.25">
      <c r="A5" s="1" t="str">
        <f>'Alle Abteilungen'!$A$19</f>
        <v>Hat sich in Bachelorbroschüre informiert</v>
      </c>
      <c r="B5">
        <v>4</v>
      </c>
      <c r="C5">
        <v>4</v>
      </c>
      <c r="D5">
        <v>4</v>
      </c>
      <c r="E5">
        <v>3</v>
      </c>
      <c r="F5">
        <v>3</v>
      </c>
      <c r="G5">
        <v>2</v>
      </c>
      <c r="H5">
        <v>3</v>
      </c>
      <c r="I5">
        <v>2</v>
      </c>
      <c r="J5">
        <v>2</v>
      </c>
      <c r="K5">
        <v>1</v>
      </c>
      <c r="L5">
        <v>3</v>
      </c>
      <c r="M5">
        <v>3</v>
      </c>
      <c r="N5">
        <v>1</v>
      </c>
      <c r="O5">
        <v>3</v>
      </c>
      <c r="P5">
        <v>3</v>
      </c>
      <c r="Q5">
        <v>2</v>
      </c>
      <c r="R5">
        <v>2</v>
      </c>
      <c r="S5">
        <v>1</v>
      </c>
      <c r="T5">
        <v>3</v>
      </c>
      <c r="U5">
        <v>4</v>
      </c>
      <c r="V5">
        <v>1</v>
      </c>
      <c r="W5">
        <v>2</v>
      </c>
      <c r="X5">
        <v>2</v>
      </c>
      <c r="Y5">
        <v>3</v>
      </c>
      <c r="Z5">
        <v>2</v>
      </c>
      <c r="AA5">
        <f t="shared" ref="AA5:AA11" si="0">SUM(B5:Z5)</f>
        <v>63</v>
      </c>
      <c r="AB5">
        <f>AB16+AB27</f>
        <v>25</v>
      </c>
      <c r="AC5" s="12">
        <f t="shared" ref="AC5:AC11" si="1">AA5/AB5</f>
        <v>2.52</v>
      </c>
      <c r="AD5" s="8">
        <f>QUARTILE(B5:Z5,0 )</f>
        <v>1</v>
      </c>
      <c r="AE5" s="8">
        <f t="shared" ref="AE5:AE11" si="2">QUARTILE(B5:Z5,1)</f>
        <v>2</v>
      </c>
      <c r="AF5" s="8">
        <f t="shared" ref="AF5:AF11" si="3">QUARTILE(B5:Z5,2)</f>
        <v>3</v>
      </c>
      <c r="AG5" s="8">
        <f t="shared" ref="AG5:AG11" si="4">QUARTILE(B5:Z5,3)</f>
        <v>3</v>
      </c>
      <c r="AH5" s="8">
        <f t="shared" ref="AH5:AH11" si="5">QUARTILE(B5:Z5,4)</f>
        <v>4</v>
      </c>
      <c r="AI5" s="8">
        <f t="shared" ref="AI5:AI11" si="6">AE5-AD5</f>
        <v>1</v>
      </c>
      <c r="AJ5" s="8">
        <v>0.97499999999999998</v>
      </c>
      <c r="AK5" s="8">
        <v>0.05</v>
      </c>
      <c r="AL5" s="8">
        <v>0.97499999999999998</v>
      </c>
    </row>
    <row r="6" spans="1:39" x14ac:dyDescent="0.25">
      <c r="A6" s="1" t="str">
        <f>'Alle Abteilungen'!$A$20</f>
        <v>Empfindet Präsentation als wertvoll</v>
      </c>
      <c r="B6">
        <v>3</v>
      </c>
      <c r="C6">
        <v>3</v>
      </c>
      <c r="D6">
        <v>3</v>
      </c>
      <c r="E6">
        <v>4</v>
      </c>
      <c r="F6">
        <v>3</v>
      </c>
      <c r="G6">
        <v>2</v>
      </c>
      <c r="H6">
        <v>3</v>
      </c>
      <c r="I6">
        <v>2</v>
      </c>
      <c r="J6">
        <v>3</v>
      </c>
      <c r="K6">
        <v>3</v>
      </c>
      <c r="L6">
        <v>2</v>
      </c>
      <c r="M6">
        <v>2</v>
      </c>
      <c r="N6">
        <v>3</v>
      </c>
      <c r="O6">
        <v>2</v>
      </c>
      <c r="P6">
        <v>3</v>
      </c>
      <c r="Q6">
        <v>1</v>
      </c>
      <c r="R6">
        <v>3</v>
      </c>
      <c r="S6">
        <v>4</v>
      </c>
      <c r="T6">
        <v>4</v>
      </c>
      <c r="U6">
        <v>4</v>
      </c>
      <c r="V6">
        <v>2</v>
      </c>
      <c r="W6">
        <v>2</v>
      </c>
      <c r="X6">
        <v>1</v>
      </c>
      <c r="Y6">
        <v>2</v>
      </c>
      <c r="Z6">
        <v>1</v>
      </c>
      <c r="AA6">
        <f t="shared" si="0"/>
        <v>65</v>
      </c>
      <c r="AB6">
        <f t="shared" ref="AB6:AB11" si="7">AB17+AB28</f>
        <v>25</v>
      </c>
      <c r="AC6" s="12">
        <f t="shared" si="1"/>
        <v>2.6</v>
      </c>
      <c r="AD6" s="8">
        <f t="shared" ref="AD6:AD11" si="8">QUARTILE(B6:Z6,0 )</f>
        <v>1</v>
      </c>
      <c r="AE6" s="8">
        <f t="shared" si="2"/>
        <v>2</v>
      </c>
      <c r="AF6" s="8">
        <f t="shared" si="3"/>
        <v>3</v>
      </c>
      <c r="AG6" s="8">
        <f t="shared" si="4"/>
        <v>3</v>
      </c>
      <c r="AH6" s="8">
        <f t="shared" si="5"/>
        <v>4</v>
      </c>
      <c r="AI6" s="8">
        <f t="shared" si="6"/>
        <v>1</v>
      </c>
      <c r="AJ6" s="8">
        <v>0.97499999999999998</v>
      </c>
      <c r="AK6" s="8">
        <v>0.05</v>
      </c>
      <c r="AL6" s="8">
        <v>0.97499999999999998</v>
      </c>
    </row>
    <row r="7" spans="1:39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2</v>
      </c>
      <c r="E7">
        <v>2</v>
      </c>
      <c r="F7">
        <v>3</v>
      </c>
      <c r="G7">
        <v>1</v>
      </c>
      <c r="H7">
        <v>2</v>
      </c>
      <c r="I7">
        <v>3</v>
      </c>
      <c r="J7">
        <v>1</v>
      </c>
      <c r="K7">
        <v>2</v>
      </c>
      <c r="L7">
        <v>2</v>
      </c>
      <c r="M7">
        <v>3</v>
      </c>
      <c r="N7">
        <v>2</v>
      </c>
      <c r="O7">
        <v>3</v>
      </c>
      <c r="P7">
        <v>4</v>
      </c>
      <c r="Q7">
        <v>3</v>
      </c>
      <c r="R7">
        <v>3</v>
      </c>
      <c r="S7">
        <v>2</v>
      </c>
      <c r="T7">
        <v>3</v>
      </c>
      <c r="U7">
        <v>1</v>
      </c>
      <c r="V7">
        <v>2</v>
      </c>
      <c r="W7">
        <v>2</v>
      </c>
      <c r="X7">
        <v>4</v>
      </c>
      <c r="Y7">
        <v>1</v>
      </c>
      <c r="Z7">
        <v>2</v>
      </c>
      <c r="AA7">
        <f t="shared" si="0"/>
        <v>57</v>
      </c>
      <c r="AB7">
        <f t="shared" si="7"/>
        <v>25</v>
      </c>
      <c r="AC7" s="12">
        <f t="shared" si="1"/>
        <v>2.2799999999999998</v>
      </c>
      <c r="AD7" s="8">
        <f t="shared" si="8"/>
        <v>1</v>
      </c>
      <c r="AE7" s="8">
        <f t="shared" si="2"/>
        <v>2</v>
      </c>
      <c r="AF7" s="8">
        <f t="shared" si="3"/>
        <v>2</v>
      </c>
      <c r="AG7" s="8">
        <f t="shared" si="4"/>
        <v>3</v>
      </c>
      <c r="AH7" s="8">
        <f t="shared" si="5"/>
        <v>4</v>
      </c>
      <c r="AI7" s="8">
        <v>0.97499999999999998</v>
      </c>
      <c r="AJ7" s="8">
        <v>0.05</v>
      </c>
      <c r="AK7" s="8">
        <v>0.97499999999999998</v>
      </c>
      <c r="AL7" s="8">
        <f t="shared" ref="AL7:AL9" si="9">AH7-AG7</f>
        <v>1</v>
      </c>
    </row>
    <row r="8" spans="1:39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2</v>
      </c>
      <c r="E8">
        <v>3</v>
      </c>
      <c r="F8">
        <v>3</v>
      </c>
      <c r="G8">
        <v>2</v>
      </c>
      <c r="H8">
        <v>4</v>
      </c>
      <c r="I8">
        <v>3</v>
      </c>
      <c r="J8">
        <v>3</v>
      </c>
      <c r="K8">
        <v>2</v>
      </c>
      <c r="L8">
        <v>3</v>
      </c>
      <c r="M8">
        <v>2</v>
      </c>
      <c r="N8">
        <v>4</v>
      </c>
      <c r="O8">
        <v>2</v>
      </c>
      <c r="P8">
        <v>3</v>
      </c>
      <c r="Q8">
        <v>1</v>
      </c>
      <c r="R8">
        <v>3</v>
      </c>
      <c r="S8">
        <v>1</v>
      </c>
      <c r="T8">
        <v>3</v>
      </c>
      <c r="U8">
        <v>3</v>
      </c>
      <c r="V8">
        <v>3</v>
      </c>
      <c r="W8">
        <v>3</v>
      </c>
      <c r="X8">
        <v>1</v>
      </c>
      <c r="Y8">
        <v>4</v>
      </c>
      <c r="Z8">
        <v>3</v>
      </c>
      <c r="AA8">
        <f t="shared" si="0"/>
        <v>67</v>
      </c>
      <c r="AB8">
        <f t="shared" si="7"/>
        <v>25</v>
      </c>
      <c r="AC8" s="12">
        <f t="shared" si="1"/>
        <v>2.68</v>
      </c>
      <c r="AD8" s="8">
        <f t="shared" si="8"/>
        <v>1</v>
      </c>
      <c r="AE8" s="8">
        <f t="shared" si="2"/>
        <v>2</v>
      </c>
      <c r="AF8" s="8">
        <f t="shared" si="3"/>
        <v>3</v>
      </c>
      <c r="AG8" s="8">
        <f t="shared" si="4"/>
        <v>3</v>
      </c>
      <c r="AH8" s="8">
        <f t="shared" si="5"/>
        <v>4</v>
      </c>
      <c r="AI8" s="8">
        <f t="shared" si="6"/>
        <v>1</v>
      </c>
      <c r="AJ8" s="8">
        <v>0.97499999999999998</v>
      </c>
      <c r="AK8" s="8">
        <v>0.05</v>
      </c>
      <c r="AL8" s="8">
        <v>0.97499999999999998</v>
      </c>
    </row>
    <row r="9" spans="1:39" x14ac:dyDescent="0.25">
      <c r="A9" s="1" t="str">
        <f>'Alle Abteilungen'!$A$23</f>
        <v>Würde gerne Video sehen</v>
      </c>
      <c r="B9">
        <v>2</v>
      </c>
      <c r="C9">
        <v>2</v>
      </c>
      <c r="D9">
        <v>2</v>
      </c>
      <c r="E9">
        <v>2</v>
      </c>
      <c r="F9">
        <v>3</v>
      </c>
      <c r="G9">
        <v>2</v>
      </c>
      <c r="H9">
        <v>2</v>
      </c>
      <c r="I9">
        <v>2</v>
      </c>
      <c r="J9">
        <v>2</v>
      </c>
      <c r="K9">
        <v>1</v>
      </c>
      <c r="L9">
        <v>2</v>
      </c>
      <c r="M9">
        <v>3</v>
      </c>
      <c r="N9">
        <v>3</v>
      </c>
      <c r="O9">
        <v>2</v>
      </c>
      <c r="P9">
        <v>1</v>
      </c>
      <c r="Q9">
        <v>2</v>
      </c>
      <c r="R9">
        <v>4</v>
      </c>
      <c r="S9">
        <v>1</v>
      </c>
      <c r="T9">
        <v>4</v>
      </c>
      <c r="U9">
        <v>3</v>
      </c>
      <c r="V9">
        <v>2</v>
      </c>
      <c r="W9">
        <v>3</v>
      </c>
      <c r="X9">
        <v>2</v>
      </c>
      <c r="Y9">
        <v>3</v>
      </c>
      <c r="Z9">
        <v>1</v>
      </c>
      <c r="AA9">
        <f t="shared" si="0"/>
        <v>56</v>
      </c>
      <c r="AB9">
        <f t="shared" si="7"/>
        <v>25</v>
      </c>
      <c r="AC9" s="12">
        <f t="shared" si="1"/>
        <v>2.2400000000000002</v>
      </c>
      <c r="AD9" s="8">
        <f t="shared" si="8"/>
        <v>1</v>
      </c>
      <c r="AE9" s="8">
        <f t="shared" si="2"/>
        <v>2</v>
      </c>
      <c r="AF9" s="8">
        <f t="shared" si="3"/>
        <v>2</v>
      </c>
      <c r="AG9" s="8">
        <f t="shared" si="4"/>
        <v>3</v>
      </c>
      <c r="AH9" s="8">
        <f t="shared" si="5"/>
        <v>4</v>
      </c>
      <c r="AI9" s="8">
        <v>0.97499999999999998</v>
      </c>
      <c r="AJ9" s="8">
        <v>0.05</v>
      </c>
      <c r="AK9" s="8">
        <v>0.97499999999999998</v>
      </c>
      <c r="AL9" s="8">
        <f t="shared" si="9"/>
        <v>1</v>
      </c>
    </row>
    <row r="10" spans="1:39" x14ac:dyDescent="0.25">
      <c r="A10" s="1" t="str">
        <f>'Alle Abteilungen'!$A$24</f>
        <v>Würde gerne Video produzieren</v>
      </c>
      <c r="B10">
        <v>1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3</v>
      </c>
      <c r="U10">
        <v>1</v>
      </c>
      <c r="V10">
        <v>1</v>
      </c>
      <c r="W10">
        <v>3</v>
      </c>
      <c r="X10">
        <v>1</v>
      </c>
      <c r="Y10">
        <v>2</v>
      </c>
      <c r="Z10">
        <v>1</v>
      </c>
      <c r="AA10">
        <f t="shared" si="0"/>
        <v>31</v>
      </c>
      <c r="AB10">
        <f t="shared" si="7"/>
        <v>24</v>
      </c>
      <c r="AC10" s="12">
        <f t="shared" si="1"/>
        <v>1.2916666666666667</v>
      </c>
      <c r="AD10" s="8">
        <f t="shared" si="8"/>
        <v>1</v>
      </c>
      <c r="AE10" s="8">
        <f t="shared" si="2"/>
        <v>1</v>
      </c>
      <c r="AF10" s="8">
        <f t="shared" si="3"/>
        <v>1</v>
      </c>
      <c r="AG10" s="8">
        <f t="shared" si="4"/>
        <v>1</v>
      </c>
      <c r="AH10" s="8">
        <f t="shared" si="5"/>
        <v>3</v>
      </c>
      <c r="AI10" s="8">
        <v>0.05</v>
      </c>
      <c r="AJ10" s="8">
        <v>0.05</v>
      </c>
      <c r="AK10" s="8">
        <v>0.05</v>
      </c>
      <c r="AL10" s="8">
        <v>1.85</v>
      </c>
    </row>
    <row r="11" spans="1:39" x14ac:dyDescent="0.25">
      <c r="A11" s="1" t="str">
        <f>'Alle Abteilungen'!$A$25</f>
        <v>Akzeptiert Veröffentlichung des Videos</v>
      </c>
      <c r="B11">
        <v>2</v>
      </c>
      <c r="C11">
        <v>2</v>
      </c>
      <c r="D11">
        <v>3</v>
      </c>
      <c r="E11">
        <v>3</v>
      </c>
      <c r="F11">
        <v>4</v>
      </c>
      <c r="G11">
        <v>4</v>
      </c>
      <c r="H11">
        <v>3</v>
      </c>
      <c r="I11">
        <v>2</v>
      </c>
      <c r="J11">
        <v>1</v>
      </c>
      <c r="K11">
        <v>1</v>
      </c>
      <c r="L11">
        <v>2</v>
      </c>
      <c r="M11">
        <v>3</v>
      </c>
      <c r="N11">
        <v>4</v>
      </c>
      <c r="O11">
        <v>1</v>
      </c>
      <c r="P11">
        <v>1</v>
      </c>
      <c r="Q11">
        <v>1</v>
      </c>
      <c r="R11">
        <v>2</v>
      </c>
      <c r="S11">
        <v>1</v>
      </c>
      <c r="T11">
        <v>3</v>
      </c>
      <c r="U11">
        <v>4</v>
      </c>
      <c r="V11">
        <v>2</v>
      </c>
      <c r="W11">
        <v>3</v>
      </c>
      <c r="X11">
        <v>3</v>
      </c>
      <c r="Y11">
        <v>4</v>
      </c>
      <c r="Z11">
        <v>4</v>
      </c>
      <c r="AA11">
        <f t="shared" si="0"/>
        <v>63</v>
      </c>
      <c r="AB11">
        <f t="shared" si="7"/>
        <v>25</v>
      </c>
      <c r="AC11" s="13">
        <f t="shared" si="1"/>
        <v>2.52</v>
      </c>
      <c r="AD11" s="8">
        <f t="shared" si="8"/>
        <v>1</v>
      </c>
      <c r="AE11" s="8">
        <f t="shared" si="2"/>
        <v>2</v>
      </c>
      <c r="AF11" s="8">
        <f t="shared" si="3"/>
        <v>3</v>
      </c>
      <c r="AG11" s="8">
        <f t="shared" si="4"/>
        <v>3</v>
      </c>
      <c r="AH11" s="8">
        <f t="shared" si="5"/>
        <v>4</v>
      </c>
      <c r="AI11" s="8">
        <f t="shared" si="6"/>
        <v>1</v>
      </c>
      <c r="AJ11" s="8">
        <v>0.97499999999999998</v>
      </c>
      <c r="AK11" s="8">
        <v>0.05</v>
      </c>
      <c r="AL11" s="8">
        <v>0.97499999999999998</v>
      </c>
    </row>
    <row r="12" spans="1:39" x14ac:dyDescent="0.25">
      <c r="A12" s="1"/>
      <c r="AC12" s="20"/>
      <c r="AD12" s="20"/>
      <c r="AE12" s="20"/>
      <c r="AF12" s="20"/>
    </row>
    <row r="13" spans="1:3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39" x14ac:dyDescent="0.25">
      <c r="A14" s="4" t="str">
        <f>'Alle Abteilungen'!D12</f>
        <v>4. Semester</v>
      </c>
      <c r="B14" s="9">
        <f>'Alle Abteilungen'!E12</f>
        <v>4</v>
      </c>
      <c r="C14" s="6" t="s">
        <v>10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AA14" s="5" t="s">
        <v>5</v>
      </c>
      <c r="AB14" s="5" t="s">
        <v>16</v>
      </c>
      <c r="AC14" s="4" t="s">
        <v>11</v>
      </c>
      <c r="AD14" s="4"/>
      <c r="AE14" s="4"/>
    </row>
    <row r="15" spans="1:39" x14ac:dyDescent="0.25">
      <c r="A15" s="1" t="str">
        <f>'Alle Abteilungen'!$A$18</f>
        <v>Hat Interesse an den Postern</v>
      </c>
      <c r="B15">
        <v>3</v>
      </c>
      <c r="C15">
        <v>2</v>
      </c>
      <c r="D15">
        <v>3</v>
      </c>
      <c r="E15">
        <v>2</v>
      </c>
      <c r="AA15">
        <f t="shared" ref="AA15:AA22" si="10">SUM(B15:V15)</f>
        <v>10</v>
      </c>
      <c r="AB15">
        <f t="shared" ref="AB15:AB22" si="11">$B$14-SUMIF(B15:V15,0,$B$23:$V$23)</f>
        <v>4</v>
      </c>
      <c r="AC15" s="8">
        <f>AA15/AB15</f>
        <v>2.5</v>
      </c>
      <c r="AD15" s="8"/>
      <c r="AE15" s="8"/>
      <c r="AG15" s="8"/>
      <c r="AH15" s="8"/>
      <c r="AI15" s="8"/>
      <c r="AJ15" s="8"/>
      <c r="AK15" s="8"/>
      <c r="AL15" s="8"/>
      <c r="AM15" s="8"/>
    </row>
    <row r="16" spans="1:39" x14ac:dyDescent="0.25">
      <c r="A16" s="1" t="str">
        <f>'Alle Abteilungen'!$A$19</f>
        <v>Hat sich in Bachelorbroschüre informiert</v>
      </c>
      <c r="B16">
        <v>2</v>
      </c>
      <c r="C16">
        <v>2</v>
      </c>
      <c r="D16">
        <v>3</v>
      </c>
      <c r="E16">
        <v>2</v>
      </c>
      <c r="AA16">
        <f t="shared" si="10"/>
        <v>9</v>
      </c>
      <c r="AB16">
        <f t="shared" si="11"/>
        <v>4</v>
      </c>
      <c r="AC16" s="8">
        <f t="shared" ref="AC16:AC22" si="12">AA16/AB16</f>
        <v>2.25</v>
      </c>
      <c r="AD16" s="8"/>
      <c r="AE16" s="8"/>
      <c r="AG16" s="8"/>
    </row>
    <row r="17" spans="1:33" x14ac:dyDescent="0.25">
      <c r="A17" s="1" t="str">
        <f>'Alle Abteilungen'!$A$20</f>
        <v>Empfindet Präsentation als wertvoll</v>
      </c>
      <c r="B17">
        <v>2</v>
      </c>
      <c r="C17">
        <v>1</v>
      </c>
      <c r="D17">
        <v>2</v>
      </c>
      <c r="E17">
        <v>1</v>
      </c>
      <c r="AA17">
        <f t="shared" si="10"/>
        <v>6</v>
      </c>
      <c r="AB17">
        <f t="shared" si="11"/>
        <v>4</v>
      </c>
      <c r="AC17" s="8">
        <f t="shared" si="12"/>
        <v>1.5</v>
      </c>
      <c r="AD17" s="8"/>
      <c r="AE17" s="8"/>
      <c r="AG17" s="8"/>
    </row>
    <row r="18" spans="1:33" x14ac:dyDescent="0.25">
      <c r="A18" s="1" t="str">
        <f>'Alle Abteilungen'!$A$21</f>
        <v>Findet Lesen der Poster zu zeitaufwändig</v>
      </c>
      <c r="B18">
        <v>2</v>
      </c>
      <c r="C18">
        <v>4</v>
      </c>
      <c r="D18">
        <v>1</v>
      </c>
      <c r="E18">
        <v>2</v>
      </c>
      <c r="AA18">
        <f t="shared" si="10"/>
        <v>9</v>
      </c>
      <c r="AB18">
        <f t="shared" si="11"/>
        <v>4</v>
      </c>
      <c r="AC18" s="8">
        <f t="shared" si="12"/>
        <v>2.25</v>
      </c>
      <c r="AD18" s="8"/>
      <c r="AE18" s="8"/>
      <c r="AG18" s="8"/>
    </row>
    <row r="19" spans="1:33" x14ac:dyDescent="0.25">
      <c r="A19" s="1" t="str">
        <f>'Alle Abteilungen'!$A$22</f>
        <v>Bewertet Poster/Broschüre als qualitativ gut</v>
      </c>
      <c r="B19">
        <v>3</v>
      </c>
      <c r="C19">
        <v>1</v>
      </c>
      <c r="D19">
        <v>4</v>
      </c>
      <c r="E19">
        <v>3</v>
      </c>
      <c r="AA19">
        <f t="shared" si="10"/>
        <v>11</v>
      </c>
      <c r="AB19">
        <f t="shared" si="11"/>
        <v>4</v>
      </c>
      <c r="AC19" s="8">
        <f t="shared" si="12"/>
        <v>2.75</v>
      </c>
      <c r="AD19" s="8"/>
      <c r="AE19" s="8"/>
      <c r="AF19" s="29"/>
      <c r="AG19" s="8"/>
    </row>
    <row r="20" spans="1:33" x14ac:dyDescent="0.25">
      <c r="A20" s="1" t="str">
        <f>'Alle Abteilungen'!$A$23</f>
        <v>Würde gerne Video sehen</v>
      </c>
      <c r="B20">
        <v>3</v>
      </c>
      <c r="C20">
        <v>2</v>
      </c>
      <c r="D20">
        <v>3</v>
      </c>
      <c r="E20">
        <v>1</v>
      </c>
      <c r="AA20">
        <f t="shared" si="10"/>
        <v>9</v>
      </c>
      <c r="AB20">
        <f t="shared" si="11"/>
        <v>4</v>
      </c>
      <c r="AC20" s="8">
        <f t="shared" si="12"/>
        <v>2.25</v>
      </c>
      <c r="AD20" s="8"/>
      <c r="AE20" s="8"/>
      <c r="AF20" s="8"/>
      <c r="AG20" s="8"/>
    </row>
    <row r="21" spans="1:33" x14ac:dyDescent="0.25">
      <c r="A21" s="1" t="str">
        <f>'Alle Abteilungen'!$A$24</f>
        <v>Würde gerne Video produzieren</v>
      </c>
      <c r="B21">
        <v>3</v>
      </c>
      <c r="C21">
        <v>1</v>
      </c>
      <c r="D21">
        <v>2</v>
      </c>
      <c r="E21">
        <v>1</v>
      </c>
      <c r="AA21">
        <f t="shared" si="10"/>
        <v>7</v>
      </c>
      <c r="AB21">
        <f t="shared" si="11"/>
        <v>4</v>
      </c>
      <c r="AC21" s="8">
        <f t="shared" si="12"/>
        <v>1.75</v>
      </c>
      <c r="AD21" s="8"/>
      <c r="AE21" s="8"/>
      <c r="AF21" s="8"/>
      <c r="AG21" s="8"/>
    </row>
    <row r="22" spans="1:33" x14ac:dyDescent="0.25">
      <c r="A22" s="1" t="str">
        <f>'Alle Abteilungen'!$A$25</f>
        <v>Akzeptiert Veröffentlichung des Videos</v>
      </c>
      <c r="B22">
        <v>3</v>
      </c>
      <c r="C22">
        <v>3</v>
      </c>
      <c r="D22">
        <v>4</v>
      </c>
      <c r="E22">
        <v>4</v>
      </c>
      <c r="AA22">
        <f t="shared" si="10"/>
        <v>14</v>
      </c>
      <c r="AB22">
        <f t="shared" si="11"/>
        <v>4</v>
      </c>
      <c r="AC22" s="8">
        <f t="shared" si="12"/>
        <v>3.5</v>
      </c>
      <c r="AD22" s="8"/>
      <c r="AE22" s="8"/>
      <c r="AF22" s="8"/>
      <c r="AG22" s="8"/>
    </row>
    <row r="23" spans="1:33" hidden="1" x14ac:dyDescent="0.25">
      <c r="A23" s="2" t="s">
        <v>15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AE23" s="8"/>
      <c r="AF23" s="8"/>
      <c r="AG23" s="8"/>
    </row>
    <row r="24" spans="1:33" x14ac:dyDescent="0.25">
      <c r="A24" s="3"/>
    </row>
    <row r="25" spans="1:33" x14ac:dyDescent="0.25">
      <c r="A25" s="4" t="str">
        <f>'Alle Abteilungen'!D13</f>
        <v>6. Semester</v>
      </c>
      <c r="B25" s="9">
        <f>'Alle Abteilungen'!E13</f>
        <v>21</v>
      </c>
      <c r="C25" s="6" t="s">
        <v>10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AA25" s="5" t="s">
        <v>5</v>
      </c>
      <c r="AB25" s="5" t="s">
        <v>16</v>
      </c>
      <c r="AC25" s="4" t="s">
        <v>11</v>
      </c>
      <c r="AD25" s="4"/>
      <c r="AE25" s="4"/>
      <c r="AF25" s="4"/>
    </row>
    <row r="26" spans="1:33" x14ac:dyDescent="0.25">
      <c r="A26" s="1" t="str">
        <f>'Alle Abteilungen'!$A$18</f>
        <v>Hat Interesse an den Postern</v>
      </c>
      <c r="B26">
        <v>3</v>
      </c>
      <c r="C26">
        <v>4</v>
      </c>
      <c r="D26">
        <v>3</v>
      </c>
      <c r="E26">
        <v>3</v>
      </c>
      <c r="F26">
        <v>2</v>
      </c>
      <c r="G26">
        <v>3</v>
      </c>
      <c r="H26">
        <v>3</v>
      </c>
      <c r="I26">
        <v>3</v>
      </c>
      <c r="J26">
        <v>4</v>
      </c>
      <c r="K26">
        <v>3</v>
      </c>
      <c r="L26">
        <v>3</v>
      </c>
      <c r="M26">
        <v>1</v>
      </c>
      <c r="N26">
        <v>4</v>
      </c>
      <c r="O26">
        <v>2</v>
      </c>
      <c r="P26">
        <v>3</v>
      </c>
      <c r="Q26">
        <v>2</v>
      </c>
      <c r="R26">
        <v>2</v>
      </c>
      <c r="S26">
        <v>2</v>
      </c>
      <c r="T26">
        <v>4</v>
      </c>
      <c r="U26">
        <v>3</v>
      </c>
      <c r="V26">
        <v>2</v>
      </c>
      <c r="AA26">
        <f t="shared" ref="AA26:AA33" si="13">SUM(B26:V26)</f>
        <v>59</v>
      </c>
      <c r="AB26">
        <f t="shared" ref="AB26:AB33" si="14">$B$25-SUMIF(B26:V26,0,$B$23:$V$23)</f>
        <v>21</v>
      </c>
      <c r="AC26" s="8">
        <f>AA26/AB26</f>
        <v>2.8095238095238093</v>
      </c>
      <c r="AD26" s="8"/>
      <c r="AE26" s="8"/>
      <c r="AF26" s="8"/>
      <c r="AG26" s="8"/>
    </row>
    <row r="27" spans="1:33" x14ac:dyDescent="0.25">
      <c r="A27" s="1" t="str">
        <f>'Alle Abteilungen'!$A$19</f>
        <v>Hat sich in Bachelorbroschüre informiert</v>
      </c>
      <c r="B27">
        <v>4</v>
      </c>
      <c r="C27">
        <v>4</v>
      </c>
      <c r="D27">
        <v>4</v>
      </c>
      <c r="E27">
        <v>3</v>
      </c>
      <c r="F27">
        <v>3</v>
      </c>
      <c r="G27">
        <v>2</v>
      </c>
      <c r="H27">
        <v>3</v>
      </c>
      <c r="I27">
        <v>2</v>
      </c>
      <c r="J27">
        <v>2</v>
      </c>
      <c r="K27">
        <v>1</v>
      </c>
      <c r="L27">
        <v>3</v>
      </c>
      <c r="M27">
        <v>3</v>
      </c>
      <c r="N27">
        <v>1</v>
      </c>
      <c r="O27">
        <v>3</v>
      </c>
      <c r="P27">
        <v>3</v>
      </c>
      <c r="Q27">
        <v>2</v>
      </c>
      <c r="R27">
        <v>2</v>
      </c>
      <c r="S27">
        <v>1</v>
      </c>
      <c r="T27">
        <v>3</v>
      </c>
      <c r="U27">
        <v>4</v>
      </c>
      <c r="V27">
        <v>1</v>
      </c>
      <c r="AA27">
        <f t="shared" si="13"/>
        <v>54</v>
      </c>
      <c r="AB27">
        <f t="shared" si="14"/>
        <v>21</v>
      </c>
      <c r="AC27" s="8">
        <f t="shared" ref="AC27:AC33" si="15">AA27/AB27</f>
        <v>2.5714285714285716</v>
      </c>
      <c r="AD27" s="8"/>
      <c r="AE27" s="8"/>
      <c r="AF27" s="8"/>
      <c r="AG27" s="8"/>
    </row>
    <row r="28" spans="1:33" x14ac:dyDescent="0.25">
      <c r="A28" s="1" t="str">
        <f>'Alle Abteilungen'!$A$20</f>
        <v>Empfindet Präsentation als wertvoll</v>
      </c>
      <c r="B28">
        <v>3</v>
      </c>
      <c r="C28">
        <v>3</v>
      </c>
      <c r="D28">
        <v>3</v>
      </c>
      <c r="E28">
        <v>4</v>
      </c>
      <c r="F28">
        <v>3</v>
      </c>
      <c r="G28">
        <v>2</v>
      </c>
      <c r="H28">
        <v>3</v>
      </c>
      <c r="I28">
        <v>2</v>
      </c>
      <c r="J28">
        <v>3</v>
      </c>
      <c r="K28">
        <v>3</v>
      </c>
      <c r="L28">
        <v>2</v>
      </c>
      <c r="M28">
        <v>2</v>
      </c>
      <c r="N28">
        <v>3</v>
      </c>
      <c r="O28">
        <v>2</v>
      </c>
      <c r="P28">
        <v>3</v>
      </c>
      <c r="Q28">
        <v>1</v>
      </c>
      <c r="R28">
        <v>3</v>
      </c>
      <c r="S28">
        <v>4</v>
      </c>
      <c r="T28">
        <v>4</v>
      </c>
      <c r="U28">
        <v>4</v>
      </c>
      <c r="V28">
        <v>2</v>
      </c>
      <c r="AA28">
        <f t="shared" si="13"/>
        <v>59</v>
      </c>
      <c r="AB28">
        <f t="shared" si="14"/>
        <v>21</v>
      </c>
      <c r="AC28" s="8">
        <f t="shared" si="15"/>
        <v>2.8095238095238093</v>
      </c>
      <c r="AD28" s="8"/>
      <c r="AE28" s="8"/>
      <c r="AF28" s="8"/>
      <c r="AG28" s="8"/>
    </row>
    <row r="29" spans="1:33" x14ac:dyDescent="0.25">
      <c r="A29" s="1" t="str">
        <f>'Alle Abteilungen'!$A$21</f>
        <v>Findet Lesen der Poster zu zeitaufwändig</v>
      </c>
      <c r="B29">
        <v>2</v>
      </c>
      <c r="C29">
        <v>2</v>
      </c>
      <c r="D29">
        <v>2</v>
      </c>
      <c r="E29">
        <v>2</v>
      </c>
      <c r="F29">
        <v>3</v>
      </c>
      <c r="G29">
        <v>1</v>
      </c>
      <c r="H29">
        <v>2</v>
      </c>
      <c r="I29">
        <v>3</v>
      </c>
      <c r="J29">
        <v>1</v>
      </c>
      <c r="K29">
        <v>2</v>
      </c>
      <c r="L29">
        <v>2</v>
      </c>
      <c r="M29">
        <v>3</v>
      </c>
      <c r="N29">
        <v>2</v>
      </c>
      <c r="O29">
        <v>3</v>
      </c>
      <c r="P29">
        <v>4</v>
      </c>
      <c r="Q29">
        <v>3</v>
      </c>
      <c r="R29">
        <v>3</v>
      </c>
      <c r="S29">
        <v>2</v>
      </c>
      <c r="T29">
        <v>3</v>
      </c>
      <c r="U29">
        <v>1</v>
      </c>
      <c r="V29">
        <v>2</v>
      </c>
      <c r="AA29">
        <f t="shared" si="13"/>
        <v>48</v>
      </c>
      <c r="AB29">
        <f t="shared" si="14"/>
        <v>21</v>
      </c>
      <c r="AC29" s="8">
        <f t="shared" si="15"/>
        <v>2.2857142857142856</v>
      </c>
      <c r="AD29" s="8"/>
      <c r="AE29" s="8"/>
      <c r="AF29" s="8"/>
      <c r="AG29" s="8"/>
    </row>
    <row r="30" spans="1:33" x14ac:dyDescent="0.25">
      <c r="A30" s="1" t="str">
        <f>'Alle Abteilungen'!$A$22</f>
        <v>Bewertet Poster/Broschüre als qualitativ gut</v>
      </c>
      <c r="B30">
        <v>3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3</v>
      </c>
      <c r="K30">
        <v>2</v>
      </c>
      <c r="L30">
        <v>3</v>
      </c>
      <c r="M30">
        <v>2</v>
      </c>
      <c r="N30">
        <v>4</v>
      </c>
      <c r="O30">
        <v>2</v>
      </c>
      <c r="P30">
        <v>3</v>
      </c>
      <c r="Q30">
        <v>1</v>
      </c>
      <c r="R30">
        <v>3</v>
      </c>
      <c r="S30">
        <v>1</v>
      </c>
      <c r="T30">
        <v>3</v>
      </c>
      <c r="U30">
        <v>3</v>
      </c>
      <c r="V30">
        <v>3</v>
      </c>
      <c r="AA30">
        <f t="shared" si="13"/>
        <v>56</v>
      </c>
      <c r="AB30">
        <f t="shared" si="14"/>
        <v>21</v>
      </c>
      <c r="AC30" s="8">
        <f t="shared" si="15"/>
        <v>2.6666666666666665</v>
      </c>
      <c r="AD30" s="8"/>
      <c r="AE30" s="8"/>
      <c r="AF30" s="8"/>
      <c r="AG30" s="8"/>
    </row>
    <row r="31" spans="1:33" x14ac:dyDescent="0.25">
      <c r="A31" s="1" t="str">
        <f>'Alle Abteilungen'!$A$23</f>
        <v>Würde gerne Video sehen</v>
      </c>
      <c r="B31">
        <v>2</v>
      </c>
      <c r="C31">
        <v>2</v>
      </c>
      <c r="D31">
        <v>2</v>
      </c>
      <c r="E31">
        <v>2</v>
      </c>
      <c r="F31">
        <v>3</v>
      </c>
      <c r="G31">
        <v>2</v>
      </c>
      <c r="H31">
        <v>2</v>
      </c>
      <c r="I31">
        <v>2</v>
      </c>
      <c r="J31">
        <v>2</v>
      </c>
      <c r="K31">
        <v>1</v>
      </c>
      <c r="L31">
        <v>2</v>
      </c>
      <c r="M31">
        <v>3</v>
      </c>
      <c r="N31">
        <v>3</v>
      </c>
      <c r="O31">
        <v>2</v>
      </c>
      <c r="P31">
        <v>1</v>
      </c>
      <c r="Q31">
        <v>2</v>
      </c>
      <c r="R31">
        <v>4</v>
      </c>
      <c r="S31">
        <v>1</v>
      </c>
      <c r="T31">
        <v>4</v>
      </c>
      <c r="U31">
        <v>3</v>
      </c>
      <c r="V31">
        <v>2</v>
      </c>
      <c r="AA31">
        <f t="shared" si="13"/>
        <v>47</v>
      </c>
      <c r="AB31">
        <f t="shared" si="14"/>
        <v>21</v>
      </c>
      <c r="AC31" s="8">
        <f t="shared" si="15"/>
        <v>2.2380952380952381</v>
      </c>
      <c r="AD31" s="8"/>
      <c r="AE31" s="8"/>
      <c r="AF31" s="8"/>
      <c r="AG31" s="8"/>
    </row>
    <row r="32" spans="1:33" x14ac:dyDescent="0.25">
      <c r="A32" s="1" t="str">
        <f>'Alle Abteilungen'!$A$24</f>
        <v>Würde gerne Video produzieren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2</v>
      </c>
      <c r="M32">
        <v>2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3</v>
      </c>
      <c r="U32">
        <v>1</v>
      </c>
      <c r="V32">
        <v>1</v>
      </c>
      <c r="AA32">
        <f t="shared" si="13"/>
        <v>24</v>
      </c>
      <c r="AB32">
        <f t="shared" si="14"/>
        <v>20</v>
      </c>
      <c r="AC32" s="8">
        <f t="shared" si="15"/>
        <v>1.2</v>
      </c>
      <c r="AD32" s="8"/>
      <c r="AE32" s="8"/>
      <c r="AF32" s="8"/>
      <c r="AG32" s="8"/>
    </row>
    <row r="33" spans="1:37" x14ac:dyDescent="0.25">
      <c r="A33" s="1" t="str">
        <f>'Alle Abteilungen'!$A$25</f>
        <v>Akzeptiert Veröffentlichung des Videos</v>
      </c>
      <c r="B33">
        <v>2</v>
      </c>
      <c r="C33">
        <v>2</v>
      </c>
      <c r="D33">
        <v>3</v>
      </c>
      <c r="E33">
        <v>3</v>
      </c>
      <c r="F33">
        <v>4</v>
      </c>
      <c r="G33">
        <v>4</v>
      </c>
      <c r="H33">
        <v>3</v>
      </c>
      <c r="I33">
        <v>2</v>
      </c>
      <c r="J33">
        <v>1</v>
      </c>
      <c r="K33">
        <v>1</v>
      </c>
      <c r="L33">
        <v>2</v>
      </c>
      <c r="M33">
        <v>3</v>
      </c>
      <c r="N33">
        <v>4</v>
      </c>
      <c r="O33">
        <v>1</v>
      </c>
      <c r="P33">
        <v>1</v>
      </c>
      <c r="Q33">
        <v>1</v>
      </c>
      <c r="R33">
        <v>2</v>
      </c>
      <c r="S33">
        <v>1</v>
      </c>
      <c r="T33">
        <v>3</v>
      </c>
      <c r="U33">
        <v>4</v>
      </c>
      <c r="V33">
        <v>2</v>
      </c>
      <c r="AA33">
        <f t="shared" si="13"/>
        <v>49</v>
      </c>
      <c r="AB33">
        <f t="shared" si="14"/>
        <v>21</v>
      </c>
      <c r="AC33" s="8">
        <f t="shared" si="15"/>
        <v>2.3333333333333335</v>
      </c>
      <c r="AD33" s="8"/>
      <c r="AE33" s="8"/>
      <c r="AF33" s="8"/>
      <c r="AG33" s="8"/>
    </row>
    <row r="34" spans="1:37" x14ac:dyDescent="0.25">
      <c r="A34" s="3"/>
    </row>
    <row r="35" spans="1:37" x14ac:dyDescent="0.25">
      <c r="AE35" s="8"/>
      <c r="AF35" s="8"/>
    </row>
    <row r="36" spans="1:37" x14ac:dyDescent="0.25">
      <c r="AE36" s="8"/>
      <c r="AF36" s="8"/>
    </row>
    <row r="39" spans="1:37" x14ac:dyDescent="0.25"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D40" s="8"/>
      <c r="AE40" s="8"/>
      <c r="AF40" s="8"/>
      <c r="AG40" s="8"/>
      <c r="AH40" s="8"/>
      <c r="AI40" s="8"/>
      <c r="AJ40" s="8"/>
      <c r="AK40" s="8"/>
    </row>
    <row r="41" spans="1:37" x14ac:dyDescent="0.25">
      <c r="AC41" s="29"/>
      <c r="AD41" s="8"/>
      <c r="AE41" s="8"/>
      <c r="AF41" s="8"/>
      <c r="AG41" s="8"/>
      <c r="AH41" s="8"/>
      <c r="AI41" s="8"/>
      <c r="AJ41" s="8"/>
      <c r="AK41" s="8"/>
    </row>
    <row r="42" spans="1:37" x14ac:dyDescent="0.25">
      <c r="AC42" s="29"/>
      <c r="AD42" s="8"/>
      <c r="AE42" s="8"/>
      <c r="AF42" s="8"/>
      <c r="AG42" s="8"/>
      <c r="AH42" s="8"/>
      <c r="AI42" s="8"/>
      <c r="AJ42" s="8"/>
      <c r="AK42" s="8"/>
    </row>
    <row r="43" spans="1:37" x14ac:dyDescent="0.25">
      <c r="AC43" s="29"/>
      <c r="AD43" s="8"/>
      <c r="AE43" s="8"/>
      <c r="AF43" s="8"/>
      <c r="AG43" s="8"/>
      <c r="AH43" s="8"/>
      <c r="AI43" s="8"/>
      <c r="AJ43" s="8"/>
      <c r="AK43" s="8"/>
    </row>
    <row r="44" spans="1:37" x14ac:dyDescent="0.25">
      <c r="AC44" s="29"/>
      <c r="AD44" s="8"/>
      <c r="AE44" s="8"/>
      <c r="AF44" s="8"/>
      <c r="AG44" s="8"/>
      <c r="AH44" s="8"/>
      <c r="AI44" s="8"/>
      <c r="AJ44" s="8"/>
      <c r="AK44" s="8"/>
    </row>
    <row r="45" spans="1:37" x14ac:dyDescent="0.25">
      <c r="AC45" s="29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>
      <selection activeCell="X11" sqref="B3:X11"/>
    </sheetView>
  </sheetViews>
  <sheetFormatPr defaultColWidth="9.140625" defaultRowHeight="15" x14ac:dyDescent="0.25"/>
  <cols>
    <col min="1" max="1" width="41.140625" bestFit="1" customWidth="1"/>
    <col min="2" max="15" width="3.140625" customWidth="1"/>
    <col min="16" max="16" width="3" bestFit="1" customWidth="1"/>
    <col min="17" max="24" width="3" customWidth="1"/>
    <col min="25" max="25" width="5.42578125" bestFit="1" customWidth="1"/>
    <col min="26" max="26" width="11" bestFit="1" customWidth="1"/>
    <col min="27" max="27" width="17.42578125" bestFit="1" customWidth="1"/>
    <col min="28" max="37" width="7.85546875" customWidth="1"/>
  </cols>
  <sheetData>
    <row r="1" spans="1:37" x14ac:dyDescent="0.25">
      <c r="A1" s="4" t="s">
        <v>24</v>
      </c>
      <c r="B1" s="6" t="s">
        <v>14</v>
      </c>
      <c r="C1" s="6"/>
      <c r="D1" s="6"/>
      <c r="E1" s="6"/>
      <c r="F1" s="6"/>
      <c r="G1" s="6"/>
      <c r="H1" s="9">
        <f>'Alle Abteilungen'!H15</f>
        <v>23</v>
      </c>
      <c r="I1" s="6"/>
      <c r="J1" s="6"/>
      <c r="K1" s="6"/>
      <c r="L1" s="6"/>
    </row>
    <row r="2" spans="1:37" x14ac:dyDescent="0.25">
      <c r="A2" s="4"/>
      <c r="B2" s="6" t="s">
        <v>19</v>
      </c>
      <c r="C2" s="6"/>
      <c r="D2" s="6"/>
    </row>
    <row r="3" spans="1:37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20</v>
      </c>
      <c r="N3" s="10" t="s">
        <v>20</v>
      </c>
      <c r="O3" s="10" t="s">
        <v>20</v>
      </c>
      <c r="P3" s="10" t="s">
        <v>20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10" t="s">
        <v>21</v>
      </c>
      <c r="W3" s="10" t="s">
        <v>22</v>
      </c>
      <c r="X3" s="10" t="s">
        <v>22</v>
      </c>
      <c r="Y3" s="5" t="s">
        <v>5</v>
      </c>
      <c r="Z3" s="5" t="s">
        <v>16</v>
      </c>
      <c r="AA3" s="4" t="s">
        <v>11</v>
      </c>
      <c r="AB3" s="32">
        <v>0</v>
      </c>
      <c r="AC3" s="30">
        <v>0.25</v>
      </c>
      <c r="AD3" s="31" t="s">
        <v>51</v>
      </c>
      <c r="AE3" s="30">
        <v>0.75</v>
      </c>
      <c r="AF3" s="30">
        <v>1</v>
      </c>
      <c r="AG3" s="29" t="s">
        <v>55</v>
      </c>
      <c r="AH3" s="29" t="s">
        <v>54</v>
      </c>
      <c r="AI3" s="29" t="s">
        <v>52</v>
      </c>
      <c r="AJ3" s="29" t="s">
        <v>53</v>
      </c>
      <c r="AK3" s="29"/>
    </row>
    <row r="4" spans="1:37" x14ac:dyDescent="0.25">
      <c r="A4" s="1" t="str">
        <f>'Alle Abteilungen'!$A$18</f>
        <v>Hat Interesse an den Postern</v>
      </c>
      <c r="B4">
        <v>3</v>
      </c>
      <c r="C4">
        <v>2</v>
      </c>
      <c r="D4">
        <v>2</v>
      </c>
      <c r="E4">
        <v>3</v>
      </c>
      <c r="F4">
        <v>2</v>
      </c>
      <c r="G4">
        <v>2</v>
      </c>
      <c r="H4">
        <v>1</v>
      </c>
      <c r="I4">
        <v>2</v>
      </c>
      <c r="J4">
        <v>3</v>
      </c>
      <c r="K4">
        <v>3</v>
      </c>
      <c r="L4">
        <v>3</v>
      </c>
      <c r="M4">
        <v>3</v>
      </c>
      <c r="N4">
        <v>2</v>
      </c>
      <c r="O4">
        <v>4</v>
      </c>
      <c r="P4">
        <v>3</v>
      </c>
      <c r="Q4">
        <v>4</v>
      </c>
      <c r="R4">
        <v>3</v>
      </c>
      <c r="S4">
        <v>4</v>
      </c>
      <c r="T4">
        <v>4</v>
      </c>
      <c r="U4">
        <v>3</v>
      </c>
      <c r="V4">
        <v>3</v>
      </c>
      <c r="W4">
        <v>3</v>
      </c>
      <c r="X4">
        <v>2</v>
      </c>
      <c r="Y4">
        <f>SUM(B4:X4)</f>
        <v>64</v>
      </c>
      <c r="Z4">
        <f t="shared" ref="Z4:Z11" si="0">Z17+Z28+Z38</f>
        <v>23</v>
      </c>
      <c r="AA4" s="11">
        <f>Y4/Z4</f>
        <v>2.7826086956521738</v>
      </c>
      <c r="AB4" s="8">
        <f>QUARTILE(B4:X4,0 )</f>
        <v>1</v>
      </c>
      <c r="AC4" s="8">
        <f>QUARTILE(B4:X4,1)</f>
        <v>2</v>
      </c>
      <c r="AD4" s="8">
        <f>QUARTILE(B4:X4,2 )</f>
        <v>3</v>
      </c>
      <c r="AE4" s="8">
        <f>QUARTILE(B4:X4,3)</f>
        <v>3</v>
      </c>
      <c r="AF4" s="8">
        <f>QUARTILE(B4:X4,4 )</f>
        <v>4</v>
      </c>
      <c r="AG4" s="8">
        <f>AC4-AB4</f>
        <v>1</v>
      </c>
      <c r="AH4" s="8">
        <v>0.97499999999999998</v>
      </c>
      <c r="AI4" s="8">
        <v>0.05</v>
      </c>
      <c r="AJ4" s="8">
        <v>0.97499999999999998</v>
      </c>
      <c r="AK4" s="8"/>
    </row>
    <row r="5" spans="1:37" x14ac:dyDescent="0.25">
      <c r="A5" s="1" t="str">
        <f>'Alle Abteilungen'!$A$19</f>
        <v>Hat sich in Bachelorbroschüre informiert</v>
      </c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3</v>
      </c>
      <c r="K5">
        <v>2</v>
      </c>
      <c r="L5">
        <v>2</v>
      </c>
      <c r="M5">
        <v>1</v>
      </c>
      <c r="N5">
        <v>2</v>
      </c>
      <c r="O5">
        <v>2</v>
      </c>
      <c r="P5">
        <v>2</v>
      </c>
      <c r="Q5">
        <v>1</v>
      </c>
      <c r="R5">
        <v>2</v>
      </c>
      <c r="S5">
        <v>2</v>
      </c>
      <c r="T5">
        <v>4</v>
      </c>
      <c r="U5">
        <v>2</v>
      </c>
      <c r="V5">
        <v>1</v>
      </c>
      <c r="W5">
        <v>4</v>
      </c>
      <c r="X5">
        <v>1</v>
      </c>
      <c r="Y5">
        <f t="shared" ref="Y5:Y11" si="1">SUM(B5:X5)</f>
        <v>40</v>
      </c>
      <c r="Z5">
        <f t="shared" si="0"/>
        <v>23</v>
      </c>
      <c r="AA5" s="12">
        <f t="shared" ref="AA5:AA11" si="2">Y5/Z5</f>
        <v>1.7391304347826086</v>
      </c>
      <c r="AB5" s="8">
        <f t="shared" ref="AB5:AB11" si="3">QUARTILE(B5:X5,0 )</f>
        <v>1</v>
      </c>
      <c r="AC5" s="8">
        <f t="shared" ref="AC5:AC11" si="4">QUARTILE(B5:X5,1)</f>
        <v>1</v>
      </c>
      <c r="AD5" s="8">
        <f t="shared" ref="AD5:AD11" si="5">QUARTILE(B5:X5,2 )</f>
        <v>2</v>
      </c>
      <c r="AE5" s="8">
        <f t="shared" ref="AE5:AE11" si="6">QUARTILE(B5:X5,3)</f>
        <v>2</v>
      </c>
      <c r="AF5" s="8">
        <f t="shared" ref="AF5:AF11" si="7">QUARTILE(B5:X5,4 )</f>
        <v>4</v>
      </c>
      <c r="AG5" s="8">
        <v>0.05</v>
      </c>
      <c r="AH5" s="8">
        <v>0.92500000000000004</v>
      </c>
      <c r="AI5" s="8">
        <v>0.05</v>
      </c>
      <c r="AJ5" s="8">
        <v>1.9750000000000001</v>
      </c>
      <c r="AK5" s="8"/>
    </row>
    <row r="6" spans="1:37" x14ac:dyDescent="0.25">
      <c r="A6" s="1" t="str">
        <f>'Alle Abteilungen'!$A$20</f>
        <v>Empfindet Präsentation als wertvoll</v>
      </c>
      <c r="B6">
        <v>3</v>
      </c>
      <c r="C6">
        <v>2</v>
      </c>
      <c r="D6">
        <v>3</v>
      </c>
      <c r="E6">
        <v>4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4</v>
      </c>
      <c r="R6">
        <v>4</v>
      </c>
      <c r="T6">
        <v>4</v>
      </c>
      <c r="V6">
        <v>3</v>
      </c>
      <c r="W6">
        <v>3</v>
      </c>
      <c r="X6">
        <v>2</v>
      </c>
      <c r="Y6">
        <f t="shared" si="1"/>
        <v>65</v>
      </c>
      <c r="Z6">
        <f t="shared" si="0"/>
        <v>21</v>
      </c>
      <c r="AA6" s="12">
        <f t="shared" si="2"/>
        <v>3.0952380952380953</v>
      </c>
      <c r="AB6" s="8">
        <f t="shared" si="3"/>
        <v>2</v>
      </c>
      <c r="AC6" s="8">
        <f t="shared" si="4"/>
        <v>3</v>
      </c>
      <c r="AD6" s="8">
        <f t="shared" si="5"/>
        <v>3</v>
      </c>
      <c r="AE6" s="8">
        <f t="shared" si="6"/>
        <v>3</v>
      </c>
      <c r="AF6" s="8">
        <f t="shared" si="7"/>
        <v>4</v>
      </c>
      <c r="AG6" s="8">
        <v>0.95</v>
      </c>
      <c r="AH6" s="8">
        <v>0.05</v>
      </c>
      <c r="AI6" s="8">
        <v>0.05</v>
      </c>
      <c r="AJ6" s="8">
        <v>0.95</v>
      </c>
      <c r="AK6" s="8"/>
    </row>
    <row r="7" spans="1:37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2</v>
      </c>
      <c r="E7">
        <v>1</v>
      </c>
      <c r="F7">
        <v>2</v>
      </c>
      <c r="G7">
        <v>2</v>
      </c>
      <c r="H7">
        <v>2</v>
      </c>
      <c r="I7">
        <v>3</v>
      </c>
      <c r="J7">
        <v>2</v>
      </c>
      <c r="K7">
        <v>1</v>
      </c>
      <c r="L7">
        <v>2</v>
      </c>
      <c r="M7">
        <v>2</v>
      </c>
      <c r="N7">
        <v>2</v>
      </c>
      <c r="O7">
        <v>1</v>
      </c>
      <c r="P7">
        <v>2</v>
      </c>
      <c r="Q7">
        <v>2</v>
      </c>
      <c r="R7">
        <v>2</v>
      </c>
      <c r="S7">
        <v>3</v>
      </c>
      <c r="T7">
        <v>3</v>
      </c>
      <c r="U7">
        <v>4</v>
      </c>
      <c r="V7">
        <v>1</v>
      </c>
      <c r="W7">
        <v>2</v>
      </c>
      <c r="X7">
        <v>4</v>
      </c>
      <c r="Y7">
        <f t="shared" si="1"/>
        <v>49</v>
      </c>
      <c r="Z7">
        <f t="shared" si="0"/>
        <v>23</v>
      </c>
      <c r="AA7" s="12">
        <f t="shared" si="2"/>
        <v>2.1304347826086958</v>
      </c>
      <c r="AB7" s="8">
        <f t="shared" si="3"/>
        <v>1</v>
      </c>
      <c r="AC7" s="8">
        <f t="shared" si="4"/>
        <v>2</v>
      </c>
      <c r="AD7" s="8">
        <f t="shared" si="5"/>
        <v>2</v>
      </c>
      <c r="AE7" s="8">
        <f t="shared" si="6"/>
        <v>2</v>
      </c>
      <c r="AF7" s="8">
        <f t="shared" si="7"/>
        <v>4</v>
      </c>
      <c r="AG7" s="8">
        <v>0.95</v>
      </c>
      <c r="AH7" s="8">
        <v>0.05</v>
      </c>
      <c r="AI7" s="8">
        <v>0.05</v>
      </c>
      <c r="AJ7" s="8">
        <v>1.95</v>
      </c>
      <c r="AK7" s="8"/>
    </row>
    <row r="8" spans="1:37" x14ac:dyDescent="0.25">
      <c r="A8" s="1" t="str">
        <f>'Alle Abteilungen'!$A$22</f>
        <v>Bewertet Poster/Broschüre als qualitativ gut</v>
      </c>
      <c r="B8">
        <v>4</v>
      </c>
      <c r="C8">
        <v>1</v>
      </c>
      <c r="D8">
        <v>3</v>
      </c>
      <c r="E8">
        <v>4</v>
      </c>
      <c r="F8">
        <v>3</v>
      </c>
      <c r="G8">
        <v>2</v>
      </c>
      <c r="H8">
        <v>2</v>
      </c>
      <c r="J8">
        <v>2</v>
      </c>
      <c r="K8">
        <v>3</v>
      </c>
      <c r="L8">
        <v>3</v>
      </c>
      <c r="M8">
        <v>3</v>
      </c>
      <c r="N8">
        <v>4</v>
      </c>
      <c r="O8">
        <v>3</v>
      </c>
      <c r="P8">
        <v>4</v>
      </c>
      <c r="Q8">
        <v>3</v>
      </c>
      <c r="R8">
        <v>3</v>
      </c>
      <c r="S8">
        <v>4</v>
      </c>
      <c r="T8">
        <v>3</v>
      </c>
      <c r="U8">
        <v>4</v>
      </c>
      <c r="V8">
        <v>4</v>
      </c>
      <c r="W8">
        <v>3</v>
      </c>
      <c r="X8">
        <v>2</v>
      </c>
      <c r="Y8">
        <f t="shared" si="1"/>
        <v>67</v>
      </c>
      <c r="Z8">
        <f t="shared" si="0"/>
        <v>22</v>
      </c>
      <c r="AA8" s="12">
        <f t="shared" si="2"/>
        <v>3.0454545454545454</v>
      </c>
      <c r="AB8" s="8">
        <f t="shared" si="3"/>
        <v>1</v>
      </c>
      <c r="AC8" s="8">
        <f t="shared" si="4"/>
        <v>3</v>
      </c>
      <c r="AD8" s="8">
        <f t="shared" si="5"/>
        <v>3</v>
      </c>
      <c r="AE8" s="8">
        <f t="shared" si="6"/>
        <v>4</v>
      </c>
      <c r="AF8" s="8">
        <f t="shared" si="7"/>
        <v>4</v>
      </c>
      <c r="AG8" s="8">
        <v>1.9750000000000001</v>
      </c>
      <c r="AH8" s="8">
        <v>0.05</v>
      </c>
      <c r="AI8" s="8">
        <v>0.92500000000000004</v>
      </c>
      <c r="AJ8" s="8">
        <v>0.05</v>
      </c>
      <c r="AK8" s="8"/>
    </row>
    <row r="9" spans="1:37" x14ac:dyDescent="0.25">
      <c r="A9" s="1" t="str">
        <f>'Alle Abteilungen'!$A$23</f>
        <v>Würde gerne Video sehen</v>
      </c>
      <c r="B9">
        <v>3</v>
      </c>
      <c r="C9">
        <v>3</v>
      </c>
      <c r="D9">
        <v>3</v>
      </c>
      <c r="E9">
        <v>3</v>
      </c>
      <c r="F9">
        <v>3</v>
      </c>
      <c r="G9">
        <v>1</v>
      </c>
      <c r="H9">
        <v>3</v>
      </c>
      <c r="I9">
        <v>2</v>
      </c>
      <c r="J9">
        <v>1</v>
      </c>
      <c r="K9">
        <v>2</v>
      </c>
      <c r="L9">
        <v>1</v>
      </c>
      <c r="M9">
        <v>2</v>
      </c>
      <c r="N9">
        <v>2</v>
      </c>
      <c r="O9">
        <v>2</v>
      </c>
      <c r="P9">
        <v>3</v>
      </c>
      <c r="Q9">
        <v>2</v>
      </c>
      <c r="R9">
        <v>3</v>
      </c>
      <c r="T9">
        <v>3</v>
      </c>
      <c r="U9">
        <v>2</v>
      </c>
      <c r="V9">
        <v>1</v>
      </c>
      <c r="W9">
        <v>3</v>
      </c>
      <c r="X9">
        <v>1</v>
      </c>
      <c r="Y9">
        <f t="shared" si="1"/>
        <v>49</v>
      </c>
      <c r="Z9">
        <f t="shared" si="0"/>
        <v>22</v>
      </c>
      <c r="AA9" s="12">
        <f t="shared" si="2"/>
        <v>2.2272727272727271</v>
      </c>
      <c r="AB9" s="8">
        <f t="shared" si="3"/>
        <v>1</v>
      </c>
      <c r="AC9" s="8">
        <f t="shared" si="4"/>
        <v>2</v>
      </c>
      <c r="AD9" s="8">
        <f t="shared" si="5"/>
        <v>2</v>
      </c>
      <c r="AE9" s="8">
        <f t="shared" si="6"/>
        <v>3</v>
      </c>
      <c r="AF9" s="8">
        <f t="shared" si="7"/>
        <v>3</v>
      </c>
      <c r="AG9" s="8">
        <v>0.97499999999999998</v>
      </c>
      <c r="AH9" s="8">
        <v>0.05</v>
      </c>
      <c r="AI9" s="8">
        <v>0.95</v>
      </c>
      <c r="AJ9" s="8">
        <v>0.05</v>
      </c>
      <c r="AK9" s="8"/>
    </row>
    <row r="10" spans="1:37" x14ac:dyDescent="0.25">
      <c r="A10" s="1" t="str">
        <f>'Alle Abteilungen'!$A$24</f>
        <v>Würde gerne Video produzieren</v>
      </c>
      <c r="B10">
        <v>2</v>
      </c>
      <c r="C10">
        <v>2</v>
      </c>
      <c r="D10">
        <v>2</v>
      </c>
      <c r="E10">
        <v>3</v>
      </c>
      <c r="F10">
        <v>2</v>
      </c>
      <c r="G10">
        <v>1</v>
      </c>
      <c r="H10">
        <v>3</v>
      </c>
      <c r="I10">
        <v>2</v>
      </c>
      <c r="J10">
        <v>2</v>
      </c>
      <c r="K10">
        <v>2</v>
      </c>
      <c r="L10">
        <v>1</v>
      </c>
      <c r="M10">
        <v>1</v>
      </c>
      <c r="N10">
        <v>4</v>
      </c>
      <c r="O10">
        <v>1</v>
      </c>
      <c r="P10">
        <v>2</v>
      </c>
      <c r="Q10">
        <v>2</v>
      </c>
      <c r="R10">
        <v>2</v>
      </c>
      <c r="S10">
        <v>2</v>
      </c>
      <c r="T10">
        <v>2</v>
      </c>
      <c r="U10">
        <v>1</v>
      </c>
      <c r="V10">
        <v>1</v>
      </c>
      <c r="W10">
        <v>1</v>
      </c>
      <c r="X10">
        <v>1</v>
      </c>
      <c r="Y10">
        <f t="shared" si="1"/>
        <v>42</v>
      </c>
      <c r="Z10">
        <f t="shared" si="0"/>
        <v>23</v>
      </c>
      <c r="AA10" s="12">
        <f t="shared" si="2"/>
        <v>1.826086956521739</v>
      </c>
      <c r="AB10" s="8">
        <f t="shared" si="3"/>
        <v>1</v>
      </c>
      <c r="AC10" s="8">
        <f t="shared" si="4"/>
        <v>1</v>
      </c>
      <c r="AD10" s="8">
        <f t="shared" si="5"/>
        <v>2</v>
      </c>
      <c r="AE10" s="8">
        <f t="shared" si="6"/>
        <v>2</v>
      </c>
      <c r="AF10" s="8">
        <f t="shared" si="7"/>
        <v>4</v>
      </c>
      <c r="AG10" s="8">
        <v>0.05</v>
      </c>
      <c r="AH10" s="8">
        <v>0.92500000000000004</v>
      </c>
      <c r="AI10" s="8">
        <v>0.05</v>
      </c>
      <c r="AJ10" s="8">
        <v>1.9750000000000001</v>
      </c>
      <c r="AK10" s="8"/>
    </row>
    <row r="11" spans="1:37" x14ac:dyDescent="0.25">
      <c r="A11" s="1" t="str">
        <f>'Alle Abteilungen'!$A$25</f>
        <v>Akzeptiert Veröffentlichung des Videos</v>
      </c>
      <c r="B11">
        <v>4</v>
      </c>
      <c r="C11">
        <v>4</v>
      </c>
      <c r="D11">
        <v>3</v>
      </c>
      <c r="E11">
        <v>2</v>
      </c>
      <c r="F11">
        <v>3</v>
      </c>
      <c r="G11">
        <v>4</v>
      </c>
      <c r="H11">
        <v>2</v>
      </c>
      <c r="I11">
        <v>2</v>
      </c>
      <c r="J11">
        <v>3</v>
      </c>
      <c r="K11">
        <v>3</v>
      </c>
      <c r="L11">
        <v>2</v>
      </c>
      <c r="M11">
        <v>3</v>
      </c>
      <c r="N11">
        <v>4</v>
      </c>
      <c r="O11">
        <v>2</v>
      </c>
      <c r="P11">
        <v>2</v>
      </c>
      <c r="Q11">
        <v>1</v>
      </c>
      <c r="R11">
        <v>3</v>
      </c>
      <c r="S11">
        <v>2</v>
      </c>
      <c r="T11">
        <v>3</v>
      </c>
      <c r="U11">
        <v>1</v>
      </c>
      <c r="V11">
        <v>2</v>
      </c>
      <c r="W11">
        <v>2</v>
      </c>
      <c r="X11">
        <v>3</v>
      </c>
      <c r="Y11">
        <f t="shared" si="1"/>
        <v>60</v>
      </c>
      <c r="Z11">
        <f t="shared" si="0"/>
        <v>23</v>
      </c>
      <c r="AA11" s="13">
        <f t="shared" si="2"/>
        <v>2.6086956521739131</v>
      </c>
      <c r="AB11" s="8">
        <f t="shared" si="3"/>
        <v>1</v>
      </c>
      <c r="AC11" s="8">
        <f t="shared" si="4"/>
        <v>2</v>
      </c>
      <c r="AD11" s="8">
        <f t="shared" si="5"/>
        <v>3</v>
      </c>
      <c r="AE11" s="8">
        <f t="shared" si="6"/>
        <v>3</v>
      </c>
      <c r="AF11" s="8">
        <f t="shared" si="7"/>
        <v>4</v>
      </c>
      <c r="AG11" s="8">
        <f t="shared" ref="AG11" si="8">AC11-AB11</f>
        <v>1</v>
      </c>
      <c r="AH11" s="8">
        <v>0.97499999999999998</v>
      </c>
      <c r="AI11" s="8">
        <v>0.05</v>
      </c>
      <c r="AJ11" s="8">
        <v>0.97499999999999998</v>
      </c>
      <c r="AK11" s="8"/>
    </row>
    <row r="12" spans="1:37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P12" s="6"/>
      <c r="Q12" s="6"/>
      <c r="R12" s="6"/>
      <c r="S12" s="6"/>
      <c r="T12" s="6"/>
      <c r="U12" s="6"/>
      <c r="V12" s="6"/>
      <c r="W12" s="6"/>
      <c r="X12" s="6"/>
    </row>
    <row r="13" spans="1:37" ht="45" customHeight="1" x14ac:dyDescent="0.25">
      <c r="A13" s="19" t="str">
        <f>'Alle Abteilungen'!A59</f>
        <v>Kommentare der Befragten:
(schriftlich oder mündlich)</v>
      </c>
      <c r="B13" s="35" t="s">
        <v>44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28"/>
      <c r="AC13" s="28"/>
      <c r="AD13" s="28"/>
      <c r="AE13" s="28"/>
      <c r="AF13" s="28"/>
      <c r="AG13" s="28"/>
      <c r="AH13" s="28"/>
      <c r="AI13" s="28"/>
    </row>
    <row r="14" spans="1:37" x14ac:dyDescent="0.25">
      <c r="A14" s="19"/>
      <c r="B14" s="35" t="s">
        <v>45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28"/>
      <c r="AC14" s="28"/>
      <c r="AD14" s="28"/>
      <c r="AE14" s="28"/>
      <c r="AF14" s="28"/>
      <c r="AG14" s="28"/>
      <c r="AH14" s="28"/>
      <c r="AI14" s="28"/>
    </row>
    <row r="15" spans="1:37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37" x14ac:dyDescent="0.25">
      <c r="A16" s="4" t="str">
        <f>'Alle Abteilungen'!G12</f>
        <v>2. Semester</v>
      </c>
      <c r="B16" s="9">
        <f>'Alle Abteilungen'!H12</f>
        <v>15</v>
      </c>
      <c r="C16" s="6" t="s">
        <v>10</v>
      </c>
      <c r="D16" s="6"/>
      <c r="E16" s="6"/>
      <c r="F16" s="6"/>
      <c r="G16" s="6"/>
      <c r="H16" s="6"/>
      <c r="I16" s="6"/>
      <c r="J16" s="6"/>
      <c r="K16" s="6"/>
      <c r="L16" s="6"/>
      <c r="Y16" s="5" t="s">
        <v>5</v>
      </c>
      <c r="Z16" s="5" t="s">
        <v>16</v>
      </c>
      <c r="AA16" s="4" t="s">
        <v>11</v>
      </c>
      <c r="AB16" s="4"/>
      <c r="AC16" s="4"/>
      <c r="AD16" s="4"/>
      <c r="AE16" s="4"/>
      <c r="AF16" s="4"/>
      <c r="AG16" s="4"/>
      <c r="AH16" s="4"/>
      <c r="AI16" s="4"/>
    </row>
    <row r="17" spans="1:35" x14ac:dyDescent="0.25">
      <c r="A17" s="1" t="str">
        <f>'Alle Abteilungen'!$A$18</f>
        <v>Hat Interesse an den Postern</v>
      </c>
      <c r="B17">
        <v>3</v>
      </c>
      <c r="C17">
        <v>2</v>
      </c>
      <c r="D17">
        <v>2</v>
      </c>
      <c r="E17">
        <v>3</v>
      </c>
      <c r="F17">
        <v>2</v>
      </c>
      <c r="G17">
        <v>2</v>
      </c>
      <c r="H17">
        <v>1</v>
      </c>
      <c r="I17">
        <v>2</v>
      </c>
      <c r="J17">
        <v>3</v>
      </c>
      <c r="K17">
        <v>3</v>
      </c>
      <c r="L17">
        <v>3</v>
      </c>
      <c r="M17">
        <v>3</v>
      </c>
      <c r="N17">
        <v>2</v>
      </c>
      <c r="O17">
        <v>4</v>
      </c>
      <c r="P17">
        <v>3</v>
      </c>
      <c r="Y17">
        <f>SUM(B17:P17)</f>
        <v>38</v>
      </c>
      <c r="Z17">
        <f t="shared" ref="Z17:Z24" si="9">$B$16-SUMIF(B17:P17,0,$B$25:$P$25)</f>
        <v>15</v>
      </c>
      <c r="AA17" s="8">
        <f>Y17/Z17</f>
        <v>2.5333333333333332</v>
      </c>
      <c r="AB17" s="8"/>
      <c r="AC17" s="8"/>
      <c r="AD17" s="8"/>
      <c r="AE17" s="8"/>
      <c r="AF17" s="8"/>
      <c r="AG17" s="8"/>
      <c r="AH17" s="8"/>
      <c r="AI17" s="8"/>
    </row>
    <row r="18" spans="1:35" x14ac:dyDescent="0.25">
      <c r="A18" s="1" t="str">
        <f>'Alle Abteilungen'!$A$19</f>
        <v>Hat sich in Bachelorbroschüre informiert</v>
      </c>
      <c r="B18">
        <v>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3</v>
      </c>
      <c r="K18">
        <v>2</v>
      </c>
      <c r="L18">
        <v>2</v>
      </c>
      <c r="M18">
        <v>1</v>
      </c>
      <c r="N18">
        <v>2</v>
      </c>
      <c r="O18">
        <v>2</v>
      </c>
      <c r="P18">
        <v>2</v>
      </c>
      <c r="Y18">
        <f t="shared" ref="Y18:Y24" si="10">SUM(B18:P18)</f>
        <v>23</v>
      </c>
      <c r="Z18">
        <f t="shared" si="9"/>
        <v>15</v>
      </c>
      <c r="AA18" s="8">
        <f t="shared" ref="AA18:AA24" si="11">Y18/Z18</f>
        <v>1.5333333333333334</v>
      </c>
      <c r="AB18" s="8"/>
      <c r="AC18" s="8"/>
      <c r="AD18" s="8"/>
      <c r="AE18" s="8"/>
      <c r="AF18" s="8"/>
      <c r="AG18" s="8"/>
      <c r="AH18" s="8"/>
      <c r="AI18" s="8"/>
    </row>
    <row r="19" spans="1:35" x14ac:dyDescent="0.25">
      <c r="A19" s="1" t="str">
        <f>'Alle Abteilungen'!$A$20</f>
        <v>Empfindet Präsentation als wertvoll</v>
      </c>
      <c r="B19">
        <v>3</v>
      </c>
      <c r="C19">
        <v>2</v>
      </c>
      <c r="D19">
        <v>3</v>
      </c>
      <c r="E19">
        <v>4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Y19">
        <f t="shared" si="10"/>
        <v>45</v>
      </c>
      <c r="Z19">
        <f t="shared" si="9"/>
        <v>15</v>
      </c>
      <c r="AA19" s="8">
        <f t="shared" si="11"/>
        <v>3</v>
      </c>
      <c r="AB19" s="8"/>
      <c r="AC19" s="8"/>
      <c r="AD19" s="8"/>
      <c r="AE19" s="8"/>
      <c r="AF19" s="8"/>
      <c r="AG19" s="8"/>
      <c r="AH19" s="8"/>
      <c r="AI19" s="8"/>
    </row>
    <row r="20" spans="1:35" x14ac:dyDescent="0.25">
      <c r="A20" s="1" t="str">
        <f>'Alle Abteilungen'!$A$21</f>
        <v>Findet Lesen der Poster zu zeitaufwändig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H20">
        <v>2</v>
      </c>
      <c r="I20">
        <v>3</v>
      </c>
      <c r="J20">
        <v>2</v>
      </c>
      <c r="K20">
        <v>1</v>
      </c>
      <c r="L20">
        <v>2</v>
      </c>
      <c r="M20">
        <v>2</v>
      </c>
      <c r="N20">
        <v>2</v>
      </c>
      <c r="O20">
        <v>1</v>
      </c>
      <c r="P20">
        <v>2</v>
      </c>
      <c r="Y20">
        <f t="shared" si="10"/>
        <v>28</v>
      </c>
      <c r="Z20">
        <f t="shared" si="9"/>
        <v>15</v>
      </c>
      <c r="AA20" s="8">
        <f t="shared" si="11"/>
        <v>1.8666666666666667</v>
      </c>
      <c r="AB20" s="8"/>
      <c r="AC20" s="8"/>
      <c r="AD20" s="8"/>
      <c r="AE20" s="8"/>
      <c r="AF20" s="8"/>
      <c r="AG20" s="8"/>
      <c r="AH20" s="8"/>
      <c r="AI20" s="8"/>
    </row>
    <row r="21" spans="1:35" x14ac:dyDescent="0.25">
      <c r="A21" s="1" t="str">
        <f>'Alle Abteilungen'!$A$22</f>
        <v>Bewertet Poster/Broschüre als qualitativ gut</v>
      </c>
      <c r="B21">
        <v>4</v>
      </c>
      <c r="C21">
        <v>1</v>
      </c>
      <c r="D21">
        <v>3</v>
      </c>
      <c r="E21">
        <v>4</v>
      </c>
      <c r="F21">
        <v>3</v>
      </c>
      <c r="G21">
        <v>2</v>
      </c>
      <c r="H21">
        <v>2</v>
      </c>
      <c r="I21">
        <v>0</v>
      </c>
      <c r="J21">
        <v>2</v>
      </c>
      <c r="K21">
        <v>3</v>
      </c>
      <c r="L21">
        <v>3</v>
      </c>
      <c r="M21">
        <v>3</v>
      </c>
      <c r="N21">
        <v>4</v>
      </c>
      <c r="O21">
        <v>3</v>
      </c>
      <c r="P21">
        <v>4</v>
      </c>
      <c r="Y21">
        <f t="shared" si="10"/>
        <v>41</v>
      </c>
      <c r="Z21">
        <f t="shared" si="9"/>
        <v>14</v>
      </c>
      <c r="AA21" s="8">
        <f t="shared" si="11"/>
        <v>2.9285714285714284</v>
      </c>
      <c r="AB21" s="8"/>
      <c r="AC21" s="8"/>
      <c r="AD21" s="8"/>
      <c r="AE21" s="8"/>
      <c r="AF21" s="8"/>
      <c r="AG21" s="8"/>
      <c r="AH21" s="8"/>
      <c r="AI21" s="8"/>
    </row>
    <row r="22" spans="1:35" x14ac:dyDescent="0.25">
      <c r="A22" s="1" t="str">
        <f>'Alle Abteilungen'!$A$23</f>
        <v>Würde gerne Video sehen</v>
      </c>
      <c r="B22">
        <v>3</v>
      </c>
      <c r="C22">
        <v>3</v>
      </c>
      <c r="D22">
        <v>3</v>
      </c>
      <c r="E22">
        <v>3</v>
      </c>
      <c r="F22">
        <v>3</v>
      </c>
      <c r="G22">
        <v>1</v>
      </c>
      <c r="H22">
        <v>3</v>
      </c>
      <c r="I22">
        <v>2</v>
      </c>
      <c r="J22">
        <v>1</v>
      </c>
      <c r="K22">
        <v>2</v>
      </c>
      <c r="L22">
        <v>1</v>
      </c>
      <c r="M22">
        <v>2</v>
      </c>
      <c r="N22">
        <v>2</v>
      </c>
      <c r="O22">
        <v>2</v>
      </c>
      <c r="P22">
        <v>3</v>
      </c>
      <c r="Y22">
        <f t="shared" si="10"/>
        <v>34</v>
      </c>
      <c r="Z22">
        <f t="shared" si="9"/>
        <v>15</v>
      </c>
      <c r="AA22" s="8">
        <f t="shared" si="11"/>
        <v>2.2666666666666666</v>
      </c>
      <c r="AB22" s="8"/>
      <c r="AC22" s="8"/>
      <c r="AD22" s="8"/>
      <c r="AE22" s="8"/>
      <c r="AF22" s="8"/>
      <c r="AG22" s="8"/>
      <c r="AH22" s="8"/>
      <c r="AI22" s="8"/>
    </row>
    <row r="23" spans="1:35" x14ac:dyDescent="0.25">
      <c r="A23" s="1" t="str">
        <f>'Alle Abteilungen'!$A$24</f>
        <v>Würde gerne Video produzieren</v>
      </c>
      <c r="B23">
        <v>2</v>
      </c>
      <c r="C23">
        <v>2</v>
      </c>
      <c r="D23">
        <v>2</v>
      </c>
      <c r="E23">
        <v>3</v>
      </c>
      <c r="F23">
        <v>2</v>
      </c>
      <c r="G23">
        <v>1</v>
      </c>
      <c r="H23">
        <v>3</v>
      </c>
      <c r="I23">
        <v>2</v>
      </c>
      <c r="J23">
        <v>2</v>
      </c>
      <c r="K23">
        <v>2</v>
      </c>
      <c r="L23">
        <v>1</v>
      </c>
      <c r="M23">
        <v>1</v>
      </c>
      <c r="N23">
        <v>4</v>
      </c>
      <c r="O23">
        <v>1</v>
      </c>
      <c r="P23">
        <v>2</v>
      </c>
      <c r="Y23">
        <f t="shared" si="10"/>
        <v>30</v>
      </c>
      <c r="Z23">
        <f t="shared" si="9"/>
        <v>15</v>
      </c>
      <c r="AA23" s="8">
        <f t="shared" si="11"/>
        <v>2</v>
      </c>
      <c r="AB23" s="8"/>
      <c r="AC23" s="8"/>
      <c r="AD23" s="8"/>
      <c r="AE23" s="8"/>
      <c r="AF23" s="8"/>
      <c r="AG23" s="8"/>
      <c r="AH23" s="8"/>
      <c r="AI23" s="8"/>
    </row>
    <row r="24" spans="1:35" x14ac:dyDescent="0.25">
      <c r="A24" s="1" t="str">
        <f>'Alle Abteilungen'!$A$25</f>
        <v>Akzeptiert Veröffentlichung des Videos</v>
      </c>
      <c r="B24">
        <v>4</v>
      </c>
      <c r="C24">
        <v>4</v>
      </c>
      <c r="D24">
        <v>3</v>
      </c>
      <c r="E24">
        <v>2</v>
      </c>
      <c r="F24">
        <v>3</v>
      </c>
      <c r="G24">
        <v>4</v>
      </c>
      <c r="H24">
        <v>2</v>
      </c>
      <c r="I24">
        <v>2</v>
      </c>
      <c r="J24">
        <v>3</v>
      </c>
      <c r="K24">
        <v>3</v>
      </c>
      <c r="L24">
        <v>2</v>
      </c>
      <c r="M24">
        <v>3</v>
      </c>
      <c r="N24">
        <v>4</v>
      </c>
      <c r="O24">
        <v>2</v>
      </c>
      <c r="P24">
        <v>2</v>
      </c>
      <c r="Y24">
        <f t="shared" si="10"/>
        <v>43</v>
      </c>
      <c r="Z24">
        <f t="shared" si="9"/>
        <v>15</v>
      </c>
      <c r="AA24" s="8">
        <f t="shared" si="11"/>
        <v>2.8666666666666667</v>
      </c>
      <c r="AB24" s="8"/>
      <c r="AC24" s="8"/>
      <c r="AD24" s="8"/>
      <c r="AE24" s="8"/>
      <c r="AF24" s="8"/>
      <c r="AG24" s="8"/>
      <c r="AH24" s="8"/>
      <c r="AI24" s="8"/>
    </row>
    <row r="25" spans="1:35" hidden="1" x14ac:dyDescent="0.25">
      <c r="A25" s="2" t="s">
        <v>15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25">
      <c r="A26" s="3"/>
    </row>
    <row r="27" spans="1:35" x14ac:dyDescent="0.25">
      <c r="A27" s="4" t="str">
        <f>'Alle Abteilungen'!G13</f>
        <v>4. Semester</v>
      </c>
      <c r="B27" s="9">
        <f>'Alle Abteilungen'!H13</f>
        <v>6</v>
      </c>
      <c r="C27" s="6" t="s">
        <v>10</v>
      </c>
      <c r="D27" s="6"/>
      <c r="E27" s="6"/>
      <c r="F27" s="6"/>
      <c r="G27" s="6"/>
      <c r="H27" s="6"/>
      <c r="I27" s="6"/>
      <c r="J27" s="6"/>
      <c r="K27" s="6"/>
      <c r="L27" s="6"/>
      <c r="Y27" s="5" t="s">
        <v>5</v>
      </c>
      <c r="Z27" s="5" t="s">
        <v>16</v>
      </c>
      <c r="AA27" s="4" t="s">
        <v>11</v>
      </c>
      <c r="AB27" s="4"/>
      <c r="AC27" s="4"/>
      <c r="AD27" s="4"/>
      <c r="AE27" s="4"/>
      <c r="AF27" s="4"/>
      <c r="AG27" s="4"/>
      <c r="AH27" s="4"/>
      <c r="AI27" s="4"/>
    </row>
    <row r="28" spans="1:35" x14ac:dyDescent="0.25">
      <c r="A28" s="1" t="str">
        <f>'Alle Abteilungen'!$A$18</f>
        <v>Hat Interesse an den Postern</v>
      </c>
      <c r="B28">
        <v>4</v>
      </c>
      <c r="C28">
        <v>3</v>
      </c>
      <c r="D28">
        <v>4</v>
      </c>
      <c r="E28">
        <v>4</v>
      </c>
      <c r="F28">
        <v>3</v>
      </c>
      <c r="G28">
        <v>3</v>
      </c>
      <c r="Y28">
        <f>SUM(B28:P28)</f>
        <v>21</v>
      </c>
      <c r="Z28">
        <f t="shared" ref="Z28:Z35" si="12">$B$27-SUMIF(B28:P28,0,$B$25:$P$25)</f>
        <v>6</v>
      </c>
      <c r="AA28" s="8">
        <f>Y28/Z28</f>
        <v>3.5</v>
      </c>
      <c r="AB28" s="8"/>
      <c r="AC28" s="8"/>
      <c r="AD28" s="8"/>
      <c r="AE28" s="8"/>
      <c r="AF28" s="8"/>
      <c r="AG28" s="8"/>
      <c r="AH28" s="8"/>
      <c r="AI28" s="8"/>
    </row>
    <row r="29" spans="1:35" x14ac:dyDescent="0.25">
      <c r="A29" s="1" t="str">
        <f>'Alle Abteilungen'!$A$19</f>
        <v>Hat sich in Bachelorbroschüre informiert</v>
      </c>
      <c r="B29">
        <v>1</v>
      </c>
      <c r="C29">
        <v>2</v>
      </c>
      <c r="D29">
        <v>2</v>
      </c>
      <c r="E29">
        <v>4</v>
      </c>
      <c r="F29">
        <v>2</v>
      </c>
      <c r="G29">
        <v>1</v>
      </c>
      <c r="Y29">
        <f t="shared" ref="Y29:Y35" si="13">SUM(B29:P29)</f>
        <v>12</v>
      </c>
      <c r="Z29">
        <f t="shared" si="12"/>
        <v>6</v>
      </c>
      <c r="AA29" s="8">
        <f t="shared" ref="AA29:AA35" si="14">Y29/Z29</f>
        <v>2</v>
      </c>
      <c r="AB29" s="8"/>
      <c r="AC29" s="8"/>
      <c r="AD29" s="8"/>
      <c r="AE29" s="8"/>
      <c r="AF29" s="8"/>
      <c r="AG29" s="8"/>
      <c r="AH29" s="8"/>
      <c r="AI29" s="8"/>
    </row>
    <row r="30" spans="1:35" x14ac:dyDescent="0.25">
      <c r="A30" s="1" t="str">
        <f>'Alle Abteilungen'!$A$20</f>
        <v>Empfindet Präsentation als wertvoll</v>
      </c>
      <c r="B30">
        <v>4</v>
      </c>
      <c r="C30">
        <v>4</v>
      </c>
      <c r="D30">
        <v>0</v>
      </c>
      <c r="E30">
        <v>4</v>
      </c>
      <c r="F30">
        <v>0</v>
      </c>
      <c r="G30">
        <v>3</v>
      </c>
      <c r="Y30">
        <f t="shared" si="13"/>
        <v>15</v>
      </c>
      <c r="Z30">
        <f t="shared" si="12"/>
        <v>4</v>
      </c>
      <c r="AA30" s="8">
        <f t="shared" si="14"/>
        <v>3.75</v>
      </c>
      <c r="AB30" s="8"/>
      <c r="AC30" s="8"/>
      <c r="AD30" s="8"/>
      <c r="AE30" s="8"/>
      <c r="AF30" s="8"/>
      <c r="AG30" s="8"/>
      <c r="AH30" s="8"/>
      <c r="AI30" s="8"/>
    </row>
    <row r="31" spans="1:35" x14ac:dyDescent="0.25">
      <c r="A31" s="1" t="str">
        <f>'Alle Abteilungen'!$A$21</f>
        <v>Findet Lesen der Poster zu zeitaufwändig</v>
      </c>
      <c r="B31">
        <v>2</v>
      </c>
      <c r="C31">
        <v>2</v>
      </c>
      <c r="D31">
        <v>3</v>
      </c>
      <c r="E31">
        <v>3</v>
      </c>
      <c r="F31">
        <v>4</v>
      </c>
      <c r="G31">
        <v>1</v>
      </c>
      <c r="Y31">
        <f t="shared" si="13"/>
        <v>15</v>
      </c>
      <c r="Z31">
        <f t="shared" si="12"/>
        <v>6</v>
      </c>
      <c r="AA31" s="8">
        <f t="shared" si="14"/>
        <v>2.5</v>
      </c>
      <c r="AB31" s="8"/>
      <c r="AC31" s="8"/>
      <c r="AD31" s="8"/>
      <c r="AE31" s="8"/>
      <c r="AF31" s="8"/>
      <c r="AG31" s="8"/>
      <c r="AH31" s="8"/>
      <c r="AI31" s="8"/>
    </row>
    <row r="32" spans="1:35" x14ac:dyDescent="0.25">
      <c r="A32" s="1" t="str">
        <f>'Alle Abteilungen'!$A$22</f>
        <v>Bewertet Poster/Broschüre als qualitativ gut</v>
      </c>
      <c r="B32">
        <v>3</v>
      </c>
      <c r="C32">
        <v>3</v>
      </c>
      <c r="D32">
        <v>4</v>
      </c>
      <c r="E32">
        <v>3</v>
      </c>
      <c r="F32">
        <v>4</v>
      </c>
      <c r="G32">
        <v>4</v>
      </c>
      <c r="Y32">
        <f t="shared" si="13"/>
        <v>21</v>
      </c>
      <c r="Z32">
        <f t="shared" si="12"/>
        <v>6</v>
      </c>
      <c r="AA32" s="8">
        <f t="shared" si="14"/>
        <v>3.5</v>
      </c>
      <c r="AB32" s="8"/>
      <c r="AC32" s="8"/>
      <c r="AD32" s="8"/>
      <c r="AE32" s="8"/>
      <c r="AF32" s="8"/>
      <c r="AG32" s="8"/>
      <c r="AH32" s="8"/>
      <c r="AI32" s="8"/>
    </row>
    <row r="33" spans="1:35" x14ac:dyDescent="0.25">
      <c r="A33" s="1" t="str">
        <f>'Alle Abteilungen'!$A$23</f>
        <v>Würde gerne Video sehen</v>
      </c>
      <c r="B33">
        <v>2</v>
      </c>
      <c r="C33">
        <v>3</v>
      </c>
      <c r="D33">
        <v>0</v>
      </c>
      <c r="E33">
        <v>3</v>
      </c>
      <c r="F33">
        <v>2</v>
      </c>
      <c r="G33">
        <v>1</v>
      </c>
      <c r="Y33">
        <f t="shared" si="13"/>
        <v>11</v>
      </c>
      <c r="Z33">
        <f t="shared" si="12"/>
        <v>5</v>
      </c>
      <c r="AA33" s="8">
        <f t="shared" si="14"/>
        <v>2.2000000000000002</v>
      </c>
      <c r="AB33" s="8"/>
      <c r="AC33" s="8"/>
      <c r="AD33" s="8"/>
      <c r="AE33" s="8"/>
      <c r="AF33" s="8"/>
      <c r="AG33" s="8"/>
      <c r="AH33" s="8"/>
      <c r="AI33" s="8"/>
    </row>
    <row r="34" spans="1:35" x14ac:dyDescent="0.25">
      <c r="A34" s="1" t="str">
        <f>'Alle Abteilungen'!$A$24</f>
        <v>Würde gerne Video produzieren</v>
      </c>
      <c r="B34">
        <v>2</v>
      </c>
      <c r="C34">
        <v>2</v>
      </c>
      <c r="D34">
        <v>2</v>
      </c>
      <c r="E34">
        <v>2</v>
      </c>
      <c r="F34">
        <v>1</v>
      </c>
      <c r="G34">
        <v>1</v>
      </c>
      <c r="Y34">
        <f t="shared" si="13"/>
        <v>10</v>
      </c>
      <c r="Z34">
        <f t="shared" si="12"/>
        <v>6</v>
      </c>
      <c r="AA34" s="8">
        <f t="shared" si="14"/>
        <v>1.6666666666666667</v>
      </c>
      <c r="AB34" s="8"/>
      <c r="AC34" s="8"/>
      <c r="AD34" s="8"/>
      <c r="AE34" s="8"/>
      <c r="AF34" s="8"/>
      <c r="AG34" s="8"/>
      <c r="AH34" s="8"/>
      <c r="AI34" s="8"/>
    </row>
    <row r="35" spans="1:35" x14ac:dyDescent="0.25">
      <c r="A35" s="1" t="str">
        <f>'Alle Abteilungen'!$A$25</f>
        <v>Akzeptiert Veröffentlichung des Videos</v>
      </c>
      <c r="B35">
        <v>1</v>
      </c>
      <c r="C35">
        <v>3</v>
      </c>
      <c r="D35">
        <v>2</v>
      </c>
      <c r="E35">
        <v>3</v>
      </c>
      <c r="F35">
        <v>1</v>
      </c>
      <c r="G35">
        <v>2</v>
      </c>
      <c r="Y35">
        <f t="shared" si="13"/>
        <v>12</v>
      </c>
      <c r="Z35">
        <f t="shared" si="12"/>
        <v>6</v>
      </c>
      <c r="AA35" s="8">
        <f t="shared" si="14"/>
        <v>2</v>
      </c>
      <c r="AB35" s="8"/>
      <c r="AC35" s="8"/>
      <c r="AD35" s="8"/>
      <c r="AE35" s="8"/>
      <c r="AF35" s="8"/>
      <c r="AG35" s="8"/>
      <c r="AH35" s="8"/>
      <c r="AI35" s="8"/>
    </row>
    <row r="36" spans="1:35" x14ac:dyDescent="0.25">
      <c r="A36" s="3"/>
    </row>
    <row r="37" spans="1:35" x14ac:dyDescent="0.25">
      <c r="A37" s="4" t="str">
        <f>'Alle Abteilungen'!G14</f>
        <v>6. Semester</v>
      </c>
      <c r="B37" s="9">
        <f>'Alle Abteilungen'!H14</f>
        <v>2</v>
      </c>
      <c r="C37" s="6" t="s">
        <v>10</v>
      </c>
      <c r="D37" s="6"/>
      <c r="E37" s="6"/>
      <c r="F37" s="6"/>
      <c r="G37" s="6"/>
      <c r="H37" s="6"/>
      <c r="I37" s="6"/>
      <c r="J37" s="6"/>
      <c r="K37" s="6"/>
      <c r="L37" s="6"/>
      <c r="Y37" s="5" t="s">
        <v>5</v>
      </c>
      <c r="Z37" s="5" t="s">
        <v>16</v>
      </c>
      <c r="AA37" s="4" t="s">
        <v>11</v>
      </c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A38" s="1" t="str">
        <f>'Alle Abteilungen'!$A$18</f>
        <v>Hat Interesse an den Postern</v>
      </c>
      <c r="B38">
        <v>3</v>
      </c>
      <c r="C38">
        <v>2</v>
      </c>
      <c r="Y38">
        <f t="shared" ref="Y38:Y45" si="15">SUM(B38:P38)</f>
        <v>5</v>
      </c>
      <c r="Z38">
        <f t="shared" ref="Z38:Z45" si="16">$B$37-SUMIF(B38:P38,0,$B$25:$P$25)</f>
        <v>2</v>
      </c>
      <c r="AA38" s="8">
        <f>Y38/Z38</f>
        <v>2.5</v>
      </c>
      <c r="AB38" s="8"/>
      <c r="AC38" s="8"/>
      <c r="AD38" s="8"/>
      <c r="AE38" s="8"/>
      <c r="AF38" s="8"/>
      <c r="AG38" s="8"/>
      <c r="AH38" s="8"/>
      <c r="AI38" s="8"/>
    </row>
    <row r="39" spans="1:35" x14ac:dyDescent="0.25">
      <c r="A39" s="1" t="str">
        <f>'Alle Abteilungen'!$A$19</f>
        <v>Hat sich in Bachelorbroschüre informiert</v>
      </c>
      <c r="B39">
        <v>4</v>
      </c>
      <c r="C39">
        <v>1</v>
      </c>
      <c r="Y39">
        <f t="shared" si="15"/>
        <v>5</v>
      </c>
      <c r="Z39">
        <f t="shared" si="16"/>
        <v>2</v>
      </c>
      <c r="AA39" s="8">
        <f t="shared" ref="AA39:AA45" si="17">Y39/Z39</f>
        <v>2.5</v>
      </c>
      <c r="AB39" s="8"/>
      <c r="AC39" s="8"/>
      <c r="AD39" s="8"/>
      <c r="AE39" s="8"/>
      <c r="AF39" s="8"/>
      <c r="AG39" s="8"/>
      <c r="AH39" s="8"/>
      <c r="AI39" s="8"/>
    </row>
    <row r="40" spans="1:35" x14ac:dyDescent="0.25">
      <c r="A40" s="1" t="str">
        <f>'Alle Abteilungen'!$A$20</f>
        <v>Empfindet Präsentation als wertvoll</v>
      </c>
      <c r="B40">
        <v>3</v>
      </c>
      <c r="C40">
        <v>2</v>
      </c>
      <c r="Y40">
        <f t="shared" si="15"/>
        <v>5</v>
      </c>
      <c r="Z40">
        <f t="shared" si="16"/>
        <v>2</v>
      </c>
      <c r="AA40" s="8">
        <f t="shared" si="17"/>
        <v>2.5</v>
      </c>
      <c r="AB40" s="8"/>
      <c r="AC40" s="8"/>
      <c r="AD40" s="8"/>
      <c r="AE40" s="8"/>
      <c r="AF40" s="8"/>
      <c r="AG40" s="8"/>
      <c r="AH40" s="8"/>
      <c r="AI40" s="8"/>
    </row>
    <row r="41" spans="1:35" x14ac:dyDescent="0.25">
      <c r="A41" s="1" t="str">
        <f>'Alle Abteilungen'!$A$21</f>
        <v>Findet Lesen der Poster zu zeitaufwändig</v>
      </c>
      <c r="B41">
        <v>2</v>
      </c>
      <c r="C41">
        <v>4</v>
      </c>
      <c r="Y41">
        <f t="shared" si="15"/>
        <v>6</v>
      </c>
      <c r="Z41">
        <f t="shared" si="16"/>
        <v>2</v>
      </c>
      <c r="AA41" s="8">
        <f t="shared" si="17"/>
        <v>3</v>
      </c>
      <c r="AB41" s="8"/>
      <c r="AC41" s="8"/>
      <c r="AD41" s="8"/>
      <c r="AE41" s="8"/>
      <c r="AF41" s="8"/>
      <c r="AG41" s="8"/>
      <c r="AH41" s="8"/>
      <c r="AI41" s="8"/>
    </row>
    <row r="42" spans="1:35" x14ac:dyDescent="0.25">
      <c r="A42" s="1" t="str">
        <f>'Alle Abteilungen'!$A$22</f>
        <v>Bewertet Poster/Broschüre als qualitativ gut</v>
      </c>
      <c r="B42">
        <v>3</v>
      </c>
      <c r="C42">
        <v>2</v>
      </c>
      <c r="Y42">
        <f t="shared" si="15"/>
        <v>5</v>
      </c>
      <c r="Z42">
        <f t="shared" si="16"/>
        <v>2</v>
      </c>
      <c r="AA42" s="8">
        <f t="shared" si="17"/>
        <v>2.5</v>
      </c>
      <c r="AB42" s="8"/>
      <c r="AC42" s="8"/>
      <c r="AD42" s="8"/>
      <c r="AE42" s="8"/>
      <c r="AF42" s="8"/>
      <c r="AG42" s="8"/>
      <c r="AH42" s="8"/>
      <c r="AI42" s="8"/>
    </row>
    <row r="43" spans="1:35" x14ac:dyDescent="0.25">
      <c r="A43" s="1" t="str">
        <f>'Alle Abteilungen'!$A$23</f>
        <v>Würde gerne Video sehen</v>
      </c>
      <c r="B43">
        <v>3</v>
      </c>
      <c r="C43">
        <v>1</v>
      </c>
      <c r="Y43">
        <f t="shared" si="15"/>
        <v>4</v>
      </c>
      <c r="Z43">
        <f t="shared" si="16"/>
        <v>2</v>
      </c>
      <c r="AA43" s="8">
        <f t="shared" si="17"/>
        <v>2</v>
      </c>
      <c r="AB43" s="8"/>
      <c r="AC43" s="8"/>
      <c r="AD43" s="8"/>
      <c r="AE43" s="8"/>
      <c r="AF43" s="8"/>
      <c r="AG43" s="8"/>
      <c r="AH43" s="8"/>
      <c r="AI43" s="8"/>
    </row>
    <row r="44" spans="1:35" x14ac:dyDescent="0.25">
      <c r="A44" s="1" t="str">
        <f>'Alle Abteilungen'!$A$24</f>
        <v>Würde gerne Video produzieren</v>
      </c>
      <c r="B44">
        <v>1</v>
      </c>
      <c r="C44">
        <v>1</v>
      </c>
      <c r="Y44">
        <f t="shared" si="15"/>
        <v>2</v>
      </c>
      <c r="Z44">
        <f t="shared" si="16"/>
        <v>2</v>
      </c>
      <c r="AA44" s="8">
        <f t="shared" si="17"/>
        <v>1</v>
      </c>
      <c r="AB44" s="8"/>
      <c r="AC44" s="8"/>
      <c r="AD44" s="8"/>
      <c r="AE44" s="8"/>
      <c r="AF44" s="8"/>
      <c r="AG44" s="8"/>
      <c r="AH44" s="8"/>
      <c r="AI44" s="8"/>
    </row>
    <row r="45" spans="1:35" x14ac:dyDescent="0.25">
      <c r="A45" s="1" t="str">
        <f>'Alle Abteilungen'!$A$25</f>
        <v>Akzeptiert Veröffentlichung des Videos</v>
      </c>
      <c r="B45">
        <v>2</v>
      </c>
      <c r="C45">
        <v>3</v>
      </c>
      <c r="Y45">
        <f t="shared" si="15"/>
        <v>5</v>
      </c>
      <c r="Z45">
        <f t="shared" si="16"/>
        <v>2</v>
      </c>
      <c r="AA45" s="8">
        <f t="shared" si="17"/>
        <v>2.5</v>
      </c>
      <c r="AB45" s="8"/>
      <c r="AC45" s="8"/>
      <c r="AD45" s="8"/>
      <c r="AE45" s="8"/>
      <c r="AF45" s="8"/>
      <c r="AG45" s="8"/>
      <c r="AH45" s="8"/>
      <c r="AI45" s="8"/>
    </row>
  </sheetData>
  <mergeCells count="2">
    <mergeCell ref="B13:AA13"/>
    <mergeCell ref="B14:AA1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B3" sqref="B3:V11"/>
    </sheetView>
  </sheetViews>
  <sheetFormatPr defaultColWidth="9.140625" defaultRowHeight="15" x14ac:dyDescent="0.25"/>
  <cols>
    <col min="1" max="1" width="41.140625" bestFit="1" customWidth="1"/>
    <col min="2" max="11" width="3.140625" customWidth="1"/>
    <col min="12" max="12" width="3" bestFit="1" customWidth="1"/>
    <col min="13" max="22" width="3" customWidth="1"/>
    <col min="23" max="23" width="5.42578125" bestFit="1" customWidth="1"/>
    <col min="24" max="24" width="11" bestFit="1" customWidth="1"/>
    <col min="25" max="25" width="17.42578125" bestFit="1" customWidth="1"/>
    <col min="26" max="35" width="7.85546875" customWidth="1"/>
  </cols>
  <sheetData>
    <row r="1" spans="1:35" x14ac:dyDescent="0.25">
      <c r="A1" s="4" t="s">
        <v>8</v>
      </c>
      <c r="B1" s="6" t="s">
        <v>14</v>
      </c>
      <c r="C1" s="6"/>
      <c r="D1" s="6"/>
      <c r="E1" s="6"/>
      <c r="F1" s="6"/>
      <c r="G1" s="6"/>
      <c r="H1" s="9">
        <f>'Alle Abteilungen'!K15</f>
        <v>21</v>
      </c>
      <c r="I1" s="6"/>
      <c r="J1" s="6"/>
    </row>
    <row r="2" spans="1:35" x14ac:dyDescent="0.25">
      <c r="A2" s="4"/>
      <c r="B2" s="6" t="s">
        <v>19</v>
      </c>
      <c r="C2" s="6"/>
      <c r="D2" s="6"/>
    </row>
    <row r="3" spans="1:35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21</v>
      </c>
      <c r="M3" s="10" t="s">
        <v>21</v>
      </c>
      <c r="N3" s="10" t="s">
        <v>21</v>
      </c>
      <c r="O3" s="10" t="s">
        <v>21</v>
      </c>
      <c r="P3" s="10" t="s">
        <v>21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10" t="s">
        <v>21</v>
      </c>
      <c r="W3" s="5" t="s">
        <v>5</v>
      </c>
      <c r="X3" s="5" t="s">
        <v>16</v>
      </c>
      <c r="Y3" s="4" t="s">
        <v>11</v>
      </c>
      <c r="Z3" s="32">
        <v>0</v>
      </c>
      <c r="AA3" s="30">
        <v>0.25</v>
      </c>
      <c r="AB3" s="31" t="s">
        <v>51</v>
      </c>
      <c r="AC3" s="30">
        <v>0.75</v>
      </c>
      <c r="AD3" s="30">
        <v>1</v>
      </c>
      <c r="AE3" s="29" t="s">
        <v>55</v>
      </c>
      <c r="AF3" s="29" t="s">
        <v>54</v>
      </c>
      <c r="AG3" s="29" t="s">
        <v>52</v>
      </c>
      <c r="AH3" s="29" t="s">
        <v>53</v>
      </c>
      <c r="AI3" s="29"/>
    </row>
    <row r="4" spans="1:35" x14ac:dyDescent="0.25">
      <c r="A4" s="1" t="str">
        <f>'Alle Abteilungen'!$A$18</f>
        <v>Hat Interesse an den Postern</v>
      </c>
      <c r="B4">
        <v>2</v>
      </c>
      <c r="C4">
        <v>3</v>
      </c>
      <c r="D4">
        <v>3</v>
      </c>
      <c r="E4">
        <v>3</v>
      </c>
      <c r="F4">
        <v>2</v>
      </c>
      <c r="G4">
        <v>3</v>
      </c>
      <c r="H4">
        <v>2</v>
      </c>
      <c r="I4">
        <v>1</v>
      </c>
      <c r="J4">
        <v>1</v>
      </c>
      <c r="K4">
        <v>2</v>
      </c>
      <c r="L4">
        <v>3</v>
      </c>
      <c r="M4">
        <v>3</v>
      </c>
      <c r="N4">
        <v>1</v>
      </c>
      <c r="O4">
        <v>2</v>
      </c>
      <c r="P4">
        <v>1</v>
      </c>
      <c r="Q4">
        <v>1</v>
      </c>
      <c r="R4">
        <v>2</v>
      </c>
      <c r="S4">
        <v>2</v>
      </c>
      <c r="T4">
        <v>2</v>
      </c>
      <c r="U4">
        <v>1</v>
      </c>
      <c r="V4">
        <v>3</v>
      </c>
      <c r="W4">
        <f>SUM(B4:V4)</f>
        <v>43</v>
      </c>
      <c r="X4">
        <f>X16+X27</f>
        <v>21</v>
      </c>
      <c r="Y4" s="11">
        <f>W4/X4</f>
        <v>2.0476190476190474</v>
      </c>
      <c r="Z4" s="8">
        <f>QUARTILE($B$4:$V$4,0 )</f>
        <v>1</v>
      </c>
      <c r="AA4" s="8">
        <f>QUARTILE($B$4:$V$4,1 )</f>
        <v>1</v>
      </c>
      <c r="AB4" s="8">
        <f>QUARTILE($B$4:$V$4,2 )</f>
        <v>2</v>
      </c>
      <c r="AC4" s="8">
        <f>QUARTILE($B$4:$V$4,3 )</f>
        <v>3</v>
      </c>
      <c r="AD4" s="8">
        <f>QUARTILE($B$4:$V$4,4 )</f>
        <v>3</v>
      </c>
      <c r="AE4" s="8">
        <v>0.05</v>
      </c>
      <c r="AF4" s="8">
        <v>0.95</v>
      </c>
      <c r="AG4" s="8">
        <v>0.97499999999999998</v>
      </c>
      <c r="AH4" s="8">
        <v>0.05</v>
      </c>
      <c r="AI4" s="8"/>
    </row>
    <row r="5" spans="1:35" x14ac:dyDescent="0.25">
      <c r="A5" s="1" t="str">
        <f>'Alle Abteilungen'!$A$19</f>
        <v>Hat sich in Bachelorbroschüre informiert</v>
      </c>
      <c r="B5">
        <v>1</v>
      </c>
      <c r="C5">
        <v>1</v>
      </c>
      <c r="D5">
        <v>1</v>
      </c>
      <c r="E5">
        <v>3</v>
      </c>
      <c r="F5">
        <v>2</v>
      </c>
      <c r="G5">
        <v>2</v>
      </c>
      <c r="H5">
        <v>3</v>
      </c>
      <c r="I5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2</v>
      </c>
      <c r="T5">
        <v>4</v>
      </c>
      <c r="U5">
        <v>1</v>
      </c>
      <c r="V5">
        <v>2</v>
      </c>
      <c r="W5">
        <f t="shared" ref="W5:W11" si="0">SUM(B5:V5)</f>
        <v>36</v>
      </c>
      <c r="X5">
        <f t="shared" ref="X5:X11" si="1">X17+X28</f>
        <v>21</v>
      </c>
      <c r="Y5" s="12">
        <f t="shared" ref="Y5:Y11" si="2">W5/X5</f>
        <v>1.7142857142857142</v>
      </c>
      <c r="Z5" s="8">
        <f t="shared" ref="Z5:Z11" si="3">QUARTILE(B5:V5,0 )</f>
        <v>1</v>
      </c>
      <c r="AA5" s="8">
        <f t="shared" ref="AA5:AA11" si="4">QUARTILE(B5:V5,1 )</f>
        <v>1</v>
      </c>
      <c r="AB5" s="8">
        <f t="shared" ref="AB5:AB11" si="5">QUARTILE(B5:V5,2 )</f>
        <v>1</v>
      </c>
      <c r="AC5" s="8">
        <f t="shared" ref="AC5:AC11" si="6">QUARTILE($B$4:$V$4,3 )</f>
        <v>3</v>
      </c>
      <c r="AD5" s="8">
        <f t="shared" ref="AD5:AD11" si="7">QUARTILE($B$4:$V$4,4 )</f>
        <v>3</v>
      </c>
      <c r="AE5" s="8">
        <v>0.05</v>
      </c>
      <c r="AF5" s="8">
        <v>0.05</v>
      </c>
      <c r="AG5" s="8">
        <v>1.875</v>
      </c>
      <c r="AH5" s="8">
        <v>0.05</v>
      </c>
      <c r="AI5" s="8"/>
    </row>
    <row r="6" spans="1:35" x14ac:dyDescent="0.25">
      <c r="A6" s="1" t="str">
        <f>'Alle Abteilungen'!$A$20</f>
        <v>Empfindet Präsentation als wertvoll</v>
      </c>
      <c r="B6">
        <v>3</v>
      </c>
      <c r="C6">
        <v>3</v>
      </c>
      <c r="D6">
        <v>4</v>
      </c>
      <c r="E6">
        <v>3</v>
      </c>
      <c r="F6">
        <v>4</v>
      </c>
      <c r="G6">
        <v>3</v>
      </c>
      <c r="H6">
        <v>3</v>
      </c>
      <c r="I6">
        <v>3</v>
      </c>
      <c r="J6">
        <v>1</v>
      </c>
      <c r="K6">
        <v>2</v>
      </c>
      <c r="M6">
        <v>4</v>
      </c>
      <c r="N6">
        <v>1</v>
      </c>
      <c r="O6">
        <v>3</v>
      </c>
      <c r="P6">
        <v>4</v>
      </c>
      <c r="Q6">
        <v>3</v>
      </c>
      <c r="R6">
        <v>3</v>
      </c>
      <c r="S6">
        <v>4</v>
      </c>
      <c r="U6">
        <v>1</v>
      </c>
      <c r="V6">
        <v>3</v>
      </c>
      <c r="W6">
        <f t="shared" si="0"/>
        <v>55</v>
      </c>
      <c r="X6">
        <f t="shared" si="1"/>
        <v>19</v>
      </c>
      <c r="Y6" s="12">
        <f t="shared" si="2"/>
        <v>2.8947368421052633</v>
      </c>
      <c r="Z6" s="8">
        <f t="shared" si="3"/>
        <v>1</v>
      </c>
      <c r="AA6" s="8">
        <f t="shared" si="4"/>
        <v>3</v>
      </c>
      <c r="AB6" s="8">
        <f t="shared" si="5"/>
        <v>3</v>
      </c>
      <c r="AC6" s="8">
        <f t="shared" si="6"/>
        <v>3</v>
      </c>
      <c r="AD6" s="8">
        <f t="shared" si="7"/>
        <v>3</v>
      </c>
      <c r="AE6" s="8">
        <v>1.925</v>
      </c>
      <c r="AF6" s="8">
        <v>0.05</v>
      </c>
      <c r="AG6" s="8">
        <v>0.05</v>
      </c>
      <c r="AH6" s="8">
        <v>0.05</v>
      </c>
      <c r="AI6" s="8"/>
    </row>
    <row r="7" spans="1:35" x14ac:dyDescent="0.25">
      <c r="A7" s="1" t="str">
        <f>'Alle Abteilungen'!$A$21</f>
        <v>Findet Lesen der Poster zu zeitaufwändig</v>
      </c>
      <c r="B7">
        <v>3</v>
      </c>
      <c r="C7">
        <v>2</v>
      </c>
      <c r="D7">
        <v>2</v>
      </c>
      <c r="E7">
        <v>4</v>
      </c>
      <c r="F7">
        <v>3</v>
      </c>
      <c r="G7">
        <v>3</v>
      </c>
      <c r="H7">
        <v>3</v>
      </c>
      <c r="I7">
        <v>3</v>
      </c>
      <c r="J7">
        <v>4</v>
      </c>
      <c r="K7">
        <v>4</v>
      </c>
      <c r="L7">
        <v>2</v>
      </c>
      <c r="M7">
        <v>3</v>
      </c>
      <c r="N7">
        <v>4</v>
      </c>
      <c r="O7">
        <v>3</v>
      </c>
      <c r="P7">
        <v>3</v>
      </c>
      <c r="Q7">
        <v>3</v>
      </c>
      <c r="R7">
        <v>3</v>
      </c>
      <c r="S7">
        <v>3</v>
      </c>
      <c r="T7">
        <v>1</v>
      </c>
      <c r="U7">
        <v>4</v>
      </c>
      <c r="V7">
        <v>3</v>
      </c>
      <c r="W7">
        <f t="shared" si="0"/>
        <v>63</v>
      </c>
      <c r="X7">
        <f t="shared" si="1"/>
        <v>21</v>
      </c>
      <c r="Y7" s="12">
        <f t="shared" si="2"/>
        <v>3</v>
      </c>
      <c r="Z7" s="8">
        <f t="shared" si="3"/>
        <v>1</v>
      </c>
      <c r="AA7" s="8">
        <f t="shared" si="4"/>
        <v>3</v>
      </c>
      <c r="AB7" s="8">
        <f t="shared" si="5"/>
        <v>3</v>
      </c>
      <c r="AC7" s="8">
        <f t="shared" si="6"/>
        <v>3</v>
      </c>
      <c r="AD7" s="8">
        <f t="shared" si="7"/>
        <v>3</v>
      </c>
      <c r="AE7" s="8">
        <v>1.925</v>
      </c>
      <c r="AF7" s="8">
        <v>0.05</v>
      </c>
      <c r="AG7" s="8">
        <v>0.05</v>
      </c>
      <c r="AH7" s="8">
        <v>0.05</v>
      </c>
      <c r="AI7" s="8"/>
    </row>
    <row r="8" spans="1:35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3</v>
      </c>
      <c r="E8">
        <v>3</v>
      </c>
      <c r="F8">
        <v>3</v>
      </c>
      <c r="G8">
        <v>4</v>
      </c>
      <c r="H8">
        <v>3</v>
      </c>
      <c r="I8">
        <v>3</v>
      </c>
      <c r="J8">
        <v>3</v>
      </c>
      <c r="K8">
        <v>1</v>
      </c>
      <c r="L8">
        <v>3</v>
      </c>
      <c r="M8">
        <v>2</v>
      </c>
      <c r="N8">
        <v>2</v>
      </c>
      <c r="O8">
        <v>2</v>
      </c>
      <c r="P8">
        <v>4</v>
      </c>
      <c r="Q8">
        <v>4</v>
      </c>
      <c r="R8">
        <v>3</v>
      </c>
      <c r="S8">
        <v>4</v>
      </c>
      <c r="T8">
        <v>1</v>
      </c>
      <c r="U8">
        <v>3</v>
      </c>
      <c r="V8">
        <v>3</v>
      </c>
      <c r="W8">
        <f t="shared" si="0"/>
        <v>60</v>
      </c>
      <c r="X8">
        <f t="shared" si="1"/>
        <v>21</v>
      </c>
      <c r="Y8" s="12">
        <f t="shared" si="2"/>
        <v>2.8571428571428572</v>
      </c>
      <c r="Z8" s="8">
        <f t="shared" si="3"/>
        <v>1</v>
      </c>
      <c r="AA8" s="8">
        <f t="shared" si="4"/>
        <v>3</v>
      </c>
      <c r="AB8" s="8">
        <f t="shared" si="5"/>
        <v>3</v>
      </c>
      <c r="AC8" s="8">
        <f t="shared" si="6"/>
        <v>3</v>
      </c>
      <c r="AD8" s="8">
        <f t="shared" si="7"/>
        <v>3</v>
      </c>
      <c r="AE8" s="8">
        <v>1.925</v>
      </c>
      <c r="AF8" s="8">
        <v>0.05</v>
      </c>
      <c r="AG8" s="8">
        <v>0.05</v>
      </c>
      <c r="AH8" s="8">
        <v>0.05</v>
      </c>
      <c r="AI8" s="8"/>
    </row>
    <row r="9" spans="1:35" x14ac:dyDescent="0.25">
      <c r="A9" s="1" t="str">
        <f>'Alle Abteilungen'!$A$23</f>
        <v>Würde gerne Video sehen</v>
      </c>
      <c r="B9">
        <v>2</v>
      </c>
      <c r="C9">
        <v>2</v>
      </c>
      <c r="D9">
        <v>2</v>
      </c>
      <c r="E9">
        <v>3</v>
      </c>
      <c r="F9">
        <v>2</v>
      </c>
      <c r="G9">
        <v>2</v>
      </c>
      <c r="H9">
        <v>4</v>
      </c>
      <c r="I9">
        <v>2</v>
      </c>
      <c r="J9">
        <v>2</v>
      </c>
      <c r="K9">
        <v>3</v>
      </c>
      <c r="L9">
        <v>2</v>
      </c>
      <c r="M9">
        <v>4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2</v>
      </c>
      <c r="V9">
        <v>3</v>
      </c>
      <c r="W9">
        <f t="shared" si="0"/>
        <v>56</v>
      </c>
      <c r="X9">
        <f t="shared" si="1"/>
        <v>21</v>
      </c>
      <c r="Y9" s="12">
        <f t="shared" si="2"/>
        <v>2.6666666666666665</v>
      </c>
      <c r="Z9" s="8">
        <f t="shared" si="3"/>
        <v>2</v>
      </c>
      <c r="AA9" s="8">
        <f t="shared" si="4"/>
        <v>2</v>
      </c>
      <c r="AB9" s="8">
        <f t="shared" si="5"/>
        <v>3</v>
      </c>
      <c r="AC9" s="8">
        <f t="shared" si="6"/>
        <v>3</v>
      </c>
      <c r="AD9" s="8">
        <f t="shared" si="7"/>
        <v>3</v>
      </c>
      <c r="AE9" s="8">
        <v>0.05</v>
      </c>
      <c r="AF9" s="8">
        <v>0.92500000000000004</v>
      </c>
      <c r="AG9" s="8">
        <v>0.05</v>
      </c>
      <c r="AH9" s="8">
        <v>0.05</v>
      </c>
      <c r="AI9" s="8"/>
    </row>
    <row r="10" spans="1:35" x14ac:dyDescent="0.25">
      <c r="A10" s="1" t="str">
        <f>'Alle Abteilungen'!$A$24</f>
        <v>Würde gerne Video produzieren</v>
      </c>
      <c r="B10">
        <v>1</v>
      </c>
      <c r="C10">
        <v>2</v>
      </c>
      <c r="D10">
        <v>1</v>
      </c>
      <c r="E10">
        <v>1</v>
      </c>
      <c r="F10">
        <v>1</v>
      </c>
      <c r="G10">
        <v>1</v>
      </c>
      <c r="H10">
        <v>4</v>
      </c>
      <c r="I10">
        <v>1</v>
      </c>
      <c r="J10">
        <v>1</v>
      </c>
      <c r="K10">
        <v>3</v>
      </c>
      <c r="L10">
        <v>2</v>
      </c>
      <c r="M10">
        <v>3</v>
      </c>
      <c r="N10">
        <v>1</v>
      </c>
      <c r="O10">
        <v>3</v>
      </c>
      <c r="P10">
        <v>1</v>
      </c>
      <c r="Q10">
        <v>1</v>
      </c>
      <c r="R10">
        <v>3</v>
      </c>
      <c r="S10">
        <v>2</v>
      </c>
      <c r="T10">
        <v>2</v>
      </c>
      <c r="U10">
        <v>2</v>
      </c>
      <c r="V10">
        <v>2</v>
      </c>
      <c r="W10">
        <f t="shared" si="0"/>
        <v>38</v>
      </c>
      <c r="X10">
        <f t="shared" si="1"/>
        <v>21</v>
      </c>
      <c r="Y10" s="12">
        <f t="shared" si="2"/>
        <v>1.8095238095238095</v>
      </c>
      <c r="Z10" s="8">
        <f t="shared" si="3"/>
        <v>1</v>
      </c>
      <c r="AA10" s="8">
        <f t="shared" si="4"/>
        <v>1</v>
      </c>
      <c r="AB10" s="8">
        <f t="shared" si="5"/>
        <v>2</v>
      </c>
      <c r="AC10" s="8">
        <f t="shared" si="6"/>
        <v>3</v>
      </c>
      <c r="AD10" s="8">
        <f t="shared" si="7"/>
        <v>3</v>
      </c>
      <c r="AE10" s="8">
        <v>0.05</v>
      </c>
      <c r="AF10" s="8">
        <v>0.95</v>
      </c>
      <c r="AG10" s="8">
        <v>0.97499999999999998</v>
      </c>
      <c r="AH10" s="8">
        <v>0.05</v>
      </c>
      <c r="AI10" s="8"/>
    </row>
    <row r="11" spans="1:35" x14ac:dyDescent="0.25">
      <c r="A11" s="1" t="str">
        <f>'Alle Abteilungen'!$A$25</f>
        <v>Akzeptiert Veröffentlichung des Videos</v>
      </c>
      <c r="B11">
        <v>2</v>
      </c>
      <c r="C11">
        <v>3</v>
      </c>
      <c r="D11">
        <v>3</v>
      </c>
      <c r="E11">
        <v>4</v>
      </c>
      <c r="F11">
        <v>2</v>
      </c>
      <c r="G11">
        <v>4</v>
      </c>
      <c r="H11">
        <v>4</v>
      </c>
      <c r="I11">
        <v>3</v>
      </c>
      <c r="J11">
        <v>4</v>
      </c>
      <c r="K11">
        <v>4</v>
      </c>
      <c r="L11">
        <v>3</v>
      </c>
      <c r="M11">
        <v>4</v>
      </c>
      <c r="N11">
        <v>2</v>
      </c>
      <c r="O11">
        <v>3</v>
      </c>
      <c r="P11">
        <v>4</v>
      </c>
      <c r="Q11">
        <v>4</v>
      </c>
      <c r="R11">
        <v>3</v>
      </c>
      <c r="S11">
        <v>4</v>
      </c>
      <c r="T11">
        <v>1</v>
      </c>
      <c r="U11">
        <v>3</v>
      </c>
      <c r="V11">
        <v>3</v>
      </c>
      <c r="W11">
        <f t="shared" si="0"/>
        <v>67</v>
      </c>
      <c r="X11">
        <f t="shared" si="1"/>
        <v>21</v>
      </c>
      <c r="Y11" s="13">
        <f t="shared" si="2"/>
        <v>3.1904761904761907</v>
      </c>
      <c r="Z11" s="8">
        <f t="shared" si="3"/>
        <v>1</v>
      </c>
      <c r="AA11" s="8">
        <f t="shared" si="4"/>
        <v>3</v>
      </c>
      <c r="AB11" s="8">
        <f t="shared" si="5"/>
        <v>3</v>
      </c>
      <c r="AC11" s="8">
        <f t="shared" si="6"/>
        <v>3</v>
      </c>
      <c r="AD11" s="8">
        <f t="shared" si="7"/>
        <v>3</v>
      </c>
      <c r="AE11" s="8">
        <v>1.925</v>
      </c>
      <c r="AF11" s="8">
        <v>0.05</v>
      </c>
      <c r="AG11" s="8">
        <v>0.05</v>
      </c>
      <c r="AH11" s="8">
        <v>0.05</v>
      </c>
      <c r="AI11" s="8"/>
    </row>
    <row r="12" spans="1:35" x14ac:dyDescent="0.25">
      <c r="B12" s="6"/>
      <c r="C12" s="6"/>
      <c r="D12" s="6"/>
      <c r="E12" s="6"/>
      <c r="F12" s="6"/>
      <c r="G12" s="6"/>
      <c r="H12" s="6"/>
      <c r="I12" s="6"/>
      <c r="J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35" ht="30" x14ac:dyDescent="0.25">
      <c r="A13" s="19" t="str">
        <f>'Alle Abteilungen'!A59</f>
        <v>Kommentare der Befragten:
(schriftlich oder mündlich)</v>
      </c>
      <c r="B13" s="18" t="s">
        <v>43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AH13" s="6"/>
      <c r="AI13" s="6"/>
    </row>
    <row r="14" spans="1:35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35" x14ac:dyDescent="0.25">
      <c r="A15" s="4" t="str">
        <f>'Alle Abteilungen'!J12</f>
        <v>2. Semester</v>
      </c>
      <c r="B15" s="9">
        <f>'Alle Abteilungen'!K12</f>
        <v>10</v>
      </c>
      <c r="C15" s="6" t="s">
        <v>10</v>
      </c>
      <c r="D15" s="6"/>
      <c r="E15" s="6"/>
      <c r="F15" s="6"/>
      <c r="G15" s="6"/>
      <c r="H15" s="6"/>
      <c r="I15" s="6"/>
      <c r="J15" s="6"/>
      <c r="W15" s="5" t="s">
        <v>5</v>
      </c>
      <c r="X15" s="5" t="s">
        <v>16</v>
      </c>
      <c r="Y15" s="4" t="s">
        <v>11</v>
      </c>
      <c r="Z15" s="4"/>
      <c r="AA15" s="4"/>
      <c r="AB15" s="4"/>
      <c r="AC15" s="4"/>
      <c r="AD15" s="4"/>
      <c r="AE15" s="4"/>
      <c r="AF15" s="4"/>
      <c r="AG15" s="4"/>
    </row>
    <row r="16" spans="1:35" x14ac:dyDescent="0.25">
      <c r="A16" s="1" t="str">
        <f>'Alle Abteilungen'!$A$18</f>
        <v>Hat Interesse an den Postern</v>
      </c>
      <c r="B16">
        <v>2</v>
      </c>
      <c r="C16">
        <v>3</v>
      </c>
      <c r="D16">
        <v>3</v>
      </c>
      <c r="E16">
        <v>3</v>
      </c>
      <c r="F16">
        <v>2</v>
      </c>
      <c r="G16">
        <v>3</v>
      </c>
      <c r="H16">
        <v>2</v>
      </c>
      <c r="I16">
        <v>1</v>
      </c>
      <c r="J16">
        <v>1</v>
      </c>
      <c r="K16">
        <v>2</v>
      </c>
      <c r="W16">
        <f t="shared" ref="W16:W23" si="8">SUM(B16:L16)</f>
        <v>22</v>
      </c>
      <c r="X16">
        <f t="shared" ref="X16:X23" si="9">$B$15-SUMIF(B16:L16,0,$B$24:$L$24)</f>
        <v>10</v>
      </c>
      <c r="Y16" s="8">
        <f>W16/X16</f>
        <v>2.2000000000000002</v>
      </c>
      <c r="Z16" s="8"/>
      <c r="AA16" s="8"/>
      <c r="AB16" s="8"/>
      <c r="AC16" s="8"/>
      <c r="AD16" s="8"/>
      <c r="AE16" s="8"/>
      <c r="AF16" s="8"/>
      <c r="AG16" s="8"/>
    </row>
    <row r="17" spans="1:33" x14ac:dyDescent="0.25">
      <c r="A17" s="1" t="str">
        <f>'Alle Abteilungen'!$A$19</f>
        <v>Hat sich in Bachelorbroschüre informiert</v>
      </c>
      <c r="B17">
        <v>1</v>
      </c>
      <c r="C17">
        <v>1</v>
      </c>
      <c r="D17">
        <v>1</v>
      </c>
      <c r="E17">
        <v>3</v>
      </c>
      <c r="F17">
        <v>2</v>
      </c>
      <c r="G17">
        <v>2</v>
      </c>
      <c r="H17">
        <v>3</v>
      </c>
      <c r="I17">
        <v>1</v>
      </c>
      <c r="J17">
        <v>1</v>
      </c>
      <c r="K17">
        <v>1</v>
      </c>
      <c r="W17">
        <f t="shared" si="8"/>
        <v>16</v>
      </c>
      <c r="X17">
        <f t="shared" si="9"/>
        <v>10</v>
      </c>
      <c r="Y17" s="8">
        <f t="shared" ref="Y17:Y23" si="10">W17/X17</f>
        <v>1.6</v>
      </c>
      <c r="Z17" s="8"/>
      <c r="AA17" s="8"/>
      <c r="AB17" s="8"/>
      <c r="AC17" s="8"/>
      <c r="AD17" s="8"/>
      <c r="AE17" s="8"/>
      <c r="AF17" s="8"/>
      <c r="AG17" s="8"/>
    </row>
    <row r="18" spans="1:33" x14ac:dyDescent="0.25">
      <c r="A18" s="1" t="str">
        <f>'Alle Abteilungen'!$A$20</f>
        <v>Empfindet Präsentation als wertvoll</v>
      </c>
      <c r="B18">
        <v>3</v>
      </c>
      <c r="C18">
        <v>3</v>
      </c>
      <c r="D18">
        <v>4</v>
      </c>
      <c r="E18">
        <v>3</v>
      </c>
      <c r="F18">
        <v>4</v>
      </c>
      <c r="G18">
        <v>3</v>
      </c>
      <c r="H18">
        <v>3</v>
      </c>
      <c r="I18">
        <v>3</v>
      </c>
      <c r="J18">
        <v>1</v>
      </c>
      <c r="K18">
        <v>2</v>
      </c>
      <c r="W18">
        <f t="shared" si="8"/>
        <v>29</v>
      </c>
      <c r="X18">
        <f t="shared" si="9"/>
        <v>10</v>
      </c>
      <c r="Y18" s="8">
        <f t="shared" si="10"/>
        <v>2.9</v>
      </c>
      <c r="Z18" s="8"/>
      <c r="AA18" s="8"/>
      <c r="AB18" s="8"/>
      <c r="AC18" s="8"/>
      <c r="AD18" s="8"/>
      <c r="AE18" s="8"/>
      <c r="AF18" s="8"/>
      <c r="AG18" s="8"/>
    </row>
    <row r="19" spans="1:33" x14ac:dyDescent="0.25">
      <c r="A19" s="1" t="str">
        <f>'Alle Abteilungen'!$A$21</f>
        <v>Findet Lesen der Poster zu zeitaufwändig</v>
      </c>
      <c r="B19">
        <v>3</v>
      </c>
      <c r="C19">
        <v>2</v>
      </c>
      <c r="D19">
        <v>2</v>
      </c>
      <c r="E19">
        <v>4</v>
      </c>
      <c r="F19">
        <v>3</v>
      </c>
      <c r="G19">
        <v>3</v>
      </c>
      <c r="H19">
        <v>3</v>
      </c>
      <c r="I19">
        <v>3</v>
      </c>
      <c r="J19">
        <v>4</v>
      </c>
      <c r="K19">
        <v>4</v>
      </c>
      <c r="W19">
        <f t="shared" si="8"/>
        <v>31</v>
      </c>
      <c r="X19">
        <f t="shared" si="9"/>
        <v>10</v>
      </c>
      <c r="Y19" s="8">
        <f t="shared" si="10"/>
        <v>3.1</v>
      </c>
      <c r="Z19" s="8"/>
      <c r="AA19" s="8"/>
      <c r="AB19" s="8"/>
      <c r="AC19" s="8"/>
      <c r="AD19" s="8"/>
      <c r="AE19" s="8"/>
      <c r="AF19" s="8"/>
      <c r="AG19" s="8"/>
    </row>
    <row r="20" spans="1:33" x14ac:dyDescent="0.25">
      <c r="A20" s="1" t="str">
        <f>'Alle Abteilungen'!$A$22</f>
        <v>Bewertet Poster/Broschüre als qualitativ gut</v>
      </c>
      <c r="B20">
        <v>3</v>
      </c>
      <c r="C20">
        <v>3</v>
      </c>
      <c r="D20">
        <v>3</v>
      </c>
      <c r="E20">
        <v>3</v>
      </c>
      <c r="F20">
        <v>3</v>
      </c>
      <c r="G20">
        <v>4</v>
      </c>
      <c r="H20">
        <v>3</v>
      </c>
      <c r="I20">
        <v>3</v>
      </c>
      <c r="J20">
        <v>3</v>
      </c>
      <c r="K20">
        <v>1</v>
      </c>
      <c r="W20">
        <f t="shared" si="8"/>
        <v>29</v>
      </c>
      <c r="X20">
        <f t="shared" si="9"/>
        <v>10</v>
      </c>
      <c r="Y20" s="8">
        <f t="shared" si="10"/>
        <v>2.9</v>
      </c>
      <c r="Z20" s="8"/>
      <c r="AA20" s="8"/>
      <c r="AB20" s="8"/>
      <c r="AC20" s="8"/>
      <c r="AD20" s="8"/>
      <c r="AE20" s="8"/>
      <c r="AF20" s="8"/>
      <c r="AG20" s="8"/>
    </row>
    <row r="21" spans="1:33" x14ac:dyDescent="0.25">
      <c r="A21" s="1" t="str">
        <f>'Alle Abteilungen'!$A$23</f>
        <v>Würde gerne Video sehen</v>
      </c>
      <c r="B21">
        <v>2</v>
      </c>
      <c r="C21">
        <v>2</v>
      </c>
      <c r="D21">
        <v>2</v>
      </c>
      <c r="E21">
        <v>3</v>
      </c>
      <c r="F21">
        <v>2</v>
      </c>
      <c r="G21">
        <v>2</v>
      </c>
      <c r="H21">
        <v>4</v>
      </c>
      <c r="I21">
        <v>2</v>
      </c>
      <c r="J21">
        <v>2</v>
      </c>
      <c r="K21">
        <v>3</v>
      </c>
      <c r="W21">
        <f t="shared" si="8"/>
        <v>24</v>
      </c>
      <c r="X21">
        <f t="shared" si="9"/>
        <v>10</v>
      </c>
      <c r="Y21" s="8">
        <f t="shared" si="10"/>
        <v>2.4</v>
      </c>
      <c r="Z21" s="8"/>
      <c r="AA21" s="8"/>
      <c r="AB21" s="8"/>
      <c r="AC21" s="8"/>
      <c r="AD21" s="8"/>
      <c r="AE21" s="8"/>
      <c r="AF21" s="8"/>
      <c r="AG21" s="8"/>
    </row>
    <row r="22" spans="1:33" x14ac:dyDescent="0.25">
      <c r="A22" s="1" t="str">
        <f>'Alle Abteilungen'!$A$24</f>
        <v>Würde gerne Video produzieren</v>
      </c>
      <c r="B22">
        <v>1</v>
      </c>
      <c r="C22">
        <v>2</v>
      </c>
      <c r="D22">
        <v>1</v>
      </c>
      <c r="E22">
        <v>1</v>
      </c>
      <c r="F22">
        <v>1</v>
      </c>
      <c r="G22">
        <v>1</v>
      </c>
      <c r="H22">
        <v>4</v>
      </c>
      <c r="I22">
        <v>1</v>
      </c>
      <c r="J22">
        <v>1</v>
      </c>
      <c r="K22">
        <v>3</v>
      </c>
      <c r="W22">
        <f t="shared" si="8"/>
        <v>16</v>
      </c>
      <c r="X22">
        <f t="shared" si="9"/>
        <v>10</v>
      </c>
      <c r="Y22" s="8">
        <f t="shared" si="10"/>
        <v>1.6</v>
      </c>
      <c r="Z22" s="8"/>
      <c r="AA22" s="8"/>
      <c r="AB22" s="8"/>
      <c r="AC22" s="8"/>
      <c r="AD22" s="8"/>
      <c r="AE22" s="8"/>
      <c r="AF22" s="8"/>
      <c r="AG22" s="8"/>
    </row>
    <row r="23" spans="1:33" x14ac:dyDescent="0.25">
      <c r="A23" s="1" t="str">
        <f>'Alle Abteilungen'!$A$25</f>
        <v>Akzeptiert Veröffentlichung des Videos</v>
      </c>
      <c r="B23">
        <v>2</v>
      </c>
      <c r="C23">
        <v>3</v>
      </c>
      <c r="D23">
        <v>3</v>
      </c>
      <c r="E23">
        <v>4</v>
      </c>
      <c r="F23">
        <v>2</v>
      </c>
      <c r="G23">
        <v>4</v>
      </c>
      <c r="H23">
        <v>4</v>
      </c>
      <c r="I23">
        <v>3</v>
      </c>
      <c r="J23">
        <v>4</v>
      </c>
      <c r="K23">
        <v>4</v>
      </c>
      <c r="W23">
        <f t="shared" si="8"/>
        <v>33</v>
      </c>
      <c r="X23">
        <f t="shared" si="9"/>
        <v>10</v>
      </c>
      <c r="Y23" s="8">
        <f t="shared" si="10"/>
        <v>3.3</v>
      </c>
      <c r="Z23" s="8"/>
      <c r="AA23" s="8"/>
      <c r="AB23" s="8"/>
      <c r="AC23" s="8"/>
      <c r="AD23" s="8"/>
      <c r="AE23" s="8"/>
      <c r="AF23" s="8"/>
      <c r="AG23" s="8"/>
    </row>
    <row r="24" spans="1:33" hidden="1" x14ac:dyDescent="0.25">
      <c r="A24" s="2" t="s">
        <v>15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33" x14ac:dyDescent="0.25">
      <c r="A25" s="3"/>
    </row>
    <row r="26" spans="1:33" x14ac:dyDescent="0.25">
      <c r="A26" s="4" t="str">
        <f>'Alle Abteilungen'!J13</f>
        <v>4. Semester</v>
      </c>
      <c r="B26" s="9">
        <f>'Alle Abteilungen'!K13</f>
        <v>11</v>
      </c>
      <c r="C26" s="6" t="s">
        <v>10</v>
      </c>
      <c r="D26" s="6"/>
      <c r="E26" s="6"/>
      <c r="F26" s="6"/>
      <c r="G26" s="6"/>
      <c r="H26" s="6"/>
      <c r="I26" s="6"/>
      <c r="J26" s="6"/>
      <c r="W26" s="5" t="s">
        <v>5</v>
      </c>
      <c r="X26" s="5" t="s">
        <v>16</v>
      </c>
      <c r="Y26" s="4" t="s">
        <v>11</v>
      </c>
      <c r="Z26" s="4"/>
      <c r="AA26" s="4"/>
      <c r="AB26" s="4"/>
      <c r="AC26" s="4"/>
      <c r="AD26" s="4"/>
      <c r="AE26" s="4"/>
      <c r="AF26" s="4"/>
      <c r="AG26" s="4"/>
    </row>
    <row r="27" spans="1:33" x14ac:dyDescent="0.25">
      <c r="A27" s="1" t="str">
        <f>'Alle Abteilungen'!$A$18</f>
        <v>Hat Interesse an den Postern</v>
      </c>
      <c r="B27">
        <v>3</v>
      </c>
      <c r="C27">
        <v>3</v>
      </c>
      <c r="D27">
        <v>1</v>
      </c>
      <c r="E27">
        <v>2</v>
      </c>
      <c r="F27">
        <v>1</v>
      </c>
      <c r="G27">
        <v>1</v>
      </c>
      <c r="H27">
        <v>2</v>
      </c>
      <c r="I27">
        <v>2</v>
      </c>
      <c r="J27">
        <v>2</v>
      </c>
      <c r="K27">
        <v>1</v>
      </c>
      <c r="L27">
        <v>3</v>
      </c>
      <c r="W27">
        <f t="shared" ref="W27:W34" si="11">SUM(B27:L27)</f>
        <v>21</v>
      </c>
      <c r="X27">
        <f t="shared" ref="X27:X34" si="12">$B$26-SUMIF(B27:L27,0,$B$24:$L$24)</f>
        <v>11</v>
      </c>
      <c r="Y27" s="8">
        <f>W27/X27</f>
        <v>1.9090909090909092</v>
      </c>
      <c r="Z27" s="8"/>
      <c r="AA27" s="8"/>
      <c r="AB27" s="8"/>
      <c r="AC27" s="8"/>
      <c r="AD27" s="8"/>
      <c r="AE27" s="8"/>
      <c r="AF27" s="8"/>
      <c r="AG27" s="8"/>
    </row>
    <row r="28" spans="1:33" x14ac:dyDescent="0.25">
      <c r="A28" s="1" t="str">
        <f>'Alle Abteilungen'!$A$19</f>
        <v>Hat sich in Bachelorbroschüre informiert</v>
      </c>
      <c r="B28">
        <v>1</v>
      </c>
      <c r="C28">
        <v>2</v>
      </c>
      <c r="D28">
        <v>1</v>
      </c>
      <c r="E28">
        <v>2</v>
      </c>
      <c r="F28">
        <v>1</v>
      </c>
      <c r="G28">
        <v>1</v>
      </c>
      <c r="H28">
        <v>3</v>
      </c>
      <c r="I28">
        <v>2</v>
      </c>
      <c r="J28">
        <v>4</v>
      </c>
      <c r="K28">
        <v>1</v>
      </c>
      <c r="L28">
        <v>2</v>
      </c>
      <c r="W28">
        <f t="shared" si="11"/>
        <v>20</v>
      </c>
      <c r="X28">
        <f t="shared" si="12"/>
        <v>11</v>
      </c>
      <c r="Y28" s="8">
        <f t="shared" ref="Y28:Y34" si="13">W28/X28</f>
        <v>1.8181818181818181</v>
      </c>
      <c r="Z28" s="8"/>
      <c r="AA28" s="8"/>
      <c r="AB28" s="8"/>
      <c r="AC28" s="8"/>
      <c r="AD28" s="8"/>
      <c r="AE28" s="8"/>
      <c r="AF28" s="8"/>
      <c r="AG28" s="8"/>
    </row>
    <row r="29" spans="1:33" x14ac:dyDescent="0.25">
      <c r="A29" s="1" t="str">
        <f>'Alle Abteilungen'!$A$20</f>
        <v>Empfindet Präsentation als wertvoll</v>
      </c>
      <c r="B29">
        <v>0</v>
      </c>
      <c r="C29">
        <v>4</v>
      </c>
      <c r="D29">
        <v>1</v>
      </c>
      <c r="E29">
        <v>3</v>
      </c>
      <c r="F29">
        <v>4</v>
      </c>
      <c r="G29">
        <v>3</v>
      </c>
      <c r="H29">
        <v>3</v>
      </c>
      <c r="I29">
        <v>4</v>
      </c>
      <c r="J29">
        <v>0</v>
      </c>
      <c r="K29">
        <v>1</v>
      </c>
      <c r="L29">
        <v>3</v>
      </c>
      <c r="W29">
        <f t="shared" si="11"/>
        <v>26</v>
      </c>
      <c r="X29">
        <f t="shared" si="12"/>
        <v>9</v>
      </c>
      <c r="Y29" s="8">
        <f t="shared" si="13"/>
        <v>2.8888888888888888</v>
      </c>
      <c r="Z29" s="8"/>
      <c r="AA29" s="8"/>
      <c r="AB29" s="8"/>
      <c r="AC29" s="8"/>
      <c r="AD29" s="8"/>
      <c r="AE29" s="8"/>
      <c r="AF29" s="8"/>
      <c r="AG29" s="8"/>
    </row>
    <row r="30" spans="1:33" x14ac:dyDescent="0.25">
      <c r="A30" s="1" t="str">
        <f>'Alle Abteilungen'!$A$21</f>
        <v>Findet Lesen der Poster zu zeitaufwändig</v>
      </c>
      <c r="B30">
        <v>2</v>
      </c>
      <c r="C30">
        <v>3</v>
      </c>
      <c r="D30">
        <v>4</v>
      </c>
      <c r="E30">
        <v>3</v>
      </c>
      <c r="F30">
        <v>3</v>
      </c>
      <c r="G30">
        <v>3</v>
      </c>
      <c r="H30">
        <v>3</v>
      </c>
      <c r="I30">
        <v>3</v>
      </c>
      <c r="J30">
        <v>1</v>
      </c>
      <c r="K30">
        <v>4</v>
      </c>
      <c r="L30">
        <v>3</v>
      </c>
      <c r="W30">
        <f t="shared" si="11"/>
        <v>32</v>
      </c>
      <c r="X30">
        <f t="shared" si="12"/>
        <v>11</v>
      </c>
      <c r="Y30" s="8">
        <f t="shared" si="13"/>
        <v>2.9090909090909092</v>
      </c>
      <c r="Z30" s="8"/>
      <c r="AA30" s="8"/>
      <c r="AB30" s="8"/>
      <c r="AC30" s="8"/>
      <c r="AD30" s="8"/>
      <c r="AE30" s="8"/>
      <c r="AF30" s="8"/>
      <c r="AG30" s="8"/>
    </row>
    <row r="31" spans="1:33" x14ac:dyDescent="0.25">
      <c r="A31" s="1" t="str">
        <f>'Alle Abteilungen'!$A$22</f>
        <v>Bewertet Poster/Broschüre als qualitativ gut</v>
      </c>
      <c r="B31">
        <v>3</v>
      </c>
      <c r="C31">
        <v>2</v>
      </c>
      <c r="D31">
        <v>2</v>
      </c>
      <c r="E31">
        <v>2</v>
      </c>
      <c r="F31">
        <v>4</v>
      </c>
      <c r="G31">
        <v>4</v>
      </c>
      <c r="H31">
        <v>3</v>
      </c>
      <c r="I31">
        <v>4</v>
      </c>
      <c r="J31">
        <v>1</v>
      </c>
      <c r="K31">
        <v>3</v>
      </c>
      <c r="L31">
        <v>3</v>
      </c>
      <c r="W31">
        <f t="shared" si="11"/>
        <v>31</v>
      </c>
      <c r="X31">
        <f t="shared" si="12"/>
        <v>11</v>
      </c>
      <c r="Y31" s="8">
        <f t="shared" si="13"/>
        <v>2.8181818181818183</v>
      </c>
      <c r="Z31" s="8"/>
      <c r="AA31" s="8"/>
      <c r="AB31" s="8"/>
      <c r="AC31" s="8"/>
      <c r="AD31" s="8"/>
      <c r="AE31" s="8"/>
      <c r="AF31" s="8"/>
      <c r="AG31" s="8"/>
    </row>
    <row r="32" spans="1:33" x14ac:dyDescent="0.25">
      <c r="A32" s="1" t="str">
        <f>'Alle Abteilungen'!$A$23</f>
        <v>Würde gerne Video sehen</v>
      </c>
      <c r="B32">
        <v>2</v>
      </c>
      <c r="C32">
        <v>4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2</v>
      </c>
      <c r="L32">
        <v>3</v>
      </c>
      <c r="W32">
        <f t="shared" si="11"/>
        <v>32</v>
      </c>
      <c r="X32">
        <f t="shared" si="12"/>
        <v>11</v>
      </c>
      <c r="Y32" s="8">
        <f t="shared" si="13"/>
        <v>2.9090909090909092</v>
      </c>
      <c r="Z32" s="8"/>
      <c r="AA32" s="8"/>
      <c r="AB32" s="8"/>
      <c r="AC32" s="8"/>
      <c r="AD32" s="8"/>
      <c r="AE32" s="8"/>
      <c r="AF32" s="8"/>
      <c r="AG32" s="8"/>
    </row>
    <row r="33" spans="1:33" x14ac:dyDescent="0.25">
      <c r="A33" s="1" t="str">
        <f>'Alle Abteilungen'!$A$24</f>
        <v>Würde gerne Video produzieren</v>
      </c>
      <c r="B33">
        <v>2</v>
      </c>
      <c r="C33">
        <v>3</v>
      </c>
      <c r="D33">
        <v>1</v>
      </c>
      <c r="E33">
        <v>3</v>
      </c>
      <c r="F33">
        <v>1</v>
      </c>
      <c r="G33">
        <v>1</v>
      </c>
      <c r="H33">
        <v>3</v>
      </c>
      <c r="I33">
        <v>2</v>
      </c>
      <c r="J33">
        <v>2</v>
      </c>
      <c r="K33">
        <v>2</v>
      </c>
      <c r="L33">
        <v>2</v>
      </c>
      <c r="W33">
        <f t="shared" si="11"/>
        <v>22</v>
      </c>
      <c r="X33">
        <f t="shared" si="12"/>
        <v>11</v>
      </c>
      <c r="Y33" s="8">
        <f t="shared" si="13"/>
        <v>2</v>
      </c>
      <c r="Z33" s="8"/>
      <c r="AA33" s="8"/>
      <c r="AB33" s="8"/>
      <c r="AC33" s="8"/>
      <c r="AD33" s="8"/>
      <c r="AE33" s="8"/>
      <c r="AF33" s="8"/>
      <c r="AG33" s="8"/>
    </row>
    <row r="34" spans="1:33" x14ac:dyDescent="0.25">
      <c r="A34" s="1" t="str">
        <f>'Alle Abteilungen'!$A$25</f>
        <v>Akzeptiert Veröffentlichung des Videos</v>
      </c>
      <c r="B34">
        <v>3</v>
      </c>
      <c r="C34">
        <v>4</v>
      </c>
      <c r="D34">
        <v>2</v>
      </c>
      <c r="E34">
        <v>3</v>
      </c>
      <c r="F34">
        <v>4</v>
      </c>
      <c r="G34">
        <v>4</v>
      </c>
      <c r="H34">
        <v>3</v>
      </c>
      <c r="I34">
        <v>4</v>
      </c>
      <c r="J34">
        <v>1</v>
      </c>
      <c r="K34">
        <v>3</v>
      </c>
      <c r="L34">
        <v>3</v>
      </c>
      <c r="W34">
        <f t="shared" si="11"/>
        <v>34</v>
      </c>
      <c r="X34">
        <f t="shared" si="12"/>
        <v>11</v>
      </c>
      <c r="Y34" s="8">
        <f t="shared" si="13"/>
        <v>3.0909090909090908</v>
      </c>
      <c r="Z34" s="8"/>
      <c r="AA34" s="8"/>
      <c r="AB34" s="8"/>
      <c r="AC34" s="8"/>
      <c r="AD34" s="8"/>
      <c r="AE34" s="8"/>
      <c r="AF34" s="8"/>
      <c r="AG34" s="8"/>
    </row>
    <row r="35" spans="1:33" x14ac:dyDescent="0.25">
      <c r="A35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workbookViewId="0">
      <selection activeCell="B3" sqref="B3:AD11"/>
    </sheetView>
  </sheetViews>
  <sheetFormatPr defaultColWidth="9.140625" defaultRowHeight="15" x14ac:dyDescent="0.25"/>
  <cols>
    <col min="1" max="1" width="41.140625" bestFit="1" customWidth="1"/>
    <col min="2" max="13" width="3.140625" customWidth="1"/>
    <col min="14" max="14" width="3" bestFit="1" customWidth="1"/>
    <col min="15" max="30" width="3" customWidth="1"/>
    <col min="31" max="31" width="5.42578125" bestFit="1" customWidth="1"/>
    <col min="32" max="32" width="11" bestFit="1" customWidth="1"/>
    <col min="33" max="33" width="17.42578125" bestFit="1" customWidth="1"/>
    <col min="34" max="43" width="7.85546875" customWidth="1"/>
  </cols>
  <sheetData>
    <row r="1" spans="1:43" x14ac:dyDescent="0.25">
      <c r="A1" s="4" t="s">
        <v>17</v>
      </c>
      <c r="B1" s="6" t="s">
        <v>14</v>
      </c>
      <c r="C1" s="6"/>
      <c r="D1" s="6"/>
      <c r="E1" s="6"/>
      <c r="F1" s="6"/>
      <c r="G1" s="6"/>
      <c r="H1" s="9">
        <f>'Alle Abteilungen'!N15</f>
        <v>29</v>
      </c>
      <c r="I1" s="6"/>
      <c r="J1" s="6"/>
      <c r="K1" s="6"/>
      <c r="L1" s="6"/>
    </row>
    <row r="2" spans="1:43" x14ac:dyDescent="0.25">
      <c r="A2" s="4"/>
      <c r="B2" s="6" t="s">
        <v>19</v>
      </c>
      <c r="C2" s="6"/>
      <c r="D2" s="6"/>
    </row>
    <row r="3" spans="1:43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20</v>
      </c>
      <c r="N3" s="10" t="s">
        <v>20</v>
      </c>
      <c r="O3" s="10" t="s">
        <v>21</v>
      </c>
      <c r="P3" s="10" t="s">
        <v>21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10" t="s">
        <v>21</v>
      </c>
      <c r="W3" s="10" t="s">
        <v>21</v>
      </c>
      <c r="X3" s="10" t="s">
        <v>22</v>
      </c>
      <c r="Y3" s="10" t="s">
        <v>22</v>
      </c>
      <c r="Z3" s="10" t="s">
        <v>22</v>
      </c>
      <c r="AA3" s="10" t="s">
        <v>22</v>
      </c>
      <c r="AB3" s="10" t="s">
        <v>22</v>
      </c>
      <c r="AC3" s="10" t="s">
        <v>22</v>
      </c>
      <c r="AD3" s="10" t="s">
        <v>22</v>
      </c>
      <c r="AE3" s="5" t="s">
        <v>5</v>
      </c>
      <c r="AF3" s="5" t="s">
        <v>16</v>
      </c>
      <c r="AG3" s="4" t="s">
        <v>11</v>
      </c>
      <c r="AH3" s="32">
        <v>0</v>
      </c>
      <c r="AI3" s="30">
        <v>0.25</v>
      </c>
      <c r="AJ3" s="31" t="s">
        <v>51</v>
      </c>
      <c r="AK3" s="30">
        <v>0.75</v>
      </c>
      <c r="AL3" s="30">
        <v>1</v>
      </c>
      <c r="AM3" s="29" t="s">
        <v>55</v>
      </c>
      <c r="AN3" s="29" t="s">
        <v>54</v>
      </c>
      <c r="AO3" s="29" t="s">
        <v>52</v>
      </c>
      <c r="AP3" s="29" t="s">
        <v>53</v>
      </c>
      <c r="AQ3" s="4"/>
    </row>
    <row r="4" spans="1:43" x14ac:dyDescent="0.25">
      <c r="A4" s="1" t="str">
        <f>'Alle Abteilungen'!$A$18</f>
        <v>Hat Interesse an den Postern</v>
      </c>
      <c r="B4">
        <v>3</v>
      </c>
      <c r="C4">
        <v>2</v>
      </c>
      <c r="D4">
        <v>2</v>
      </c>
      <c r="E4">
        <v>2</v>
      </c>
      <c r="F4">
        <v>3</v>
      </c>
      <c r="G4">
        <v>2</v>
      </c>
      <c r="H4">
        <v>3</v>
      </c>
      <c r="I4">
        <v>2</v>
      </c>
      <c r="J4">
        <v>2</v>
      </c>
      <c r="K4">
        <v>2</v>
      </c>
      <c r="L4">
        <v>2</v>
      </c>
      <c r="M4">
        <v>3</v>
      </c>
      <c r="N4">
        <v>3</v>
      </c>
      <c r="O4">
        <v>2</v>
      </c>
      <c r="P4">
        <v>3</v>
      </c>
      <c r="Q4">
        <v>3</v>
      </c>
      <c r="R4">
        <v>3</v>
      </c>
      <c r="S4">
        <v>2</v>
      </c>
      <c r="T4">
        <v>1</v>
      </c>
      <c r="U4">
        <v>1</v>
      </c>
      <c r="V4">
        <v>1</v>
      </c>
      <c r="W4">
        <v>1</v>
      </c>
      <c r="X4">
        <v>3</v>
      </c>
      <c r="Y4">
        <v>2</v>
      </c>
      <c r="Z4">
        <v>3</v>
      </c>
      <c r="AA4">
        <v>3</v>
      </c>
      <c r="AB4">
        <v>4</v>
      </c>
      <c r="AC4">
        <v>3</v>
      </c>
      <c r="AD4">
        <v>2</v>
      </c>
      <c r="AE4">
        <f>SUM(B4:AD4)</f>
        <v>68</v>
      </c>
      <c r="AF4">
        <f>AF15+AF26+AF36</f>
        <v>29</v>
      </c>
      <c r="AG4" s="11">
        <f>AE4/AF4</f>
        <v>2.3448275862068964</v>
      </c>
      <c r="AH4" s="8">
        <f>QUARTILE(B4:AD4,0 )</f>
        <v>1</v>
      </c>
      <c r="AI4" s="8">
        <f>QUARTILE(B4:AD4,1 )</f>
        <v>2</v>
      </c>
      <c r="AJ4" s="8">
        <f>QUARTILE(B4:AD4,2 )</f>
        <v>2</v>
      </c>
      <c r="AK4" s="8">
        <f>QUARTILE(B4:AD4,3 )</f>
        <v>3</v>
      </c>
      <c r="AL4" s="8">
        <f>QUARTILE(B4:AD4,4)</f>
        <v>4</v>
      </c>
      <c r="AM4" s="8">
        <v>0.97499999999999998</v>
      </c>
      <c r="AN4" s="8">
        <v>0.05</v>
      </c>
      <c r="AO4" s="8">
        <v>0.97499999999999998</v>
      </c>
      <c r="AP4" s="8">
        <f t="shared" ref="AP4:AP10" si="0">AL4-AK4</f>
        <v>1</v>
      </c>
      <c r="AQ4" s="20"/>
    </row>
    <row r="5" spans="1:43" x14ac:dyDescent="0.25">
      <c r="A5" s="1" t="str">
        <f>'Alle Abteilungen'!$A$19</f>
        <v>Hat sich in Bachelorbroschüre informiert</v>
      </c>
      <c r="B5">
        <v>3</v>
      </c>
      <c r="C5">
        <v>1</v>
      </c>
      <c r="D5">
        <v>3</v>
      </c>
      <c r="E5">
        <v>1</v>
      </c>
      <c r="F5">
        <v>2</v>
      </c>
      <c r="G5">
        <v>1</v>
      </c>
      <c r="H5">
        <v>1</v>
      </c>
      <c r="I5">
        <v>2</v>
      </c>
      <c r="J5">
        <v>1</v>
      </c>
      <c r="K5">
        <v>1</v>
      </c>
      <c r="L5">
        <v>3</v>
      </c>
      <c r="M5">
        <v>1</v>
      </c>
      <c r="N5">
        <v>1</v>
      </c>
      <c r="O5">
        <v>2</v>
      </c>
      <c r="P5">
        <v>1</v>
      </c>
      <c r="Q5">
        <v>2</v>
      </c>
      <c r="R5">
        <v>2</v>
      </c>
      <c r="S5">
        <v>1</v>
      </c>
      <c r="T5">
        <v>1</v>
      </c>
      <c r="U5">
        <v>1</v>
      </c>
      <c r="V5">
        <v>1</v>
      </c>
      <c r="W5">
        <v>1</v>
      </c>
      <c r="X5">
        <v>3</v>
      </c>
      <c r="Y5">
        <v>2</v>
      </c>
      <c r="Z5">
        <v>2</v>
      </c>
      <c r="AA5">
        <v>1</v>
      </c>
      <c r="AB5">
        <v>1</v>
      </c>
      <c r="AC5">
        <v>1</v>
      </c>
      <c r="AD5">
        <v>1</v>
      </c>
      <c r="AE5">
        <f t="shared" ref="AE5:AE11" si="1">SUM(B5:AD5)</f>
        <v>44</v>
      </c>
      <c r="AF5">
        <f t="shared" ref="AF5:AF11" si="2">AF16+AF27+AF37</f>
        <v>29</v>
      </c>
      <c r="AG5" s="12">
        <f t="shared" ref="AG5:AG11" si="3">AE5/AF5</f>
        <v>1.5172413793103448</v>
      </c>
      <c r="AH5" s="8">
        <f t="shared" ref="AH5:AH11" si="4">QUARTILE(B5:AD5,0 )</f>
        <v>1</v>
      </c>
      <c r="AI5" s="8">
        <f t="shared" ref="AI5:AI11" si="5">QUARTILE(B5:AD5,1 )</f>
        <v>1</v>
      </c>
      <c r="AJ5" s="8">
        <f t="shared" ref="AJ5:AJ11" si="6">QUARTILE(B5:AD5,2 )</f>
        <v>1</v>
      </c>
      <c r="AK5" s="8">
        <f t="shared" ref="AK5:AK11" si="7">QUARTILE(B5:AD5,3 )</f>
        <v>2</v>
      </c>
      <c r="AL5" s="8">
        <f t="shared" ref="AL5:AL11" si="8">QUARTILE(B5:AD5,4)</f>
        <v>3</v>
      </c>
      <c r="AM5" s="8">
        <v>0.05</v>
      </c>
      <c r="AN5" s="8">
        <v>0.05</v>
      </c>
      <c r="AO5" s="8">
        <v>0.9</v>
      </c>
      <c r="AP5" s="8">
        <f t="shared" si="0"/>
        <v>1</v>
      </c>
      <c r="AQ5" s="20"/>
    </row>
    <row r="6" spans="1:43" x14ac:dyDescent="0.25">
      <c r="A6" s="1" t="str">
        <f>'Alle Abteilungen'!$A$20</f>
        <v>Empfindet Präsentation als wertvoll</v>
      </c>
      <c r="B6">
        <v>3</v>
      </c>
      <c r="C6">
        <v>3</v>
      </c>
      <c r="D6">
        <v>3</v>
      </c>
      <c r="E6">
        <v>2</v>
      </c>
      <c r="F6">
        <v>3</v>
      </c>
      <c r="G6">
        <v>2</v>
      </c>
      <c r="H6">
        <v>4</v>
      </c>
      <c r="I6">
        <v>3</v>
      </c>
      <c r="J6">
        <v>4</v>
      </c>
      <c r="K6">
        <v>4</v>
      </c>
      <c r="L6">
        <v>2</v>
      </c>
      <c r="M6">
        <v>4</v>
      </c>
      <c r="O6">
        <v>3</v>
      </c>
      <c r="P6">
        <v>3</v>
      </c>
      <c r="Q6">
        <v>2</v>
      </c>
      <c r="R6">
        <v>1</v>
      </c>
      <c r="S6">
        <v>1</v>
      </c>
      <c r="T6">
        <v>2</v>
      </c>
      <c r="U6">
        <v>2</v>
      </c>
      <c r="V6">
        <v>3</v>
      </c>
      <c r="W6">
        <v>3</v>
      </c>
      <c r="X6">
        <v>3</v>
      </c>
      <c r="Y6">
        <v>3</v>
      </c>
      <c r="Z6">
        <v>4</v>
      </c>
      <c r="AA6">
        <v>4</v>
      </c>
      <c r="AB6">
        <v>3</v>
      </c>
      <c r="AC6">
        <v>3</v>
      </c>
      <c r="AD6">
        <v>2</v>
      </c>
      <c r="AE6">
        <f t="shared" si="1"/>
        <v>79</v>
      </c>
      <c r="AF6">
        <f t="shared" si="2"/>
        <v>28</v>
      </c>
      <c r="AG6" s="12">
        <f t="shared" si="3"/>
        <v>2.8214285714285716</v>
      </c>
      <c r="AH6" s="8">
        <f t="shared" si="4"/>
        <v>1</v>
      </c>
      <c r="AI6" s="8">
        <f t="shared" si="5"/>
        <v>2</v>
      </c>
      <c r="AJ6" s="8">
        <f t="shared" si="6"/>
        <v>3</v>
      </c>
      <c r="AK6" s="8">
        <f t="shared" si="7"/>
        <v>3</v>
      </c>
      <c r="AL6" s="8">
        <f t="shared" si="8"/>
        <v>4</v>
      </c>
      <c r="AM6" s="8">
        <f t="shared" ref="AM6:AM9" si="9">AI6-AH6</f>
        <v>1</v>
      </c>
      <c r="AN6" s="8">
        <v>0.97499999999999998</v>
      </c>
      <c r="AO6" s="8">
        <v>0.05</v>
      </c>
      <c r="AP6" s="8">
        <v>0.97499999999999998</v>
      </c>
      <c r="AQ6" s="20"/>
    </row>
    <row r="7" spans="1:43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2</v>
      </c>
      <c r="E7">
        <v>3</v>
      </c>
      <c r="F7">
        <v>2</v>
      </c>
      <c r="G7">
        <v>3</v>
      </c>
      <c r="H7">
        <v>1</v>
      </c>
      <c r="I7">
        <v>3</v>
      </c>
      <c r="J7">
        <v>3</v>
      </c>
      <c r="K7">
        <v>3</v>
      </c>
      <c r="L7">
        <v>1</v>
      </c>
      <c r="M7">
        <v>1</v>
      </c>
      <c r="N7">
        <v>2</v>
      </c>
      <c r="O7">
        <v>2</v>
      </c>
      <c r="P7">
        <v>2</v>
      </c>
      <c r="Q7">
        <v>3</v>
      </c>
      <c r="R7">
        <v>1</v>
      </c>
      <c r="S7">
        <v>3</v>
      </c>
      <c r="T7">
        <v>3</v>
      </c>
      <c r="U7">
        <v>3</v>
      </c>
      <c r="V7">
        <v>3</v>
      </c>
      <c r="W7">
        <v>3</v>
      </c>
      <c r="X7">
        <v>2</v>
      </c>
      <c r="Y7">
        <v>3</v>
      </c>
      <c r="Z7">
        <v>2</v>
      </c>
      <c r="AA7">
        <v>3</v>
      </c>
      <c r="AB7">
        <v>1</v>
      </c>
      <c r="AC7">
        <v>1</v>
      </c>
      <c r="AD7">
        <v>3</v>
      </c>
      <c r="AE7">
        <f t="shared" si="1"/>
        <v>66</v>
      </c>
      <c r="AF7">
        <f t="shared" si="2"/>
        <v>29</v>
      </c>
      <c r="AG7" s="12">
        <f t="shared" si="3"/>
        <v>2.2758620689655173</v>
      </c>
      <c r="AH7" s="8">
        <f t="shared" si="4"/>
        <v>1</v>
      </c>
      <c r="AI7" s="8">
        <f t="shared" si="5"/>
        <v>2</v>
      </c>
      <c r="AJ7" s="8">
        <f t="shared" si="6"/>
        <v>2</v>
      </c>
      <c r="AK7" s="8">
        <f t="shared" si="7"/>
        <v>3</v>
      </c>
      <c r="AL7" s="8">
        <f t="shared" si="8"/>
        <v>3</v>
      </c>
      <c r="AM7" s="8">
        <v>0.97499999999999998</v>
      </c>
      <c r="AN7" s="8">
        <v>0.05</v>
      </c>
      <c r="AO7" s="8">
        <v>0.97499999999999998</v>
      </c>
      <c r="AP7" s="8">
        <v>0.05</v>
      </c>
      <c r="AQ7" s="20"/>
    </row>
    <row r="8" spans="1:43" x14ac:dyDescent="0.25">
      <c r="A8" s="1" t="str">
        <f>'Alle Abteilungen'!$A$22</f>
        <v>Bewertet Poster/Broschüre als qualitativ gut</v>
      </c>
      <c r="B8">
        <v>2</v>
      </c>
      <c r="C8">
        <v>3</v>
      </c>
      <c r="D8">
        <v>3</v>
      </c>
      <c r="E8">
        <v>2</v>
      </c>
      <c r="F8">
        <v>3</v>
      </c>
      <c r="G8">
        <v>3</v>
      </c>
      <c r="H8">
        <v>4</v>
      </c>
      <c r="I8">
        <v>3</v>
      </c>
      <c r="J8">
        <v>3</v>
      </c>
      <c r="K8">
        <v>4</v>
      </c>
      <c r="L8">
        <v>3</v>
      </c>
      <c r="M8">
        <v>2</v>
      </c>
      <c r="N8">
        <v>4</v>
      </c>
      <c r="O8">
        <v>4</v>
      </c>
      <c r="P8">
        <v>2</v>
      </c>
      <c r="Q8">
        <v>2</v>
      </c>
      <c r="R8">
        <v>2</v>
      </c>
      <c r="S8">
        <v>4</v>
      </c>
      <c r="U8">
        <v>1</v>
      </c>
      <c r="V8">
        <v>3</v>
      </c>
      <c r="W8">
        <v>3</v>
      </c>
      <c r="X8">
        <v>2</v>
      </c>
      <c r="Y8">
        <v>3</v>
      </c>
      <c r="Z8">
        <v>2</v>
      </c>
      <c r="AA8">
        <v>2</v>
      </c>
      <c r="AB8">
        <v>3</v>
      </c>
      <c r="AC8">
        <v>2</v>
      </c>
      <c r="AD8">
        <v>2</v>
      </c>
      <c r="AE8">
        <f t="shared" si="1"/>
        <v>76</v>
      </c>
      <c r="AF8">
        <f t="shared" si="2"/>
        <v>28</v>
      </c>
      <c r="AG8" s="12">
        <f t="shared" si="3"/>
        <v>2.7142857142857144</v>
      </c>
      <c r="AH8" s="8">
        <f t="shared" si="4"/>
        <v>1</v>
      </c>
      <c r="AI8" s="8">
        <f t="shared" si="5"/>
        <v>2</v>
      </c>
      <c r="AJ8" s="8">
        <f t="shared" si="6"/>
        <v>3</v>
      </c>
      <c r="AK8" s="8">
        <f t="shared" si="7"/>
        <v>3</v>
      </c>
      <c r="AL8" s="8">
        <f t="shared" si="8"/>
        <v>4</v>
      </c>
      <c r="AM8" s="8">
        <f t="shared" si="9"/>
        <v>1</v>
      </c>
      <c r="AN8" s="8">
        <v>0.97499999999999998</v>
      </c>
      <c r="AO8" s="8">
        <v>0.05</v>
      </c>
      <c r="AP8" s="8">
        <v>0.97499999999999998</v>
      </c>
      <c r="AQ8" s="20"/>
    </row>
    <row r="9" spans="1:43" x14ac:dyDescent="0.25">
      <c r="A9" s="1" t="str">
        <f>'Alle Abteilungen'!$A$23</f>
        <v>Würde gerne Video sehen</v>
      </c>
      <c r="B9">
        <v>2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2</v>
      </c>
      <c r="K9">
        <v>4</v>
      </c>
      <c r="L9">
        <v>2</v>
      </c>
      <c r="M9">
        <v>1</v>
      </c>
      <c r="N9">
        <v>3</v>
      </c>
      <c r="O9">
        <v>2</v>
      </c>
      <c r="P9">
        <v>3</v>
      </c>
      <c r="Q9">
        <v>3</v>
      </c>
      <c r="R9">
        <v>3</v>
      </c>
      <c r="S9">
        <v>1</v>
      </c>
      <c r="U9">
        <v>3</v>
      </c>
      <c r="V9">
        <v>3</v>
      </c>
      <c r="W9">
        <v>3</v>
      </c>
      <c r="X9">
        <v>2</v>
      </c>
      <c r="Y9">
        <v>3</v>
      </c>
      <c r="Z9">
        <v>2</v>
      </c>
      <c r="AA9">
        <v>2</v>
      </c>
      <c r="AB9">
        <v>2</v>
      </c>
      <c r="AC9">
        <v>3</v>
      </c>
      <c r="AD9">
        <v>4</v>
      </c>
      <c r="AE9">
        <f t="shared" si="1"/>
        <v>74</v>
      </c>
      <c r="AF9">
        <f t="shared" si="2"/>
        <v>28</v>
      </c>
      <c r="AG9" s="12">
        <f t="shared" si="3"/>
        <v>2.6428571428571428</v>
      </c>
      <c r="AH9" s="8">
        <f t="shared" si="4"/>
        <v>1</v>
      </c>
      <c r="AI9" s="8">
        <f t="shared" si="5"/>
        <v>2</v>
      </c>
      <c r="AJ9" s="8">
        <f t="shared" si="6"/>
        <v>3</v>
      </c>
      <c r="AK9" s="8">
        <f t="shared" si="7"/>
        <v>3</v>
      </c>
      <c r="AL9" s="8">
        <f t="shared" si="8"/>
        <v>4</v>
      </c>
      <c r="AM9" s="8">
        <f t="shared" si="9"/>
        <v>1</v>
      </c>
      <c r="AN9" s="8">
        <v>0.97499999999999998</v>
      </c>
      <c r="AO9" s="8">
        <v>0.05</v>
      </c>
      <c r="AP9" s="8">
        <v>0.97499999999999998</v>
      </c>
      <c r="AQ9" s="20"/>
    </row>
    <row r="10" spans="1:43" x14ac:dyDescent="0.25">
      <c r="A10" s="1" t="str">
        <f>'Alle Abteilungen'!$A$24</f>
        <v>Würde gerne Video produzieren</v>
      </c>
      <c r="B10">
        <v>2</v>
      </c>
      <c r="C10">
        <v>1</v>
      </c>
      <c r="D10">
        <v>2</v>
      </c>
      <c r="E10">
        <v>1</v>
      </c>
      <c r="F10">
        <v>3</v>
      </c>
      <c r="G10">
        <v>3</v>
      </c>
      <c r="H10">
        <v>3</v>
      </c>
      <c r="I10">
        <v>2</v>
      </c>
      <c r="J10">
        <v>3</v>
      </c>
      <c r="K10">
        <v>3</v>
      </c>
      <c r="L10">
        <v>1</v>
      </c>
      <c r="M10">
        <v>1</v>
      </c>
      <c r="N10">
        <v>2</v>
      </c>
      <c r="O10">
        <v>2</v>
      </c>
      <c r="P10">
        <v>2</v>
      </c>
      <c r="Q10">
        <v>3</v>
      </c>
      <c r="R10">
        <v>2</v>
      </c>
      <c r="S10">
        <v>1</v>
      </c>
      <c r="T10">
        <v>2</v>
      </c>
      <c r="U10">
        <v>2</v>
      </c>
      <c r="V10">
        <v>2</v>
      </c>
      <c r="W10">
        <v>1</v>
      </c>
      <c r="X10">
        <v>1</v>
      </c>
      <c r="Y10">
        <v>1</v>
      </c>
      <c r="Z10">
        <v>2</v>
      </c>
      <c r="AA10">
        <v>1</v>
      </c>
      <c r="AB10">
        <v>1</v>
      </c>
      <c r="AC10">
        <v>1</v>
      </c>
      <c r="AD10">
        <v>4</v>
      </c>
      <c r="AE10">
        <f t="shared" si="1"/>
        <v>55</v>
      </c>
      <c r="AF10">
        <f t="shared" si="2"/>
        <v>29</v>
      </c>
      <c r="AG10" s="12">
        <f t="shared" si="3"/>
        <v>1.896551724137931</v>
      </c>
      <c r="AH10" s="8">
        <f t="shared" si="4"/>
        <v>1</v>
      </c>
      <c r="AI10" s="8">
        <f t="shared" si="5"/>
        <v>1</v>
      </c>
      <c r="AJ10" s="8">
        <f t="shared" si="6"/>
        <v>2</v>
      </c>
      <c r="AK10" s="8">
        <f t="shared" si="7"/>
        <v>2</v>
      </c>
      <c r="AL10" s="8">
        <f t="shared" si="8"/>
        <v>4</v>
      </c>
      <c r="AM10" s="8">
        <v>0.05</v>
      </c>
      <c r="AN10" s="8">
        <v>0.92500000000000004</v>
      </c>
      <c r="AO10" s="8">
        <v>0.05</v>
      </c>
      <c r="AP10" s="8">
        <f t="shared" si="0"/>
        <v>2</v>
      </c>
      <c r="AQ10" s="20"/>
    </row>
    <row r="11" spans="1:43" x14ac:dyDescent="0.25">
      <c r="A11" s="1" t="str">
        <f>'Alle Abteilungen'!$A$25</f>
        <v>Akzeptiert Veröffentlichung des Videos</v>
      </c>
      <c r="B11">
        <v>4</v>
      </c>
      <c r="C11">
        <v>1</v>
      </c>
      <c r="D11">
        <v>4</v>
      </c>
      <c r="E11">
        <v>4</v>
      </c>
      <c r="F11">
        <v>3</v>
      </c>
      <c r="G11">
        <v>4</v>
      </c>
      <c r="H11">
        <v>3</v>
      </c>
      <c r="I11">
        <v>3</v>
      </c>
      <c r="J11">
        <v>4</v>
      </c>
      <c r="K11">
        <v>4</v>
      </c>
      <c r="L11">
        <v>4</v>
      </c>
      <c r="M11">
        <v>4</v>
      </c>
      <c r="N11">
        <v>2</v>
      </c>
      <c r="O11">
        <v>4</v>
      </c>
      <c r="P11">
        <v>3</v>
      </c>
      <c r="Q11">
        <v>4</v>
      </c>
      <c r="R11">
        <v>3</v>
      </c>
      <c r="S11">
        <v>4</v>
      </c>
      <c r="T11">
        <v>3</v>
      </c>
      <c r="U11">
        <v>3</v>
      </c>
      <c r="V11">
        <v>3</v>
      </c>
      <c r="W11">
        <v>2</v>
      </c>
      <c r="X11">
        <v>2</v>
      </c>
      <c r="Y11">
        <v>3</v>
      </c>
      <c r="Z11">
        <v>4</v>
      </c>
      <c r="AA11">
        <v>4</v>
      </c>
      <c r="AB11">
        <v>1</v>
      </c>
      <c r="AC11">
        <v>3</v>
      </c>
      <c r="AD11">
        <v>4</v>
      </c>
      <c r="AE11">
        <f t="shared" si="1"/>
        <v>94</v>
      </c>
      <c r="AF11">
        <f t="shared" si="2"/>
        <v>29</v>
      </c>
      <c r="AG11" s="13">
        <f t="shared" si="3"/>
        <v>3.2413793103448274</v>
      </c>
      <c r="AH11" s="8">
        <f t="shared" si="4"/>
        <v>1</v>
      </c>
      <c r="AI11" s="8">
        <f t="shared" si="5"/>
        <v>3</v>
      </c>
      <c r="AJ11" s="8">
        <f t="shared" si="6"/>
        <v>3</v>
      </c>
      <c r="AK11" s="8">
        <f t="shared" si="7"/>
        <v>4</v>
      </c>
      <c r="AL11" s="8">
        <f t="shared" si="8"/>
        <v>4</v>
      </c>
      <c r="AM11" s="8">
        <v>1.9750000000000001</v>
      </c>
      <c r="AN11" s="8">
        <v>0.05</v>
      </c>
      <c r="AO11" s="8">
        <v>0.92500000000000004</v>
      </c>
      <c r="AP11" s="8">
        <v>0.05</v>
      </c>
      <c r="AQ11" s="20"/>
    </row>
    <row r="12" spans="1:43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43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43" x14ac:dyDescent="0.25">
      <c r="A14" s="4" t="str">
        <f>'Alle Abteilungen'!M12</f>
        <v>2. Semester</v>
      </c>
      <c r="B14" s="9">
        <f>'Alle Abteilungen'!N12</f>
        <v>13</v>
      </c>
      <c r="C14" s="6" t="s">
        <v>10</v>
      </c>
      <c r="D14" s="6"/>
      <c r="E14" s="6"/>
      <c r="F14" s="6"/>
      <c r="G14" s="6"/>
      <c r="H14" s="6"/>
      <c r="I14" s="6"/>
      <c r="J14" s="6"/>
      <c r="K14" s="6"/>
      <c r="L14" s="6"/>
      <c r="AE14" s="5" t="s">
        <v>5</v>
      </c>
      <c r="AF14" s="5" t="s">
        <v>16</v>
      </c>
      <c r="AG14" s="4" t="s">
        <v>11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25">
      <c r="A15" s="1" t="str">
        <f>'Alle Abteilungen'!$A$18</f>
        <v>Hat Interesse an den Postern</v>
      </c>
      <c r="B15">
        <v>3</v>
      </c>
      <c r="C15">
        <v>2</v>
      </c>
      <c r="D15">
        <v>2</v>
      </c>
      <c r="E15">
        <v>2</v>
      </c>
      <c r="F15">
        <v>3</v>
      </c>
      <c r="G15">
        <v>2</v>
      </c>
      <c r="H15">
        <v>3</v>
      </c>
      <c r="I15">
        <v>2</v>
      </c>
      <c r="J15">
        <v>2</v>
      </c>
      <c r="K15">
        <v>2</v>
      </c>
      <c r="L15">
        <v>2</v>
      </c>
      <c r="M15">
        <v>3</v>
      </c>
      <c r="N15">
        <v>3</v>
      </c>
      <c r="AE15">
        <f t="shared" ref="AE15:AE22" si="10">SUM(B15:N15)</f>
        <v>31</v>
      </c>
      <c r="AF15">
        <f t="shared" ref="AF15:AF22" si="11">$B$14-SUMIF(B15:N15,0,$B$23:$N$23)</f>
        <v>13</v>
      </c>
      <c r="AG15" s="8">
        <f>AE15/AF15</f>
        <v>2.3846153846153846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spans="1:43" x14ac:dyDescent="0.25">
      <c r="A16" s="1" t="str">
        <f>'Alle Abteilungen'!$A$19</f>
        <v>Hat sich in Bachelorbroschüre informiert</v>
      </c>
      <c r="B16">
        <v>3</v>
      </c>
      <c r="C16">
        <v>1</v>
      </c>
      <c r="D16">
        <v>3</v>
      </c>
      <c r="E16">
        <v>1</v>
      </c>
      <c r="F16">
        <v>2</v>
      </c>
      <c r="G16">
        <v>1</v>
      </c>
      <c r="H16">
        <v>1</v>
      </c>
      <c r="I16">
        <v>2</v>
      </c>
      <c r="J16">
        <v>1</v>
      </c>
      <c r="K16">
        <v>1</v>
      </c>
      <c r="L16">
        <v>3</v>
      </c>
      <c r="M16">
        <v>1</v>
      </c>
      <c r="N16">
        <v>1</v>
      </c>
      <c r="AE16">
        <f t="shared" si="10"/>
        <v>21</v>
      </c>
      <c r="AF16">
        <f t="shared" si="11"/>
        <v>13</v>
      </c>
      <c r="AG16" s="8">
        <f t="shared" ref="AG16:AG22" si="12">AE16/AF16</f>
        <v>1.6153846153846154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 spans="1:43" x14ac:dyDescent="0.25">
      <c r="A17" s="1" t="str">
        <f>'Alle Abteilungen'!$A$20</f>
        <v>Empfindet Präsentation als wertvoll</v>
      </c>
      <c r="B17">
        <v>3</v>
      </c>
      <c r="C17">
        <v>3</v>
      </c>
      <c r="D17">
        <v>3</v>
      </c>
      <c r="E17">
        <v>2</v>
      </c>
      <c r="F17">
        <v>3</v>
      </c>
      <c r="G17">
        <v>2</v>
      </c>
      <c r="H17">
        <v>4</v>
      </c>
      <c r="I17">
        <v>3</v>
      </c>
      <c r="J17">
        <v>4</v>
      </c>
      <c r="K17">
        <v>4</v>
      </c>
      <c r="L17">
        <v>2</v>
      </c>
      <c r="M17">
        <v>4</v>
      </c>
      <c r="N17">
        <v>0</v>
      </c>
      <c r="AE17">
        <f t="shared" si="10"/>
        <v>37</v>
      </c>
      <c r="AF17">
        <f t="shared" si="11"/>
        <v>12</v>
      </c>
      <c r="AG17" s="8">
        <f t="shared" si="12"/>
        <v>3.0833333333333335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</row>
    <row r="18" spans="1:43" x14ac:dyDescent="0.25">
      <c r="A18" s="1" t="str">
        <f>'Alle Abteilungen'!$A$21</f>
        <v>Findet Lesen der Poster zu zeitaufwändig</v>
      </c>
      <c r="B18">
        <v>2</v>
      </c>
      <c r="C18">
        <v>2</v>
      </c>
      <c r="D18">
        <v>2</v>
      </c>
      <c r="E18">
        <v>3</v>
      </c>
      <c r="F18">
        <v>2</v>
      </c>
      <c r="G18">
        <v>3</v>
      </c>
      <c r="H18">
        <v>1</v>
      </c>
      <c r="I18">
        <v>3</v>
      </c>
      <c r="J18">
        <v>3</v>
      </c>
      <c r="K18">
        <v>3</v>
      </c>
      <c r="L18">
        <v>1</v>
      </c>
      <c r="M18">
        <v>1</v>
      </c>
      <c r="N18">
        <v>2</v>
      </c>
      <c r="AE18">
        <f t="shared" si="10"/>
        <v>28</v>
      </c>
      <c r="AF18">
        <f t="shared" si="11"/>
        <v>13</v>
      </c>
      <c r="AG18" s="8">
        <f t="shared" si="12"/>
        <v>2.1538461538461537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x14ac:dyDescent="0.25">
      <c r="A19" s="1" t="str">
        <f>'Alle Abteilungen'!$A$22</f>
        <v>Bewertet Poster/Broschüre als qualitativ gut</v>
      </c>
      <c r="B19">
        <v>2</v>
      </c>
      <c r="C19">
        <v>3</v>
      </c>
      <c r="D19">
        <v>3</v>
      </c>
      <c r="E19">
        <v>2</v>
      </c>
      <c r="F19">
        <v>3</v>
      </c>
      <c r="G19">
        <v>3</v>
      </c>
      <c r="H19">
        <v>4</v>
      </c>
      <c r="I19">
        <v>3</v>
      </c>
      <c r="J19">
        <v>3</v>
      </c>
      <c r="K19">
        <v>4</v>
      </c>
      <c r="L19">
        <v>3</v>
      </c>
      <c r="M19">
        <v>2</v>
      </c>
      <c r="N19">
        <v>4</v>
      </c>
      <c r="AE19">
        <f t="shared" si="10"/>
        <v>39</v>
      </c>
      <c r="AF19">
        <f t="shared" si="11"/>
        <v>13</v>
      </c>
      <c r="AG19" s="8">
        <f t="shared" si="12"/>
        <v>3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 spans="1:43" x14ac:dyDescent="0.25">
      <c r="A20" s="1" t="str">
        <f>'Alle Abteilungen'!$A$23</f>
        <v>Würde gerne Video sehen</v>
      </c>
      <c r="B20">
        <v>2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2</v>
      </c>
      <c r="K20">
        <v>4</v>
      </c>
      <c r="L20">
        <v>2</v>
      </c>
      <c r="M20">
        <v>1</v>
      </c>
      <c r="N20">
        <v>3</v>
      </c>
      <c r="AE20">
        <f t="shared" si="10"/>
        <v>35</v>
      </c>
      <c r="AF20">
        <f t="shared" si="11"/>
        <v>13</v>
      </c>
      <c r="AG20" s="8">
        <f t="shared" si="12"/>
        <v>2.6923076923076925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1:43" x14ac:dyDescent="0.25">
      <c r="A21" s="1" t="str">
        <f>'Alle Abteilungen'!$A$24</f>
        <v>Würde gerne Video produzieren</v>
      </c>
      <c r="B21">
        <v>2</v>
      </c>
      <c r="C21">
        <v>1</v>
      </c>
      <c r="D21">
        <v>2</v>
      </c>
      <c r="E21">
        <v>1</v>
      </c>
      <c r="F21">
        <v>3</v>
      </c>
      <c r="G21">
        <v>3</v>
      </c>
      <c r="H21">
        <v>3</v>
      </c>
      <c r="I21">
        <v>2</v>
      </c>
      <c r="J21">
        <v>3</v>
      </c>
      <c r="K21">
        <v>3</v>
      </c>
      <c r="L21">
        <v>1</v>
      </c>
      <c r="M21">
        <v>1</v>
      </c>
      <c r="N21">
        <v>2</v>
      </c>
      <c r="AE21">
        <f t="shared" si="10"/>
        <v>27</v>
      </c>
      <c r="AF21">
        <f t="shared" si="11"/>
        <v>13</v>
      </c>
      <c r="AG21" s="8">
        <f t="shared" si="12"/>
        <v>2.0769230769230771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 x14ac:dyDescent="0.25">
      <c r="A22" s="1" t="str">
        <f>'Alle Abteilungen'!$A$25</f>
        <v>Akzeptiert Veröffentlichung des Videos</v>
      </c>
      <c r="B22">
        <v>4</v>
      </c>
      <c r="C22">
        <v>1</v>
      </c>
      <c r="D22">
        <v>4</v>
      </c>
      <c r="E22">
        <v>4</v>
      </c>
      <c r="F22">
        <v>3</v>
      </c>
      <c r="G22">
        <v>4</v>
      </c>
      <c r="H22">
        <v>3</v>
      </c>
      <c r="I22">
        <v>3</v>
      </c>
      <c r="J22">
        <v>4</v>
      </c>
      <c r="K22">
        <v>4</v>
      </c>
      <c r="L22">
        <v>4</v>
      </c>
      <c r="M22">
        <v>4</v>
      </c>
      <c r="N22">
        <v>2</v>
      </c>
      <c r="AE22">
        <f t="shared" si="10"/>
        <v>44</v>
      </c>
      <c r="AF22">
        <f t="shared" si="11"/>
        <v>13</v>
      </c>
      <c r="AG22" s="8">
        <f t="shared" si="12"/>
        <v>3.3846153846153846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 hidden="1" x14ac:dyDescent="0.25">
      <c r="A23" s="2" t="s">
        <v>15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43" x14ac:dyDescent="0.25">
      <c r="A24" s="3"/>
    </row>
    <row r="25" spans="1:43" x14ac:dyDescent="0.25">
      <c r="A25" s="4" t="str">
        <f>'Alle Abteilungen'!M13</f>
        <v>4. Semester</v>
      </c>
      <c r="B25" s="9">
        <f>'Alle Abteilungen'!N13</f>
        <v>9</v>
      </c>
      <c r="C25" s="6" t="s">
        <v>10</v>
      </c>
      <c r="D25" s="6"/>
      <c r="E25" s="6"/>
      <c r="F25" s="6"/>
      <c r="G25" s="6"/>
      <c r="H25" s="6"/>
      <c r="I25" s="6"/>
      <c r="J25" s="6"/>
      <c r="K25" s="6"/>
      <c r="L25" s="6"/>
      <c r="AE25" s="5" t="s">
        <v>5</v>
      </c>
      <c r="AF25" s="5" t="s">
        <v>16</v>
      </c>
      <c r="AG25" s="4" t="s">
        <v>11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x14ac:dyDescent="0.25">
      <c r="A26" s="1" t="str">
        <f>'Alle Abteilungen'!$A$18</f>
        <v>Hat Interesse an den Postern</v>
      </c>
      <c r="B26">
        <v>2</v>
      </c>
      <c r="C26">
        <v>3</v>
      </c>
      <c r="D26">
        <v>3</v>
      </c>
      <c r="E26">
        <v>3</v>
      </c>
      <c r="F26">
        <v>2</v>
      </c>
      <c r="G26">
        <v>1</v>
      </c>
      <c r="H26">
        <v>1</v>
      </c>
      <c r="I26">
        <v>1</v>
      </c>
      <c r="J26">
        <v>1</v>
      </c>
      <c r="AE26">
        <f t="shared" ref="AE26:AE33" si="13">SUM(B26:N26)</f>
        <v>17</v>
      </c>
      <c r="AF26">
        <f t="shared" ref="AF26:AF33" si="14">$B$25-SUMIF(B26:N26,0,$B$23:$N$23)</f>
        <v>9</v>
      </c>
      <c r="AG26" s="8">
        <f>AE26/AF26</f>
        <v>1.8888888888888888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43" x14ac:dyDescent="0.25">
      <c r="A27" s="1" t="str">
        <f>'Alle Abteilungen'!$A$19</f>
        <v>Hat sich in Bachelorbroschüre informiert</v>
      </c>
      <c r="B27">
        <v>2</v>
      </c>
      <c r="C27">
        <v>1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AE27">
        <f t="shared" si="13"/>
        <v>12</v>
      </c>
      <c r="AF27">
        <f t="shared" si="14"/>
        <v>9</v>
      </c>
      <c r="AG27" s="8">
        <f t="shared" ref="AG27:AG33" si="15">AE27/AF27</f>
        <v>1.3333333333333333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 x14ac:dyDescent="0.25">
      <c r="A28" s="1" t="str">
        <f>'Alle Abteilungen'!$A$20</f>
        <v>Empfindet Präsentation als wertvoll</v>
      </c>
      <c r="B28">
        <v>3</v>
      </c>
      <c r="C28">
        <v>3</v>
      </c>
      <c r="D28">
        <v>2</v>
      </c>
      <c r="E28">
        <v>1</v>
      </c>
      <c r="F28">
        <v>1</v>
      </c>
      <c r="G28">
        <v>2</v>
      </c>
      <c r="H28">
        <v>2</v>
      </c>
      <c r="I28">
        <v>3</v>
      </c>
      <c r="J28">
        <v>3</v>
      </c>
      <c r="AE28">
        <f t="shared" si="13"/>
        <v>20</v>
      </c>
      <c r="AF28">
        <f t="shared" si="14"/>
        <v>9</v>
      </c>
      <c r="AG28" s="8">
        <f t="shared" si="15"/>
        <v>2.2222222222222223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3" x14ac:dyDescent="0.25">
      <c r="A29" s="1" t="str">
        <f>'Alle Abteilungen'!$A$21</f>
        <v>Findet Lesen der Poster zu zeitaufwändig</v>
      </c>
      <c r="B29">
        <v>2</v>
      </c>
      <c r="C29">
        <v>2</v>
      </c>
      <c r="D29">
        <v>3</v>
      </c>
      <c r="E29">
        <v>1</v>
      </c>
      <c r="F29">
        <v>3</v>
      </c>
      <c r="G29">
        <v>3</v>
      </c>
      <c r="H29">
        <v>3</v>
      </c>
      <c r="I29">
        <v>3</v>
      </c>
      <c r="J29">
        <v>3</v>
      </c>
      <c r="AE29">
        <f t="shared" si="13"/>
        <v>23</v>
      </c>
      <c r="AF29">
        <f t="shared" si="14"/>
        <v>9</v>
      </c>
      <c r="AG29" s="8">
        <f t="shared" si="15"/>
        <v>2.5555555555555554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3" x14ac:dyDescent="0.25">
      <c r="A30" s="1" t="str">
        <f>'Alle Abteilungen'!$A$22</f>
        <v>Bewertet Poster/Broschüre als qualitativ gut</v>
      </c>
      <c r="B30">
        <v>4</v>
      </c>
      <c r="C30">
        <v>2</v>
      </c>
      <c r="D30">
        <v>2</v>
      </c>
      <c r="E30">
        <v>2</v>
      </c>
      <c r="F30">
        <v>4</v>
      </c>
      <c r="G30">
        <v>0</v>
      </c>
      <c r="H30">
        <v>1</v>
      </c>
      <c r="I30">
        <v>3</v>
      </c>
      <c r="J30">
        <v>3</v>
      </c>
      <c r="AE30">
        <f t="shared" si="13"/>
        <v>21</v>
      </c>
      <c r="AF30">
        <f t="shared" si="14"/>
        <v>8</v>
      </c>
      <c r="AG30" s="8">
        <f t="shared" si="15"/>
        <v>2.625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x14ac:dyDescent="0.25">
      <c r="A31" s="1" t="str">
        <f>'Alle Abteilungen'!$A$23</f>
        <v>Würde gerne Video sehen</v>
      </c>
      <c r="B31">
        <v>2</v>
      </c>
      <c r="C31">
        <v>3</v>
      </c>
      <c r="D31">
        <v>3</v>
      </c>
      <c r="E31">
        <v>3</v>
      </c>
      <c r="F31">
        <v>1</v>
      </c>
      <c r="G31">
        <v>0</v>
      </c>
      <c r="H31">
        <v>3</v>
      </c>
      <c r="I31">
        <v>3</v>
      </c>
      <c r="J31">
        <v>3</v>
      </c>
      <c r="AE31">
        <f t="shared" si="13"/>
        <v>21</v>
      </c>
      <c r="AF31">
        <f t="shared" si="14"/>
        <v>8</v>
      </c>
      <c r="AG31" s="8">
        <f t="shared" si="15"/>
        <v>2.625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25">
      <c r="A32" s="1" t="str">
        <f>'Alle Abteilungen'!$A$24</f>
        <v>Würde gerne Video produzieren</v>
      </c>
      <c r="B32">
        <v>2</v>
      </c>
      <c r="C32">
        <v>2</v>
      </c>
      <c r="D32">
        <v>3</v>
      </c>
      <c r="E32">
        <v>2</v>
      </c>
      <c r="F32">
        <v>1</v>
      </c>
      <c r="G32">
        <v>2</v>
      </c>
      <c r="H32">
        <v>2</v>
      </c>
      <c r="I32">
        <v>2</v>
      </c>
      <c r="J32">
        <v>1</v>
      </c>
      <c r="AE32">
        <f t="shared" si="13"/>
        <v>17</v>
      </c>
      <c r="AF32">
        <f t="shared" si="14"/>
        <v>9</v>
      </c>
      <c r="AG32" s="8">
        <f t="shared" si="15"/>
        <v>1.8888888888888888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 spans="1:43" x14ac:dyDescent="0.25">
      <c r="A33" s="1" t="str">
        <f>'Alle Abteilungen'!$A$25</f>
        <v>Akzeptiert Veröffentlichung des Videos</v>
      </c>
      <c r="B33">
        <v>4</v>
      </c>
      <c r="C33">
        <v>3</v>
      </c>
      <c r="D33">
        <v>4</v>
      </c>
      <c r="E33">
        <v>3</v>
      </c>
      <c r="F33">
        <v>4</v>
      </c>
      <c r="G33">
        <v>3</v>
      </c>
      <c r="H33">
        <v>3</v>
      </c>
      <c r="I33">
        <v>3</v>
      </c>
      <c r="J33">
        <v>2</v>
      </c>
      <c r="AE33">
        <f t="shared" si="13"/>
        <v>29</v>
      </c>
      <c r="AF33">
        <f t="shared" si="14"/>
        <v>9</v>
      </c>
      <c r="AG33" s="8">
        <f t="shared" si="15"/>
        <v>3.2222222222222223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x14ac:dyDescent="0.25">
      <c r="A34" s="3"/>
    </row>
    <row r="35" spans="1:43" x14ac:dyDescent="0.25">
      <c r="A35" s="4" t="str">
        <f>'Alle Abteilungen'!M14</f>
        <v>6. Semester</v>
      </c>
      <c r="B35" s="9">
        <f>'Alle Abteilungen'!N14</f>
        <v>7</v>
      </c>
      <c r="C35" s="6" t="s">
        <v>10</v>
      </c>
      <c r="D35" s="6"/>
      <c r="E35" s="6"/>
      <c r="F35" s="6"/>
      <c r="G35" s="6"/>
      <c r="H35" s="6"/>
      <c r="I35" s="6"/>
      <c r="J35" s="6"/>
      <c r="K35" s="6"/>
      <c r="L35" s="6"/>
      <c r="AE35" s="5" t="s">
        <v>5</v>
      </c>
      <c r="AF35" s="5" t="s">
        <v>16</v>
      </c>
      <c r="AG35" s="4" t="s">
        <v>11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x14ac:dyDescent="0.25">
      <c r="A36" s="1" t="str">
        <f>'Alle Abteilungen'!$A$18</f>
        <v>Hat Interesse an den Postern</v>
      </c>
      <c r="B36">
        <v>3</v>
      </c>
      <c r="C36">
        <v>2</v>
      </c>
      <c r="D36">
        <v>3</v>
      </c>
      <c r="E36">
        <v>3</v>
      </c>
      <c r="F36">
        <v>4</v>
      </c>
      <c r="G36">
        <v>3</v>
      </c>
      <c r="H36">
        <v>2</v>
      </c>
      <c r="AE36">
        <f t="shared" ref="AE36:AE43" si="16">SUM(B36:N36)</f>
        <v>20</v>
      </c>
      <c r="AF36">
        <f t="shared" ref="AF36:AF43" si="17">$B$35-SUMIF(B36:N36,0,$B$23:$N$23)</f>
        <v>7</v>
      </c>
      <c r="AG36" s="8">
        <f>AE36/AF36</f>
        <v>2.8571428571428572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x14ac:dyDescent="0.25">
      <c r="A37" s="1" t="str">
        <f>'Alle Abteilungen'!$A$19</f>
        <v>Hat sich in Bachelorbroschüre informiert</v>
      </c>
      <c r="B37">
        <v>3</v>
      </c>
      <c r="C37">
        <v>2</v>
      </c>
      <c r="D37">
        <v>2</v>
      </c>
      <c r="E37">
        <v>1</v>
      </c>
      <c r="F37">
        <v>1</v>
      </c>
      <c r="G37">
        <v>1</v>
      </c>
      <c r="H37">
        <v>1</v>
      </c>
      <c r="AE37">
        <f t="shared" si="16"/>
        <v>11</v>
      </c>
      <c r="AF37">
        <f t="shared" si="17"/>
        <v>7</v>
      </c>
      <c r="AG37" s="8">
        <f t="shared" ref="AG37:AG43" si="18">AE37/AF37</f>
        <v>1.5714285714285714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</row>
    <row r="38" spans="1:43" x14ac:dyDescent="0.25">
      <c r="A38" s="1" t="str">
        <f>'Alle Abteilungen'!$A$20</f>
        <v>Empfindet Präsentation als wertvoll</v>
      </c>
      <c r="B38">
        <v>3</v>
      </c>
      <c r="C38">
        <v>3</v>
      </c>
      <c r="D38">
        <v>4</v>
      </c>
      <c r="E38">
        <v>4</v>
      </c>
      <c r="F38">
        <v>3</v>
      </c>
      <c r="G38">
        <v>3</v>
      </c>
      <c r="H38">
        <v>2</v>
      </c>
      <c r="AE38">
        <f t="shared" si="16"/>
        <v>22</v>
      </c>
      <c r="AF38">
        <f t="shared" si="17"/>
        <v>7</v>
      </c>
      <c r="AG38" s="8">
        <f t="shared" si="18"/>
        <v>3.1428571428571428</v>
      </c>
      <c r="AH38" s="8"/>
      <c r="AI38" s="8"/>
      <c r="AJ38" s="8"/>
      <c r="AK38" s="8"/>
      <c r="AL38" s="8"/>
      <c r="AM38" s="8"/>
      <c r="AN38" s="8"/>
      <c r="AO38" s="8"/>
      <c r="AP38" s="8"/>
      <c r="AQ38" s="8"/>
    </row>
    <row r="39" spans="1:43" x14ac:dyDescent="0.25">
      <c r="A39" s="1" t="str">
        <f>'Alle Abteilungen'!$A$21</f>
        <v>Findet Lesen der Poster zu zeitaufwändig</v>
      </c>
      <c r="B39">
        <v>2</v>
      </c>
      <c r="C39">
        <v>3</v>
      </c>
      <c r="D39">
        <v>2</v>
      </c>
      <c r="E39">
        <v>3</v>
      </c>
      <c r="F39">
        <v>1</v>
      </c>
      <c r="G39">
        <v>1</v>
      </c>
      <c r="H39">
        <v>3</v>
      </c>
      <c r="AE39">
        <f t="shared" si="16"/>
        <v>15</v>
      </c>
      <c r="AF39">
        <f t="shared" si="17"/>
        <v>7</v>
      </c>
      <c r="AG39" s="8">
        <f t="shared" si="18"/>
        <v>2.1428571428571428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</row>
    <row r="40" spans="1:43" x14ac:dyDescent="0.25">
      <c r="A40" s="1" t="str">
        <f>'Alle Abteilungen'!$A$22</f>
        <v>Bewertet Poster/Broschüre als qualitativ gut</v>
      </c>
      <c r="B40">
        <v>2</v>
      </c>
      <c r="C40">
        <v>3</v>
      </c>
      <c r="D40">
        <v>2</v>
      </c>
      <c r="E40">
        <v>2</v>
      </c>
      <c r="F40">
        <v>3</v>
      </c>
      <c r="G40">
        <v>2</v>
      </c>
      <c r="H40">
        <v>2</v>
      </c>
      <c r="AE40">
        <f t="shared" si="16"/>
        <v>16</v>
      </c>
      <c r="AF40">
        <f t="shared" si="17"/>
        <v>7</v>
      </c>
      <c r="AG40" s="8">
        <f t="shared" si="18"/>
        <v>2.2857142857142856</v>
      </c>
      <c r="AH40" s="8"/>
      <c r="AI40" s="8"/>
      <c r="AJ40" s="8"/>
      <c r="AK40" s="8"/>
      <c r="AL40" s="8"/>
      <c r="AM40" s="8"/>
      <c r="AN40" s="8"/>
      <c r="AO40" s="8"/>
      <c r="AP40" s="8"/>
      <c r="AQ40" s="8"/>
    </row>
    <row r="41" spans="1:43" x14ac:dyDescent="0.25">
      <c r="A41" s="1" t="str">
        <f>'Alle Abteilungen'!$A$23</f>
        <v>Würde gerne Video sehen</v>
      </c>
      <c r="B41">
        <v>2</v>
      </c>
      <c r="C41">
        <v>3</v>
      </c>
      <c r="D41">
        <v>2</v>
      </c>
      <c r="E41">
        <v>2</v>
      </c>
      <c r="F41">
        <v>2</v>
      </c>
      <c r="G41">
        <v>3</v>
      </c>
      <c r="H41">
        <v>4</v>
      </c>
      <c r="AE41">
        <f t="shared" si="16"/>
        <v>18</v>
      </c>
      <c r="AF41">
        <f t="shared" si="17"/>
        <v>7</v>
      </c>
      <c r="AG41" s="8">
        <f t="shared" si="18"/>
        <v>2.5714285714285716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</row>
    <row r="42" spans="1:43" x14ac:dyDescent="0.25">
      <c r="A42" s="1" t="str">
        <f>'Alle Abteilungen'!$A$24</f>
        <v>Würde gerne Video produzieren</v>
      </c>
      <c r="B42">
        <v>1</v>
      </c>
      <c r="C42">
        <v>1</v>
      </c>
      <c r="D42">
        <v>2</v>
      </c>
      <c r="E42">
        <v>1</v>
      </c>
      <c r="F42">
        <v>1</v>
      </c>
      <c r="G42">
        <v>1</v>
      </c>
      <c r="H42">
        <v>4</v>
      </c>
      <c r="AE42">
        <f t="shared" si="16"/>
        <v>11</v>
      </c>
      <c r="AF42">
        <f t="shared" si="17"/>
        <v>7</v>
      </c>
      <c r="AG42" s="8">
        <f t="shared" si="18"/>
        <v>1.5714285714285714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spans="1:43" x14ac:dyDescent="0.25">
      <c r="A43" s="1" t="str">
        <f>'Alle Abteilungen'!$A$25</f>
        <v>Akzeptiert Veröffentlichung des Videos</v>
      </c>
      <c r="B43">
        <v>2</v>
      </c>
      <c r="C43">
        <v>3</v>
      </c>
      <c r="D43">
        <v>4</v>
      </c>
      <c r="E43">
        <v>4</v>
      </c>
      <c r="F43">
        <v>1</v>
      </c>
      <c r="G43">
        <v>3</v>
      </c>
      <c r="H43">
        <v>4</v>
      </c>
      <c r="AE43">
        <f t="shared" si="16"/>
        <v>21</v>
      </c>
      <c r="AF43">
        <f t="shared" si="17"/>
        <v>7</v>
      </c>
      <c r="AG43" s="8">
        <f t="shared" si="18"/>
        <v>3</v>
      </c>
      <c r="AH43" s="8"/>
      <c r="AI43" s="8"/>
      <c r="AJ43" s="8"/>
      <c r="AK43" s="8"/>
      <c r="AL43" s="8"/>
      <c r="AM43" s="8"/>
      <c r="AN43" s="8"/>
      <c r="AO43" s="8"/>
      <c r="AP43" s="8"/>
      <c r="AQ43" s="8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9"/>
  <sheetViews>
    <sheetView topLeftCell="A3" workbookViewId="0">
      <selection activeCell="B3" sqref="B3:AW11"/>
    </sheetView>
  </sheetViews>
  <sheetFormatPr defaultColWidth="9.140625" defaultRowHeight="15" x14ac:dyDescent="0.25"/>
  <cols>
    <col min="1" max="1" width="41.140625" bestFit="1" customWidth="1"/>
    <col min="2" max="49" width="3.140625" customWidth="1"/>
    <col min="50" max="50" width="5.42578125" bestFit="1" customWidth="1"/>
    <col min="51" max="51" width="11" bestFit="1" customWidth="1"/>
    <col min="52" max="52" width="17.42578125" bestFit="1" customWidth="1"/>
    <col min="53" max="61" width="7.85546875" customWidth="1"/>
  </cols>
  <sheetData>
    <row r="1" spans="1:61" x14ac:dyDescent="0.25">
      <c r="A1" s="4" t="s">
        <v>36</v>
      </c>
      <c r="B1" s="6" t="s">
        <v>14</v>
      </c>
      <c r="C1" s="6"/>
      <c r="D1" s="6"/>
      <c r="E1" s="6"/>
      <c r="F1" s="6"/>
      <c r="G1" s="6"/>
      <c r="H1" s="9">
        <f>'Alle Abteilungen'!Q15</f>
        <v>48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61" x14ac:dyDescent="0.25">
      <c r="A2" s="4"/>
      <c r="B2" s="6" t="s">
        <v>19</v>
      </c>
      <c r="C2" s="6"/>
      <c r="D2" s="6"/>
    </row>
    <row r="3" spans="1:61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21</v>
      </c>
      <c r="N3" s="10" t="s">
        <v>21</v>
      </c>
      <c r="O3" s="10" t="s">
        <v>21</v>
      </c>
      <c r="P3" s="10" t="s">
        <v>21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10" t="s">
        <v>21</v>
      </c>
      <c r="W3" s="10" t="s">
        <v>21</v>
      </c>
      <c r="X3" s="10" t="s">
        <v>21</v>
      </c>
      <c r="Y3" s="10" t="s">
        <v>21</v>
      </c>
      <c r="Z3" s="10" t="s">
        <v>21</v>
      </c>
      <c r="AA3" s="10" t="s">
        <v>21</v>
      </c>
      <c r="AB3" s="10" t="s">
        <v>21</v>
      </c>
      <c r="AC3" s="10" t="s">
        <v>21</v>
      </c>
      <c r="AD3" s="10" t="s">
        <v>21</v>
      </c>
      <c r="AE3" s="10" t="s">
        <v>21</v>
      </c>
      <c r="AF3" s="10" t="s">
        <v>21</v>
      </c>
      <c r="AG3" s="10" t="s">
        <v>21</v>
      </c>
      <c r="AH3" s="10" t="s">
        <v>21</v>
      </c>
      <c r="AI3" s="10" t="s">
        <v>22</v>
      </c>
      <c r="AJ3" s="10" t="s">
        <v>22</v>
      </c>
      <c r="AK3" s="10" t="s">
        <v>22</v>
      </c>
      <c r="AL3" s="10" t="s">
        <v>22</v>
      </c>
      <c r="AM3" s="10" t="s">
        <v>22</v>
      </c>
      <c r="AN3" s="10" t="s">
        <v>22</v>
      </c>
      <c r="AO3" s="10" t="s">
        <v>22</v>
      </c>
      <c r="AP3" s="10" t="s">
        <v>22</v>
      </c>
      <c r="AQ3" s="10" t="s">
        <v>22</v>
      </c>
      <c r="AR3" s="10" t="s">
        <v>22</v>
      </c>
      <c r="AS3" s="10" t="s">
        <v>22</v>
      </c>
      <c r="AT3" s="10" t="s">
        <v>22</v>
      </c>
      <c r="AU3" s="10" t="s">
        <v>22</v>
      </c>
      <c r="AV3" s="10" t="s">
        <v>22</v>
      </c>
      <c r="AW3" s="10" t="s">
        <v>22</v>
      </c>
      <c r="AX3" s="5" t="s">
        <v>5</v>
      </c>
      <c r="AY3" s="5" t="s">
        <v>16</v>
      </c>
      <c r="AZ3" s="4" t="s">
        <v>11</v>
      </c>
      <c r="BA3" s="32">
        <v>0</v>
      </c>
      <c r="BB3" s="30">
        <v>0.25</v>
      </c>
      <c r="BC3" s="31" t="s">
        <v>51</v>
      </c>
      <c r="BD3" s="30">
        <v>0.75</v>
      </c>
      <c r="BE3" s="30">
        <v>1</v>
      </c>
      <c r="BF3" s="29" t="s">
        <v>55</v>
      </c>
      <c r="BG3" s="29" t="s">
        <v>54</v>
      </c>
      <c r="BH3" s="29" t="s">
        <v>52</v>
      </c>
      <c r="BI3" s="29" t="s">
        <v>53</v>
      </c>
    </row>
    <row r="4" spans="1:61" x14ac:dyDescent="0.25">
      <c r="A4" s="1" t="str">
        <f>'Alle Abteilungen'!$A$18</f>
        <v>Hat Interesse an den Postern</v>
      </c>
      <c r="B4">
        <v>2</v>
      </c>
      <c r="C4">
        <v>2</v>
      </c>
      <c r="D4">
        <v>2</v>
      </c>
      <c r="E4">
        <v>2</v>
      </c>
      <c r="F4">
        <v>3</v>
      </c>
      <c r="G4">
        <v>3</v>
      </c>
      <c r="H4">
        <v>2</v>
      </c>
      <c r="I4">
        <v>3</v>
      </c>
      <c r="J4">
        <v>2</v>
      </c>
      <c r="K4">
        <v>2</v>
      </c>
      <c r="L4">
        <v>2</v>
      </c>
      <c r="M4">
        <v>3</v>
      </c>
      <c r="N4">
        <v>3</v>
      </c>
      <c r="O4">
        <v>3</v>
      </c>
      <c r="P4">
        <v>3</v>
      </c>
      <c r="Q4">
        <v>3</v>
      </c>
      <c r="R4">
        <v>1</v>
      </c>
      <c r="S4">
        <v>3</v>
      </c>
      <c r="T4">
        <v>2</v>
      </c>
      <c r="U4">
        <v>3</v>
      </c>
      <c r="V4">
        <v>3</v>
      </c>
      <c r="W4">
        <v>2</v>
      </c>
      <c r="X4">
        <v>2</v>
      </c>
      <c r="Y4">
        <v>2</v>
      </c>
      <c r="Z4">
        <v>1</v>
      </c>
      <c r="AA4">
        <v>2</v>
      </c>
      <c r="AB4">
        <v>2</v>
      </c>
      <c r="AC4">
        <v>3</v>
      </c>
      <c r="AD4">
        <v>2</v>
      </c>
      <c r="AE4">
        <v>2</v>
      </c>
      <c r="AF4">
        <v>3</v>
      </c>
      <c r="AG4">
        <v>2</v>
      </c>
      <c r="AH4">
        <v>3</v>
      </c>
      <c r="AI4">
        <v>3</v>
      </c>
      <c r="AJ4">
        <v>2</v>
      </c>
      <c r="AK4">
        <v>3</v>
      </c>
      <c r="AL4">
        <v>2</v>
      </c>
      <c r="AM4">
        <v>2</v>
      </c>
      <c r="AN4">
        <v>3</v>
      </c>
      <c r="AO4">
        <v>3</v>
      </c>
      <c r="AP4">
        <v>4</v>
      </c>
      <c r="AQ4">
        <v>3</v>
      </c>
      <c r="AR4">
        <v>3</v>
      </c>
      <c r="AS4">
        <v>3</v>
      </c>
      <c r="AT4">
        <v>2</v>
      </c>
      <c r="AU4">
        <v>3</v>
      </c>
      <c r="AV4">
        <v>4</v>
      </c>
      <c r="AW4">
        <v>3</v>
      </c>
      <c r="AX4">
        <f t="shared" ref="AX4:AX11" si="0">SUM(B4:AW4)</f>
        <v>121</v>
      </c>
      <c r="AY4">
        <f>AY16+AY27+AY37</f>
        <v>48</v>
      </c>
      <c r="AZ4" s="11">
        <f>AX4/AY4</f>
        <v>2.5208333333333335</v>
      </c>
      <c r="BA4" s="8">
        <f>QUARTILE(B4:AW4,0 )</f>
        <v>1</v>
      </c>
      <c r="BB4" s="8">
        <f>QUARTILE(B4:AW4,1 )</f>
        <v>2</v>
      </c>
      <c r="BC4" s="8">
        <f>QUARTILE(B4:AW4,2 )</f>
        <v>3</v>
      </c>
      <c r="BD4" s="8">
        <f>QUARTILE(B4:AW4,3 )</f>
        <v>3</v>
      </c>
      <c r="BE4" s="8">
        <f>QUARTILE(B4:AW4,4 )</f>
        <v>4</v>
      </c>
      <c r="BF4" s="8">
        <f t="shared" ref="BF4:BF11" si="1">BB4-BA4</f>
        <v>1</v>
      </c>
      <c r="BG4" s="8">
        <v>0.97499999999999998</v>
      </c>
      <c r="BH4" s="8">
        <v>0.05</v>
      </c>
      <c r="BI4" s="8">
        <v>0.97499999999999998</v>
      </c>
    </row>
    <row r="5" spans="1:61" x14ac:dyDescent="0.25">
      <c r="A5" s="1" t="str">
        <f>'Alle Abteilungen'!$A$19</f>
        <v>Hat sich in Bachelorbroschüre informiert</v>
      </c>
      <c r="B5">
        <v>1</v>
      </c>
      <c r="C5">
        <v>2</v>
      </c>
      <c r="D5">
        <v>3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1</v>
      </c>
      <c r="L5">
        <v>1</v>
      </c>
      <c r="M5">
        <v>1</v>
      </c>
      <c r="N5">
        <v>1</v>
      </c>
      <c r="O5">
        <v>2</v>
      </c>
      <c r="P5">
        <v>4</v>
      </c>
      <c r="Q5">
        <v>1</v>
      </c>
      <c r="R5">
        <v>1</v>
      </c>
      <c r="S5">
        <v>2</v>
      </c>
      <c r="T5">
        <v>1</v>
      </c>
      <c r="U5">
        <v>1</v>
      </c>
      <c r="V5">
        <v>1</v>
      </c>
      <c r="W5">
        <v>2</v>
      </c>
      <c r="X5">
        <v>2</v>
      </c>
      <c r="Y5">
        <v>1</v>
      </c>
      <c r="Z5">
        <v>1</v>
      </c>
      <c r="AA5">
        <v>1</v>
      </c>
      <c r="AB5">
        <v>2</v>
      </c>
      <c r="AC5">
        <v>1</v>
      </c>
      <c r="AD5">
        <v>2</v>
      </c>
      <c r="AE5">
        <v>3</v>
      </c>
      <c r="AF5">
        <v>2</v>
      </c>
      <c r="AG5">
        <v>2</v>
      </c>
      <c r="AH5">
        <v>2</v>
      </c>
      <c r="AI5">
        <v>3</v>
      </c>
      <c r="AJ5">
        <v>2</v>
      </c>
      <c r="AK5">
        <v>3</v>
      </c>
      <c r="AL5">
        <v>2</v>
      </c>
      <c r="AM5">
        <v>1</v>
      </c>
      <c r="AN5">
        <v>4</v>
      </c>
      <c r="AO5">
        <v>1</v>
      </c>
      <c r="AP5">
        <v>3</v>
      </c>
      <c r="AQ5">
        <v>1</v>
      </c>
      <c r="AR5">
        <v>1</v>
      </c>
      <c r="AS5">
        <v>3</v>
      </c>
      <c r="AT5">
        <v>3</v>
      </c>
      <c r="AU5">
        <v>3</v>
      </c>
      <c r="AV5">
        <v>4</v>
      </c>
      <c r="AW5">
        <v>4</v>
      </c>
      <c r="AX5">
        <f t="shared" si="0"/>
        <v>94</v>
      </c>
      <c r="AY5">
        <f t="shared" ref="AY5:AY11" si="2">AY17+AY28+AY38</f>
        <v>48</v>
      </c>
      <c r="AZ5" s="12">
        <f t="shared" ref="AZ5:AZ11" si="3">AX5/AY5</f>
        <v>1.9583333333333333</v>
      </c>
      <c r="BA5" s="8">
        <f t="shared" ref="BA5:BA11" si="4">QUARTILE(B5:AW5,0 )</f>
        <v>1</v>
      </c>
      <c r="BB5" s="8">
        <f t="shared" ref="BB5:BB11" si="5">QUARTILE(B5:AW5,1 )</f>
        <v>1</v>
      </c>
      <c r="BC5" s="8">
        <f t="shared" ref="BC5:BC11" si="6">QUARTILE(B5:AW5,2 )</f>
        <v>2</v>
      </c>
      <c r="BD5" s="8">
        <f t="shared" ref="BD5:BD11" si="7">QUARTILE(B5:AW5,3 )</f>
        <v>2.25</v>
      </c>
      <c r="BE5" s="8">
        <f t="shared" ref="BE5:BE11" si="8">QUARTILE(B5:AW5,4 )</f>
        <v>4</v>
      </c>
      <c r="BF5" s="8">
        <v>0.05</v>
      </c>
      <c r="BG5" s="8">
        <v>0.95</v>
      </c>
      <c r="BH5" s="8">
        <f>BD5-BC5</f>
        <v>0.25</v>
      </c>
      <c r="BI5" s="8">
        <f t="shared" ref="BI5" si="9">BE5-BD5</f>
        <v>1.75</v>
      </c>
    </row>
    <row r="6" spans="1:61" x14ac:dyDescent="0.25">
      <c r="A6" s="1" t="str">
        <f>'Alle Abteilungen'!$A$20</f>
        <v>Empfindet Präsentation als wertvoll</v>
      </c>
      <c r="B6">
        <v>3</v>
      </c>
      <c r="C6">
        <v>3</v>
      </c>
      <c r="D6">
        <v>3</v>
      </c>
      <c r="E6">
        <v>3</v>
      </c>
      <c r="G6">
        <v>3</v>
      </c>
      <c r="H6">
        <v>3</v>
      </c>
      <c r="I6">
        <v>4</v>
      </c>
      <c r="J6">
        <v>3</v>
      </c>
      <c r="K6">
        <v>3</v>
      </c>
      <c r="L6">
        <v>3</v>
      </c>
      <c r="M6">
        <v>3</v>
      </c>
      <c r="N6">
        <v>2</v>
      </c>
      <c r="O6">
        <v>3</v>
      </c>
      <c r="P6">
        <v>4</v>
      </c>
      <c r="Q6">
        <v>3</v>
      </c>
      <c r="R6">
        <v>2</v>
      </c>
      <c r="S6">
        <v>3</v>
      </c>
      <c r="T6">
        <v>3</v>
      </c>
      <c r="U6">
        <v>2</v>
      </c>
      <c r="V6">
        <v>3</v>
      </c>
      <c r="W6">
        <v>3</v>
      </c>
      <c r="X6">
        <v>4</v>
      </c>
      <c r="Y6">
        <v>2</v>
      </c>
      <c r="Z6">
        <v>3</v>
      </c>
      <c r="AA6">
        <v>4</v>
      </c>
      <c r="AB6">
        <v>2</v>
      </c>
      <c r="AC6">
        <v>2</v>
      </c>
      <c r="AD6">
        <v>4</v>
      </c>
      <c r="AE6">
        <v>3</v>
      </c>
      <c r="AF6">
        <v>3</v>
      </c>
      <c r="AG6">
        <v>3</v>
      </c>
      <c r="AH6">
        <v>3</v>
      </c>
      <c r="AI6">
        <v>3</v>
      </c>
      <c r="AJ6">
        <v>2</v>
      </c>
      <c r="AK6">
        <v>4</v>
      </c>
      <c r="AL6">
        <v>2</v>
      </c>
      <c r="AM6">
        <v>2</v>
      </c>
      <c r="AN6">
        <v>3</v>
      </c>
      <c r="AO6">
        <v>3</v>
      </c>
      <c r="AP6">
        <v>4</v>
      </c>
      <c r="AQ6">
        <v>3</v>
      </c>
      <c r="AR6">
        <v>4</v>
      </c>
      <c r="AS6">
        <v>2</v>
      </c>
      <c r="AT6">
        <v>3</v>
      </c>
      <c r="AU6">
        <v>4</v>
      </c>
      <c r="AV6">
        <v>4</v>
      </c>
      <c r="AW6">
        <v>4</v>
      </c>
      <c r="AX6">
        <f t="shared" si="0"/>
        <v>142</v>
      </c>
      <c r="AY6">
        <f t="shared" si="2"/>
        <v>47</v>
      </c>
      <c r="AZ6" s="12">
        <f t="shared" si="3"/>
        <v>3.021276595744681</v>
      </c>
      <c r="BA6" s="8">
        <f t="shared" si="4"/>
        <v>2</v>
      </c>
      <c r="BB6" s="8">
        <f t="shared" si="5"/>
        <v>3</v>
      </c>
      <c r="BC6" s="8">
        <f t="shared" si="6"/>
        <v>3</v>
      </c>
      <c r="BD6" s="8">
        <f t="shared" si="7"/>
        <v>3</v>
      </c>
      <c r="BE6" s="8">
        <f t="shared" si="8"/>
        <v>4</v>
      </c>
      <c r="BF6" s="8">
        <v>0.95</v>
      </c>
      <c r="BG6" s="8">
        <v>0.05</v>
      </c>
      <c r="BH6" s="8">
        <v>0.05</v>
      </c>
      <c r="BI6" s="8">
        <v>0.95</v>
      </c>
    </row>
    <row r="7" spans="1:61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3</v>
      </c>
      <c r="E7">
        <v>3</v>
      </c>
      <c r="F7">
        <v>2</v>
      </c>
      <c r="G7">
        <v>3</v>
      </c>
      <c r="H7">
        <v>3</v>
      </c>
      <c r="I7">
        <v>2</v>
      </c>
      <c r="J7">
        <v>2</v>
      </c>
      <c r="L7">
        <v>2</v>
      </c>
      <c r="M7">
        <v>1</v>
      </c>
      <c r="N7">
        <v>1</v>
      </c>
      <c r="O7">
        <v>2</v>
      </c>
      <c r="P7">
        <v>2</v>
      </c>
      <c r="Q7">
        <v>1</v>
      </c>
      <c r="R7">
        <v>3</v>
      </c>
      <c r="S7">
        <v>3</v>
      </c>
      <c r="T7">
        <v>3</v>
      </c>
      <c r="U7">
        <v>2</v>
      </c>
      <c r="V7">
        <v>3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3</v>
      </c>
      <c r="AE7">
        <v>2</v>
      </c>
      <c r="AF7">
        <v>2</v>
      </c>
      <c r="AG7">
        <v>2</v>
      </c>
      <c r="AH7">
        <v>3</v>
      </c>
      <c r="AI7">
        <v>1</v>
      </c>
      <c r="AJ7">
        <v>3</v>
      </c>
      <c r="AK7">
        <v>3</v>
      </c>
      <c r="AL7">
        <v>3</v>
      </c>
      <c r="AM7">
        <v>4</v>
      </c>
      <c r="AN7">
        <v>2</v>
      </c>
      <c r="AO7">
        <v>2</v>
      </c>
      <c r="AP7">
        <v>3</v>
      </c>
      <c r="AQ7">
        <v>3</v>
      </c>
      <c r="AR7">
        <v>3</v>
      </c>
      <c r="AS7">
        <v>2</v>
      </c>
      <c r="AT7">
        <v>3</v>
      </c>
      <c r="AU7">
        <v>1</v>
      </c>
      <c r="AV7">
        <v>2</v>
      </c>
      <c r="AW7">
        <v>2</v>
      </c>
      <c r="AX7">
        <f t="shared" si="0"/>
        <v>108</v>
      </c>
      <c r="AY7">
        <f t="shared" si="2"/>
        <v>47</v>
      </c>
      <c r="AZ7" s="12">
        <f t="shared" si="3"/>
        <v>2.2978723404255321</v>
      </c>
      <c r="BA7" s="8">
        <f t="shared" si="4"/>
        <v>1</v>
      </c>
      <c r="BB7" s="8">
        <f t="shared" si="5"/>
        <v>2</v>
      </c>
      <c r="BC7" s="8">
        <f t="shared" si="6"/>
        <v>2</v>
      </c>
      <c r="BD7" s="8">
        <f t="shared" si="7"/>
        <v>3</v>
      </c>
      <c r="BE7" s="8">
        <f t="shared" si="8"/>
        <v>4</v>
      </c>
      <c r="BF7" s="8">
        <v>0.97499999999999998</v>
      </c>
      <c r="BG7" s="8">
        <v>0.05</v>
      </c>
      <c r="BH7" s="8">
        <v>0.97499999999999998</v>
      </c>
      <c r="BI7" s="8">
        <f t="shared" ref="BI7:BI10" si="10">BE7-BD7</f>
        <v>1</v>
      </c>
    </row>
    <row r="8" spans="1:61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2</v>
      </c>
      <c r="E8">
        <v>2</v>
      </c>
      <c r="F8">
        <v>2</v>
      </c>
      <c r="G8">
        <v>4</v>
      </c>
      <c r="H8">
        <v>1</v>
      </c>
      <c r="I8">
        <v>2</v>
      </c>
      <c r="J8">
        <v>3</v>
      </c>
      <c r="K8">
        <v>4</v>
      </c>
      <c r="L8">
        <v>2</v>
      </c>
      <c r="M8">
        <v>4</v>
      </c>
      <c r="N8">
        <v>3</v>
      </c>
      <c r="O8">
        <v>3</v>
      </c>
      <c r="P8">
        <v>3</v>
      </c>
      <c r="Q8">
        <v>3</v>
      </c>
      <c r="R8">
        <v>1</v>
      </c>
      <c r="S8">
        <v>3</v>
      </c>
      <c r="T8">
        <v>1</v>
      </c>
      <c r="U8">
        <v>3</v>
      </c>
      <c r="V8">
        <v>2</v>
      </c>
      <c r="W8">
        <v>4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2</v>
      </c>
      <c r="AF8">
        <v>3</v>
      </c>
      <c r="AG8">
        <v>4</v>
      </c>
      <c r="AH8">
        <v>4</v>
      </c>
      <c r="AI8">
        <v>3</v>
      </c>
      <c r="AJ8">
        <v>2</v>
      </c>
      <c r="AK8">
        <v>2</v>
      </c>
      <c r="AL8">
        <v>2</v>
      </c>
      <c r="AM8">
        <v>3</v>
      </c>
      <c r="AN8">
        <v>2</v>
      </c>
      <c r="AO8">
        <v>3</v>
      </c>
      <c r="AP8">
        <v>4</v>
      </c>
      <c r="AQ8">
        <v>3</v>
      </c>
      <c r="AR8">
        <v>2</v>
      </c>
      <c r="AS8">
        <v>3</v>
      </c>
      <c r="AT8">
        <v>3</v>
      </c>
      <c r="AU8">
        <v>4</v>
      </c>
      <c r="AV8">
        <v>3</v>
      </c>
      <c r="AW8">
        <v>3</v>
      </c>
      <c r="AX8">
        <f t="shared" si="0"/>
        <v>134</v>
      </c>
      <c r="AY8">
        <f t="shared" si="2"/>
        <v>48</v>
      </c>
      <c r="AZ8" s="12">
        <f t="shared" si="3"/>
        <v>2.7916666666666665</v>
      </c>
      <c r="BA8" s="8">
        <f t="shared" si="4"/>
        <v>1</v>
      </c>
      <c r="BB8" s="8">
        <f t="shared" si="5"/>
        <v>2</v>
      </c>
      <c r="BC8" s="8">
        <f t="shared" si="6"/>
        <v>3</v>
      </c>
      <c r="BD8" s="8">
        <f t="shared" si="7"/>
        <v>3</v>
      </c>
      <c r="BE8" s="8">
        <f t="shared" si="8"/>
        <v>4</v>
      </c>
      <c r="BF8" s="8">
        <f t="shared" si="1"/>
        <v>1</v>
      </c>
      <c r="BG8" s="8">
        <v>0.97499999999999998</v>
      </c>
      <c r="BH8" s="8">
        <v>0.05</v>
      </c>
      <c r="BI8" s="8">
        <v>0.97499999999999998</v>
      </c>
    </row>
    <row r="9" spans="1:61" x14ac:dyDescent="0.25">
      <c r="A9" s="1" t="str">
        <f>'Alle Abteilungen'!$A$23</f>
        <v>Würde gerne Video sehen</v>
      </c>
      <c r="B9">
        <v>3</v>
      </c>
      <c r="C9">
        <v>3</v>
      </c>
      <c r="D9">
        <v>4</v>
      </c>
      <c r="E9">
        <v>4</v>
      </c>
      <c r="F9">
        <v>1</v>
      </c>
      <c r="G9">
        <v>3</v>
      </c>
      <c r="H9">
        <v>2</v>
      </c>
      <c r="I9">
        <v>3</v>
      </c>
      <c r="J9">
        <v>3</v>
      </c>
      <c r="K9">
        <v>3</v>
      </c>
      <c r="L9">
        <v>3</v>
      </c>
      <c r="M9">
        <v>1</v>
      </c>
      <c r="N9">
        <v>1</v>
      </c>
      <c r="O9">
        <v>4</v>
      </c>
      <c r="P9">
        <v>3</v>
      </c>
      <c r="Q9">
        <v>2</v>
      </c>
      <c r="R9">
        <v>4</v>
      </c>
      <c r="S9">
        <v>4</v>
      </c>
      <c r="T9">
        <v>4</v>
      </c>
      <c r="U9">
        <v>3</v>
      </c>
      <c r="V9">
        <v>4</v>
      </c>
      <c r="W9">
        <v>3</v>
      </c>
      <c r="X9">
        <v>2</v>
      </c>
      <c r="Y9">
        <v>3</v>
      </c>
      <c r="Z9">
        <v>3</v>
      </c>
      <c r="AA9">
        <v>2</v>
      </c>
      <c r="AB9">
        <v>3</v>
      </c>
      <c r="AC9">
        <v>3</v>
      </c>
      <c r="AD9">
        <v>3</v>
      </c>
      <c r="AE9">
        <v>1</v>
      </c>
      <c r="AF9">
        <v>3</v>
      </c>
      <c r="AG9">
        <v>4</v>
      </c>
      <c r="AH9">
        <v>3</v>
      </c>
      <c r="AI9">
        <v>2</v>
      </c>
      <c r="AJ9">
        <v>3</v>
      </c>
      <c r="AK9">
        <v>4</v>
      </c>
      <c r="AL9">
        <v>4</v>
      </c>
      <c r="AM9">
        <v>3</v>
      </c>
      <c r="AN9">
        <v>3</v>
      </c>
      <c r="AO9">
        <v>4</v>
      </c>
      <c r="AP9">
        <v>2</v>
      </c>
      <c r="AQ9">
        <v>1</v>
      </c>
      <c r="AR9">
        <v>3</v>
      </c>
      <c r="AS9">
        <v>1</v>
      </c>
      <c r="AT9">
        <v>1</v>
      </c>
      <c r="AU9">
        <v>1</v>
      </c>
      <c r="AV9">
        <v>2</v>
      </c>
      <c r="AW9">
        <v>2</v>
      </c>
      <c r="AX9">
        <f t="shared" si="0"/>
        <v>131</v>
      </c>
      <c r="AY9">
        <f t="shared" si="2"/>
        <v>48</v>
      </c>
      <c r="AZ9" s="12">
        <f t="shared" si="3"/>
        <v>2.7291666666666665</v>
      </c>
      <c r="BA9" s="8">
        <f t="shared" si="4"/>
        <v>1</v>
      </c>
      <c r="BB9" s="8">
        <f t="shared" si="5"/>
        <v>2</v>
      </c>
      <c r="BC9" s="8">
        <f t="shared" si="6"/>
        <v>3</v>
      </c>
      <c r="BD9" s="8">
        <f t="shared" si="7"/>
        <v>3</v>
      </c>
      <c r="BE9" s="8">
        <f t="shared" si="8"/>
        <v>4</v>
      </c>
      <c r="BF9" s="8">
        <f t="shared" si="1"/>
        <v>1</v>
      </c>
      <c r="BG9" s="8">
        <v>0.97499999999999998</v>
      </c>
      <c r="BH9" s="8">
        <v>0.05</v>
      </c>
      <c r="BI9" s="8">
        <v>0.97499999999999998</v>
      </c>
    </row>
    <row r="10" spans="1:61" x14ac:dyDescent="0.25">
      <c r="A10" s="1" t="str">
        <f>'Alle Abteilungen'!$A$24</f>
        <v>Würde gerne Video produzieren</v>
      </c>
      <c r="B10">
        <v>3</v>
      </c>
      <c r="C10">
        <v>4</v>
      </c>
      <c r="D10">
        <v>2</v>
      </c>
      <c r="E10">
        <v>3</v>
      </c>
      <c r="F10">
        <v>1</v>
      </c>
      <c r="G10">
        <v>4</v>
      </c>
      <c r="H10">
        <v>2</v>
      </c>
      <c r="I10">
        <v>1</v>
      </c>
      <c r="J10">
        <v>3</v>
      </c>
      <c r="K10">
        <v>2</v>
      </c>
      <c r="L10">
        <v>3</v>
      </c>
      <c r="M10">
        <v>1</v>
      </c>
      <c r="N10">
        <v>1</v>
      </c>
      <c r="O10">
        <v>2</v>
      </c>
      <c r="P10">
        <v>1</v>
      </c>
      <c r="Q10">
        <v>2</v>
      </c>
      <c r="R10">
        <v>3</v>
      </c>
      <c r="S10">
        <v>3</v>
      </c>
      <c r="T10">
        <v>4</v>
      </c>
      <c r="U10">
        <v>2</v>
      </c>
      <c r="V10">
        <v>3</v>
      </c>
      <c r="W10">
        <v>1</v>
      </c>
      <c r="X10">
        <v>2</v>
      </c>
      <c r="Y10">
        <v>1</v>
      </c>
      <c r="Z10">
        <v>2</v>
      </c>
      <c r="AA10">
        <v>1</v>
      </c>
      <c r="AB10">
        <v>3</v>
      </c>
      <c r="AC10">
        <v>1</v>
      </c>
      <c r="AD10">
        <v>1</v>
      </c>
      <c r="AE10">
        <v>1</v>
      </c>
      <c r="AF10">
        <v>1</v>
      </c>
      <c r="AG10">
        <v>4</v>
      </c>
      <c r="AH10">
        <v>2</v>
      </c>
      <c r="AI10">
        <v>1</v>
      </c>
      <c r="AJ10">
        <v>1</v>
      </c>
      <c r="AK10">
        <v>2</v>
      </c>
      <c r="AL10">
        <v>4</v>
      </c>
      <c r="AM10">
        <v>2</v>
      </c>
      <c r="AN10">
        <v>2</v>
      </c>
      <c r="AO10">
        <v>3</v>
      </c>
      <c r="AP10">
        <v>2</v>
      </c>
      <c r="AQ10">
        <v>1</v>
      </c>
      <c r="AR10">
        <v>2</v>
      </c>
      <c r="AS10">
        <v>1</v>
      </c>
      <c r="AT10">
        <v>1</v>
      </c>
      <c r="AU10">
        <v>1</v>
      </c>
      <c r="AV10">
        <v>1</v>
      </c>
      <c r="AW10">
        <v>1</v>
      </c>
      <c r="AX10">
        <f t="shared" si="0"/>
        <v>95</v>
      </c>
      <c r="AY10">
        <f t="shared" si="2"/>
        <v>48</v>
      </c>
      <c r="AZ10" s="12">
        <f t="shared" si="3"/>
        <v>1.9791666666666667</v>
      </c>
      <c r="BA10" s="8">
        <f t="shared" si="4"/>
        <v>1</v>
      </c>
      <c r="BB10" s="8">
        <f t="shared" si="5"/>
        <v>1</v>
      </c>
      <c r="BC10" s="8">
        <f t="shared" si="6"/>
        <v>2</v>
      </c>
      <c r="BD10" s="8">
        <f t="shared" si="7"/>
        <v>3</v>
      </c>
      <c r="BE10" s="8">
        <f t="shared" si="8"/>
        <v>4</v>
      </c>
      <c r="BF10" s="8">
        <v>0.05</v>
      </c>
      <c r="BG10" s="8">
        <v>0.95</v>
      </c>
      <c r="BH10" s="8">
        <f t="shared" ref="BH10" si="11">BD10-BC10</f>
        <v>1</v>
      </c>
      <c r="BI10" s="8">
        <f t="shared" si="10"/>
        <v>1</v>
      </c>
    </row>
    <row r="11" spans="1:61" x14ac:dyDescent="0.25">
      <c r="A11" s="1" t="str">
        <f>'Alle Abteilungen'!$A$25</f>
        <v>Akzeptiert Veröffentlichung des Videos</v>
      </c>
      <c r="B11">
        <v>4</v>
      </c>
      <c r="C11">
        <v>4</v>
      </c>
      <c r="D11">
        <v>1</v>
      </c>
      <c r="E11">
        <v>3</v>
      </c>
      <c r="F11">
        <v>3</v>
      </c>
      <c r="G11">
        <v>3</v>
      </c>
      <c r="H11">
        <v>4</v>
      </c>
      <c r="I11">
        <v>2</v>
      </c>
      <c r="J11">
        <v>3</v>
      </c>
      <c r="K11">
        <v>3</v>
      </c>
      <c r="L11">
        <v>4</v>
      </c>
      <c r="M11">
        <v>4</v>
      </c>
      <c r="N11">
        <v>3</v>
      </c>
      <c r="O11">
        <v>4</v>
      </c>
      <c r="P11">
        <v>1</v>
      </c>
      <c r="Q11">
        <v>1</v>
      </c>
      <c r="R11">
        <v>3</v>
      </c>
      <c r="S11">
        <v>3</v>
      </c>
      <c r="T11">
        <v>4</v>
      </c>
      <c r="U11">
        <v>3</v>
      </c>
      <c r="V11">
        <v>4</v>
      </c>
      <c r="W11">
        <v>4</v>
      </c>
      <c r="X11">
        <v>1</v>
      </c>
      <c r="Y11">
        <v>2</v>
      </c>
      <c r="Z11">
        <v>3</v>
      </c>
      <c r="AA11">
        <v>3</v>
      </c>
      <c r="AB11">
        <v>4</v>
      </c>
      <c r="AC11">
        <v>3</v>
      </c>
      <c r="AD11">
        <v>3</v>
      </c>
      <c r="AE11">
        <v>1</v>
      </c>
      <c r="AF11">
        <v>4</v>
      </c>
      <c r="AG11">
        <v>4</v>
      </c>
      <c r="AH11">
        <v>2</v>
      </c>
      <c r="AI11">
        <v>4</v>
      </c>
      <c r="AJ11">
        <v>1</v>
      </c>
      <c r="AK11">
        <v>4</v>
      </c>
      <c r="AL11">
        <v>3</v>
      </c>
      <c r="AM11">
        <v>3</v>
      </c>
      <c r="AN11">
        <v>4</v>
      </c>
      <c r="AO11">
        <v>3</v>
      </c>
      <c r="AP11">
        <v>2</v>
      </c>
      <c r="AQ11">
        <v>1</v>
      </c>
      <c r="AR11">
        <v>3</v>
      </c>
      <c r="AS11">
        <v>3</v>
      </c>
      <c r="AT11">
        <v>2</v>
      </c>
      <c r="AU11">
        <v>1</v>
      </c>
      <c r="AV11">
        <v>3</v>
      </c>
      <c r="AW11">
        <v>1</v>
      </c>
      <c r="AX11">
        <f t="shared" si="0"/>
        <v>136</v>
      </c>
      <c r="AY11">
        <f t="shared" si="2"/>
        <v>48</v>
      </c>
      <c r="AZ11" s="13">
        <f t="shared" si="3"/>
        <v>2.8333333333333335</v>
      </c>
      <c r="BA11" s="8">
        <f t="shared" si="4"/>
        <v>1</v>
      </c>
      <c r="BB11" s="8">
        <f t="shared" si="5"/>
        <v>2</v>
      </c>
      <c r="BC11" s="8">
        <f t="shared" si="6"/>
        <v>3</v>
      </c>
      <c r="BD11" s="8">
        <f t="shared" si="7"/>
        <v>4</v>
      </c>
      <c r="BE11" s="8">
        <f t="shared" si="8"/>
        <v>4</v>
      </c>
      <c r="BF11" s="8">
        <f t="shared" si="1"/>
        <v>1</v>
      </c>
      <c r="BG11" s="8">
        <f t="shared" ref="BG11" si="12">BC11-BB11</f>
        <v>1</v>
      </c>
      <c r="BH11" s="8">
        <v>0.95</v>
      </c>
      <c r="BI11" s="8">
        <v>0.05</v>
      </c>
    </row>
    <row r="12" spans="1:6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61" ht="44.25" customHeight="1" x14ac:dyDescent="0.25">
      <c r="A13" s="19" t="str">
        <f>'Alle Abteilungen'!A59</f>
        <v>Kommentare der Befragten:
(schriftlich oder mündlich)</v>
      </c>
      <c r="B13" s="35" t="s">
        <v>46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</row>
    <row r="14" spans="1:6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</row>
    <row r="15" spans="1:61" x14ac:dyDescent="0.25">
      <c r="A15" s="4" t="str">
        <f>'Alle Abteilungen'!P12</f>
        <v>2. Semester</v>
      </c>
      <c r="B15" s="9">
        <f>'Alle Abteilungen'!Q12</f>
        <v>11</v>
      </c>
      <c r="C15" s="6" t="s">
        <v>10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AX15" s="5" t="s">
        <v>5</v>
      </c>
      <c r="AY15" s="5" t="s">
        <v>16</v>
      </c>
      <c r="AZ15" s="4" t="s">
        <v>11</v>
      </c>
    </row>
    <row r="16" spans="1:61" x14ac:dyDescent="0.25">
      <c r="A16" s="1" t="str">
        <f>'Alle Abteilungen'!$A$18</f>
        <v>Hat Interesse an den Postern</v>
      </c>
      <c r="B16">
        <v>2</v>
      </c>
      <c r="C16">
        <v>2</v>
      </c>
      <c r="D16">
        <v>2</v>
      </c>
      <c r="E16">
        <v>2</v>
      </c>
      <c r="F16">
        <v>3</v>
      </c>
      <c r="G16">
        <v>3</v>
      </c>
      <c r="H16">
        <v>2</v>
      </c>
      <c r="I16">
        <v>3</v>
      </c>
      <c r="J16">
        <v>2</v>
      </c>
      <c r="K16">
        <v>2</v>
      </c>
      <c r="L16">
        <v>2</v>
      </c>
      <c r="AX16">
        <f t="shared" ref="AX16:AX23" si="13">SUM(B16:AW16)</f>
        <v>25</v>
      </c>
      <c r="AY16">
        <f t="shared" ref="AY16:AY23" si="14">$B$15-SUMIF(B16:AW16,0,$B$24:$AW$24)</f>
        <v>11</v>
      </c>
      <c r="AZ16" s="8">
        <f>AX16/AY16</f>
        <v>2.2727272727272729</v>
      </c>
    </row>
    <row r="17" spans="1:52" x14ac:dyDescent="0.25">
      <c r="A17" s="1" t="str">
        <f>'Alle Abteilungen'!$A$19</f>
        <v>Hat sich in Bachelorbroschüre informiert</v>
      </c>
      <c r="B17">
        <v>1</v>
      </c>
      <c r="C17">
        <v>2</v>
      </c>
      <c r="D17">
        <v>3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1</v>
      </c>
      <c r="L17">
        <v>1</v>
      </c>
      <c r="AX17">
        <f t="shared" si="13"/>
        <v>20</v>
      </c>
      <c r="AY17">
        <f t="shared" si="14"/>
        <v>11</v>
      </c>
      <c r="AZ17" s="8">
        <f t="shared" ref="AZ17:AZ23" si="15">AX17/AY17</f>
        <v>1.8181818181818181</v>
      </c>
    </row>
    <row r="18" spans="1:52" x14ac:dyDescent="0.25">
      <c r="A18" s="1" t="str">
        <f>'Alle Abteilungen'!$A$20</f>
        <v>Empfindet Präsentation als wertvoll</v>
      </c>
      <c r="B18">
        <v>3</v>
      </c>
      <c r="C18">
        <v>3</v>
      </c>
      <c r="D18">
        <v>3</v>
      </c>
      <c r="E18">
        <v>3</v>
      </c>
      <c r="F18">
        <v>0</v>
      </c>
      <c r="G18">
        <v>3</v>
      </c>
      <c r="H18">
        <v>3</v>
      </c>
      <c r="I18">
        <v>4</v>
      </c>
      <c r="J18">
        <v>3</v>
      </c>
      <c r="K18">
        <v>3</v>
      </c>
      <c r="L18">
        <v>3</v>
      </c>
      <c r="AX18">
        <f t="shared" si="13"/>
        <v>31</v>
      </c>
      <c r="AY18">
        <f t="shared" si="14"/>
        <v>10</v>
      </c>
      <c r="AZ18" s="8">
        <f t="shared" si="15"/>
        <v>3.1</v>
      </c>
    </row>
    <row r="19" spans="1:52" x14ac:dyDescent="0.25">
      <c r="A19" s="1" t="str">
        <f>'Alle Abteilungen'!$A$21</f>
        <v>Findet Lesen der Poster zu zeitaufwändig</v>
      </c>
      <c r="B19">
        <v>2</v>
      </c>
      <c r="C19">
        <v>2</v>
      </c>
      <c r="D19">
        <v>3</v>
      </c>
      <c r="E19">
        <v>3</v>
      </c>
      <c r="F19">
        <v>2</v>
      </c>
      <c r="G19">
        <v>3</v>
      </c>
      <c r="H19">
        <v>3</v>
      </c>
      <c r="I19">
        <v>2</v>
      </c>
      <c r="J19">
        <v>2</v>
      </c>
      <c r="K19">
        <v>0</v>
      </c>
      <c r="L19">
        <v>2</v>
      </c>
      <c r="AX19">
        <f t="shared" si="13"/>
        <v>24</v>
      </c>
      <c r="AY19">
        <f t="shared" si="14"/>
        <v>10</v>
      </c>
      <c r="AZ19" s="8">
        <f t="shared" si="15"/>
        <v>2.4</v>
      </c>
    </row>
    <row r="20" spans="1:52" x14ac:dyDescent="0.25">
      <c r="A20" s="1" t="str">
        <f>'Alle Abteilungen'!$A$22</f>
        <v>Bewertet Poster/Broschüre als qualitativ gut</v>
      </c>
      <c r="B20">
        <v>3</v>
      </c>
      <c r="C20">
        <v>3</v>
      </c>
      <c r="D20">
        <v>2</v>
      </c>
      <c r="E20">
        <v>2</v>
      </c>
      <c r="F20">
        <v>2</v>
      </c>
      <c r="G20">
        <v>4</v>
      </c>
      <c r="H20">
        <v>1</v>
      </c>
      <c r="I20">
        <v>2</v>
      </c>
      <c r="J20">
        <v>3</v>
      </c>
      <c r="K20">
        <v>4</v>
      </c>
      <c r="L20">
        <v>2</v>
      </c>
      <c r="AX20">
        <f t="shared" si="13"/>
        <v>28</v>
      </c>
      <c r="AY20">
        <f t="shared" si="14"/>
        <v>11</v>
      </c>
      <c r="AZ20" s="8">
        <f t="shared" si="15"/>
        <v>2.5454545454545454</v>
      </c>
    </row>
    <row r="21" spans="1:52" x14ac:dyDescent="0.25">
      <c r="A21" s="1" t="str">
        <f>'Alle Abteilungen'!$A$23</f>
        <v>Würde gerne Video sehen</v>
      </c>
      <c r="B21">
        <v>3</v>
      </c>
      <c r="C21">
        <v>3</v>
      </c>
      <c r="D21">
        <v>4</v>
      </c>
      <c r="E21">
        <v>4</v>
      </c>
      <c r="F21">
        <v>1</v>
      </c>
      <c r="G21">
        <v>3</v>
      </c>
      <c r="H21">
        <v>2</v>
      </c>
      <c r="I21">
        <v>3</v>
      </c>
      <c r="J21">
        <v>3</v>
      </c>
      <c r="K21">
        <v>3</v>
      </c>
      <c r="L21">
        <v>3</v>
      </c>
      <c r="AX21">
        <f t="shared" si="13"/>
        <v>32</v>
      </c>
      <c r="AY21">
        <f t="shared" si="14"/>
        <v>11</v>
      </c>
      <c r="AZ21" s="8">
        <f t="shared" si="15"/>
        <v>2.9090909090909092</v>
      </c>
    </row>
    <row r="22" spans="1:52" x14ac:dyDescent="0.25">
      <c r="A22" s="1" t="str">
        <f>'Alle Abteilungen'!$A$24</f>
        <v>Würde gerne Video produzieren</v>
      </c>
      <c r="B22">
        <v>3</v>
      </c>
      <c r="C22">
        <v>4</v>
      </c>
      <c r="D22">
        <v>2</v>
      </c>
      <c r="E22">
        <v>3</v>
      </c>
      <c r="F22">
        <v>1</v>
      </c>
      <c r="G22">
        <v>4</v>
      </c>
      <c r="H22">
        <v>2</v>
      </c>
      <c r="I22">
        <v>1</v>
      </c>
      <c r="J22">
        <v>3</v>
      </c>
      <c r="K22">
        <v>2</v>
      </c>
      <c r="L22">
        <v>3</v>
      </c>
      <c r="AX22">
        <f t="shared" si="13"/>
        <v>28</v>
      </c>
      <c r="AY22">
        <f t="shared" si="14"/>
        <v>11</v>
      </c>
      <c r="AZ22" s="8">
        <f t="shared" si="15"/>
        <v>2.5454545454545454</v>
      </c>
    </row>
    <row r="23" spans="1:52" x14ac:dyDescent="0.25">
      <c r="A23" s="1" t="str">
        <f>'Alle Abteilungen'!$A$25</f>
        <v>Akzeptiert Veröffentlichung des Videos</v>
      </c>
      <c r="B23">
        <v>4</v>
      </c>
      <c r="C23">
        <v>4</v>
      </c>
      <c r="D23">
        <v>1</v>
      </c>
      <c r="E23">
        <v>3</v>
      </c>
      <c r="F23">
        <v>3</v>
      </c>
      <c r="G23">
        <v>3</v>
      </c>
      <c r="H23">
        <v>4</v>
      </c>
      <c r="I23">
        <v>2</v>
      </c>
      <c r="J23">
        <v>3</v>
      </c>
      <c r="K23">
        <v>3</v>
      </c>
      <c r="L23">
        <v>4</v>
      </c>
      <c r="AX23">
        <f t="shared" si="13"/>
        <v>34</v>
      </c>
      <c r="AY23">
        <f t="shared" si="14"/>
        <v>11</v>
      </c>
      <c r="AZ23" s="8">
        <f t="shared" si="15"/>
        <v>3.0909090909090908</v>
      </c>
    </row>
    <row r="24" spans="1:52" hidden="1" x14ac:dyDescent="0.25">
      <c r="A24" s="2" t="s">
        <v>15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52" x14ac:dyDescent="0.25">
      <c r="A25" s="3"/>
    </row>
    <row r="26" spans="1:52" x14ac:dyDescent="0.25">
      <c r="A26" s="4" t="str">
        <f>'Alle Abteilungen'!P13</f>
        <v>4. Semester</v>
      </c>
      <c r="B26" s="9">
        <f>'Alle Abteilungen'!Q13</f>
        <v>22</v>
      </c>
      <c r="C26" s="6" t="s">
        <v>10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X26" s="5" t="s">
        <v>5</v>
      </c>
      <c r="AY26" s="5" t="s">
        <v>16</v>
      </c>
      <c r="AZ26" s="4" t="s">
        <v>11</v>
      </c>
    </row>
    <row r="27" spans="1:52" x14ac:dyDescent="0.25">
      <c r="A27" s="1" t="str">
        <f>'Alle Abteilungen'!$A$18</f>
        <v>Hat Interesse an den Postern</v>
      </c>
      <c r="B27">
        <v>3</v>
      </c>
      <c r="C27">
        <v>3</v>
      </c>
      <c r="D27">
        <v>3</v>
      </c>
      <c r="E27">
        <v>3</v>
      </c>
      <c r="F27">
        <v>3</v>
      </c>
      <c r="G27">
        <v>1</v>
      </c>
      <c r="H27">
        <v>3</v>
      </c>
      <c r="I27">
        <v>2</v>
      </c>
      <c r="J27">
        <v>3</v>
      </c>
      <c r="K27">
        <v>3</v>
      </c>
      <c r="L27">
        <v>2</v>
      </c>
      <c r="M27">
        <v>2</v>
      </c>
      <c r="N27">
        <v>2</v>
      </c>
      <c r="O27">
        <v>1</v>
      </c>
      <c r="P27">
        <v>2</v>
      </c>
      <c r="Q27">
        <v>2</v>
      </c>
      <c r="R27">
        <v>3</v>
      </c>
      <c r="S27">
        <v>2</v>
      </c>
      <c r="T27">
        <v>2</v>
      </c>
      <c r="U27">
        <v>3</v>
      </c>
      <c r="V27">
        <v>2</v>
      </c>
      <c r="W27">
        <v>3</v>
      </c>
      <c r="AX27">
        <f t="shared" ref="AX27:AX34" si="16">SUM(B27:AW27)</f>
        <v>53</v>
      </c>
      <c r="AY27">
        <f t="shared" ref="AY27:AY34" si="17">$B$26-SUMIF(B27:AW27,0,$B$24:$AW$24)</f>
        <v>22</v>
      </c>
      <c r="AZ27" s="8">
        <f>AX27/AY27</f>
        <v>2.4090909090909092</v>
      </c>
    </row>
    <row r="28" spans="1:52" x14ac:dyDescent="0.25">
      <c r="A28" s="1" t="str">
        <f>'Alle Abteilungen'!$A$19</f>
        <v>Hat sich in Bachelorbroschüre informiert</v>
      </c>
      <c r="B28">
        <v>1</v>
      </c>
      <c r="C28">
        <v>1</v>
      </c>
      <c r="D28">
        <v>2</v>
      </c>
      <c r="E28">
        <v>4</v>
      </c>
      <c r="F28">
        <v>1</v>
      </c>
      <c r="G28">
        <v>1</v>
      </c>
      <c r="H28">
        <v>2</v>
      </c>
      <c r="I28">
        <v>1</v>
      </c>
      <c r="J28">
        <v>1</v>
      </c>
      <c r="K28">
        <v>1</v>
      </c>
      <c r="L28">
        <v>2</v>
      </c>
      <c r="M28">
        <v>2</v>
      </c>
      <c r="N28">
        <v>1</v>
      </c>
      <c r="O28">
        <v>1</v>
      </c>
      <c r="P28">
        <v>1</v>
      </c>
      <c r="Q28">
        <v>2</v>
      </c>
      <c r="R28">
        <v>1</v>
      </c>
      <c r="S28">
        <v>2</v>
      </c>
      <c r="T28">
        <v>3</v>
      </c>
      <c r="U28">
        <v>2</v>
      </c>
      <c r="V28">
        <v>2</v>
      </c>
      <c r="W28">
        <v>2</v>
      </c>
      <c r="AX28">
        <f t="shared" si="16"/>
        <v>36</v>
      </c>
      <c r="AY28">
        <f t="shared" si="17"/>
        <v>22</v>
      </c>
      <c r="AZ28" s="8">
        <f t="shared" ref="AZ28:AZ34" si="18">AX28/AY28</f>
        <v>1.6363636363636365</v>
      </c>
    </row>
    <row r="29" spans="1:52" x14ac:dyDescent="0.25">
      <c r="A29" s="1" t="str">
        <f>'Alle Abteilungen'!$A$20</f>
        <v>Empfindet Präsentation als wertvoll</v>
      </c>
      <c r="B29">
        <v>3</v>
      </c>
      <c r="C29">
        <v>2</v>
      </c>
      <c r="D29">
        <v>3</v>
      </c>
      <c r="E29">
        <v>4</v>
      </c>
      <c r="F29">
        <v>3</v>
      </c>
      <c r="G29">
        <v>2</v>
      </c>
      <c r="H29">
        <v>3</v>
      </c>
      <c r="I29">
        <v>3</v>
      </c>
      <c r="J29">
        <v>2</v>
      </c>
      <c r="K29">
        <v>3</v>
      </c>
      <c r="L29">
        <v>3</v>
      </c>
      <c r="M29">
        <v>4</v>
      </c>
      <c r="N29">
        <v>2</v>
      </c>
      <c r="O29">
        <v>3</v>
      </c>
      <c r="P29">
        <v>4</v>
      </c>
      <c r="Q29">
        <v>2</v>
      </c>
      <c r="R29">
        <v>2</v>
      </c>
      <c r="S29">
        <v>4</v>
      </c>
      <c r="T29">
        <v>3</v>
      </c>
      <c r="U29">
        <v>3</v>
      </c>
      <c r="V29">
        <v>3</v>
      </c>
      <c r="W29">
        <v>3</v>
      </c>
      <c r="AX29">
        <f t="shared" si="16"/>
        <v>64</v>
      </c>
      <c r="AY29">
        <f t="shared" si="17"/>
        <v>22</v>
      </c>
      <c r="AZ29" s="8">
        <f t="shared" si="18"/>
        <v>2.9090909090909092</v>
      </c>
    </row>
    <row r="30" spans="1:52" x14ac:dyDescent="0.25">
      <c r="A30" s="1" t="str">
        <f>'Alle Abteilungen'!$A$21</f>
        <v>Findet Lesen der Poster zu zeitaufwändig</v>
      </c>
      <c r="B30">
        <v>1</v>
      </c>
      <c r="C30">
        <v>1</v>
      </c>
      <c r="D30">
        <v>2</v>
      </c>
      <c r="E30">
        <v>2</v>
      </c>
      <c r="F30">
        <v>1</v>
      </c>
      <c r="G30">
        <v>3</v>
      </c>
      <c r="H30">
        <v>3</v>
      </c>
      <c r="I30">
        <v>3</v>
      </c>
      <c r="J30">
        <v>2</v>
      </c>
      <c r="K30">
        <v>3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3</v>
      </c>
      <c r="T30">
        <v>2</v>
      </c>
      <c r="U30">
        <v>2</v>
      </c>
      <c r="V30">
        <v>2</v>
      </c>
      <c r="W30">
        <v>3</v>
      </c>
      <c r="AX30">
        <f t="shared" si="16"/>
        <v>47</v>
      </c>
      <c r="AY30">
        <f t="shared" si="17"/>
        <v>22</v>
      </c>
      <c r="AZ30" s="8">
        <f t="shared" si="18"/>
        <v>2.1363636363636362</v>
      </c>
    </row>
    <row r="31" spans="1:52" x14ac:dyDescent="0.25">
      <c r="A31" s="1" t="str">
        <f>'Alle Abteilungen'!$A$22</f>
        <v>Bewertet Poster/Broschüre als qualitativ gut</v>
      </c>
      <c r="B31">
        <v>4</v>
      </c>
      <c r="C31">
        <v>3</v>
      </c>
      <c r="D31">
        <v>3</v>
      </c>
      <c r="E31">
        <v>3</v>
      </c>
      <c r="F31">
        <v>3</v>
      </c>
      <c r="G31">
        <v>1</v>
      </c>
      <c r="H31">
        <v>3</v>
      </c>
      <c r="I31">
        <v>1</v>
      </c>
      <c r="J31">
        <v>3</v>
      </c>
      <c r="K31">
        <v>2</v>
      </c>
      <c r="L31">
        <v>4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2</v>
      </c>
      <c r="U31">
        <v>3</v>
      </c>
      <c r="V31">
        <v>4</v>
      </c>
      <c r="W31">
        <v>4</v>
      </c>
      <c r="AX31">
        <f t="shared" si="16"/>
        <v>64</v>
      </c>
      <c r="AY31">
        <f t="shared" si="17"/>
        <v>22</v>
      </c>
      <c r="AZ31" s="8">
        <f t="shared" si="18"/>
        <v>2.9090909090909092</v>
      </c>
    </row>
    <row r="32" spans="1:52" x14ac:dyDescent="0.25">
      <c r="A32" s="1" t="str">
        <f>'Alle Abteilungen'!$A$23</f>
        <v>Würde gerne Video sehen</v>
      </c>
      <c r="B32">
        <v>1</v>
      </c>
      <c r="C32">
        <v>1</v>
      </c>
      <c r="D32">
        <v>4</v>
      </c>
      <c r="E32">
        <v>3</v>
      </c>
      <c r="F32">
        <v>2</v>
      </c>
      <c r="G32">
        <v>4</v>
      </c>
      <c r="H32">
        <v>4</v>
      </c>
      <c r="I32">
        <v>4</v>
      </c>
      <c r="J32">
        <v>3</v>
      </c>
      <c r="K32">
        <v>4</v>
      </c>
      <c r="L32">
        <v>3</v>
      </c>
      <c r="M32">
        <v>2</v>
      </c>
      <c r="N32">
        <v>3</v>
      </c>
      <c r="O32">
        <v>3</v>
      </c>
      <c r="P32">
        <v>2</v>
      </c>
      <c r="Q32">
        <v>3</v>
      </c>
      <c r="R32">
        <v>3</v>
      </c>
      <c r="S32">
        <v>3</v>
      </c>
      <c r="T32">
        <v>1</v>
      </c>
      <c r="U32">
        <v>3</v>
      </c>
      <c r="V32">
        <v>4</v>
      </c>
      <c r="W32">
        <v>3</v>
      </c>
      <c r="AX32">
        <f t="shared" si="16"/>
        <v>63</v>
      </c>
      <c r="AY32">
        <f t="shared" si="17"/>
        <v>22</v>
      </c>
      <c r="AZ32" s="8">
        <f t="shared" si="18"/>
        <v>2.8636363636363638</v>
      </c>
    </row>
    <row r="33" spans="1:52" x14ac:dyDescent="0.25">
      <c r="A33" s="1" t="str">
        <f>'Alle Abteilungen'!$A$24</f>
        <v>Würde gerne Video produzieren</v>
      </c>
      <c r="B33">
        <v>1</v>
      </c>
      <c r="C33">
        <v>1</v>
      </c>
      <c r="D33">
        <v>2</v>
      </c>
      <c r="E33">
        <v>1</v>
      </c>
      <c r="F33">
        <v>2</v>
      </c>
      <c r="G33">
        <v>3</v>
      </c>
      <c r="H33">
        <v>3</v>
      </c>
      <c r="I33">
        <v>4</v>
      </c>
      <c r="J33">
        <v>2</v>
      </c>
      <c r="K33">
        <v>3</v>
      </c>
      <c r="L33">
        <v>1</v>
      </c>
      <c r="M33">
        <v>2</v>
      </c>
      <c r="N33">
        <v>1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1</v>
      </c>
      <c r="V33">
        <v>4</v>
      </c>
      <c r="W33">
        <v>2</v>
      </c>
      <c r="AX33">
        <f t="shared" si="16"/>
        <v>42</v>
      </c>
      <c r="AY33">
        <f t="shared" si="17"/>
        <v>22</v>
      </c>
      <c r="AZ33" s="8">
        <f t="shared" si="18"/>
        <v>1.9090909090909092</v>
      </c>
    </row>
    <row r="34" spans="1:52" x14ac:dyDescent="0.25">
      <c r="A34" s="1" t="str">
        <f>'Alle Abteilungen'!$A$25</f>
        <v>Akzeptiert Veröffentlichung des Videos</v>
      </c>
      <c r="B34">
        <v>4</v>
      </c>
      <c r="C34">
        <v>3</v>
      </c>
      <c r="D34">
        <v>4</v>
      </c>
      <c r="E34">
        <v>1</v>
      </c>
      <c r="F34">
        <v>1</v>
      </c>
      <c r="G34">
        <v>3</v>
      </c>
      <c r="H34">
        <v>3</v>
      </c>
      <c r="I34">
        <v>4</v>
      </c>
      <c r="J34">
        <v>3</v>
      </c>
      <c r="K34">
        <v>4</v>
      </c>
      <c r="L34">
        <v>4</v>
      </c>
      <c r="M34">
        <v>1</v>
      </c>
      <c r="N34">
        <v>2</v>
      </c>
      <c r="O34">
        <v>3</v>
      </c>
      <c r="P34">
        <v>3</v>
      </c>
      <c r="Q34">
        <v>4</v>
      </c>
      <c r="R34">
        <v>3</v>
      </c>
      <c r="S34">
        <v>3</v>
      </c>
      <c r="T34">
        <v>1</v>
      </c>
      <c r="U34">
        <v>4</v>
      </c>
      <c r="V34">
        <v>4</v>
      </c>
      <c r="W34">
        <v>2</v>
      </c>
      <c r="AX34">
        <f t="shared" si="16"/>
        <v>64</v>
      </c>
      <c r="AY34">
        <f t="shared" si="17"/>
        <v>22</v>
      </c>
      <c r="AZ34" s="8">
        <f t="shared" si="18"/>
        <v>2.9090909090909092</v>
      </c>
    </row>
    <row r="35" spans="1:52" x14ac:dyDescent="0.25">
      <c r="A35" s="3"/>
    </row>
    <row r="36" spans="1:52" x14ac:dyDescent="0.25">
      <c r="A36" s="4" t="str">
        <f>'Alle Abteilungen'!P14</f>
        <v>6. Semester</v>
      </c>
      <c r="B36" s="9">
        <f>'Alle Abteilungen'!Q14</f>
        <v>15</v>
      </c>
      <c r="C36" s="6" t="s">
        <v>10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AX36" s="5" t="s">
        <v>5</v>
      </c>
      <c r="AY36" s="5" t="s">
        <v>16</v>
      </c>
      <c r="AZ36" s="4" t="s">
        <v>11</v>
      </c>
    </row>
    <row r="37" spans="1:52" x14ac:dyDescent="0.25">
      <c r="A37" s="1" t="str">
        <f>'Alle Abteilungen'!$A$18</f>
        <v>Hat Interesse an den Postern</v>
      </c>
      <c r="B37">
        <v>3</v>
      </c>
      <c r="C37">
        <v>2</v>
      </c>
      <c r="D37">
        <v>3</v>
      </c>
      <c r="E37">
        <v>2</v>
      </c>
      <c r="F37">
        <v>2</v>
      </c>
      <c r="G37">
        <v>3</v>
      </c>
      <c r="H37">
        <v>3</v>
      </c>
      <c r="I37">
        <v>4</v>
      </c>
      <c r="J37">
        <v>3</v>
      </c>
      <c r="K37">
        <v>3</v>
      </c>
      <c r="L37">
        <v>3</v>
      </c>
      <c r="M37">
        <v>2</v>
      </c>
      <c r="N37">
        <v>3</v>
      </c>
      <c r="O37">
        <v>4</v>
      </c>
      <c r="P37">
        <v>3</v>
      </c>
      <c r="AX37">
        <f t="shared" ref="AX37:AX44" si="19">SUM(B37:AW37)</f>
        <v>43</v>
      </c>
      <c r="AY37">
        <f t="shared" ref="AY37:AY44" si="20">$B$36-SUMIF(B37:AW37,0,$B$24:$AW$24)</f>
        <v>15</v>
      </c>
      <c r="AZ37" s="8">
        <f>AX37/AY37</f>
        <v>2.8666666666666667</v>
      </c>
    </row>
    <row r="38" spans="1:52" x14ac:dyDescent="0.25">
      <c r="A38" s="1" t="str">
        <f>'Alle Abteilungen'!$A$19</f>
        <v>Hat sich in Bachelorbroschüre informiert</v>
      </c>
      <c r="B38">
        <v>3</v>
      </c>
      <c r="C38">
        <v>2</v>
      </c>
      <c r="D38">
        <v>3</v>
      </c>
      <c r="E38">
        <v>2</v>
      </c>
      <c r="F38">
        <v>1</v>
      </c>
      <c r="G38">
        <v>4</v>
      </c>
      <c r="H38">
        <v>1</v>
      </c>
      <c r="I38">
        <v>3</v>
      </c>
      <c r="J38">
        <v>1</v>
      </c>
      <c r="K38">
        <v>1</v>
      </c>
      <c r="L38">
        <v>3</v>
      </c>
      <c r="M38">
        <v>3</v>
      </c>
      <c r="N38">
        <v>3</v>
      </c>
      <c r="O38">
        <v>4</v>
      </c>
      <c r="P38">
        <v>4</v>
      </c>
      <c r="AX38">
        <f t="shared" si="19"/>
        <v>38</v>
      </c>
      <c r="AY38">
        <f t="shared" si="20"/>
        <v>15</v>
      </c>
      <c r="AZ38" s="8">
        <f t="shared" ref="AZ38:AZ44" si="21">AX38/AY38</f>
        <v>2.5333333333333332</v>
      </c>
    </row>
    <row r="39" spans="1:52" x14ac:dyDescent="0.25">
      <c r="A39" s="1" t="str">
        <f>'Alle Abteilungen'!$A$20</f>
        <v>Empfindet Präsentation als wertvoll</v>
      </c>
      <c r="B39">
        <v>3</v>
      </c>
      <c r="C39">
        <v>2</v>
      </c>
      <c r="D39">
        <v>4</v>
      </c>
      <c r="E39">
        <v>2</v>
      </c>
      <c r="F39">
        <v>2</v>
      </c>
      <c r="G39">
        <v>3</v>
      </c>
      <c r="H39">
        <v>3</v>
      </c>
      <c r="I39">
        <v>4</v>
      </c>
      <c r="J39">
        <v>3</v>
      </c>
      <c r="K39">
        <v>4</v>
      </c>
      <c r="L39">
        <v>2</v>
      </c>
      <c r="M39">
        <v>3</v>
      </c>
      <c r="N39">
        <v>4</v>
      </c>
      <c r="O39">
        <v>4</v>
      </c>
      <c r="P39">
        <v>4</v>
      </c>
      <c r="AX39">
        <f t="shared" si="19"/>
        <v>47</v>
      </c>
      <c r="AY39">
        <f t="shared" si="20"/>
        <v>15</v>
      </c>
      <c r="AZ39" s="8">
        <f t="shared" si="21"/>
        <v>3.1333333333333333</v>
      </c>
    </row>
    <row r="40" spans="1:52" x14ac:dyDescent="0.25">
      <c r="A40" s="1" t="str">
        <f>'Alle Abteilungen'!$A$21</f>
        <v>Findet Lesen der Poster zu zeitaufwändig</v>
      </c>
      <c r="B40">
        <v>1</v>
      </c>
      <c r="C40">
        <v>3</v>
      </c>
      <c r="D40">
        <v>3</v>
      </c>
      <c r="E40">
        <v>3</v>
      </c>
      <c r="F40">
        <v>4</v>
      </c>
      <c r="G40">
        <v>2</v>
      </c>
      <c r="H40">
        <v>2</v>
      </c>
      <c r="I40">
        <v>3</v>
      </c>
      <c r="J40">
        <v>3</v>
      </c>
      <c r="K40">
        <v>3</v>
      </c>
      <c r="L40">
        <v>2</v>
      </c>
      <c r="M40">
        <v>3</v>
      </c>
      <c r="N40">
        <v>1</v>
      </c>
      <c r="O40">
        <v>2</v>
      </c>
      <c r="P40">
        <v>2</v>
      </c>
      <c r="AX40">
        <f t="shared" si="19"/>
        <v>37</v>
      </c>
      <c r="AY40">
        <f t="shared" si="20"/>
        <v>15</v>
      </c>
      <c r="AZ40" s="8">
        <f t="shared" si="21"/>
        <v>2.4666666666666668</v>
      </c>
    </row>
    <row r="41" spans="1:52" x14ac:dyDescent="0.25">
      <c r="A41" s="1" t="str">
        <f>'Alle Abteilungen'!$A$22</f>
        <v>Bewertet Poster/Broschüre als qualitativ gut</v>
      </c>
      <c r="B41">
        <v>3</v>
      </c>
      <c r="C41">
        <v>2</v>
      </c>
      <c r="D41">
        <v>2</v>
      </c>
      <c r="E41">
        <v>2</v>
      </c>
      <c r="F41">
        <v>3</v>
      </c>
      <c r="G41">
        <v>2</v>
      </c>
      <c r="H41">
        <v>3</v>
      </c>
      <c r="I41">
        <v>4</v>
      </c>
      <c r="J41">
        <v>3</v>
      </c>
      <c r="K41">
        <v>2</v>
      </c>
      <c r="L41">
        <v>3</v>
      </c>
      <c r="M41">
        <v>3</v>
      </c>
      <c r="N41">
        <v>4</v>
      </c>
      <c r="O41">
        <v>3</v>
      </c>
      <c r="P41">
        <v>3</v>
      </c>
      <c r="AX41">
        <f t="shared" si="19"/>
        <v>42</v>
      </c>
      <c r="AY41">
        <f t="shared" si="20"/>
        <v>15</v>
      </c>
      <c r="AZ41" s="8">
        <f t="shared" si="21"/>
        <v>2.8</v>
      </c>
    </row>
    <row r="42" spans="1:52" x14ac:dyDescent="0.25">
      <c r="A42" s="1" t="str">
        <f>'Alle Abteilungen'!$A$23</f>
        <v>Würde gerne Video sehen</v>
      </c>
      <c r="B42">
        <v>2</v>
      </c>
      <c r="C42">
        <v>3</v>
      </c>
      <c r="D42">
        <v>4</v>
      </c>
      <c r="E42">
        <v>4</v>
      </c>
      <c r="F42">
        <v>3</v>
      </c>
      <c r="G42">
        <v>3</v>
      </c>
      <c r="H42">
        <v>4</v>
      </c>
      <c r="I42">
        <v>2</v>
      </c>
      <c r="J42">
        <v>1</v>
      </c>
      <c r="K42">
        <v>3</v>
      </c>
      <c r="L42">
        <v>1</v>
      </c>
      <c r="M42">
        <v>1</v>
      </c>
      <c r="N42">
        <v>1</v>
      </c>
      <c r="O42">
        <v>2</v>
      </c>
      <c r="P42">
        <v>2</v>
      </c>
      <c r="AX42">
        <f t="shared" si="19"/>
        <v>36</v>
      </c>
      <c r="AY42">
        <f t="shared" si="20"/>
        <v>15</v>
      </c>
      <c r="AZ42" s="8">
        <f t="shared" si="21"/>
        <v>2.4</v>
      </c>
    </row>
    <row r="43" spans="1:52" x14ac:dyDescent="0.25">
      <c r="A43" s="1" t="str">
        <f>'Alle Abteilungen'!$A$24</f>
        <v>Würde gerne Video produzieren</v>
      </c>
      <c r="B43">
        <v>1</v>
      </c>
      <c r="C43">
        <v>1</v>
      </c>
      <c r="D43">
        <v>2</v>
      </c>
      <c r="E43">
        <v>4</v>
      </c>
      <c r="F43">
        <v>2</v>
      </c>
      <c r="G43">
        <v>2</v>
      </c>
      <c r="H43">
        <v>3</v>
      </c>
      <c r="I43">
        <v>2</v>
      </c>
      <c r="J43">
        <v>1</v>
      </c>
      <c r="K43">
        <v>2</v>
      </c>
      <c r="L43">
        <v>1</v>
      </c>
      <c r="M43">
        <v>1</v>
      </c>
      <c r="N43">
        <v>1</v>
      </c>
      <c r="O43">
        <v>1</v>
      </c>
      <c r="P43">
        <v>1</v>
      </c>
      <c r="AX43">
        <f t="shared" si="19"/>
        <v>25</v>
      </c>
      <c r="AY43">
        <f t="shared" si="20"/>
        <v>15</v>
      </c>
      <c r="AZ43" s="8">
        <f t="shared" si="21"/>
        <v>1.6666666666666667</v>
      </c>
    </row>
    <row r="44" spans="1:52" x14ac:dyDescent="0.25">
      <c r="A44" s="1" t="str">
        <f>'Alle Abteilungen'!$A$25</f>
        <v>Akzeptiert Veröffentlichung des Videos</v>
      </c>
      <c r="B44">
        <v>4</v>
      </c>
      <c r="C44">
        <v>1</v>
      </c>
      <c r="D44">
        <v>4</v>
      </c>
      <c r="E44">
        <v>3</v>
      </c>
      <c r="F44">
        <v>3</v>
      </c>
      <c r="G44">
        <v>4</v>
      </c>
      <c r="H44">
        <v>3</v>
      </c>
      <c r="I44">
        <v>2</v>
      </c>
      <c r="J44">
        <v>1</v>
      </c>
      <c r="K44">
        <v>3</v>
      </c>
      <c r="L44">
        <v>3</v>
      </c>
      <c r="M44">
        <v>2</v>
      </c>
      <c r="N44">
        <v>1</v>
      </c>
      <c r="O44">
        <v>3</v>
      </c>
      <c r="P44">
        <v>1</v>
      </c>
      <c r="AX44">
        <f t="shared" si="19"/>
        <v>38</v>
      </c>
      <c r="AY44">
        <f t="shared" si="20"/>
        <v>15</v>
      </c>
      <c r="AZ44" s="8">
        <f t="shared" si="21"/>
        <v>2.5333333333333332</v>
      </c>
    </row>
    <row r="60" spans="2:48" x14ac:dyDescent="0.25"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4</v>
      </c>
      <c r="AT60">
        <v>4</v>
      </c>
      <c r="AU60">
        <v>4</v>
      </c>
      <c r="AV60">
        <v>4</v>
      </c>
    </row>
    <row r="65" spans="1:1" x14ac:dyDescent="0.25">
      <c r="A65">
        <f>QUARTILE(B60:AV60,0)</f>
        <v>1</v>
      </c>
    </row>
    <row r="66" spans="1:1" x14ac:dyDescent="0.25">
      <c r="A66">
        <f>QUARTILE(B60:AV60,1)</f>
        <v>1</v>
      </c>
    </row>
    <row r="67" spans="1:1" x14ac:dyDescent="0.25">
      <c r="A67">
        <f>QUARTILE(B60:AV60,2)</f>
        <v>2</v>
      </c>
    </row>
    <row r="68" spans="1:1" x14ac:dyDescent="0.25">
      <c r="A68">
        <f>QUARTILE(B60:AV60,3)</f>
        <v>2</v>
      </c>
    </row>
    <row r="69" spans="1:1" x14ac:dyDescent="0.25">
      <c r="A69">
        <f>QUARTILE(B60:AV60,4)</f>
        <v>4</v>
      </c>
    </row>
  </sheetData>
  <mergeCells count="1">
    <mergeCell ref="B13:AZ1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selection activeCell="U11" sqref="B3:U11"/>
    </sheetView>
  </sheetViews>
  <sheetFormatPr defaultColWidth="9.140625" defaultRowHeight="15" x14ac:dyDescent="0.25"/>
  <cols>
    <col min="1" max="1" width="50.85546875" bestFit="1" customWidth="1"/>
    <col min="2" max="15" width="3.140625" customWidth="1"/>
    <col min="16" max="16" width="3" bestFit="1" customWidth="1"/>
    <col min="17" max="21" width="3" customWidth="1"/>
    <col min="22" max="22" width="5.42578125" bestFit="1" customWidth="1"/>
    <col min="23" max="23" width="11" bestFit="1" customWidth="1"/>
    <col min="24" max="24" width="17.42578125" bestFit="1" customWidth="1"/>
    <col min="25" max="33" width="7.85546875" customWidth="1"/>
  </cols>
  <sheetData>
    <row r="1" spans="1:33" x14ac:dyDescent="0.25">
      <c r="A1" s="4" t="s">
        <v>40</v>
      </c>
      <c r="B1" s="6" t="s">
        <v>14</v>
      </c>
      <c r="C1" s="6"/>
      <c r="D1" s="6"/>
      <c r="E1" s="6"/>
      <c r="F1" s="6"/>
      <c r="G1" s="6"/>
      <c r="H1" s="9">
        <f>'Alle Abteilungen'!T15</f>
        <v>20</v>
      </c>
      <c r="I1" s="6"/>
      <c r="J1" s="6"/>
      <c r="K1" s="6"/>
      <c r="L1" s="6"/>
      <c r="M1" s="6"/>
      <c r="N1" s="6"/>
    </row>
    <row r="2" spans="1:33" x14ac:dyDescent="0.25">
      <c r="A2" s="4"/>
      <c r="B2" s="6" t="s">
        <v>19</v>
      </c>
      <c r="C2" s="6"/>
      <c r="D2" s="6"/>
    </row>
    <row r="3" spans="1:33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21</v>
      </c>
      <c r="H3" s="10" t="s">
        <v>21</v>
      </c>
      <c r="I3" s="10" t="s">
        <v>21</v>
      </c>
      <c r="J3" s="10" t="s">
        <v>21</v>
      </c>
      <c r="K3" s="10" t="s">
        <v>21</v>
      </c>
      <c r="L3" s="10" t="s">
        <v>21</v>
      </c>
      <c r="M3" s="10" t="s">
        <v>21</v>
      </c>
      <c r="N3" s="10" t="s">
        <v>21</v>
      </c>
      <c r="O3" s="10" t="s">
        <v>21</v>
      </c>
      <c r="P3" s="10" t="s">
        <v>21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5" t="s">
        <v>5</v>
      </c>
      <c r="W3" s="5" t="s">
        <v>16</v>
      </c>
      <c r="X3" s="4" t="s">
        <v>11</v>
      </c>
      <c r="Y3" s="32">
        <v>0</v>
      </c>
      <c r="Z3" s="30">
        <v>0.25</v>
      </c>
      <c r="AA3" s="31" t="s">
        <v>51</v>
      </c>
      <c r="AB3" s="30">
        <v>0.75</v>
      </c>
      <c r="AC3" s="30">
        <v>1</v>
      </c>
      <c r="AD3" s="29" t="s">
        <v>55</v>
      </c>
      <c r="AE3" s="29" t="s">
        <v>54</v>
      </c>
      <c r="AF3" s="29" t="s">
        <v>52</v>
      </c>
      <c r="AG3" s="29" t="s">
        <v>53</v>
      </c>
    </row>
    <row r="4" spans="1:33" x14ac:dyDescent="0.25">
      <c r="A4" s="1" t="str">
        <f>'Alle Abteilungen'!$A$18</f>
        <v>Hat Interesse an den Postern</v>
      </c>
      <c r="B4">
        <v>2</v>
      </c>
      <c r="C4">
        <v>2</v>
      </c>
      <c r="D4">
        <v>2</v>
      </c>
      <c r="E4">
        <v>2</v>
      </c>
      <c r="F4">
        <v>2</v>
      </c>
      <c r="G4">
        <v>4</v>
      </c>
      <c r="H4">
        <v>3</v>
      </c>
      <c r="I4">
        <v>3</v>
      </c>
      <c r="J4">
        <v>2</v>
      </c>
      <c r="K4">
        <v>3</v>
      </c>
      <c r="L4">
        <v>1</v>
      </c>
      <c r="M4">
        <v>2</v>
      </c>
      <c r="N4">
        <v>3</v>
      </c>
      <c r="O4">
        <v>4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f>SUM(B4:U4)</f>
        <v>47</v>
      </c>
      <c r="W4">
        <f>W16+W27</f>
        <v>20</v>
      </c>
      <c r="X4" s="11">
        <f>V4/W4</f>
        <v>2.35</v>
      </c>
      <c r="Y4" s="8">
        <f>QUARTILE(B4:U4,0 )</f>
        <v>1</v>
      </c>
      <c r="Z4" s="8">
        <f>QUARTILE(B4:U4,1 )</f>
        <v>2</v>
      </c>
      <c r="AA4" s="8">
        <f>QUARTILE(B4:U4,2 )</f>
        <v>2</v>
      </c>
      <c r="AB4" s="8">
        <f>QUARTILE(B4:U4,3 )</f>
        <v>3</v>
      </c>
      <c r="AC4" s="8">
        <f>QUARTILE(B4:U4,4)</f>
        <v>4</v>
      </c>
      <c r="AD4" s="8">
        <v>0.97499999999999998</v>
      </c>
      <c r="AE4" s="8">
        <v>0.05</v>
      </c>
      <c r="AF4" s="8">
        <v>0.97499999999999998</v>
      </c>
      <c r="AG4" s="8">
        <f t="shared" ref="AG4" si="0">AC4-AB4</f>
        <v>1</v>
      </c>
    </row>
    <row r="5" spans="1:33" x14ac:dyDescent="0.25">
      <c r="A5" s="1" t="str">
        <f>'Alle Abteilungen'!$A$19</f>
        <v>Hat sich in Bachelorbroschüre informiert</v>
      </c>
      <c r="B5">
        <v>2</v>
      </c>
      <c r="C5">
        <v>1</v>
      </c>
      <c r="D5">
        <v>4</v>
      </c>
      <c r="E5">
        <v>2</v>
      </c>
      <c r="F5">
        <v>2</v>
      </c>
      <c r="G5">
        <v>3</v>
      </c>
      <c r="H5">
        <v>1</v>
      </c>
      <c r="I5">
        <v>1</v>
      </c>
      <c r="J5">
        <v>1</v>
      </c>
      <c r="K5">
        <v>1</v>
      </c>
      <c r="L5">
        <v>2</v>
      </c>
      <c r="M5">
        <v>1</v>
      </c>
      <c r="N5">
        <v>2</v>
      </c>
      <c r="O5">
        <v>1</v>
      </c>
      <c r="P5">
        <v>1</v>
      </c>
      <c r="Q5">
        <v>1</v>
      </c>
      <c r="R5">
        <v>1</v>
      </c>
      <c r="S5">
        <v>2</v>
      </c>
      <c r="T5">
        <v>2</v>
      </c>
      <c r="U5">
        <v>2</v>
      </c>
      <c r="V5">
        <f t="shared" ref="V5:V11" si="1">SUM(B5:U5)</f>
        <v>33</v>
      </c>
      <c r="W5">
        <f>W17+W28</f>
        <v>20</v>
      </c>
      <c r="X5" s="12">
        <f t="shared" ref="X5:X11" si="2">V5/W5</f>
        <v>1.65</v>
      </c>
      <c r="Y5" s="8">
        <f t="shared" ref="Y5:Y11" si="3">QUARTILE(B5:U5,0 )</f>
        <v>1</v>
      </c>
      <c r="Z5" s="8">
        <f t="shared" ref="Z5:Z11" si="4">QUARTILE(B5:U5,1 )</f>
        <v>1</v>
      </c>
      <c r="AA5" s="8">
        <f>QUARTILE(B5:U5,2 )</f>
        <v>1.5</v>
      </c>
      <c r="AB5" s="8">
        <f t="shared" ref="AB5:AB11" si="5">QUARTILE(B5:U5,3 )</f>
        <v>2</v>
      </c>
      <c r="AC5" s="8">
        <f t="shared" ref="AC5:AC11" si="6">QUARTILE(B5:U5,4)</f>
        <v>4</v>
      </c>
      <c r="AD5" s="8">
        <v>0.05</v>
      </c>
      <c r="AE5" s="8">
        <v>0.45</v>
      </c>
      <c r="AF5" s="8">
        <f t="shared" ref="AF5:AF10" si="7">AB5-AA5</f>
        <v>0.5</v>
      </c>
      <c r="AG5" s="8">
        <f t="shared" ref="AG5:AG10" si="8">AC5-AB5</f>
        <v>2</v>
      </c>
    </row>
    <row r="6" spans="1:33" x14ac:dyDescent="0.25">
      <c r="A6" s="1" t="str">
        <f>'Alle Abteilungen'!$A$20</f>
        <v>Empfindet Präsentation als wertvoll</v>
      </c>
      <c r="B6">
        <v>2</v>
      </c>
      <c r="D6">
        <v>4</v>
      </c>
      <c r="E6">
        <v>3</v>
      </c>
      <c r="F6">
        <v>4</v>
      </c>
      <c r="G6">
        <v>3</v>
      </c>
      <c r="H6">
        <v>3</v>
      </c>
      <c r="I6">
        <v>3</v>
      </c>
      <c r="J6">
        <v>4</v>
      </c>
      <c r="K6">
        <v>3</v>
      </c>
      <c r="L6">
        <v>3</v>
      </c>
      <c r="M6">
        <v>4</v>
      </c>
      <c r="P6">
        <v>2</v>
      </c>
      <c r="Q6">
        <v>2</v>
      </c>
      <c r="R6">
        <v>2</v>
      </c>
      <c r="S6">
        <v>3</v>
      </c>
      <c r="T6">
        <v>3</v>
      </c>
      <c r="U6">
        <v>4</v>
      </c>
      <c r="V6">
        <f t="shared" si="1"/>
        <v>52</v>
      </c>
      <c r="W6">
        <f t="shared" ref="W6:W11" si="9">W18+W29</f>
        <v>17</v>
      </c>
      <c r="X6" s="12">
        <f t="shared" si="2"/>
        <v>3.0588235294117645</v>
      </c>
      <c r="Y6" s="8">
        <f t="shared" si="3"/>
        <v>2</v>
      </c>
      <c r="Z6" s="8">
        <f t="shared" si="4"/>
        <v>3</v>
      </c>
      <c r="AA6" s="8">
        <f t="shared" ref="AA6:AA11" si="10">QUARTILE(B6:U6,2 )</f>
        <v>3</v>
      </c>
      <c r="AB6" s="8">
        <f t="shared" si="5"/>
        <v>4</v>
      </c>
      <c r="AC6" s="8">
        <f t="shared" si="6"/>
        <v>4</v>
      </c>
      <c r="AD6" s="8">
        <v>0.97499999999999998</v>
      </c>
      <c r="AE6" s="8">
        <v>0.05</v>
      </c>
      <c r="AF6" s="8">
        <v>0.92500000000000004</v>
      </c>
      <c r="AG6" s="8">
        <v>0.05</v>
      </c>
    </row>
    <row r="7" spans="1:33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3</v>
      </c>
      <c r="E7">
        <v>2</v>
      </c>
      <c r="F7">
        <v>2</v>
      </c>
      <c r="G7">
        <v>1</v>
      </c>
      <c r="H7">
        <v>2</v>
      </c>
      <c r="I7">
        <v>1</v>
      </c>
      <c r="J7">
        <v>3</v>
      </c>
      <c r="K7">
        <v>2</v>
      </c>
      <c r="L7">
        <v>4</v>
      </c>
      <c r="M7">
        <v>4</v>
      </c>
      <c r="N7">
        <v>3</v>
      </c>
      <c r="O7">
        <v>1</v>
      </c>
      <c r="P7">
        <v>1</v>
      </c>
      <c r="Q7">
        <v>3</v>
      </c>
      <c r="R7">
        <v>3</v>
      </c>
      <c r="S7">
        <v>4</v>
      </c>
      <c r="T7">
        <v>3</v>
      </c>
      <c r="U7">
        <v>3</v>
      </c>
      <c r="V7">
        <f t="shared" si="1"/>
        <v>49</v>
      </c>
      <c r="W7">
        <f t="shared" si="9"/>
        <v>20</v>
      </c>
      <c r="X7" s="12">
        <f t="shared" si="2"/>
        <v>2.4500000000000002</v>
      </c>
      <c r="Y7" s="8">
        <f t="shared" si="3"/>
        <v>1</v>
      </c>
      <c r="Z7" s="8">
        <f t="shared" si="4"/>
        <v>2</v>
      </c>
      <c r="AA7" s="8">
        <f t="shared" si="10"/>
        <v>2.5</v>
      </c>
      <c r="AB7" s="8">
        <f t="shared" si="5"/>
        <v>3</v>
      </c>
      <c r="AC7" s="8">
        <f t="shared" si="6"/>
        <v>4</v>
      </c>
      <c r="AD7" s="8">
        <f t="shared" ref="AD6:AD9" si="11">Z7-Y7</f>
        <v>1</v>
      </c>
      <c r="AE7" s="8">
        <f t="shared" ref="AE5:AE9" si="12">AA7-Z7</f>
        <v>0.5</v>
      </c>
      <c r="AF7" s="8">
        <f t="shared" si="7"/>
        <v>0.5</v>
      </c>
      <c r="AG7" s="8">
        <f t="shared" si="8"/>
        <v>1</v>
      </c>
    </row>
    <row r="8" spans="1:33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4</v>
      </c>
      <c r="E8">
        <v>1</v>
      </c>
      <c r="F8">
        <v>1</v>
      </c>
      <c r="G8">
        <v>3</v>
      </c>
      <c r="H8">
        <v>2</v>
      </c>
      <c r="I8">
        <v>2</v>
      </c>
      <c r="J8">
        <v>4</v>
      </c>
      <c r="K8">
        <v>3</v>
      </c>
      <c r="L8">
        <v>2</v>
      </c>
      <c r="M8">
        <v>3</v>
      </c>
      <c r="N8">
        <v>3</v>
      </c>
      <c r="O8">
        <v>3</v>
      </c>
      <c r="P8">
        <v>3</v>
      </c>
      <c r="Q8">
        <v>1</v>
      </c>
      <c r="R8">
        <v>3</v>
      </c>
      <c r="S8">
        <v>2</v>
      </c>
      <c r="T8">
        <v>4</v>
      </c>
      <c r="U8">
        <v>2</v>
      </c>
      <c r="V8">
        <f t="shared" si="1"/>
        <v>52</v>
      </c>
      <c r="W8">
        <f t="shared" si="9"/>
        <v>20</v>
      </c>
      <c r="X8" s="12">
        <f t="shared" si="2"/>
        <v>2.6</v>
      </c>
      <c r="Y8" s="8">
        <f t="shared" si="3"/>
        <v>1</v>
      </c>
      <c r="Z8" s="8">
        <f t="shared" si="4"/>
        <v>2</v>
      </c>
      <c r="AA8" s="8">
        <f t="shared" si="10"/>
        <v>3</v>
      </c>
      <c r="AB8" s="8">
        <f t="shared" si="5"/>
        <v>3</v>
      </c>
      <c r="AC8" s="8">
        <f t="shared" si="6"/>
        <v>4</v>
      </c>
      <c r="AD8" s="8">
        <f t="shared" si="11"/>
        <v>1</v>
      </c>
      <c r="AE8" s="8">
        <v>0.97499999999999998</v>
      </c>
      <c r="AF8" s="8">
        <v>0.05</v>
      </c>
      <c r="AG8" s="8">
        <v>0.97499999999999998</v>
      </c>
    </row>
    <row r="9" spans="1:33" x14ac:dyDescent="0.25">
      <c r="A9" s="1" t="str">
        <f>'Alle Abteilungen'!$A$23</f>
        <v>Würde gerne Video sehen</v>
      </c>
      <c r="B9">
        <v>4</v>
      </c>
      <c r="C9">
        <v>2</v>
      </c>
      <c r="D9">
        <v>2.5</v>
      </c>
      <c r="E9">
        <v>2</v>
      </c>
      <c r="F9">
        <v>3</v>
      </c>
      <c r="G9">
        <v>1</v>
      </c>
      <c r="H9">
        <v>3</v>
      </c>
      <c r="I9">
        <v>2</v>
      </c>
      <c r="J9">
        <v>2</v>
      </c>
      <c r="K9">
        <v>3</v>
      </c>
      <c r="L9">
        <v>4</v>
      </c>
      <c r="M9">
        <v>4</v>
      </c>
      <c r="N9">
        <v>2</v>
      </c>
      <c r="O9">
        <v>2</v>
      </c>
      <c r="P9">
        <v>2</v>
      </c>
      <c r="Q9">
        <v>3</v>
      </c>
      <c r="R9">
        <v>2</v>
      </c>
      <c r="S9">
        <v>2</v>
      </c>
      <c r="T9">
        <v>3</v>
      </c>
      <c r="U9">
        <v>4</v>
      </c>
      <c r="V9">
        <f>SUM(B9:U9)</f>
        <v>52.5</v>
      </c>
      <c r="W9">
        <f t="shared" si="9"/>
        <v>20</v>
      </c>
      <c r="X9" s="12">
        <f t="shared" si="2"/>
        <v>2.625</v>
      </c>
      <c r="Y9" s="8">
        <f t="shared" si="3"/>
        <v>1</v>
      </c>
      <c r="Z9" s="8">
        <f t="shared" si="4"/>
        <v>2</v>
      </c>
      <c r="AA9" s="8">
        <f t="shared" si="10"/>
        <v>2.25</v>
      </c>
      <c r="AB9" s="8">
        <f t="shared" si="5"/>
        <v>3</v>
      </c>
      <c r="AC9" s="8">
        <f t="shared" si="6"/>
        <v>4</v>
      </c>
      <c r="AD9" s="8">
        <f t="shared" si="11"/>
        <v>1</v>
      </c>
      <c r="AE9" s="8">
        <f t="shared" si="12"/>
        <v>0.25</v>
      </c>
      <c r="AF9" s="8">
        <f t="shared" si="7"/>
        <v>0.75</v>
      </c>
      <c r="AG9" s="8">
        <f t="shared" si="8"/>
        <v>1</v>
      </c>
    </row>
    <row r="10" spans="1:33" x14ac:dyDescent="0.25">
      <c r="A10" s="1" t="str">
        <f>'Alle Abteilungen'!$A$24</f>
        <v>Würde gerne Video produzieren</v>
      </c>
      <c r="B10">
        <v>4</v>
      </c>
      <c r="C10">
        <v>1</v>
      </c>
      <c r="D10">
        <v>2.5</v>
      </c>
      <c r="E10">
        <v>2</v>
      </c>
      <c r="F10">
        <v>3</v>
      </c>
      <c r="G10">
        <v>2</v>
      </c>
      <c r="H10">
        <v>3</v>
      </c>
      <c r="I10">
        <v>2</v>
      </c>
      <c r="J10">
        <v>2</v>
      </c>
      <c r="K10">
        <v>1</v>
      </c>
      <c r="L10">
        <v>4</v>
      </c>
      <c r="M10">
        <v>4</v>
      </c>
      <c r="N10">
        <v>1</v>
      </c>
      <c r="O10">
        <v>1</v>
      </c>
      <c r="P10">
        <v>1</v>
      </c>
      <c r="Q10">
        <v>3</v>
      </c>
      <c r="R10">
        <v>1</v>
      </c>
      <c r="S10">
        <v>2</v>
      </c>
      <c r="T10">
        <v>3</v>
      </c>
      <c r="U10">
        <v>3</v>
      </c>
      <c r="V10">
        <f t="shared" si="1"/>
        <v>45.5</v>
      </c>
      <c r="W10">
        <f t="shared" si="9"/>
        <v>20</v>
      </c>
      <c r="X10" s="12">
        <f t="shared" si="2"/>
        <v>2.2749999999999999</v>
      </c>
      <c r="Y10" s="8">
        <f t="shared" si="3"/>
        <v>1</v>
      </c>
      <c r="Z10" s="8">
        <f t="shared" si="4"/>
        <v>1</v>
      </c>
      <c r="AA10" s="8">
        <f t="shared" si="10"/>
        <v>2</v>
      </c>
      <c r="AB10" s="8">
        <f t="shared" si="5"/>
        <v>3</v>
      </c>
      <c r="AC10" s="8">
        <f t="shared" si="6"/>
        <v>4</v>
      </c>
      <c r="AD10" s="8">
        <v>0.05</v>
      </c>
      <c r="AE10" s="8">
        <v>0.95</v>
      </c>
      <c r="AF10" s="8">
        <f t="shared" si="7"/>
        <v>1</v>
      </c>
      <c r="AG10" s="8">
        <f t="shared" si="8"/>
        <v>1</v>
      </c>
    </row>
    <row r="11" spans="1:33" x14ac:dyDescent="0.25">
      <c r="A11" s="1" t="str">
        <f>'Alle Abteilungen'!$A$25</f>
        <v>Akzeptiert Veröffentlichung des Videos</v>
      </c>
      <c r="B11">
        <v>4</v>
      </c>
      <c r="C11">
        <v>3</v>
      </c>
      <c r="D11">
        <v>3</v>
      </c>
      <c r="E11">
        <v>3</v>
      </c>
      <c r="F11">
        <v>4</v>
      </c>
      <c r="G11">
        <v>4</v>
      </c>
      <c r="H11">
        <v>3</v>
      </c>
      <c r="I11">
        <v>3</v>
      </c>
      <c r="J11">
        <v>3</v>
      </c>
      <c r="K11">
        <v>3</v>
      </c>
      <c r="L11">
        <v>4</v>
      </c>
      <c r="M11">
        <v>4</v>
      </c>
      <c r="N11">
        <v>3</v>
      </c>
      <c r="O11">
        <v>4</v>
      </c>
      <c r="P11">
        <v>3</v>
      </c>
      <c r="Q11">
        <v>4</v>
      </c>
      <c r="R11">
        <v>4</v>
      </c>
      <c r="S11">
        <v>4</v>
      </c>
      <c r="T11">
        <v>4</v>
      </c>
      <c r="U11">
        <v>4</v>
      </c>
      <c r="V11">
        <f t="shared" si="1"/>
        <v>71</v>
      </c>
      <c r="W11">
        <f t="shared" si="9"/>
        <v>20</v>
      </c>
      <c r="X11" s="13">
        <f t="shared" si="2"/>
        <v>3.55</v>
      </c>
      <c r="Y11" s="8">
        <f t="shared" si="3"/>
        <v>3</v>
      </c>
      <c r="Z11" s="8">
        <f t="shared" si="4"/>
        <v>3</v>
      </c>
      <c r="AA11" s="8">
        <f t="shared" si="10"/>
        <v>4</v>
      </c>
      <c r="AB11" s="8">
        <f t="shared" si="5"/>
        <v>4</v>
      </c>
      <c r="AC11" s="8">
        <f t="shared" si="6"/>
        <v>4</v>
      </c>
      <c r="AD11" s="8">
        <v>0.05</v>
      </c>
      <c r="AE11" s="8">
        <v>0.85</v>
      </c>
      <c r="AF11" s="8">
        <v>0.05</v>
      </c>
      <c r="AG11" s="8">
        <v>0.05</v>
      </c>
    </row>
    <row r="12" spans="1:33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P12" s="6"/>
      <c r="Q12" s="6"/>
      <c r="R12" s="6"/>
      <c r="S12" s="6"/>
      <c r="T12" s="6"/>
      <c r="U12" s="6"/>
    </row>
    <row r="13" spans="1:33" ht="30" x14ac:dyDescent="0.25">
      <c r="A13" s="19" t="str">
        <f>'Alle Abteilungen'!A59</f>
        <v>Kommentare der Befragten:
(schriftlich oder mündlich)</v>
      </c>
      <c r="B13" s="18" t="s">
        <v>41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6"/>
      <c r="Q13" s="6"/>
      <c r="R13" s="6"/>
      <c r="S13" s="6"/>
      <c r="T13" s="6"/>
      <c r="U13" s="6"/>
    </row>
    <row r="14" spans="1:33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33" x14ac:dyDescent="0.25">
      <c r="A15" s="4" t="str">
        <f>'Alle Abteilungen'!S12</f>
        <v>2. Semester</v>
      </c>
      <c r="B15" s="9">
        <f>'Alle Abteilungen'!T12</f>
        <v>5</v>
      </c>
      <c r="C15" s="6" t="s">
        <v>10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V15" s="5" t="s">
        <v>5</v>
      </c>
      <c r="W15" s="5" t="s">
        <v>16</v>
      </c>
      <c r="X15" s="4" t="s">
        <v>11</v>
      </c>
      <c r="Y15" s="4"/>
      <c r="Z15" s="4"/>
      <c r="AA15" s="4"/>
    </row>
    <row r="16" spans="1:33" x14ac:dyDescent="0.25">
      <c r="A16" s="1" t="str">
        <f>'Alle Abteilungen'!$A$18</f>
        <v>Hat Interesse an den Postern</v>
      </c>
      <c r="B16">
        <v>2</v>
      </c>
      <c r="C16">
        <v>2</v>
      </c>
      <c r="D16">
        <v>2</v>
      </c>
      <c r="E16">
        <v>2</v>
      </c>
      <c r="F16">
        <v>2</v>
      </c>
      <c r="V16">
        <f>SUM(B16:P16)</f>
        <v>10</v>
      </c>
      <c r="W16">
        <f t="shared" ref="W16:W23" si="13">$B$15-SUMIF(B16:P16,0,$B$24:$P$24)</f>
        <v>5</v>
      </c>
      <c r="X16" s="8">
        <f>V16/W16</f>
        <v>2</v>
      </c>
      <c r="Y16" s="8"/>
      <c r="Z16" s="8"/>
      <c r="AA16" s="8"/>
    </row>
    <row r="17" spans="1:27" x14ac:dyDescent="0.25">
      <c r="A17" s="1" t="str">
        <f>'Alle Abteilungen'!$A$19</f>
        <v>Hat sich in Bachelorbroschüre informiert</v>
      </c>
      <c r="B17">
        <v>2</v>
      </c>
      <c r="C17">
        <v>1</v>
      </c>
      <c r="D17">
        <v>4</v>
      </c>
      <c r="E17">
        <v>2</v>
      </c>
      <c r="F17">
        <v>2</v>
      </c>
      <c r="V17">
        <f t="shared" ref="V17:V23" si="14">SUM(B17:P17)</f>
        <v>11</v>
      </c>
      <c r="W17">
        <f t="shared" si="13"/>
        <v>5</v>
      </c>
      <c r="X17" s="8">
        <f t="shared" ref="X17:X23" si="15">V17/W17</f>
        <v>2.2000000000000002</v>
      </c>
      <c r="Y17" s="8"/>
      <c r="Z17" s="8"/>
      <c r="AA17" s="8"/>
    </row>
    <row r="18" spans="1:27" x14ac:dyDescent="0.25">
      <c r="A18" s="1" t="str">
        <f>'Alle Abteilungen'!$A$20</f>
        <v>Empfindet Präsentation als wertvoll</v>
      </c>
      <c r="B18">
        <v>2</v>
      </c>
      <c r="C18">
        <v>0</v>
      </c>
      <c r="D18">
        <v>4</v>
      </c>
      <c r="E18">
        <v>3</v>
      </c>
      <c r="F18">
        <v>4</v>
      </c>
      <c r="V18">
        <f t="shared" si="14"/>
        <v>13</v>
      </c>
      <c r="W18">
        <f t="shared" si="13"/>
        <v>4</v>
      </c>
      <c r="X18" s="8">
        <f t="shared" si="15"/>
        <v>3.25</v>
      </c>
      <c r="Y18" s="8"/>
      <c r="Z18" s="8"/>
      <c r="AA18" s="8"/>
    </row>
    <row r="19" spans="1:27" x14ac:dyDescent="0.25">
      <c r="A19" s="1" t="str">
        <f>'Alle Abteilungen'!$A$21</f>
        <v>Findet Lesen der Poster zu zeitaufwändig</v>
      </c>
      <c r="B19">
        <v>2</v>
      </c>
      <c r="C19">
        <v>2</v>
      </c>
      <c r="D19">
        <v>3</v>
      </c>
      <c r="E19">
        <v>2</v>
      </c>
      <c r="F19">
        <v>2</v>
      </c>
      <c r="V19">
        <f t="shared" si="14"/>
        <v>11</v>
      </c>
      <c r="W19">
        <f t="shared" si="13"/>
        <v>5</v>
      </c>
      <c r="X19" s="8">
        <f t="shared" si="15"/>
        <v>2.2000000000000002</v>
      </c>
      <c r="Y19" s="8"/>
      <c r="Z19" s="8"/>
      <c r="AA19" s="8"/>
    </row>
    <row r="20" spans="1:27" x14ac:dyDescent="0.25">
      <c r="A20" s="1" t="str">
        <f>'Alle Abteilungen'!$A$22</f>
        <v>Bewertet Poster/Broschüre als qualitativ gut</v>
      </c>
      <c r="B20">
        <v>3</v>
      </c>
      <c r="C20">
        <v>3</v>
      </c>
      <c r="D20">
        <v>4</v>
      </c>
      <c r="E20">
        <v>1</v>
      </c>
      <c r="F20">
        <v>1</v>
      </c>
      <c r="V20">
        <f t="shared" si="14"/>
        <v>12</v>
      </c>
      <c r="W20">
        <f t="shared" si="13"/>
        <v>5</v>
      </c>
      <c r="X20" s="8">
        <f t="shared" si="15"/>
        <v>2.4</v>
      </c>
      <c r="Y20" s="8"/>
      <c r="Z20" s="8"/>
      <c r="AA20" s="8"/>
    </row>
    <row r="21" spans="1:27" x14ac:dyDescent="0.25">
      <c r="A21" s="1" t="str">
        <f>'Alle Abteilungen'!$A$23</f>
        <v>Würde gerne Video sehen</v>
      </c>
      <c r="B21">
        <v>4</v>
      </c>
      <c r="C21">
        <v>2</v>
      </c>
      <c r="D21">
        <v>2.5</v>
      </c>
      <c r="E21">
        <v>2</v>
      </c>
      <c r="F21">
        <v>3</v>
      </c>
      <c r="V21">
        <f t="shared" si="14"/>
        <v>13.5</v>
      </c>
      <c r="W21">
        <f t="shared" si="13"/>
        <v>5</v>
      </c>
      <c r="X21" s="8">
        <f t="shared" si="15"/>
        <v>2.7</v>
      </c>
      <c r="Y21" s="8"/>
      <c r="Z21" s="8"/>
      <c r="AA21" s="8"/>
    </row>
    <row r="22" spans="1:27" x14ac:dyDescent="0.25">
      <c r="A22" s="1" t="str">
        <f>'Alle Abteilungen'!$A$24</f>
        <v>Würde gerne Video produzieren</v>
      </c>
      <c r="B22">
        <v>4</v>
      </c>
      <c r="C22">
        <v>1</v>
      </c>
      <c r="D22">
        <v>2.5</v>
      </c>
      <c r="E22">
        <v>2</v>
      </c>
      <c r="F22">
        <v>3</v>
      </c>
      <c r="V22">
        <f t="shared" si="14"/>
        <v>12.5</v>
      </c>
      <c r="W22">
        <f t="shared" si="13"/>
        <v>5</v>
      </c>
      <c r="X22" s="8">
        <f t="shared" si="15"/>
        <v>2.5</v>
      </c>
      <c r="Y22" s="8"/>
      <c r="Z22" s="8"/>
      <c r="AA22" s="8"/>
    </row>
    <row r="23" spans="1:27" x14ac:dyDescent="0.25">
      <c r="A23" s="1" t="str">
        <f>'Alle Abteilungen'!$A$25</f>
        <v>Akzeptiert Veröffentlichung des Videos</v>
      </c>
      <c r="B23">
        <v>4</v>
      </c>
      <c r="C23">
        <v>3</v>
      </c>
      <c r="D23">
        <v>3</v>
      </c>
      <c r="E23">
        <v>3</v>
      </c>
      <c r="F23">
        <v>4</v>
      </c>
      <c r="V23">
        <f t="shared" si="14"/>
        <v>17</v>
      </c>
      <c r="W23">
        <f t="shared" si="13"/>
        <v>5</v>
      </c>
      <c r="X23" s="8">
        <f t="shared" si="15"/>
        <v>3.4</v>
      </c>
      <c r="Y23" s="8"/>
      <c r="Z23" s="8"/>
      <c r="AA23" s="8"/>
    </row>
    <row r="24" spans="1:27" hidden="1" x14ac:dyDescent="0.25">
      <c r="A24" s="2" t="s">
        <v>15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27" x14ac:dyDescent="0.25">
      <c r="A25" s="3"/>
    </row>
    <row r="26" spans="1:27" x14ac:dyDescent="0.25">
      <c r="A26" s="4" t="str">
        <f>'Alle Abteilungen'!S13</f>
        <v>4. Semester</v>
      </c>
      <c r="B26" s="9">
        <f>'Alle Abteilungen'!T13</f>
        <v>15</v>
      </c>
      <c r="C26" s="6" t="s">
        <v>10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V26" s="5" t="s">
        <v>5</v>
      </c>
      <c r="W26" s="5" t="s">
        <v>16</v>
      </c>
      <c r="X26" s="4" t="s">
        <v>11</v>
      </c>
      <c r="Y26" s="4"/>
      <c r="Z26" s="4"/>
      <c r="AA26" s="4"/>
    </row>
    <row r="27" spans="1:27" x14ac:dyDescent="0.25">
      <c r="A27" s="1" t="str">
        <f>'Alle Abteilungen'!$A$18</f>
        <v>Hat Interesse an den Postern</v>
      </c>
      <c r="B27">
        <v>4</v>
      </c>
      <c r="C27">
        <v>3</v>
      </c>
      <c r="D27">
        <v>3</v>
      </c>
      <c r="E27">
        <v>2</v>
      </c>
      <c r="F27">
        <v>3</v>
      </c>
      <c r="G27">
        <v>1</v>
      </c>
      <c r="H27">
        <v>2</v>
      </c>
      <c r="I27">
        <v>3</v>
      </c>
      <c r="J27">
        <v>4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V27">
        <f>SUM(B27:P27)</f>
        <v>37</v>
      </c>
      <c r="W27">
        <f t="shared" ref="W27:W34" si="16">$B$26-SUMIF(B27:P27,0,$B$24:$P$24)</f>
        <v>15</v>
      </c>
      <c r="X27" s="8">
        <f>V27/W27</f>
        <v>2.4666666666666668</v>
      </c>
      <c r="Y27" s="8"/>
      <c r="Z27" s="8"/>
      <c r="AA27" s="8"/>
    </row>
    <row r="28" spans="1:27" x14ac:dyDescent="0.25">
      <c r="A28" s="1" t="str">
        <f>'Alle Abteilungen'!$A$19</f>
        <v>Hat sich in Bachelorbroschüre informiert</v>
      </c>
      <c r="B28">
        <v>3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2</v>
      </c>
      <c r="J28">
        <v>1</v>
      </c>
      <c r="K28">
        <v>1</v>
      </c>
      <c r="L28">
        <v>1</v>
      </c>
      <c r="M28">
        <v>1</v>
      </c>
      <c r="N28">
        <v>2</v>
      </c>
      <c r="O28">
        <v>2</v>
      </c>
      <c r="P28">
        <v>2</v>
      </c>
      <c r="V28">
        <f t="shared" ref="V28:V34" si="17">SUM(B28:P28)</f>
        <v>22</v>
      </c>
      <c r="W28">
        <f t="shared" si="16"/>
        <v>15</v>
      </c>
      <c r="X28" s="8">
        <f t="shared" ref="X28:X34" si="18">V28/W28</f>
        <v>1.4666666666666666</v>
      </c>
      <c r="Y28" s="8"/>
      <c r="Z28" s="8"/>
      <c r="AA28" s="8"/>
    </row>
    <row r="29" spans="1:27" x14ac:dyDescent="0.25">
      <c r="A29" s="1" t="str">
        <f>'Alle Abteilungen'!$A$20</f>
        <v>Empfindet Präsentation als wertvoll</v>
      </c>
      <c r="B29">
        <v>3</v>
      </c>
      <c r="C29">
        <v>3</v>
      </c>
      <c r="D29">
        <v>3</v>
      </c>
      <c r="E29">
        <v>4</v>
      </c>
      <c r="F29">
        <v>3</v>
      </c>
      <c r="G29">
        <v>3</v>
      </c>
      <c r="H29">
        <v>4</v>
      </c>
      <c r="I29">
        <v>0</v>
      </c>
      <c r="J29">
        <v>0</v>
      </c>
      <c r="K29">
        <v>2</v>
      </c>
      <c r="L29">
        <v>2</v>
      </c>
      <c r="M29">
        <v>2</v>
      </c>
      <c r="N29">
        <v>3</v>
      </c>
      <c r="O29">
        <v>3</v>
      </c>
      <c r="P29">
        <v>4</v>
      </c>
      <c r="V29">
        <f t="shared" si="17"/>
        <v>39</v>
      </c>
      <c r="W29">
        <f t="shared" si="16"/>
        <v>13</v>
      </c>
      <c r="X29" s="8">
        <f t="shared" si="18"/>
        <v>3</v>
      </c>
      <c r="Y29" s="8"/>
      <c r="Z29" s="8"/>
      <c r="AA29" s="8"/>
    </row>
    <row r="30" spans="1:27" x14ac:dyDescent="0.25">
      <c r="A30" s="1" t="str">
        <f>'Alle Abteilungen'!$A$21</f>
        <v>Findet Lesen der Poster zu zeitaufwändig</v>
      </c>
      <c r="B30">
        <v>1</v>
      </c>
      <c r="C30">
        <v>2</v>
      </c>
      <c r="D30">
        <v>1</v>
      </c>
      <c r="E30">
        <v>3</v>
      </c>
      <c r="F30">
        <v>2</v>
      </c>
      <c r="G30">
        <v>4</v>
      </c>
      <c r="H30">
        <v>4</v>
      </c>
      <c r="I30">
        <v>3</v>
      </c>
      <c r="J30">
        <v>1</v>
      </c>
      <c r="K30">
        <v>1</v>
      </c>
      <c r="L30">
        <v>3</v>
      </c>
      <c r="M30">
        <v>3</v>
      </c>
      <c r="N30">
        <v>4</v>
      </c>
      <c r="O30">
        <v>3</v>
      </c>
      <c r="P30">
        <v>3</v>
      </c>
      <c r="V30">
        <f t="shared" si="17"/>
        <v>38</v>
      </c>
      <c r="W30">
        <f t="shared" si="16"/>
        <v>15</v>
      </c>
      <c r="X30" s="8">
        <f t="shared" si="18"/>
        <v>2.5333333333333332</v>
      </c>
      <c r="Y30" s="8"/>
      <c r="Z30" s="8"/>
      <c r="AA30" s="8"/>
    </row>
    <row r="31" spans="1:27" x14ac:dyDescent="0.25">
      <c r="A31" s="1" t="str">
        <f>'Alle Abteilungen'!$A$22</f>
        <v>Bewertet Poster/Broschüre als qualitativ gut</v>
      </c>
      <c r="B31">
        <v>3</v>
      </c>
      <c r="C31">
        <v>2</v>
      </c>
      <c r="D31">
        <v>2</v>
      </c>
      <c r="E31">
        <v>4</v>
      </c>
      <c r="F31">
        <v>3</v>
      </c>
      <c r="G31">
        <v>2</v>
      </c>
      <c r="H31">
        <v>3</v>
      </c>
      <c r="I31">
        <v>3</v>
      </c>
      <c r="J31">
        <v>3</v>
      </c>
      <c r="K31">
        <v>3</v>
      </c>
      <c r="L31">
        <v>1</v>
      </c>
      <c r="M31">
        <v>3</v>
      </c>
      <c r="N31">
        <v>2</v>
      </c>
      <c r="O31">
        <v>4</v>
      </c>
      <c r="P31">
        <v>2</v>
      </c>
      <c r="V31">
        <f t="shared" si="17"/>
        <v>40</v>
      </c>
      <c r="W31">
        <f t="shared" si="16"/>
        <v>15</v>
      </c>
      <c r="X31" s="8">
        <f t="shared" si="18"/>
        <v>2.6666666666666665</v>
      </c>
      <c r="Y31" s="8"/>
      <c r="Z31" s="8"/>
      <c r="AA31" s="8"/>
    </row>
    <row r="32" spans="1:27" x14ac:dyDescent="0.25">
      <c r="A32" s="1" t="str">
        <f>'Alle Abteilungen'!$A$23</f>
        <v>Würde gerne Video sehen</v>
      </c>
      <c r="B32">
        <v>1</v>
      </c>
      <c r="C32">
        <v>3</v>
      </c>
      <c r="D32">
        <v>2</v>
      </c>
      <c r="E32">
        <v>2</v>
      </c>
      <c r="F32">
        <v>3</v>
      </c>
      <c r="G32">
        <v>4</v>
      </c>
      <c r="H32">
        <v>4</v>
      </c>
      <c r="I32">
        <v>2</v>
      </c>
      <c r="J32">
        <v>2</v>
      </c>
      <c r="K32">
        <v>2</v>
      </c>
      <c r="L32">
        <v>3</v>
      </c>
      <c r="M32">
        <v>2</v>
      </c>
      <c r="N32">
        <v>2</v>
      </c>
      <c r="O32">
        <v>3</v>
      </c>
      <c r="P32">
        <v>4</v>
      </c>
      <c r="V32">
        <f t="shared" si="17"/>
        <v>39</v>
      </c>
      <c r="W32">
        <f t="shared" si="16"/>
        <v>15</v>
      </c>
      <c r="X32" s="8">
        <f t="shared" si="18"/>
        <v>2.6</v>
      </c>
      <c r="Y32" s="8"/>
      <c r="Z32" s="8"/>
      <c r="AA32" s="8"/>
    </row>
    <row r="33" spans="1:27" x14ac:dyDescent="0.25">
      <c r="A33" s="1" t="str">
        <f>'Alle Abteilungen'!$A$24</f>
        <v>Würde gerne Video produzieren</v>
      </c>
      <c r="B33">
        <v>2</v>
      </c>
      <c r="C33">
        <v>3</v>
      </c>
      <c r="D33">
        <v>2</v>
      </c>
      <c r="E33">
        <v>2</v>
      </c>
      <c r="F33">
        <v>1</v>
      </c>
      <c r="G33">
        <v>4</v>
      </c>
      <c r="H33">
        <v>4</v>
      </c>
      <c r="I33">
        <v>1</v>
      </c>
      <c r="J33">
        <v>1</v>
      </c>
      <c r="K33">
        <v>1</v>
      </c>
      <c r="L33">
        <v>3</v>
      </c>
      <c r="M33">
        <v>1</v>
      </c>
      <c r="N33">
        <v>2</v>
      </c>
      <c r="O33">
        <v>3</v>
      </c>
      <c r="P33">
        <v>3</v>
      </c>
      <c r="V33">
        <f t="shared" si="17"/>
        <v>33</v>
      </c>
      <c r="W33">
        <f t="shared" si="16"/>
        <v>15</v>
      </c>
      <c r="X33" s="8">
        <f t="shared" si="18"/>
        <v>2.2000000000000002</v>
      </c>
      <c r="Y33" s="8"/>
      <c r="Z33" s="8"/>
      <c r="AA33" s="8"/>
    </row>
    <row r="34" spans="1:27" x14ac:dyDescent="0.25">
      <c r="A34" s="1" t="str">
        <f>'Alle Abteilungen'!$A$25</f>
        <v>Akzeptiert Veröffentlichung des Videos</v>
      </c>
      <c r="B34">
        <v>4</v>
      </c>
      <c r="C34">
        <v>3</v>
      </c>
      <c r="D34">
        <v>3</v>
      </c>
      <c r="E34">
        <v>3</v>
      </c>
      <c r="F34">
        <v>3</v>
      </c>
      <c r="G34">
        <v>4</v>
      </c>
      <c r="H34">
        <v>4</v>
      </c>
      <c r="I34">
        <v>3</v>
      </c>
      <c r="J34">
        <v>4</v>
      </c>
      <c r="K34">
        <v>3</v>
      </c>
      <c r="L34">
        <v>4</v>
      </c>
      <c r="M34">
        <v>4</v>
      </c>
      <c r="N34">
        <v>4</v>
      </c>
      <c r="O34">
        <v>4</v>
      </c>
      <c r="P34">
        <v>4</v>
      </c>
      <c r="V34">
        <f t="shared" si="17"/>
        <v>54</v>
      </c>
      <c r="W34">
        <f t="shared" si="16"/>
        <v>15</v>
      </c>
      <c r="X34" s="8">
        <f t="shared" si="18"/>
        <v>3.6</v>
      </c>
      <c r="Y34" s="8"/>
      <c r="Z34" s="8"/>
      <c r="AA34" s="8"/>
    </row>
    <row r="35" spans="1:27" x14ac:dyDescent="0.25">
      <c r="A35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5"/>
  <sheetViews>
    <sheetView topLeftCell="AJ16" workbookViewId="0">
      <selection activeCell="AY47" sqref="AY47"/>
    </sheetView>
  </sheetViews>
  <sheetFormatPr defaultColWidth="9.140625" defaultRowHeight="15" x14ac:dyDescent="0.25"/>
  <cols>
    <col min="1" max="1" width="41.140625" bestFit="1" customWidth="1"/>
    <col min="2" max="38" width="3.140625" customWidth="1"/>
    <col min="39" max="39" width="5.42578125" bestFit="1" customWidth="1"/>
    <col min="40" max="40" width="11" bestFit="1" customWidth="1"/>
    <col min="41" max="41" width="17.42578125" bestFit="1" customWidth="1"/>
    <col min="42" max="50" width="7.85546875" customWidth="1"/>
  </cols>
  <sheetData>
    <row r="1" spans="1:50" x14ac:dyDescent="0.25">
      <c r="A1" s="4" t="s">
        <v>23</v>
      </c>
      <c r="B1" s="6" t="s">
        <v>14</v>
      </c>
      <c r="C1" s="6"/>
      <c r="D1" s="6"/>
      <c r="E1" s="6"/>
      <c r="F1" s="6"/>
      <c r="G1" s="6"/>
      <c r="H1" s="9">
        <f>'Alle Abteilungen'!W15</f>
        <v>37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50" x14ac:dyDescent="0.25">
      <c r="A2" s="4"/>
      <c r="B2" s="6" t="s">
        <v>19</v>
      </c>
      <c r="C2" s="6"/>
      <c r="D2" s="6"/>
    </row>
    <row r="3" spans="1:50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20</v>
      </c>
      <c r="N3" s="10" t="s">
        <v>20</v>
      </c>
      <c r="O3" s="10" t="s">
        <v>20</v>
      </c>
      <c r="P3" s="10" t="s">
        <v>20</v>
      </c>
      <c r="Q3" s="10" t="s">
        <v>20</v>
      </c>
      <c r="R3" s="10" t="s">
        <v>20</v>
      </c>
      <c r="S3" s="10" t="s">
        <v>20</v>
      </c>
      <c r="T3" s="10" t="s">
        <v>20</v>
      </c>
      <c r="U3" s="10" t="s">
        <v>20</v>
      </c>
      <c r="V3" s="10" t="s">
        <v>21</v>
      </c>
      <c r="W3" s="10" t="s">
        <v>21</v>
      </c>
      <c r="X3" s="10" t="s">
        <v>21</v>
      </c>
      <c r="Y3" s="10" t="s">
        <v>21</v>
      </c>
      <c r="Z3" s="10" t="s">
        <v>21</v>
      </c>
      <c r="AA3" s="10" t="s">
        <v>21</v>
      </c>
      <c r="AB3" s="10" t="s">
        <v>21</v>
      </c>
      <c r="AC3" s="10" t="s">
        <v>21</v>
      </c>
      <c r="AD3" s="10" t="s">
        <v>21</v>
      </c>
      <c r="AE3" s="10" t="s">
        <v>21</v>
      </c>
      <c r="AF3" s="10" t="s">
        <v>32</v>
      </c>
      <c r="AG3" s="10" t="s">
        <v>32</v>
      </c>
      <c r="AH3" s="10" t="s">
        <v>32</v>
      </c>
      <c r="AI3" s="10" t="s">
        <v>32</v>
      </c>
      <c r="AJ3" s="10" t="s">
        <v>32</v>
      </c>
      <c r="AK3" s="10" t="s">
        <v>32</v>
      </c>
      <c r="AL3" s="10" t="s">
        <v>32</v>
      </c>
      <c r="AM3" s="5" t="s">
        <v>5</v>
      </c>
      <c r="AN3" s="5" t="s">
        <v>16</v>
      </c>
      <c r="AO3" s="4" t="s">
        <v>11</v>
      </c>
      <c r="AP3" s="32">
        <v>0</v>
      </c>
      <c r="AQ3" s="30">
        <v>0.25</v>
      </c>
      <c r="AR3" s="31" t="s">
        <v>51</v>
      </c>
      <c r="AS3" s="30">
        <v>0.75</v>
      </c>
      <c r="AT3" s="30">
        <v>1</v>
      </c>
      <c r="AU3" s="29" t="s">
        <v>55</v>
      </c>
      <c r="AV3" s="29" t="s">
        <v>54</v>
      </c>
      <c r="AW3" s="29" t="s">
        <v>52</v>
      </c>
      <c r="AX3" s="29" t="s">
        <v>53</v>
      </c>
    </row>
    <row r="4" spans="1:50" x14ac:dyDescent="0.25">
      <c r="A4" s="1" t="str">
        <f>'Alle Abteilungen'!$A$18</f>
        <v>Hat Interesse an den Postern</v>
      </c>
      <c r="B4">
        <v>2</v>
      </c>
      <c r="C4">
        <v>2</v>
      </c>
      <c r="D4">
        <v>2</v>
      </c>
      <c r="E4">
        <v>2</v>
      </c>
      <c r="F4">
        <v>3</v>
      </c>
      <c r="G4">
        <v>1</v>
      </c>
      <c r="H4">
        <v>1</v>
      </c>
      <c r="I4">
        <v>1</v>
      </c>
      <c r="J4">
        <v>3</v>
      </c>
      <c r="K4">
        <v>2</v>
      </c>
      <c r="L4">
        <v>2</v>
      </c>
      <c r="M4">
        <v>2</v>
      </c>
      <c r="N4">
        <v>2</v>
      </c>
      <c r="O4">
        <v>1</v>
      </c>
      <c r="P4">
        <v>3</v>
      </c>
      <c r="Q4">
        <v>1</v>
      </c>
      <c r="R4">
        <v>2</v>
      </c>
      <c r="S4">
        <v>2</v>
      </c>
      <c r="T4">
        <v>2</v>
      </c>
      <c r="U4">
        <v>1</v>
      </c>
      <c r="V4">
        <v>2</v>
      </c>
      <c r="W4">
        <v>3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3</v>
      </c>
      <c r="AE4">
        <v>4</v>
      </c>
      <c r="AF4">
        <v>4</v>
      </c>
      <c r="AG4">
        <v>2</v>
      </c>
      <c r="AH4">
        <v>3</v>
      </c>
      <c r="AI4">
        <v>3</v>
      </c>
      <c r="AJ4">
        <v>3</v>
      </c>
      <c r="AK4">
        <v>3</v>
      </c>
      <c r="AL4">
        <v>2</v>
      </c>
      <c r="AM4">
        <f>SUM(B4:AL4)</f>
        <v>81</v>
      </c>
      <c r="AN4">
        <f>AN16+AN28+AN38</f>
        <v>37</v>
      </c>
      <c r="AO4" s="11">
        <f>AM4/AN4</f>
        <v>2.189189189189189</v>
      </c>
      <c r="AP4" s="8">
        <f>QUARTILE(B4:AL4,0 )</f>
        <v>1</v>
      </c>
      <c r="AQ4" s="8">
        <f>QUARTILE(B4:AL4,1)</f>
        <v>2</v>
      </c>
      <c r="AR4" s="8">
        <f>QUARTILE(B4:AL4,2 )</f>
        <v>2</v>
      </c>
      <c r="AS4" s="8">
        <f>QUARTILE(B4:AL4,3)</f>
        <v>3</v>
      </c>
      <c r="AT4" s="8">
        <f>QUARTILE(B4:AL4,4)</f>
        <v>4</v>
      </c>
      <c r="AU4" s="8">
        <v>0.97499999999999998</v>
      </c>
      <c r="AV4" s="8">
        <v>0.05</v>
      </c>
      <c r="AW4" s="8">
        <v>0.97499999999999998</v>
      </c>
      <c r="AX4" s="8">
        <f t="shared" ref="AX4" si="0">AT4-AS4</f>
        <v>1</v>
      </c>
    </row>
    <row r="5" spans="1:50" x14ac:dyDescent="0.25">
      <c r="A5" s="1" t="str">
        <f>'Alle Abteilungen'!$A$19</f>
        <v>Hat sich in Bachelorbroschüre informiert</v>
      </c>
      <c r="B5">
        <v>1</v>
      </c>
      <c r="C5">
        <v>1</v>
      </c>
      <c r="D5">
        <v>4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4</v>
      </c>
      <c r="S5">
        <v>1</v>
      </c>
      <c r="T5">
        <v>2</v>
      </c>
      <c r="U5">
        <v>1</v>
      </c>
      <c r="V5">
        <v>3</v>
      </c>
      <c r="W5">
        <v>1</v>
      </c>
      <c r="X5">
        <v>2</v>
      </c>
      <c r="Y5">
        <v>4</v>
      </c>
      <c r="Z5">
        <v>2</v>
      </c>
      <c r="AA5">
        <v>1</v>
      </c>
      <c r="AB5">
        <v>3</v>
      </c>
      <c r="AC5">
        <v>3</v>
      </c>
      <c r="AD5">
        <v>1</v>
      </c>
      <c r="AE5">
        <v>1</v>
      </c>
      <c r="AF5">
        <v>3</v>
      </c>
      <c r="AG5">
        <v>1</v>
      </c>
      <c r="AH5">
        <v>1</v>
      </c>
      <c r="AI5">
        <v>3</v>
      </c>
      <c r="AJ5">
        <v>1</v>
      </c>
      <c r="AK5">
        <v>2</v>
      </c>
      <c r="AL5">
        <v>4</v>
      </c>
      <c r="AM5">
        <f t="shared" ref="AM5:AM11" si="1">SUM(B5:AL5)</f>
        <v>65</v>
      </c>
      <c r="AN5">
        <f t="shared" ref="AN5:AN11" si="2">AN17+AN29+AN39</f>
        <v>37</v>
      </c>
      <c r="AO5" s="12">
        <f t="shared" ref="AO5:AO11" si="3">AM5/AN5</f>
        <v>1.7567567567567568</v>
      </c>
      <c r="AP5" s="8">
        <f t="shared" ref="AP5:AP11" si="4">QUARTILE(B5:AL5,0 )</f>
        <v>1</v>
      </c>
      <c r="AQ5" s="8">
        <f t="shared" ref="AQ5:AQ11" si="5">QUARTILE(B5:AL5,1)</f>
        <v>1</v>
      </c>
      <c r="AR5" s="8">
        <f t="shared" ref="AR5:AR11" si="6">QUARTILE(B5:AL5,2 )</f>
        <v>1</v>
      </c>
      <c r="AS5" s="8">
        <f t="shared" ref="AS5:AS11" si="7">QUARTILE(B5:AL5,3)</f>
        <v>2</v>
      </c>
      <c r="AT5" s="8">
        <f t="shared" ref="AT5:AT11" si="8">QUARTILE(B5:AL5,4)</f>
        <v>4</v>
      </c>
      <c r="AU5" s="8">
        <v>0.05</v>
      </c>
      <c r="AV5" s="8">
        <v>0.05</v>
      </c>
      <c r="AW5" s="8">
        <v>0.9</v>
      </c>
      <c r="AX5" s="8">
        <f t="shared" ref="AX5:AX11" si="9">AT5-AS5</f>
        <v>2</v>
      </c>
    </row>
    <row r="6" spans="1:50" x14ac:dyDescent="0.25">
      <c r="A6" s="1" t="str">
        <f>'Alle Abteilungen'!$A$20</f>
        <v>Empfindet Präsentation als wertvoll</v>
      </c>
      <c r="B6">
        <v>3</v>
      </c>
      <c r="C6">
        <v>2</v>
      </c>
      <c r="D6">
        <v>4</v>
      </c>
      <c r="E6">
        <v>3</v>
      </c>
      <c r="F6">
        <v>2</v>
      </c>
      <c r="G6">
        <v>2</v>
      </c>
      <c r="H6">
        <v>2</v>
      </c>
      <c r="I6">
        <v>1</v>
      </c>
      <c r="J6">
        <v>4</v>
      </c>
      <c r="K6">
        <v>3</v>
      </c>
      <c r="L6">
        <v>3</v>
      </c>
      <c r="M6">
        <v>3</v>
      </c>
      <c r="N6">
        <v>3</v>
      </c>
      <c r="O6">
        <v>2</v>
      </c>
      <c r="P6">
        <v>4</v>
      </c>
      <c r="Q6">
        <v>2</v>
      </c>
      <c r="R6">
        <v>4</v>
      </c>
      <c r="S6">
        <v>4</v>
      </c>
      <c r="T6">
        <v>3</v>
      </c>
      <c r="U6">
        <v>2</v>
      </c>
      <c r="V6">
        <v>3</v>
      </c>
      <c r="W6">
        <v>4</v>
      </c>
      <c r="X6">
        <v>3</v>
      </c>
      <c r="Z6">
        <v>3</v>
      </c>
      <c r="AA6">
        <v>2</v>
      </c>
      <c r="AB6">
        <v>3</v>
      </c>
      <c r="AC6">
        <v>4</v>
      </c>
      <c r="AD6">
        <v>2</v>
      </c>
      <c r="AE6">
        <v>2</v>
      </c>
      <c r="AF6">
        <v>4</v>
      </c>
      <c r="AG6">
        <v>4</v>
      </c>
      <c r="AH6">
        <v>4</v>
      </c>
      <c r="AI6">
        <v>4</v>
      </c>
      <c r="AJ6">
        <v>3</v>
      </c>
      <c r="AK6">
        <v>4</v>
      </c>
      <c r="AL6">
        <v>2</v>
      </c>
      <c r="AM6">
        <f t="shared" si="1"/>
        <v>107</v>
      </c>
      <c r="AN6">
        <f t="shared" si="2"/>
        <v>36</v>
      </c>
      <c r="AO6" s="12">
        <f t="shared" si="3"/>
        <v>2.9722222222222223</v>
      </c>
      <c r="AP6" s="8">
        <f t="shared" si="4"/>
        <v>1</v>
      </c>
      <c r="AQ6" s="8">
        <f t="shared" si="5"/>
        <v>2</v>
      </c>
      <c r="AR6" s="8">
        <f t="shared" si="6"/>
        <v>3</v>
      </c>
      <c r="AS6" s="8">
        <f t="shared" si="7"/>
        <v>4</v>
      </c>
      <c r="AT6" s="8">
        <f t="shared" si="8"/>
        <v>4</v>
      </c>
      <c r="AU6" s="8">
        <f t="shared" ref="AU5:AU11" si="10">AQ6-AP6</f>
        <v>1</v>
      </c>
      <c r="AV6" s="8">
        <f t="shared" ref="AV5:AV11" si="11">AR6-AQ6</f>
        <v>1</v>
      </c>
      <c r="AW6" s="8">
        <v>0.95</v>
      </c>
      <c r="AX6" s="8">
        <v>0.05</v>
      </c>
    </row>
    <row r="7" spans="1:50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1.5</v>
      </c>
      <c r="E7">
        <v>1</v>
      </c>
      <c r="F7">
        <v>3</v>
      </c>
      <c r="G7">
        <v>1</v>
      </c>
      <c r="H7">
        <v>4</v>
      </c>
      <c r="I7">
        <v>4</v>
      </c>
      <c r="J7">
        <v>2</v>
      </c>
      <c r="K7">
        <v>3</v>
      </c>
      <c r="M7">
        <v>2</v>
      </c>
      <c r="N7">
        <v>2</v>
      </c>
      <c r="O7">
        <v>4</v>
      </c>
      <c r="P7">
        <v>2</v>
      </c>
      <c r="Q7">
        <v>3</v>
      </c>
      <c r="R7">
        <v>3</v>
      </c>
      <c r="S7">
        <v>2</v>
      </c>
      <c r="T7">
        <v>2</v>
      </c>
      <c r="U7">
        <v>3</v>
      </c>
      <c r="V7">
        <v>2</v>
      </c>
      <c r="W7">
        <v>2</v>
      </c>
      <c r="X7">
        <v>4</v>
      </c>
      <c r="Y7">
        <v>3</v>
      </c>
      <c r="Z7">
        <v>3</v>
      </c>
      <c r="AA7">
        <v>3</v>
      </c>
      <c r="AB7">
        <v>2</v>
      </c>
      <c r="AC7">
        <v>1</v>
      </c>
      <c r="AD7">
        <v>2</v>
      </c>
      <c r="AE7">
        <v>2</v>
      </c>
      <c r="AF7">
        <v>2</v>
      </c>
      <c r="AG7">
        <v>4</v>
      </c>
      <c r="AH7">
        <v>2</v>
      </c>
      <c r="AI7">
        <v>3</v>
      </c>
      <c r="AJ7">
        <v>3</v>
      </c>
      <c r="AK7">
        <v>2</v>
      </c>
      <c r="AL7">
        <v>3</v>
      </c>
      <c r="AM7">
        <f t="shared" si="1"/>
        <v>89.5</v>
      </c>
      <c r="AN7">
        <f t="shared" si="2"/>
        <v>36</v>
      </c>
      <c r="AO7" s="12">
        <f t="shared" si="3"/>
        <v>2.4861111111111112</v>
      </c>
      <c r="AP7" s="8">
        <f t="shared" si="4"/>
        <v>1</v>
      </c>
      <c r="AQ7" s="8">
        <f t="shared" si="5"/>
        <v>2</v>
      </c>
      <c r="AR7" s="8">
        <f t="shared" si="6"/>
        <v>2</v>
      </c>
      <c r="AS7" s="8">
        <f t="shared" si="7"/>
        <v>3</v>
      </c>
      <c r="AT7" s="8">
        <f t="shared" si="8"/>
        <v>4</v>
      </c>
      <c r="AU7" s="8">
        <v>0.97499999999999998</v>
      </c>
      <c r="AV7" s="8">
        <v>0.05</v>
      </c>
      <c r="AW7" s="8">
        <v>0.97499999999999998</v>
      </c>
      <c r="AX7" s="8">
        <f t="shared" si="9"/>
        <v>1</v>
      </c>
    </row>
    <row r="8" spans="1:50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2</v>
      </c>
      <c r="E8">
        <v>3</v>
      </c>
      <c r="F8">
        <v>3</v>
      </c>
      <c r="G8">
        <v>3</v>
      </c>
      <c r="I8">
        <v>3</v>
      </c>
      <c r="J8">
        <v>2</v>
      </c>
      <c r="K8">
        <v>3</v>
      </c>
      <c r="L8">
        <v>1</v>
      </c>
      <c r="N8">
        <v>3</v>
      </c>
      <c r="O8">
        <v>3</v>
      </c>
      <c r="P8">
        <v>3</v>
      </c>
      <c r="Q8">
        <v>2</v>
      </c>
      <c r="R8">
        <v>4</v>
      </c>
      <c r="S8">
        <v>1</v>
      </c>
      <c r="T8">
        <v>3</v>
      </c>
      <c r="U8">
        <v>2</v>
      </c>
      <c r="V8">
        <v>2</v>
      </c>
      <c r="W8">
        <v>2</v>
      </c>
      <c r="X8">
        <v>3</v>
      </c>
      <c r="Y8">
        <v>3</v>
      </c>
      <c r="Z8">
        <v>3</v>
      </c>
      <c r="AA8">
        <v>2</v>
      </c>
      <c r="AB8">
        <v>4</v>
      </c>
      <c r="AC8">
        <v>4</v>
      </c>
      <c r="AD8">
        <v>3</v>
      </c>
      <c r="AE8">
        <v>2</v>
      </c>
      <c r="AF8">
        <v>3</v>
      </c>
      <c r="AG8">
        <v>3</v>
      </c>
      <c r="AH8">
        <v>1</v>
      </c>
      <c r="AI8">
        <v>3</v>
      </c>
      <c r="AJ8">
        <v>3</v>
      </c>
      <c r="AK8">
        <v>1</v>
      </c>
      <c r="AL8">
        <v>2</v>
      </c>
      <c r="AM8">
        <f t="shared" si="1"/>
        <v>91</v>
      </c>
      <c r="AN8">
        <f t="shared" si="2"/>
        <v>35</v>
      </c>
      <c r="AO8" s="12">
        <f t="shared" si="3"/>
        <v>2.6</v>
      </c>
      <c r="AP8" s="8">
        <f t="shared" si="4"/>
        <v>1</v>
      </c>
      <c r="AQ8" s="8">
        <f t="shared" si="5"/>
        <v>2</v>
      </c>
      <c r="AR8" s="8">
        <f t="shared" si="6"/>
        <v>3</v>
      </c>
      <c r="AS8" s="8">
        <f t="shared" si="7"/>
        <v>3</v>
      </c>
      <c r="AT8" s="8">
        <f t="shared" si="8"/>
        <v>4</v>
      </c>
      <c r="AU8" s="8">
        <f t="shared" si="10"/>
        <v>1</v>
      </c>
      <c r="AV8" s="8">
        <v>0.97499999999999998</v>
      </c>
      <c r="AW8" s="8">
        <v>0.05</v>
      </c>
      <c r="AX8" s="8">
        <v>0.97499999999999998</v>
      </c>
    </row>
    <row r="9" spans="1:50" x14ac:dyDescent="0.25">
      <c r="A9" s="1" t="str">
        <f>'Alle Abteilungen'!$A$23</f>
        <v>Würde gerne Video sehen</v>
      </c>
      <c r="B9">
        <v>4</v>
      </c>
      <c r="C9">
        <v>3</v>
      </c>
      <c r="D9">
        <v>3</v>
      </c>
      <c r="E9">
        <v>3</v>
      </c>
      <c r="F9">
        <v>2</v>
      </c>
      <c r="G9">
        <v>2</v>
      </c>
      <c r="H9">
        <v>3</v>
      </c>
      <c r="I9">
        <v>3</v>
      </c>
      <c r="J9">
        <v>2</v>
      </c>
      <c r="K9">
        <v>2</v>
      </c>
      <c r="L9">
        <v>3</v>
      </c>
      <c r="N9">
        <v>4</v>
      </c>
      <c r="O9">
        <v>4</v>
      </c>
      <c r="P9">
        <v>3</v>
      </c>
      <c r="Q9">
        <v>3</v>
      </c>
      <c r="R9">
        <v>1</v>
      </c>
      <c r="S9">
        <v>2</v>
      </c>
      <c r="T9">
        <v>2</v>
      </c>
      <c r="U9">
        <v>2</v>
      </c>
      <c r="V9">
        <v>3</v>
      </c>
      <c r="W9">
        <v>3</v>
      </c>
      <c r="X9">
        <v>4</v>
      </c>
      <c r="Y9">
        <v>4</v>
      </c>
      <c r="Z9">
        <v>3</v>
      </c>
      <c r="AA9">
        <v>3</v>
      </c>
      <c r="AB9">
        <v>3</v>
      </c>
      <c r="AC9">
        <v>1</v>
      </c>
      <c r="AD9">
        <v>2</v>
      </c>
      <c r="AE9">
        <v>3</v>
      </c>
      <c r="AF9">
        <v>4</v>
      </c>
      <c r="AG9">
        <v>3</v>
      </c>
      <c r="AH9">
        <v>3</v>
      </c>
      <c r="AI9">
        <v>4</v>
      </c>
      <c r="AJ9">
        <v>4</v>
      </c>
      <c r="AK9">
        <v>3</v>
      </c>
      <c r="AL9">
        <v>4</v>
      </c>
      <c r="AM9">
        <f t="shared" si="1"/>
        <v>105</v>
      </c>
      <c r="AN9">
        <f t="shared" si="2"/>
        <v>36</v>
      </c>
      <c r="AO9" s="12">
        <f t="shared" si="3"/>
        <v>2.9166666666666665</v>
      </c>
      <c r="AP9" s="8">
        <f t="shared" si="4"/>
        <v>1</v>
      </c>
      <c r="AQ9" s="8">
        <f t="shared" si="5"/>
        <v>2</v>
      </c>
      <c r="AR9" s="8">
        <f t="shared" si="6"/>
        <v>3</v>
      </c>
      <c r="AS9" s="8">
        <f t="shared" si="7"/>
        <v>3.25</v>
      </c>
      <c r="AT9" s="8">
        <f t="shared" si="8"/>
        <v>4</v>
      </c>
      <c r="AU9" s="8">
        <f t="shared" si="10"/>
        <v>1</v>
      </c>
      <c r="AV9" s="8">
        <f t="shared" si="11"/>
        <v>1</v>
      </c>
      <c r="AW9" s="8">
        <f t="shared" ref="AW5:AW11" si="12">AS9-AR9</f>
        <v>0.25</v>
      </c>
      <c r="AX9" s="8">
        <f t="shared" si="9"/>
        <v>0.75</v>
      </c>
    </row>
    <row r="10" spans="1:50" x14ac:dyDescent="0.25">
      <c r="A10" s="1" t="str">
        <f>'Alle Abteilungen'!$A$24</f>
        <v>Würde gerne Video produzieren</v>
      </c>
      <c r="B10">
        <v>2</v>
      </c>
      <c r="C10">
        <v>1</v>
      </c>
      <c r="D10">
        <v>3</v>
      </c>
      <c r="E10">
        <v>3</v>
      </c>
      <c r="F10">
        <v>3</v>
      </c>
      <c r="G10">
        <v>2</v>
      </c>
      <c r="H10">
        <v>2.5</v>
      </c>
      <c r="I10">
        <v>2</v>
      </c>
      <c r="J10">
        <v>1</v>
      </c>
      <c r="K10">
        <v>2</v>
      </c>
      <c r="M10">
        <v>2</v>
      </c>
      <c r="N10">
        <v>3</v>
      </c>
      <c r="O10">
        <v>1</v>
      </c>
      <c r="P10">
        <v>2</v>
      </c>
      <c r="Q10">
        <v>3</v>
      </c>
      <c r="R10">
        <v>4</v>
      </c>
      <c r="S10">
        <v>3</v>
      </c>
      <c r="T10">
        <v>2</v>
      </c>
      <c r="U10">
        <v>3</v>
      </c>
      <c r="V10">
        <v>1</v>
      </c>
      <c r="W10">
        <v>1</v>
      </c>
      <c r="X10">
        <v>4</v>
      </c>
      <c r="Y10">
        <v>4</v>
      </c>
      <c r="Z10">
        <v>2</v>
      </c>
      <c r="AA10">
        <v>2</v>
      </c>
      <c r="AB10">
        <v>2</v>
      </c>
      <c r="AC10">
        <v>1</v>
      </c>
      <c r="AD10">
        <v>2</v>
      </c>
      <c r="AE10">
        <v>2</v>
      </c>
      <c r="AF10">
        <v>2</v>
      </c>
      <c r="AG10">
        <v>3</v>
      </c>
      <c r="AH10">
        <v>1</v>
      </c>
      <c r="AI10">
        <v>4</v>
      </c>
      <c r="AJ10">
        <v>4</v>
      </c>
      <c r="AK10">
        <v>1</v>
      </c>
      <c r="AL10">
        <v>1</v>
      </c>
      <c r="AM10">
        <f t="shared" si="1"/>
        <v>81.5</v>
      </c>
      <c r="AN10">
        <f t="shared" si="2"/>
        <v>36</v>
      </c>
      <c r="AO10" s="12">
        <f t="shared" si="3"/>
        <v>2.2638888888888888</v>
      </c>
      <c r="AP10" s="8">
        <f t="shared" si="4"/>
        <v>1</v>
      </c>
      <c r="AQ10" s="8">
        <f t="shared" si="5"/>
        <v>1.75</v>
      </c>
      <c r="AR10" s="8">
        <f t="shared" si="6"/>
        <v>2</v>
      </c>
      <c r="AS10" s="8">
        <f t="shared" si="7"/>
        <v>3</v>
      </c>
      <c r="AT10" s="8">
        <f t="shared" si="8"/>
        <v>4</v>
      </c>
      <c r="AU10" s="8">
        <f t="shared" si="10"/>
        <v>0.75</v>
      </c>
      <c r="AV10" s="8">
        <f t="shared" si="11"/>
        <v>0.25</v>
      </c>
      <c r="AW10" s="8">
        <f t="shared" si="12"/>
        <v>1</v>
      </c>
      <c r="AX10" s="8">
        <f t="shared" si="9"/>
        <v>1</v>
      </c>
    </row>
    <row r="11" spans="1:50" x14ac:dyDescent="0.25">
      <c r="A11" s="1" t="str">
        <f>'Alle Abteilungen'!$A$25</f>
        <v>Akzeptiert Veröffentlichung des Videos</v>
      </c>
      <c r="B11">
        <v>4</v>
      </c>
      <c r="C11">
        <v>3</v>
      </c>
      <c r="D11">
        <v>3</v>
      </c>
      <c r="E11">
        <v>4</v>
      </c>
      <c r="F11">
        <v>2</v>
      </c>
      <c r="G11">
        <v>4</v>
      </c>
      <c r="H11">
        <v>4</v>
      </c>
      <c r="I11">
        <v>4</v>
      </c>
      <c r="J11">
        <v>2</v>
      </c>
      <c r="K11">
        <v>2</v>
      </c>
      <c r="L11">
        <v>4</v>
      </c>
      <c r="M11">
        <v>2</v>
      </c>
      <c r="N11">
        <v>3</v>
      </c>
      <c r="O11">
        <v>3</v>
      </c>
      <c r="P11">
        <v>4</v>
      </c>
      <c r="Q11">
        <v>4</v>
      </c>
      <c r="R11">
        <v>1</v>
      </c>
      <c r="S11">
        <v>2</v>
      </c>
      <c r="T11">
        <v>3</v>
      </c>
      <c r="U11">
        <v>4</v>
      </c>
      <c r="V11">
        <v>2</v>
      </c>
      <c r="W11">
        <v>4</v>
      </c>
      <c r="X11">
        <v>4</v>
      </c>
      <c r="Y11">
        <v>4</v>
      </c>
      <c r="Z11">
        <v>2</v>
      </c>
      <c r="AA11">
        <v>3</v>
      </c>
      <c r="AB11">
        <v>3</v>
      </c>
      <c r="AC11">
        <v>4</v>
      </c>
      <c r="AD11">
        <v>2</v>
      </c>
      <c r="AE11">
        <v>2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f t="shared" si="1"/>
        <v>120</v>
      </c>
      <c r="AN11">
        <f t="shared" si="2"/>
        <v>37</v>
      </c>
      <c r="AO11" s="13">
        <f t="shared" si="3"/>
        <v>3.2432432432432434</v>
      </c>
      <c r="AP11" s="8">
        <f t="shared" si="4"/>
        <v>1</v>
      </c>
      <c r="AQ11" s="8">
        <f t="shared" si="5"/>
        <v>2</v>
      </c>
      <c r="AR11" s="8">
        <f t="shared" si="6"/>
        <v>4</v>
      </c>
      <c r="AS11" s="8">
        <f t="shared" si="7"/>
        <v>4</v>
      </c>
      <c r="AT11" s="8">
        <f t="shared" si="8"/>
        <v>4</v>
      </c>
      <c r="AU11" s="8">
        <f t="shared" si="10"/>
        <v>1</v>
      </c>
      <c r="AV11" s="8">
        <v>1.9</v>
      </c>
      <c r="AW11" s="8">
        <v>0.05</v>
      </c>
      <c r="AX11" s="8">
        <v>0.05</v>
      </c>
    </row>
    <row r="12" spans="1:50" x14ac:dyDescent="0.25">
      <c r="A12" s="1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30" x14ac:dyDescent="0.25">
      <c r="A13" s="19" t="str">
        <f>'Alle Abteilungen'!A59</f>
        <v>Kommentare der Befragten:
(schriftlich oder mündlich)</v>
      </c>
      <c r="B13" s="18" t="s">
        <v>47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6"/>
    </row>
    <row r="14" spans="1:50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50" x14ac:dyDescent="0.25">
      <c r="A15" s="4" t="str">
        <f>'Alle Abteilungen'!V12</f>
        <v>2. Semester</v>
      </c>
      <c r="B15" s="9">
        <f>'Alle Abteilungen'!W12</f>
        <v>20</v>
      </c>
      <c r="C15" s="6" t="s">
        <v>10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M15" s="5" t="s">
        <v>5</v>
      </c>
      <c r="AN15" s="5" t="s">
        <v>16</v>
      </c>
      <c r="AO15" s="4" t="s">
        <v>11</v>
      </c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5">
      <c r="A16" s="1" t="str">
        <f>'Alle Abteilungen'!$A$18</f>
        <v>Hat Interesse an den Postern</v>
      </c>
      <c r="B16">
        <v>2</v>
      </c>
      <c r="C16">
        <v>2</v>
      </c>
      <c r="D16">
        <v>2</v>
      </c>
      <c r="E16">
        <v>2</v>
      </c>
      <c r="F16">
        <v>3</v>
      </c>
      <c r="G16">
        <v>1</v>
      </c>
      <c r="H16">
        <v>1</v>
      </c>
      <c r="I16">
        <v>1</v>
      </c>
      <c r="J16">
        <v>3</v>
      </c>
      <c r="K16">
        <v>2</v>
      </c>
      <c r="L16">
        <v>2</v>
      </c>
      <c r="M16">
        <v>2</v>
      </c>
      <c r="N16">
        <v>2</v>
      </c>
      <c r="O16">
        <v>1</v>
      </c>
      <c r="P16">
        <v>3</v>
      </c>
      <c r="Q16">
        <v>1</v>
      </c>
      <c r="R16">
        <v>2</v>
      </c>
      <c r="S16">
        <v>2</v>
      </c>
      <c r="T16">
        <v>2</v>
      </c>
      <c r="U16">
        <v>1</v>
      </c>
      <c r="AM16">
        <f t="shared" ref="AM16:AM23" si="13">SUM(B16:U16)</f>
        <v>37</v>
      </c>
      <c r="AN16">
        <f t="shared" ref="AN16:AN23" si="14">$B$15-SUMIF(B16:U16,0,$B$24:$AK$24)</f>
        <v>20</v>
      </c>
      <c r="AO16" s="8">
        <f>AM16/AN16</f>
        <v>1.85</v>
      </c>
      <c r="AP16" s="8"/>
      <c r="AQ16" s="8"/>
      <c r="AR16" s="8"/>
      <c r="AS16" s="8"/>
      <c r="AT16" s="8"/>
      <c r="AU16" s="8"/>
      <c r="AV16" s="8"/>
      <c r="AW16" s="8"/>
      <c r="AX16" s="8"/>
    </row>
    <row r="17" spans="1:50" x14ac:dyDescent="0.25">
      <c r="A17" s="1" t="str">
        <f>'Alle Abteilungen'!$A$19</f>
        <v>Hat sich in Bachelorbroschüre informiert</v>
      </c>
      <c r="B17">
        <v>1</v>
      </c>
      <c r="C17">
        <v>1</v>
      </c>
      <c r="D17">
        <v>4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2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4</v>
      </c>
      <c r="S17">
        <v>1</v>
      </c>
      <c r="T17">
        <v>2</v>
      </c>
      <c r="U17">
        <v>1</v>
      </c>
      <c r="AM17">
        <f t="shared" si="13"/>
        <v>29</v>
      </c>
      <c r="AN17">
        <f t="shared" si="14"/>
        <v>20</v>
      </c>
      <c r="AO17" s="8">
        <f t="shared" ref="AO17:AO23" si="15">AM17/AN17</f>
        <v>1.45</v>
      </c>
      <c r="AP17" s="8"/>
      <c r="AQ17" s="8"/>
      <c r="AR17" s="8"/>
      <c r="AS17" s="8"/>
      <c r="AT17" s="8"/>
      <c r="AU17" s="8"/>
      <c r="AV17" s="8"/>
      <c r="AW17" s="8"/>
      <c r="AX17" s="8"/>
    </row>
    <row r="18" spans="1:50" x14ac:dyDescent="0.25">
      <c r="A18" s="1" t="str">
        <f>'Alle Abteilungen'!$A$20</f>
        <v>Empfindet Präsentation als wertvoll</v>
      </c>
      <c r="B18">
        <v>3</v>
      </c>
      <c r="C18">
        <v>2</v>
      </c>
      <c r="D18">
        <v>4</v>
      </c>
      <c r="E18">
        <v>3</v>
      </c>
      <c r="F18">
        <v>2</v>
      </c>
      <c r="G18">
        <v>2</v>
      </c>
      <c r="H18">
        <v>2</v>
      </c>
      <c r="I18">
        <v>1</v>
      </c>
      <c r="J18">
        <v>4</v>
      </c>
      <c r="K18">
        <v>3</v>
      </c>
      <c r="L18">
        <v>3</v>
      </c>
      <c r="M18">
        <v>3</v>
      </c>
      <c r="N18">
        <v>3</v>
      </c>
      <c r="O18">
        <v>2</v>
      </c>
      <c r="P18">
        <v>4</v>
      </c>
      <c r="Q18">
        <v>2</v>
      </c>
      <c r="R18">
        <v>4</v>
      </c>
      <c r="S18">
        <v>4</v>
      </c>
      <c r="T18">
        <v>3</v>
      </c>
      <c r="U18">
        <v>2</v>
      </c>
      <c r="AM18">
        <f t="shared" si="13"/>
        <v>56</v>
      </c>
      <c r="AN18">
        <f t="shared" si="14"/>
        <v>20</v>
      </c>
      <c r="AO18" s="8">
        <f t="shared" si="15"/>
        <v>2.8</v>
      </c>
      <c r="AP18" s="8"/>
      <c r="AQ18" s="8"/>
      <c r="AR18" s="8"/>
      <c r="AS18" s="8"/>
      <c r="AT18" s="8"/>
      <c r="AU18" s="8"/>
      <c r="AV18" s="8"/>
      <c r="AW18" s="8"/>
      <c r="AX18" s="8"/>
    </row>
    <row r="19" spans="1:50" x14ac:dyDescent="0.25">
      <c r="A19" s="1" t="str">
        <f>'Alle Abteilungen'!$A$21</f>
        <v>Findet Lesen der Poster zu zeitaufwändig</v>
      </c>
      <c r="B19">
        <v>2</v>
      </c>
      <c r="C19">
        <v>2</v>
      </c>
      <c r="D19">
        <v>1.5</v>
      </c>
      <c r="E19">
        <v>1</v>
      </c>
      <c r="F19">
        <v>3</v>
      </c>
      <c r="G19">
        <v>1</v>
      </c>
      <c r="H19">
        <v>4</v>
      </c>
      <c r="I19">
        <v>4</v>
      </c>
      <c r="J19">
        <v>2</v>
      </c>
      <c r="K19">
        <v>3</v>
      </c>
      <c r="L19">
        <v>0</v>
      </c>
      <c r="M19">
        <v>2</v>
      </c>
      <c r="N19">
        <v>2</v>
      </c>
      <c r="O19">
        <v>4</v>
      </c>
      <c r="P19">
        <v>2</v>
      </c>
      <c r="Q19">
        <v>3</v>
      </c>
      <c r="R19">
        <v>3</v>
      </c>
      <c r="S19">
        <v>2</v>
      </c>
      <c r="T19">
        <v>2</v>
      </c>
      <c r="U19">
        <v>3</v>
      </c>
      <c r="AM19">
        <f t="shared" si="13"/>
        <v>46.5</v>
      </c>
      <c r="AN19">
        <f t="shared" si="14"/>
        <v>19</v>
      </c>
      <c r="AO19" s="8">
        <f t="shared" si="15"/>
        <v>2.4473684210526314</v>
      </c>
      <c r="AP19" s="8"/>
      <c r="AQ19" s="8"/>
      <c r="AR19" s="8"/>
      <c r="AS19" s="8"/>
      <c r="AT19" s="8"/>
      <c r="AU19" s="8"/>
      <c r="AV19" s="8"/>
      <c r="AW19" s="8"/>
      <c r="AX19" s="8"/>
    </row>
    <row r="20" spans="1:50" x14ac:dyDescent="0.25">
      <c r="A20" s="1" t="str">
        <f>'Alle Abteilungen'!$A$22</f>
        <v>Bewertet Poster/Broschüre als qualitativ gut</v>
      </c>
      <c r="B20">
        <v>3</v>
      </c>
      <c r="C20">
        <v>3</v>
      </c>
      <c r="D20">
        <v>2</v>
      </c>
      <c r="E20">
        <v>3</v>
      </c>
      <c r="F20">
        <v>3</v>
      </c>
      <c r="G20">
        <v>3</v>
      </c>
      <c r="H20">
        <v>0</v>
      </c>
      <c r="I20">
        <v>3</v>
      </c>
      <c r="J20">
        <v>2</v>
      </c>
      <c r="K20">
        <v>3</v>
      </c>
      <c r="L20">
        <v>1</v>
      </c>
      <c r="M20">
        <v>0</v>
      </c>
      <c r="N20">
        <v>3</v>
      </c>
      <c r="O20">
        <v>3</v>
      </c>
      <c r="P20">
        <v>3</v>
      </c>
      <c r="Q20">
        <v>2</v>
      </c>
      <c r="R20">
        <v>4</v>
      </c>
      <c r="S20">
        <v>1</v>
      </c>
      <c r="T20">
        <v>3</v>
      </c>
      <c r="U20">
        <v>2</v>
      </c>
      <c r="AM20">
        <f t="shared" si="13"/>
        <v>47</v>
      </c>
      <c r="AN20">
        <f t="shared" si="14"/>
        <v>18</v>
      </c>
      <c r="AO20" s="8">
        <f t="shared" si="15"/>
        <v>2.6111111111111112</v>
      </c>
      <c r="AP20" s="8"/>
      <c r="AQ20" s="8"/>
      <c r="AR20" s="8"/>
      <c r="AS20" s="8"/>
      <c r="AT20" s="8"/>
      <c r="AU20" s="8"/>
      <c r="AV20" s="8"/>
      <c r="AW20" s="8"/>
      <c r="AX20" s="8"/>
    </row>
    <row r="21" spans="1:50" x14ac:dyDescent="0.25">
      <c r="A21" s="1" t="str">
        <f>'Alle Abteilungen'!$A$23</f>
        <v>Würde gerne Video sehen</v>
      </c>
      <c r="B21">
        <v>4</v>
      </c>
      <c r="C21">
        <v>3</v>
      </c>
      <c r="D21">
        <v>3</v>
      </c>
      <c r="E21">
        <v>3</v>
      </c>
      <c r="F21">
        <v>2</v>
      </c>
      <c r="G21">
        <v>2</v>
      </c>
      <c r="H21">
        <v>3</v>
      </c>
      <c r="I21">
        <v>3</v>
      </c>
      <c r="J21">
        <v>2</v>
      </c>
      <c r="K21">
        <v>2</v>
      </c>
      <c r="L21">
        <v>3</v>
      </c>
      <c r="M21">
        <v>0</v>
      </c>
      <c r="N21">
        <v>4</v>
      </c>
      <c r="O21">
        <v>4</v>
      </c>
      <c r="P21">
        <v>3</v>
      </c>
      <c r="Q21">
        <v>3</v>
      </c>
      <c r="R21">
        <v>1</v>
      </c>
      <c r="S21">
        <v>2</v>
      </c>
      <c r="T21">
        <v>2</v>
      </c>
      <c r="U21">
        <v>2</v>
      </c>
      <c r="AM21">
        <f t="shared" si="13"/>
        <v>51</v>
      </c>
      <c r="AN21">
        <f t="shared" si="14"/>
        <v>19</v>
      </c>
      <c r="AO21" s="8">
        <f t="shared" si="15"/>
        <v>2.6842105263157894</v>
      </c>
      <c r="AP21" s="8"/>
      <c r="AQ21" s="8"/>
      <c r="AR21" s="8"/>
      <c r="AS21" s="8"/>
      <c r="AT21" s="8"/>
      <c r="AU21" s="8"/>
      <c r="AV21" s="8"/>
      <c r="AW21" s="8"/>
      <c r="AX21" s="8"/>
    </row>
    <row r="22" spans="1:50" x14ac:dyDescent="0.25">
      <c r="A22" s="1" t="str">
        <f>'Alle Abteilungen'!$A$24</f>
        <v>Würde gerne Video produzieren</v>
      </c>
      <c r="B22">
        <v>2</v>
      </c>
      <c r="C22">
        <v>1</v>
      </c>
      <c r="D22">
        <v>3</v>
      </c>
      <c r="E22">
        <v>3</v>
      </c>
      <c r="F22">
        <v>3</v>
      </c>
      <c r="G22">
        <v>2</v>
      </c>
      <c r="H22">
        <v>2.5</v>
      </c>
      <c r="I22">
        <v>2</v>
      </c>
      <c r="J22">
        <v>1</v>
      </c>
      <c r="K22">
        <v>2</v>
      </c>
      <c r="L22">
        <v>0</v>
      </c>
      <c r="M22">
        <v>2</v>
      </c>
      <c r="N22">
        <v>3</v>
      </c>
      <c r="O22">
        <v>1</v>
      </c>
      <c r="P22">
        <v>2</v>
      </c>
      <c r="Q22">
        <v>3</v>
      </c>
      <c r="R22">
        <v>4</v>
      </c>
      <c r="S22">
        <v>3</v>
      </c>
      <c r="T22">
        <v>2</v>
      </c>
      <c r="U22">
        <v>3</v>
      </c>
      <c r="AM22">
        <f t="shared" si="13"/>
        <v>44.5</v>
      </c>
      <c r="AN22">
        <f t="shared" si="14"/>
        <v>19</v>
      </c>
      <c r="AO22" s="8">
        <f t="shared" si="15"/>
        <v>2.3421052631578947</v>
      </c>
      <c r="AP22" s="8"/>
      <c r="AQ22" s="8"/>
      <c r="AR22" s="8"/>
      <c r="AS22" s="8"/>
      <c r="AT22" s="8"/>
      <c r="AU22" s="8"/>
      <c r="AV22" s="8"/>
      <c r="AW22" s="8"/>
      <c r="AX22" s="8"/>
    </row>
    <row r="23" spans="1:50" x14ac:dyDescent="0.25">
      <c r="A23" s="1" t="str">
        <f>'Alle Abteilungen'!$A$25</f>
        <v>Akzeptiert Veröffentlichung des Videos</v>
      </c>
      <c r="B23">
        <v>4</v>
      </c>
      <c r="C23">
        <v>3</v>
      </c>
      <c r="D23">
        <v>3</v>
      </c>
      <c r="E23">
        <v>4</v>
      </c>
      <c r="F23">
        <v>2</v>
      </c>
      <c r="G23">
        <v>4</v>
      </c>
      <c r="H23">
        <v>4</v>
      </c>
      <c r="I23">
        <v>4</v>
      </c>
      <c r="J23">
        <v>2</v>
      </c>
      <c r="K23">
        <v>2</v>
      </c>
      <c r="L23">
        <v>4</v>
      </c>
      <c r="M23">
        <v>2</v>
      </c>
      <c r="N23">
        <v>3</v>
      </c>
      <c r="O23">
        <v>3</v>
      </c>
      <c r="P23">
        <v>4</v>
      </c>
      <c r="Q23">
        <v>4</v>
      </c>
      <c r="R23">
        <v>1</v>
      </c>
      <c r="S23">
        <v>2</v>
      </c>
      <c r="T23">
        <v>3</v>
      </c>
      <c r="U23">
        <v>4</v>
      </c>
      <c r="AM23">
        <f t="shared" si="13"/>
        <v>62</v>
      </c>
      <c r="AN23">
        <f t="shared" si="14"/>
        <v>20</v>
      </c>
      <c r="AO23" s="8">
        <f t="shared" si="15"/>
        <v>3.1</v>
      </c>
      <c r="AP23" s="8"/>
      <c r="AQ23" s="8"/>
      <c r="AR23" s="8"/>
      <c r="AS23" s="8"/>
      <c r="AT23" s="8"/>
      <c r="AU23" s="8"/>
      <c r="AV23" s="8"/>
      <c r="AW23" s="8"/>
      <c r="AX23" s="8"/>
    </row>
    <row r="24" spans="1:50" hidden="1" x14ac:dyDescent="0.25">
      <c r="A24" s="2" t="s">
        <v>15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AK24">
        <v>1</v>
      </c>
      <c r="AO24" s="8"/>
      <c r="AP24" s="8"/>
      <c r="AQ24" s="8"/>
      <c r="AR24" s="8"/>
      <c r="AS24" s="8"/>
      <c r="AT24" s="8"/>
      <c r="AU24" s="8"/>
      <c r="AV24" s="8"/>
      <c r="AW24" s="8"/>
      <c r="AX24" s="8"/>
    </row>
    <row r="25" spans="1:50" x14ac:dyDescent="0.25">
      <c r="A25" s="3"/>
    </row>
    <row r="26" spans="1:50" x14ac:dyDescent="0.25">
      <c r="A26" s="3"/>
    </row>
    <row r="27" spans="1:50" x14ac:dyDescent="0.25">
      <c r="A27" s="4" t="str">
        <f>'Alle Abteilungen'!V13</f>
        <v>4. Semester</v>
      </c>
      <c r="B27" s="9">
        <f>'Alle Abteilungen'!W13</f>
        <v>10</v>
      </c>
      <c r="C27" s="6" t="s">
        <v>10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M27" s="5" t="s">
        <v>5</v>
      </c>
      <c r="AN27" s="5" t="s">
        <v>16</v>
      </c>
      <c r="AO27" s="4" t="s">
        <v>11</v>
      </c>
      <c r="AP27" s="4"/>
      <c r="AQ27" s="4"/>
      <c r="AR27" s="4"/>
      <c r="AS27" s="4"/>
      <c r="AT27" s="4"/>
      <c r="AU27" s="4"/>
      <c r="AV27" s="4"/>
      <c r="AW27" s="4"/>
      <c r="AX27" s="4"/>
    </row>
    <row r="28" spans="1:50" x14ac:dyDescent="0.25">
      <c r="A28" s="1" t="str">
        <f>'Alle Abteilungen'!$A$18</f>
        <v>Hat Interesse an den Postern</v>
      </c>
      <c r="B28">
        <v>2</v>
      </c>
      <c r="C28">
        <v>3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3</v>
      </c>
      <c r="K28">
        <v>4</v>
      </c>
      <c r="AM28">
        <f t="shared" ref="AM28:AM35" si="16">SUM(B28:AK28)</f>
        <v>24</v>
      </c>
      <c r="AN28">
        <f t="shared" ref="AN28:AN35" si="17">$B$27-SUMIF(B28:AK28,0,$B$24:$AK$24)</f>
        <v>10</v>
      </c>
      <c r="AO28" s="8">
        <f>AM28/AN28</f>
        <v>2.4</v>
      </c>
      <c r="AP28" s="8"/>
      <c r="AQ28" s="8"/>
      <c r="AR28" s="8"/>
      <c r="AS28" s="8"/>
      <c r="AT28" s="8"/>
      <c r="AU28" s="8"/>
      <c r="AV28" s="8"/>
      <c r="AW28" s="8"/>
      <c r="AX28" s="8"/>
    </row>
    <row r="29" spans="1:50" x14ac:dyDescent="0.25">
      <c r="A29" s="1" t="str">
        <f>'Alle Abteilungen'!$A$19</f>
        <v>Hat sich in Bachelorbroschüre informiert</v>
      </c>
      <c r="B29">
        <v>3</v>
      </c>
      <c r="C29">
        <v>1</v>
      </c>
      <c r="D29">
        <v>2</v>
      </c>
      <c r="E29">
        <v>4</v>
      </c>
      <c r="F29">
        <v>2</v>
      </c>
      <c r="G29">
        <v>1</v>
      </c>
      <c r="H29">
        <v>3</v>
      </c>
      <c r="I29">
        <v>3</v>
      </c>
      <c r="J29">
        <v>1</v>
      </c>
      <c r="K29">
        <v>1</v>
      </c>
      <c r="AM29">
        <f t="shared" si="16"/>
        <v>21</v>
      </c>
      <c r="AN29">
        <f t="shared" si="17"/>
        <v>10</v>
      </c>
      <c r="AO29" s="8">
        <f t="shared" ref="AO29:AO35" si="18">AM29/AN29</f>
        <v>2.1</v>
      </c>
      <c r="AP29" s="8"/>
      <c r="AQ29" s="8"/>
      <c r="AR29" s="8"/>
      <c r="AS29" s="8"/>
      <c r="AT29" s="8"/>
      <c r="AU29" s="8"/>
      <c r="AV29" s="8"/>
      <c r="AW29" s="8"/>
      <c r="AX29" s="8"/>
    </row>
    <row r="30" spans="1:50" x14ac:dyDescent="0.25">
      <c r="A30" s="1" t="str">
        <f>'Alle Abteilungen'!$A$20</f>
        <v>Empfindet Präsentation als wertvoll</v>
      </c>
      <c r="B30">
        <v>3</v>
      </c>
      <c r="C30">
        <v>4</v>
      </c>
      <c r="D30">
        <v>3</v>
      </c>
      <c r="E30">
        <v>0</v>
      </c>
      <c r="F30">
        <v>3</v>
      </c>
      <c r="G30">
        <v>2</v>
      </c>
      <c r="H30">
        <v>3</v>
      </c>
      <c r="I30">
        <v>4</v>
      </c>
      <c r="J30">
        <v>2</v>
      </c>
      <c r="K30">
        <v>2</v>
      </c>
      <c r="AM30">
        <f t="shared" si="16"/>
        <v>26</v>
      </c>
      <c r="AN30">
        <f t="shared" si="17"/>
        <v>9</v>
      </c>
      <c r="AO30" s="8">
        <f t="shared" si="18"/>
        <v>2.8888888888888888</v>
      </c>
      <c r="AP30" s="8"/>
      <c r="AQ30" s="8"/>
      <c r="AR30" s="8"/>
      <c r="AS30" s="8"/>
      <c r="AT30" s="8"/>
      <c r="AU30" s="8"/>
      <c r="AV30" s="8"/>
      <c r="AW30" s="8"/>
      <c r="AX30" s="8"/>
    </row>
    <row r="31" spans="1:50" x14ac:dyDescent="0.25">
      <c r="A31" s="1" t="str">
        <f>'Alle Abteilungen'!$A$21</f>
        <v>Findet Lesen der Poster zu zeitaufwändig</v>
      </c>
      <c r="B31">
        <v>2</v>
      </c>
      <c r="C31">
        <v>2</v>
      </c>
      <c r="D31">
        <v>4</v>
      </c>
      <c r="E31">
        <v>3</v>
      </c>
      <c r="F31">
        <v>3</v>
      </c>
      <c r="G31">
        <v>3</v>
      </c>
      <c r="H31">
        <v>2</v>
      </c>
      <c r="I31">
        <v>1</v>
      </c>
      <c r="J31">
        <v>2</v>
      </c>
      <c r="K31">
        <v>2</v>
      </c>
      <c r="AM31">
        <f t="shared" si="16"/>
        <v>24</v>
      </c>
      <c r="AN31">
        <f t="shared" si="17"/>
        <v>10</v>
      </c>
      <c r="AO31" s="8">
        <f t="shared" si="18"/>
        <v>2.4</v>
      </c>
      <c r="AP31" s="8"/>
      <c r="AQ31" s="8"/>
      <c r="AR31" s="8"/>
      <c r="AS31" s="8"/>
      <c r="AT31" s="8"/>
      <c r="AU31" s="8"/>
      <c r="AV31" s="8"/>
      <c r="AW31" s="8"/>
      <c r="AX31" s="8"/>
    </row>
    <row r="32" spans="1:50" x14ac:dyDescent="0.25">
      <c r="A32" s="1" t="str">
        <f>'Alle Abteilungen'!$A$22</f>
        <v>Bewertet Poster/Broschüre als qualitativ gut</v>
      </c>
      <c r="B32">
        <v>2</v>
      </c>
      <c r="C32">
        <v>2</v>
      </c>
      <c r="D32">
        <v>3</v>
      </c>
      <c r="E32">
        <v>3</v>
      </c>
      <c r="F32">
        <v>3</v>
      </c>
      <c r="G32">
        <v>2</v>
      </c>
      <c r="H32">
        <v>4</v>
      </c>
      <c r="I32">
        <v>4</v>
      </c>
      <c r="J32">
        <v>3</v>
      </c>
      <c r="K32">
        <v>2</v>
      </c>
      <c r="AM32">
        <f t="shared" si="16"/>
        <v>28</v>
      </c>
      <c r="AN32">
        <f t="shared" si="17"/>
        <v>10</v>
      </c>
      <c r="AO32" s="8">
        <f t="shared" si="18"/>
        <v>2.8</v>
      </c>
      <c r="AP32" s="8"/>
      <c r="AQ32" s="8"/>
      <c r="AR32" s="8"/>
      <c r="AS32" s="8"/>
      <c r="AT32" s="8"/>
      <c r="AU32" s="8"/>
      <c r="AV32" s="8"/>
      <c r="AW32" s="8"/>
      <c r="AX32" s="8"/>
    </row>
    <row r="33" spans="1:50" x14ac:dyDescent="0.25">
      <c r="A33" s="1" t="str">
        <f>'Alle Abteilungen'!$A$23</f>
        <v>Würde gerne Video sehen</v>
      </c>
      <c r="B33">
        <v>3</v>
      </c>
      <c r="C33">
        <v>3</v>
      </c>
      <c r="D33">
        <v>4</v>
      </c>
      <c r="E33">
        <v>4</v>
      </c>
      <c r="F33">
        <v>3</v>
      </c>
      <c r="G33">
        <v>3</v>
      </c>
      <c r="H33">
        <v>3</v>
      </c>
      <c r="I33">
        <v>1</v>
      </c>
      <c r="J33">
        <v>2</v>
      </c>
      <c r="K33">
        <v>3</v>
      </c>
      <c r="AM33">
        <f t="shared" si="16"/>
        <v>29</v>
      </c>
      <c r="AN33">
        <f t="shared" si="17"/>
        <v>10</v>
      </c>
      <c r="AO33" s="8">
        <f t="shared" si="18"/>
        <v>2.9</v>
      </c>
      <c r="AP33" s="8"/>
      <c r="AQ33" s="8"/>
      <c r="AR33" s="8"/>
      <c r="AS33" s="8"/>
      <c r="AT33" s="8"/>
      <c r="AU33" s="8"/>
      <c r="AV33" s="8"/>
      <c r="AW33" s="8"/>
      <c r="AX33" s="8"/>
    </row>
    <row r="34" spans="1:50" x14ac:dyDescent="0.25">
      <c r="A34" s="1" t="str">
        <f>'Alle Abteilungen'!$A$24</f>
        <v>Würde gerne Video produzieren</v>
      </c>
      <c r="B34">
        <v>1</v>
      </c>
      <c r="C34">
        <v>1</v>
      </c>
      <c r="D34">
        <v>4</v>
      </c>
      <c r="E34">
        <v>4</v>
      </c>
      <c r="F34">
        <v>2</v>
      </c>
      <c r="G34">
        <v>2</v>
      </c>
      <c r="H34">
        <v>2</v>
      </c>
      <c r="I34">
        <v>1</v>
      </c>
      <c r="J34">
        <v>2</v>
      </c>
      <c r="K34">
        <v>2</v>
      </c>
      <c r="AM34">
        <f t="shared" si="16"/>
        <v>21</v>
      </c>
      <c r="AN34">
        <f t="shared" si="17"/>
        <v>10</v>
      </c>
      <c r="AO34" s="8">
        <f t="shared" si="18"/>
        <v>2.1</v>
      </c>
      <c r="AP34" s="8"/>
      <c r="AQ34" s="8"/>
      <c r="AR34" s="8"/>
      <c r="AS34" s="8"/>
      <c r="AT34" s="8"/>
      <c r="AU34" s="8"/>
      <c r="AV34" s="8"/>
      <c r="AW34" s="8"/>
      <c r="AX34" s="8"/>
    </row>
    <row r="35" spans="1:50" x14ac:dyDescent="0.25">
      <c r="A35" s="1" t="str">
        <f>'Alle Abteilungen'!$A$25</f>
        <v>Akzeptiert Veröffentlichung des Videos</v>
      </c>
      <c r="B35">
        <v>2</v>
      </c>
      <c r="C35">
        <v>4</v>
      </c>
      <c r="D35">
        <v>4</v>
      </c>
      <c r="E35">
        <v>4</v>
      </c>
      <c r="F35">
        <v>2</v>
      </c>
      <c r="G35">
        <v>3</v>
      </c>
      <c r="H35">
        <v>3</v>
      </c>
      <c r="I35">
        <v>4</v>
      </c>
      <c r="J35">
        <v>2</v>
      </c>
      <c r="K35">
        <v>2</v>
      </c>
      <c r="AM35">
        <f t="shared" si="16"/>
        <v>30</v>
      </c>
      <c r="AN35">
        <f t="shared" si="17"/>
        <v>10</v>
      </c>
      <c r="AO35" s="8">
        <f t="shared" si="18"/>
        <v>3</v>
      </c>
      <c r="AP35" s="8"/>
      <c r="AQ35" s="8"/>
      <c r="AR35" s="8"/>
      <c r="AS35" s="8"/>
      <c r="AT35" s="8"/>
      <c r="AU35" s="8"/>
      <c r="AV35" s="8"/>
      <c r="AW35" s="8"/>
      <c r="AX35" s="8"/>
    </row>
    <row r="36" spans="1:50" x14ac:dyDescent="0.25">
      <c r="A36" s="3"/>
    </row>
    <row r="37" spans="1:50" x14ac:dyDescent="0.25">
      <c r="A37" s="4" t="str">
        <f>'Alle Abteilungen'!V14</f>
        <v>6. + 8. Semester</v>
      </c>
      <c r="B37" s="9">
        <f>'Alle Abteilungen'!W14</f>
        <v>7</v>
      </c>
      <c r="C37" s="6" t="s">
        <v>10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M37" s="5" t="s">
        <v>5</v>
      </c>
      <c r="AN37" s="5" t="s">
        <v>16</v>
      </c>
      <c r="AO37" s="4" t="s">
        <v>11</v>
      </c>
      <c r="AP37" s="4"/>
      <c r="AQ37" s="4"/>
      <c r="AR37" s="4"/>
      <c r="AS37" s="4"/>
      <c r="AT37" s="4"/>
      <c r="AU37" s="4"/>
      <c r="AV37" s="4"/>
      <c r="AW37" s="4"/>
      <c r="AX37" s="4"/>
    </row>
    <row r="38" spans="1:50" x14ac:dyDescent="0.25">
      <c r="A38" s="1" t="str">
        <f>'Alle Abteilungen'!$A$18</f>
        <v>Hat Interesse an den Postern</v>
      </c>
      <c r="B38">
        <v>4</v>
      </c>
      <c r="C38">
        <v>2</v>
      </c>
      <c r="D38">
        <v>3</v>
      </c>
      <c r="E38">
        <v>3</v>
      </c>
      <c r="F38">
        <v>3</v>
      </c>
      <c r="G38">
        <v>3</v>
      </c>
      <c r="H38">
        <v>2</v>
      </c>
      <c r="AM38">
        <f t="shared" ref="AM38:AM45" si="19">SUM(B38:AK38)</f>
        <v>20</v>
      </c>
      <c r="AN38">
        <f t="shared" ref="AN38:AN45" si="20">$B$37-SUMIF(B38:AK38,0,$B$24:$AK$24)</f>
        <v>7</v>
      </c>
      <c r="AO38" s="8">
        <f>AM38/AN38</f>
        <v>2.8571428571428572</v>
      </c>
      <c r="AP38" s="8"/>
      <c r="AQ38" s="8"/>
      <c r="AR38" s="8"/>
      <c r="AS38" s="8"/>
      <c r="AT38" s="8"/>
      <c r="AU38" s="8"/>
      <c r="AV38" s="8"/>
      <c r="AW38" s="8"/>
      <c r="AX38" s="8"/>
    </row>
    <row r="39" spans="1:50" x14ac:dyDescent="0.25">
      <c r="A39" s="1" t="str">
        <f>'Alle Abteilungen'!$A$19</f>
        <v>Hat sich in Bachelorbroschüre informiert</v>
      </c>
      <c r="B39">
        <v>3</v>
      </c>
      <c r="C39">
        <v>1</v>
      </c>
      <c r="D39">
        <v>1</v>
      </c>
      <c r="E39">
        <v>3</v>
      </c>
      <c r="F39">
        <v>1</v>
      </c>
      <c r="G39">
        <v>2</v>
      </c>
      <c r="H39">
        <v>4</v>
      </c>
      <c r="AM39">
        <f t="shared" si="19"/>
        <v>15</v>
      </c>
      <c r="AN39">
        <f t="shared" si="20"/>
        <v>7</v>
      </c>
      <c r="AO39" s="8">
        <f t="shared" ref="AO39:AO45" si="21">AM39/AN39</f>
        <v>2.1428571428571428</v>
      </c>
      <c r="AP39" s="8"/>
      <c r="AQ39" s="8"/>
      <c r="AR39" s="8"/>
      <c r="AS39" s="8"/>
      <c r="AT39" s="8"/>
      <c r="AU39" s="8"/>
      <c r="AV39" s="8"/>
      <c r="AW39" s="8"/>
      <c r="AX39" s="8"/>
    </row>
    <row r="40" spans="1:50" x14ac:dyDescent="0.25">
      <c r="A40" s="1" t="str">
        <f>'Alle Abteilungen'!$A$20</f>
        <v>Empfindet Präsentation als wertvoll</v>
      </c>
      <c r="B40">
        <v>4</v>
      </c>
      <c r="C40">
        <v>4</v>
      </c>
      <c r="D40">
        <v>4</v>
      </c>
      <c r="E40">
        <v>4</v>
      </c>
      <c r="F40">
        <v>3</v>
      </c>
      <c r="G40">
        <v>4</v>
      </c>
      <c r="H40">
        <v>2</v>
      </c>
      <c r="AM40">
        <f t="shared" si="19"/>
        <v>25</v>
      </c>
      <c r="AN40">
        <f t="shared" si="20"/>
        <v>7</v>
      </c>
      <c r="AO40" s="8">
        <f t="shared" si="21"/>
        <v>3.5714285714285716</v>
      </c>
      <c r="AP40" s="8"/>
      <c r="AQ40" s="8"/>
      <c r="AR40" s="8"/>
      <c r="AS40" s="8"/>
      <c r="AT40" s="8"/>
      <c r="AU40" s="8"/>
      <c r="AV40" s="8"/>
      <c r="AW40" s="8"/>
      <c r="AX40" s="8"/>
    </row>
    <row r="41" spans="1:50" x14ac:dyDescent="0.25">
      <c r="A41" s="1" t="str">
        <f>'Alle Abteilungen'!$A$21</f>
        <v>Findet Lesen der Poster zu zeitaufwändig</v>
      </c>
      <c r="B41">
        <v>2</v>
      </c>
      <c r="C41">
        <v>4</v>
      </c>
      <c r="D41">
        <v>2</v>
      </c>
      <c r="E41">
        <v>3</v>
      </c>
      <c r="F41">
        <v>3</v>
      </c>
      <c r="G41">
        <v>2</v>
      </c>
      <c r="H41">
        <v>3</v>
      </c>
      <c r="AM41">
        <f t="shared" si="19"/>
        <v>19</v>
      </c>
      <c r="AN41">
        <f t="shared" si="20"/>
        <v>7</v>
      </c>
      <c r="AO41" s="8">
        <f t="shared" si="21"/>
        <v>2.7142857142857144</v>
      </c>
      <c r="AP41" s="8"/>
      <c r="AQ41" s="8"/>
      <c r="AR41" s="8"/>
      <c r="AS41" s="8"/>
      <c r="AT41" s="8"/>
      <c r="AU41" s="8"/>
      <c r="AV41" s="8"/>
      <c r="AW41" s="8"/>
      <c r="AX41" s="8"/>
    </row>
    <row r="42" spans="1:50" x14ac:dyDescent="0.25">
      <c r="A42" s="1" t="str">
        <f>'Alle Abteilungen'!$A$22</f>
        <v>Bewertet Poster/Broschüre als qualitativ gut</v>
      </c>
      <c r="B42">
        <v>3</v>
      </c>
      <c r="C42">
        <v>3</v>
      </c>
      <c r="D42">
        <v>1</v>
      </c>
      <c r="E42">
        <v>3</v>
      </c>
      <c r="F42">
        <v>3</v>
      </c>
      <c r="G42">
        <v>1</v>
      </c>
      <c r="H42">
        <v>2</v>
      </c>
      <c r="AM42">
        <f t="shared" si="19"/>
        <v>16</v>
      </c>
      <c r="AN42">
        <f t="shared" si="20"/>
        <v>7</v>
      </c>
      <c r="AO42" s="8">
        <f t="shared" si="21"/>
        <v>2.2857142857142856</v>
      </c>
      <c r="AP42" s="8"/>
      <c r="AQ42" s="8"/>
      <c r="AR42" s="8"/>
      <c r="AS42" s="8"/>
      <c r="AT42" s="8"/>
      <c r="AU42" s="8"/>
      <c r="AV42" s="8"/>
      <c r="AW42" s="8"/>
      <c r="AX42" s="8"/>
    </row>
    <row r="43" spans="1:50" x14ac:dyDescent="0.25">
      <c r="A43" s="1" t="str">
        <f>'Alle Abteilungen'!$A$23</f>
        <v>Würde gerne Video sehen</v>
      </c>
      <c r="B43">
        <v>4</v>
      </c>
      <c r="C43">
        <v>3</v>
      </c>
      <c r="D43">
        <v>3</v>
      </c>
      <c r="E43">
        <v>4</v>
      </c>
      <c r="F43">
        <v>4</v>
      </c>
      <c r="G43">
        <v>3</v>
      </c>
      <c r="H43">
        <v>4</v>
      </c>
      <c r="AM43">
        <f t="shared" si="19"/>
        <v>25</v>
      </c>
      <c r="AN43">
        <f t="shared" si="20"/>
        <v>7</v>
      </c>
      <c r="AO43" s="8">
        <f t="shared" si="21"/>
        <v>3.5714285714285716</v>
      </c>
      <c r="AP43" s="8"/>
      <c r="AQ43" s="8"/>
      <c r="AR43" s="8"/>
      <c r="AS43" s="8"/>
      <c r="AT43" s="8"/>
      <c r="AU43" s="8"/>
      <c r="AV43" s="8"/>
      <c r="AW43" s="8"/>
      <c r="AX43" s="8"/>
    </row>
    <row r="44" spans="1:50" x14ac:dyDescent="0.25">
      <c r="A44" s="1" t="str">
        <f>'Alle Abteilungen'!$A$24</f>
        <v>Würde gerne Video produzieren</v>
      </c>
      <c r="B44">
        <v>2</v>
      </c>
      <c r="C44">
        <v>3</v>
      </c>
      <c r="D44">
        <v>1</v>
      </c>
      <c r="E44">
        <v>4</v>
      </c>
      <c r="F44">
        <v>4</v>
      </c>
      <c r="G44">
        <v>1</v>
      </c>
      <c r="H44">
        <v>1</v>
      </c>
      <c r="AM44">
        <f t="shared" si="19"/>
        <v>16</v>
      </c>
      <c r="AN44">
        <f t="shared" si="20"/>
        <v>7</v>
      </c>
      <c r="AO44" s="8">
        <f t="shared" si="21"/>
        <v>2.2857142857142856</v>
      </c>
      <c r="AP44" s="8"/>
      <c r="AQ44" s="8"/>
      <c r="AR44" s="8"/>
      <c r="AS44" s="8"/>
      <c r="AT44" s="8"/>
      <c r="AU44" s="8"/>
      <c r="AV44" s="8"/>
      <c r="AW44" s="8"/>
      <c r="AX44" s="8"/>
    </row>
    <row r="45" spans="1:50" x14ac:dyDescent="0.25">
      <c r="A45" s="1" t="str">
        <f>'Alle Abteilungen'!$A$25</f>
        <v>Akzeptiert Veröffentlichung des Videos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AM45">
        <f t="shared" si="19"/>
        <v>28</v>
      </c>
      <c r="AN45">
        <f t="shared" si="20"/>
        <v>7</v>
      </c>
      <c r="AO45" s="8">
        <f t="shared" si="21"/>
        <v>4</v>
      </c>
      <c r="AP45" s="8"/>
      <c r="AQ45" s="8"/>
      <c r="AR45" s="8"/>
      <c r="AS45" s="8"/>
      <c r="AT45" s="8"/>
      <c r="AU45" s="8"/>
      <c r="AV45" s="8"/>
      <c r="AW45" s="8"/>
      <c r="AX45" s="8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Alle Abteilungen</vt:lpstr>
      <vt:lpstr>Bauingenieurwesen</vt:lpstr>
      <vt:lpstr>Landschaftsarchitektur</vt:lpstr>
      <vt:lpstr>Raumplanung</vt:lpstr>
      <vt:lpstr>Elektrotechnik</vt:lpstr>
      <vt:lpstr>Maschinentechnik</vt:lpstr>
      <vt:lpstr>EEU</vt:lpstr>
      <vt:lpstr>Informatik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HSR</cp:lastModifiedBy>
  <dcterms:created xsi:type="dcterms:W3CDTF">2012-02-28T14:38:42Z</dcterms:created>
  <dcterms:modified xsi:type="dcterms:W3CDTF">2012-04-25T14:03:44Z</dcterms:modified>
</cp:coreProperties>
</file>