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0" yWindow="0" windowWidth="25440" windowHeight="15990"/>
  </bookViews>
  <sheets>
    <sheet name="Leeres Kriterienblatt" sheetId="1" r:id="rId1"/>
    <sheet name="Beispiele" sheetId="2" r:id="rId2"/>
    <sheet name="Tips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3" i="1" l="1"/>
  <c r="E186" i="1"/>
  <c r="E187" i="1"/>
  <c r="E188" i="1"/>
  <c r="E189" i="1"/>
  <c r="E190" i="1"/>
  <c r="E191" i="1"/>
  <c r="E192" i="1"/>
  <c r="E194" i="1"/>
  <c r="E196" i="1"/>
  <c r="E197" i="1"/>
  <c r="E172" i="1"/>
  <c r="E179" i="1"/>
  <c r="E181" i="1"/>
  <c r="E182" i="1"/>
  <c r="E183" i="1"/>
  <c r="E184" i="1"/>
  <c r="E200" i="1"/>
  <c r="E86" i="1"/>
  <c r="E113" i="1"/>
  <c r="E35" i="1"/>
  <c r="E3" i="1"/>
  <c r="E165" i="1"/>
  <c r="E148" i="1"/>
  <c r="E137" i="1"/>
  <c r="E124" i="1"/>
  <c r="E106" i="1"/>
  <c r="E95" i="1"/>
  <c r="E77" i="1"/>
  <c r="E68" i="1"/>
  <c r="E59" i="1"/>
  <c r="E50" i="1"/>
</calcChain>
</file>

<file path=xl/comments1.xml><?xml version="1.0" encoding="utf-8"?>
<comments xmlns="http://schemas.openxmlformats.org/spreadsheetml/2006/main">
  <authors>
    <author>Markus Stolze</author>
  </authors>
  <commentList>
    <comment ref="C5" authorId="0">
      <text>
        <r>
          <rPr>
            <b/>
            <sz val="9"/>
            <color indexed="81"/>
            <rFont val="Calibri"/>
            <family val="2"/>
          </rPr>
          <t>Markus Stolze:</t>
        </r>
        <r>
          <rPr>
            <sz val="9"/>
            <color indexed="81"/>
            <rFont val="Calibri"/>
            <family val="2"/>
          </rPr>
          <t xml:space="preserve">
Gewichte werden individuell angepasst</t>
        </r>
      </text>
    </comment>
    <comment ref="B8" authorId="0">
      <text>
        <r>
          <rPr>
            <b/>
            <sz val="9"/>
            <color indexed="81"/>
            <rFont val="Calibri"/>
            <family val="2"/>
          </rPr>
          <t>Markus Stolze:</t>
        </r>
        <r>
          <rPr>
            <sz val="9"/>
            <color indexed="81"/>
            <rFont val="Calibri"/>
            <family val="2"/>
          </rPr>
          <t xml:space="preserve">
MS: Milestone: Von Studenten zu terminieren</t>
        </r>
      </text>
    </comment>
  </commentList>
</comments>
</file>

<file path=xl/sharedStrings.xml><?xml version="1.0" encoding="utf-8"?>
<sst xmlns="http://schemas.openxmlformats.org/spreadsheetml/2006/main" count="317" uniqueCount="181">
  <si>
    <t>#</t>
  </si>
  <si>
    <t>Beschreibung</t>
  </si>
  <si>
    <t>Bewertung</t>
  </si>
  <si>
    <t>Kommentar</t>
  </si>
  <si>
    <t>Sprache (Rechtschreibung /Grammatik)</t>
  </si>
  <si>
    <t>Alle Design Constraints dokumentiert</t>
  </si>
  <si>
    <t>Dokumentation von frühen Papier-Prototypen</t>
  </si>
  <si>
    <t xml:space="preserve">Diskussion der Eignung für Farbenblinde und andere Accessibility Guidelines (wenn angebracht) </t>
  </si>
  <si>
    <t xml:space="preserve">Einhaltung der Nicht-Funktionalen Anforderungen (dokumentiert) </t>
  </si>
  <si>
    <t>Kriterien Abstract / Management Summary / Extended Management Summary Struktur</t>
  </si>
  <si>
    <t>Problem (und warum ist das Problem ein Problem: Problemkontext, Vorgeschichte, was ist das Ziel)</t>
  </si>
  <si>
    <t>Systemarchitektur, Features, Vorgehen ("die Lösung")</t>
  </si>
  <si>
    <t>Abschluss-Satz</t>
  </si>
  <si>
    <t>Tests wurden zum Ende der Iterationen durchgeführt und dokumentiert (Test Datum)</t>
  </si>
  <si>
    <t>Unterschiedliche Dokumentation für unterschiedliche Rollen (zB. Admin, User)</t>
  </si>
  <si>
    <t xml:space="preserve">Manuelle Tests gut beschrieben, mit Log wann wer was mit welchem Erfolg getestet hat. </t>
  </si>
  <si>
    <t>Sinnvolle und einheitliche Strukturierung der Dokumente</t>
  </si>
  <si>
    <t>User Environment Diagram oder Screen Map für Anwendungen mit mehreren Screens</t>
  </si>
  <si>
    <t>Unit Tests laufen in der abgegebenen Lösung auf Prof. PC, oder/und Screenshot von erfolgreichen Tests</t>
  </si>
  <si>
    <t>Lessons Learned bzgl. eingesetzter Methoden, Technologie etc.
inkl. Aufwandanalyse (Grafiken) mit Aufteilung nach interessanten Arbeitskategorien</t>
  </si>
  <si>
    <t>Was wurde erreicht (welche Ziele erreicht, welche zum Teil, zusätzliche "Benefits"; deutlich beschrieben welche Teile nicht bzw. unvollständig implementiert wurde, welche nicht getestet wurden).</t>
  </si>
  <si>
    <t>Wichtige Elemente der Architektur diskutiert und beschrieben.</t>
  </si>
  <si>
    <t>Erfahrungsbericht für jedes Teammitglied + Lessons Learned</t>
  </si>
  <si>
    <t xml:space="preserve">Einfaches importieren in Entwicklungsumgebung beschrieben und möglich (local Dev) </t>
  </si>
  <si>
    <t>Mindestens ein Buch, ein ACM und IEEE Paper zitiert</t>
  </si>
  <si>
    <t>Alle Arch-Decisions / System Eigenschaften sind auf Anforderungen (oder Constraints) zurückgeführt (keine unbegründeten Arch-Features); Arch Decision mit Tests und Evaluationen substanziert</t>
  </si>
  <si>
    <t>Ausführbarkeit / Installation der Softwarekomponente gemäss Anleitung ist möglich</t>
  </si>
  <si>
    <t>Abgabe aller Teile der Arbeit auf CD (mit leicht navigierbarem Inhaltsverzeichnis: z.B. html)</t>
  </si>
  <si>
    <t>Tests decken in Gesammtheit alle funktionalen und nichtfunktionalen Anforderungen ab</t>
  </si>
  <si>
    <t>Angemessenheit der Architektur (sind alle Design Entscheide dokumentiert und aus User Stories begründet)</t>
  </si>
  <si>
    <t>Design-Entscheide und Redesignentscheide dokumentiert</t>
  </si>
  <si>
    <t>Beschreibt mindestens ein glaubhaftes Benutzerproblem</t>
  </si>
  <si>
    <t>Enthält eine erste Beschreibung eines mimalen nützlichen Systems (was muss V1 können für die Pilotnutzer)</t>
  </si>
  <si>
    <t>Optional (wo sinnvoll) Storyboards</t>
  </si>
  <si>
    <t>(optional) Feature / User Story Matrix zeigt Herkunft von Features</t>
  </si>
  <si>
    <t>Abgenommen mit wenigen Iterationen / Änderungen</t>
  </si>
  <si>
    <t>Keine Design Elemente</t>
  </si>
  <si>
    <t>Testabdeckung (Unit Tests) dokumentiert und sinnvoll</t>
  </si>
  <si>
    <t>Abdeckung der Use-Cases  (bzw. User Stories / Features) durch Tests dokumentiert</t>
  </si>
  <si>
    <t>Sinnvolle Verwendung von UML zur Dokumentation (z.B. Zustandsdiagram)</t>
  </si>
  <si>
    <t>Files mit Header information; Author; Datum von Code Reviews</t>
  </si>
  <si>
    <t>Code stimmt mit Architektur überein (idealerweise dokumentiert durch Analyse Tool)</t>
  </si>
  <si>
    <t xml:space="preserve">Keine Codeleichen (ungenutzte Klassen &amp; Interfaces); Kein auskommentierter Code </t>
  </si>
  <si>
    <t>Keine "bad smells"</t>
  </si>
  <si>
    <t>Separate JavaDoc oder entsprechendes; Generiert aus Code; Dokumentiert wichtige APIs</t>
  </si>
  <si>
    <t>Komplexität des Technologieumfeldes</t>
  </si>
  <si>
    <t>Vollständigkeit der Lösung (dokumentierte Abdeckung der funktionalen Anforderungen)</t>
  </si>
  <si>
    <t>Interviews sinnvoll dokumentiert (Transcript nicht notwendig)</t>
  </si>
  <si>
    <t>Video (YouTube)</t>
  </si>
  <si>
    <t>Präsentation (nur BA)</t>
  </si>
  <si>
    <t>Projekt Extended Management Summary &amp; Wiki Page (Anzahl Reviews)</t>
  </si>
  <si>
    <t>MS: Benutzerbeobachtung / Befragung  beendet</t>
  </si>
  <si>
    <t>MS: Vision Dokument V1 (mit Personas und Key Szenarios) (formelles OK Stolze, inhaltliches OK Auftraggeber)</t>
  </si>
  <si>
    <t>MS: Domain Model (formelles OK Stolze (UML), inhaltliches OK Auftraggeber)</t>
  </si>
  <si>
    <t>MS: Review der geplanten Aufwände der User Stories und Tasks für die nächste Iteration</t>
  </si>
  <si>
    <t>MS: Architekturprototyp Demo, alle Komponenten &amp; Designentscheide begründet (mündlich)</t>
  </si>
  <si>
    <t>MS: Review Draft Wiki Page und Video</t>
  </si>
  <si>
    <t>Dok: Aufwand dokumentiert (nachgeführte Arbeitsliste pro Person) und sinnvoll analysiert (PieCart)</t>
  </si>
  <si>
    <t>Com: Vor jeder Sitzung wird Agenda geschickt (z.B. Content auf Wiki; eMail= Link)</t>
  </si>
  <si>
    <t xml:space="preserve">Generelle Kriterien für Bericht </t>
  </si>
  <si>
    <t>Dokumentation orientiert sich an wichtigen Nutzungszenarien und zeigt mindestens ein vollständiges "Sunny Day" Szenario.</t>
  </si>
  <si>
    <t>Enthält eine nützliche Auflistung der "Konkurrenz" aus Sicht Nutzer (inkl. "buy nothing")
Konkurrenzanalyse kann auch separates Dokument sein</t>
  </si>
  <si>
    <t>Arbeit gemäss Plan</t>
  </si>
  <si>
    <t>Qualität weiterer Deliverables (auch Teil des Bereicht "Bericht")</t>
  </si>
  <si>
    <t>Kriterien Vision Dokument / "Projektantrag" (SE Dok: "Vorstudie")</t>
  </si>
  <si>
    <t>Personas &amp; Szenarios &amp; User Analyse Dokument (SE Dok: "Vorstudie")</t>
  </si>
  <si>
    <t>Kriterien Architektur &amp; Dok  (SE Dok: "Entwurf")</t>
  </si>
  <si>
    <t>Kriterien Test &amp; Dok (SE Dok: "Realisierung &amp; Test")</t>
  </si>
  <si>
    <t>Kriterien Code &amp; Doc (Bereich "Realisierung &amp; Test")</t>
  </si>
  <si>
    <t>Kriterien Anforderungen / Software Requirements Dok (SE Dok: "Anforderungen")</t>
  </si>
  <si>
    <t>Kriterien Lösung Generell (Bereich "Inhalt")</t>
  </si>
  <si>
    <t>Kriterien Benutzer &amp; Installationsdokumentation (Bereich "Realisierung &amp; Test")</t>
  </si>
  <si>
    <t>Organisation &amp; Durchführung (MS = Milestones; Com=E-Mail)</t>
  </si>
  <si>
    <t>3.0</t>
  </si>
  <si>
    <t>3.1.1</t>
  </si>
  <si>
    <t>3.1.2</t>
  </si>
  <si>
    <t>3.1.3</t>
  </si>
  <si>
    <t>3.1.4</t>
  </si>
  <si>
    <t>3.2.2</t>
  </si>
  <si>
    <t>3.3.1</t>
  </si>
  <si>
    <t>3.3.2</t>
  </si>
  <si>
    <t>3.3.3</t>
  </si>
  <si>
    <t>1</t>
  </si>
  <si>
    <t>2.1</t>
  </si>
  <si>
    <t>2.2</t>
  </si>
  <si>
    <t>2.3</t>
  </si>
  <si>
    <t>MS: Review Inhaltsverzeichnis Bericht</t>
  </si>
  <si>
    <t>Einsatz von Tools sinnvoll &amp; dokumentiert (SVN, Track, UnitTest, CodeQuality, …)</t>
  </si>
  <si>
    <t xml:space="preserve">Sprachfluss / Lesbarkeit / Verständlichkeit </t>
  </si>
  <si>
    <t>Konsistenz des Sprachgebrauchs (Abkürzungsverzeichnis, Glossar)</t>
  </si>
  <si>
    <t>Nützlichkeit und Kreativität der Lösung</t>
  </si>
  <si>
    <t>G</t>
  </si>
  <si>
    <t>N</t>
  </si>
  <si>
    <t>Gesammtwerungsübericht</t>
  </si>
  <si>
    <t>Total</t>
  </si>
  <si>
    <t>3.1.5</t>
  </si>
  <si>
    <t>Kriterien Domain Analyse Dok (SE Dok: Domain Analyse: Daten)</t>
  </si>
  <si>
    <t>Kriterien Domain Analyse Dok (SE Dok: Domain Analyse: GUI)</t>
  </si>
  <si>
    <t>Code sinnvoll dokumentiert</t>
  </si>
  <si>
    <t>Code Qualität inklusive Beweis der Qualität mit Metric Tools (Ndepend, Resharper, PMD, Checkstyle, QJ-Pro, Jdepend, Hammurapi, Jlint, DoctorJ, … (http://www.java2s.com/Product/Java/Byte-Source-Code/Source-Analysis-Diagram.htm)</t>
  </si>
  <si>
    <t xml:space="preserve">Abgaben zu vereinbarten Zeitpunkten (Termintreue) </t>
  </si>
  <si>
    <t>Bewertungskriterien SA/BA Stolze</t>
  </si>
  <si>
    <t>Abgabe des Berichtes in einem PDF mit Inhaltsverzeichnis und durchgehenden Kapitel- und Seitennummern</t>
  </si>
  <si>
    <t>Keine Generalisierungen und Allgemeinplätze (alle Aussagen sind nachvollziehbar; Beispiele)</t>
  </si>
  <si>
    <t>SA "Brochure Text" (möglichst wenig Reviews)</t>
  </si>
  <si>
    <t>Poster (attraktiv, kein Fliesstext)</t>
  </si>
  <si>
    <t xml:space="preserve">Angemessenheit des externen Designs </t>
  </si>
  <si>
    <t>Enthält initiale Stakeholderanalyse (wer kauft die SW; wer braucht die SW; indirekte Nutzer)</t>
  </si>
  <si>
    <t>Diskussion ob Accessability notwendig enthalten</t>
  </si>
  <si>
    <t>Personas sind glaubwürdig und haben Referez auf Interview log; gewählte Persona(s) sind fokussiert</t>
  </si>
  <si>
    <t>Einhaltung GUI Guidelines und Standards (dokumentiert welche genutzt wurden)</t>
  </si>
  <si>
    <t>Usability Tests gut dokumentiert  (Aufgaben dokumentiert und gut)</t>
  </si>
  <si>
    <t>Keine unnötigen Warning etc (am besten dokumentiert mitttels Screen Shot)</t>
  </si>
  <si>
    <t xml:space="preserve">Platformspezifische Coding Patterns (z.B. Activties in Android und Thumbstoning) werden eingehalten </t>
  </si>
  <si>
    <t>Sinnvolle Nutzung von Libraries</t>
  </si>
  <si>
    <t>Saubere Schichtenarchtektur (incl MVC/MVVM; loose couping, gute Package-Struktur): 
Ideal: Beweis der Schichtung (zB. NDepend); Beschreibung der Layer Interfaces</t>
  </si>
  <si>
    <t>Sinnvolle Verwendung von Patterns</t>
  </si>
  <si>
    <t>Coding Standards sind dokumentiert und werden eingehalten (idealerweise dokumeniert durch Analyse Tool)</t>
  </si>
  <si>
    <t>Enthält ein Kapitel "Erste Schritte" welches den Nutzer durch eine erste sinnvolle Nutzung führt</t>
  </si>
  <si>
    <t>Optional: Wenn sinnvoll Bereitstellung einer Quick-Card/Cheat-Sheet mit einer Kurzanleitung</t>
  </si>
  <si>
    <t>Abbildungen nummeriert und beschriftet und im Text referenziert; Alle nicht eigenen Bilder mit Referenzen</t>
  </si>
  <si>
    <t>Alle User Stories (oder Use Cases "brief") dokumentiert (mit Datum: identified, started, tested, completed)</t>
  </si>
  <si>
    <t>Quellen korrekt zitiert (gängigen Zitierstil eingehalten; WebLinks mit Seitentitel und "last visited")  
Wikipedia Quellen mit Permalink zitiert; Von zitierten WebSeiten PDF in einem Verzeichnis auf CD</t>
  </si>
  <si>
    <t>Korrekte Anwendung von Patterns</t>
  </si>
  <si>
    <t>Diskussion ob für einzelne Tests statistische Analyse notwendig ist; Optional: Durchführung stat. Tests</t>
  </si>
  <si>
    <t>MS: SE Model (UP; Scrum; …) festgelegt und entsprechend durchgeführt</t>
  </si>
  <si>
    <t>MS: Abschluss von Iterationen: Jedes Iterationsende wird von Stolze oder Auftraggeber abgenommen</t>
  </si>
  <si>
    <t>ACHTUNG</t>
  </si>
  <si>
    <t>Bei Verwendung von Scrum müssen BA/SA Doumente als "Stories/Features" mitgeplant werden.</t>
  </si>
  <si>
    <t>Keine Features ohne Bedüfnistest (Papierprototyp) "erfinden". Nach Papier-Test ist Zustimmung/Priorisierung des Project Owners nötig</t>
  </si>
  <si>
    <t xml:space="preserve">MS: Iteration 2 Feature Set (oder User stories) festgelegt (alle Features; Meeting mit Auftraggeber; Review mit Stolze) </t>
  </si>
  <si>
    <t>Com: Sitzungsprotokolle nicht mehr als 1 Arbeitstag nach Durchführung (pub auf Wiki)</t>
  </si>
  <si>
    <t>Dok: Es wird eine Liste mit offenen Tasks (mit Zuständigkeit) und abgeschlossenen Tasks (mit "Done Date") geführt</t>
  </si>
  <si>
    <t>2 Dokumente (Bericht und Technischer Teil) mit gleicher Seitennummerierung sind ok</t>
  </si>
  <si>
    <t>Management Summary</t>
  </si>
  <si>
    <t>Domain Model ist korrektes UML</t>
  </si>
  <si>
    <t>Externe Wiki Seite existiert mit Link zu einem YouTube Video, existiert zum Zeitpunkt der Abgabe</t>
  </si>
  <si>
    <t>MS: Vision Dokument V0 verabschiedet mit Preliminary Personas &amp; Szenarios</t>
  </si>
  <si>
    <t>MS: Super-Set der "User Stories" (vollständiges Backlog, Sammlung von möglichen Anwendungs-Features mit Klassifizierung als Must/Should/Could) entwickelt (formelles OK Stolze, inhaltliches OK Auftraggeber)</t>
  </si>
  <si>
    <t>Dok: Es wird eine Liste mit Risiken (und aktuellen Impediments) geführt (zugreifbar) und Änderungen kommuniziert</t>
  </si>
  <si>
    <t>Dok: Sitzungsprotokolle sind vollständig mit: Autor, Datum der Erstellung, Teilnehmer, Beschlüsse, Datum des OK</t>
  </si>
  <si>
    <t>Selbständigkeit &amp; Einsatz (zB Kommunikation mit Auftraggeber)</t>
  </si>
  <si>
    <t>besprochen am</t>
  </si>
  <si>
    <t>Inhaltsverzeichnis mit HTML nicht nötig, sofern gut beschriftete Ordner</t>
  </si>
  <si>
    <t>Association for Computer Machinery, acm.org</t>
  </si>
  <si>
    <t>enthält Problemstellung und Demo. Demo auch auf Bildschrim möglich (falls Surface2 nicht vorhanden)</t>
  </si>
  <si>
    <t>Ist Szenarios</t>
  </si>
  <si>
    <t>Szenarios sind glaubwürdige "Future" Szenarios und haben Referenzen auf Interview log</t>
  </si>
  <si>
    <t>(optional) Alle aus User Stories ableitbaren Features dokumentiert</t>
  </si>
  <si>
    <t>gegebene Architekturentscheide</t>
  </si>
  <si>
    <t>Tests durch Screenshots dokumentieren</t>
  </si>
  <si>
    <t>Installationsanleitung nur sofern HW bis dann vorhanden</t>
  </si>
  <si>
    <t>W</t>
  </si>
  <si>
    <t>Dok: Reviews dokumentiert in den jeweiligen Dokumenten / Code</t>
  </si>
  <si>
    <t>Dok: Tests dokumentiert (Was, wie (Fotos bei Usbility Tests), wann, wer, welche Resultate)</t>
  </si>
  <si>
    <t>MS: Projektplan inkl. Plan für Benutzerbeobachtung (OK des Kunden) und Aufgabenteilung/Projektorganisation
Sinnvolle Arbeitspackete pro Milestone mit soll und ist Aufwänden  (mindestens 4 Milestones)</t>
  </si>
  <si>
    <t>Tipps</t>
  </si>
  <si>
    <t>Musik: http://www.mobygratis.com/film-music.html</t>
  </si>
  <si>
    <t>Visual Studio UML ok aber auf Verständlichkeit achten!</t>
  </si>
  <si>
    <t>Alle wichtigen Architekturentscheidungen aufgelistet (Technlogiewahl sauber dokumentiert)</t>
  </si>
  <si>
    <t>Resharper ok, aber benutztes Profil beschreiben, Dokumentation mittels Screenshot (Export von Einstellungen mitliefern)</t>
  </si>
  <si>
    <t>3.3.4</t>
  </si>
  <si>
    <t>Kriterien Systemqualität (nach Test Stolze)</t>
  </si>
  <si>
    <t xml:space="preserve">Benutztbarkeit / Usability </t>
  </si>
  <si>
    <t>Stabilität</t>
  </si>
  <si>
    <t>Aufgabenangemessenheit</t>
  </si>
  <si>
    <t>Verständlichkeit der Architektur aus Architektur Dokument</t>
  </si>
  <si>
    <t xml:space="preserve">Com: E-Mail bei Zeitüberschreitungen um +/-30% zu Plan pro Woche </t>
  </si>
  <si>
    <t>Gutes Management des Auftraggebers: Erwartungen werden gemanaged: keine Überraschungen</t>
  </si>
  <si>
    <t xml:space="preserve">Abgabe der unterschriebenen Selbstädigkeitserklärungen, Lizenzvereinbarungen und Aufgabenstellung als Teil des PDF </t>
  </si>
  <si>
    <t>Vollständiges Inhaltverzeichnis vorhanden. Sinnvolle Aufteilung von Gesamtverzeichnis (3 Ebenen? + Detail)</t>
  </si>
  <si>
    <t xml:space="preserve">Alle Use Cases und Nicht-Funktionale Anforderungen sind testbar </t>
  </si>
  <si>
    <t>Alle aus User Stories ableitbaren Nicht-Funktionale Anforderungen dokumentiert</t>
  </si>
  <si>
    <t>Inhaltlich korrekt; komplet; aktuell (entspricht Code)</t>
  </si>
  <si>
    <t>User Interface angepasst an Persona: Können, Ziele, Situationen</t>
  </si>
  <si>
    <t>Dokumentiert, dass User Interface für Iteration alle notwenidgen User Stories bzw System Features abdeckt</t>
  </si>
  <si>
    <t>Mindestens eine der Entscheidungen durch eine saubere Nutzwertanalyse (inklusive Sensitivitätsanalyse) begründet</t>
  </si>
  <si>
    <t>Screenshot in Dokumentation</t>
  </si>
  <si>
    <t>Übernahme aus SA</t>
  </si>
  <si>
    <t>ok</t>
  </si>
  <si>
    <t>Gesamtnote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</si>
</sst>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365F91"/>
      <name val="Cambria"/>
      <family val="1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</font>
    <font>
      <b/>
      <sz val="11"/>
      <color theme="1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theme="1"/>
      <name val="Calibri"/>
      <scheme val="minor"/>
    </font>
    <font>
      <sz val="16"/>
      <color theme="1"/>
      <name val="Calibri"/>
      <scheme val="minor"/>
    </font>
    <font>
      <sz val="12"/>
      <color rgb="FF505050"/>
      <name val="Calibri"/>
      <scheme val="minor"/>
    </font>
    <font>
      <b/>
      <sz val="11"/>
      <color theme="0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sz val="14"/>
      <color theme="1"/>
      <name val="Calibri"/>
    </font>
    <font>
      <b/>
      <sz val="16"/>
      <color theme="1"/>
      <name val="Calibri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22"/>
      <color theme="1"/>
      <name val="Calibri"/>
      <scheme val="minor"/>
    </font>
    <font>
      <sz val="22"/>
      <color theme="1"/>
      <name val="Calibri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31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Font="1"/>
    <xf numFmtId="0" fontId="6" fillId="0" borderId="0" xfId="0" applyFont="1"/>
    <xf numFmtId="0" fontId="1" fillId="0" borderId="0" xfId="0" applyFont="1" applyBorder="1" applyAlignment="1">
      <alignment horizontal="center" vertical="center"/>
    </xf>
    <xf numFmtId="0" fontId="7" fillId="0" borderId="0" xfId="0" applyFont="1"/>
    <xf numFmtId="0" fontId="8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7" fillId="0" borderId="0" xfId="0" applyFont="1" applyAlignment="1"/>
    <xf numFmtId="0" fontId="5" fillId="0" borderId="0" xfId="0" applyFont="1" applyAlignment="1"/>
    <xf numFmtId="0" fontId="9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6" fillId="0" borderId="0" xfId="0" quotePrefix="1" applyFont="1"/>
    <xf numFmtId="0" fontId="6" fillId="0" borderId="0" xfId="0" quotePrefix="1" applyFont="1" applyAlignment="1"/>
    <xf numFmtId="0" fontId="10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4" fillId="0" borderId="0" xfId="0" applyFont="1" applyAlignment="1"/>
    <xf numFmtId="0" fontId="15" fillId="0" borderId="0" xfId="0" applyFont="1" applyAlignment="1">
      <alignment horizontal="right"/>
    </xf>
    <xf numFmtId="0" fontId="8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 wrapText="1"/>
    </xf>
    <xf numFmtId="164" fontId="16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right" vertical="center" wrapText="1"/>
    </xf>
    <xf numFmtId="164" fontId="16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64" fontId="16" fillId="0" borderId="1" xfId="0" applyNumberFormat="1" applyFont="1" applyBorder="1" applyAlignment="1">
      <alignment vertical="center"/>
    </xf>
    <xf numFmtId="1" fontId="0" fillId="0" borderId="0" xfId="0" applyNumberFormat="1" applyFont="1" applyBorder="1" applyAlignment="1">
      <alignment horizontal="right" vertical="center" wrapText="1"/>
    </xf>
    <xf numFmtId="164" fontId="16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/>
    </xf>
    <xf numFmtId="0" fontId="18" fillId="0" borderId="0" xfId="0" applyFont="1"/>
    <xf numFmtId="0" fontId="7" fillId="0" borderId="0" xfId="0" quotePrefix="1" applyFont="1"/>
    <xf numFmtId="0" fontId="20" fillId="0" borderId="0" xfId="0" applyFont="1" applyAlignment="1">
      <alignment horizontal="right"/>
    </xf>
    <xf numFmtId="0" fontId="20" fillId="0" borderId="0" xfId="0" applyFont="1"/>
    <xf numFmtId="0" fontId="0" fillId="0" borderId="0" xfId="0" quotePrefix="1" applyFont="1" applyBorder="1" applyAlignment="1">
      <alignment vertical="center" wrapText="1"/>
    </xf>
    <xf numFmtId="0" fontId="24" fillId="0" borderId="0" xfId="0" applyFont="1"/>
    <xf numFmtId="0" fontId="25" fillId="0" borderId="0" xfId="0" applyFont="1"/>
    <xf numFmtId="0" fontId="2" fillId="0" borderId="0" xfId="0" applyFont="1" applyAlignment="1">
      <alignment vertical="center" wrapText="1"/>
    </xf>
    <xf numFmtId="164" fontId="16" fillId="0" borderId="0" xfId="0" applyNumberFormat="1" applyFont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2" fontId="14" fillId="0" borderId="0" xfId="0" applyNumberFormat="1" applyFont="1" applyAlignment="1">
      <alignment horizontal="left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5" fillId="0" borderId="0" xfId="0" applyFont="1" applyAlignment="1">
      <alignment wrapText="1"/>
    </xf>
    <xf numFmtId="2" fontId="20" fillId="0" borderId="0" xfId="0" applyNumberFormat="1" applyFont="1" applyAlignment="1">
      <alignment horizontal="left" wrapText="1"/>
    </xf>
    <xf numFmtId="2" fontId="19" fillId="0" borderId="0" xfId="0" applyNumberFormat="1" applyFont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18" fillId="0" borderId="0" xfId="0" applyFont="1" applyAlignment="1">
      <alignment horizontal="left" wrapText="1"/>
    </xf>
    <xf numFmtId="0" fontId="0" fillId="0" borderId="0" xfId="0" applyAlignment="1">
      <alignment vertical="center" wrapText="1"/>
    </xf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1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17</xdr:col>
      <xdr:colOff>520700</xdr:colOff>
      <xdr:row>41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5600"/>
          <a:ext cx="14554200" cy="7061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15</xdr:col>
      <xdr:colOff>355600</xdr:colOff>
      <xdr:row>81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45400"/>
          <a:ext cx="12738100" cy="6756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60:E66" totalsRowShown="0" headerRowDxfId="120" tableBorderDxfId="119">
  <autoFilter ref="A60:E66"/>
  <tableColumns count="5">
    <tableColumn id="1" name="#" dataDxfId="118"/>
    <tableColumn id="2" name="Beschreibung" dataDxfId="117"/>
    <tableColumn id="5" name="G" dataDxfId="116"/>
    <tableColumn id="3" name="N" dataDxfId="115"/>
    <tableColumn id="4" name="Kommentar" dataDxfId="11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" name="Table2" displayName="Table2" ref="A4:F34" totalsRowCount="1" headerRowDxfId="51" dataDxfId="49" headerRowBorderDxfId="50" tableBorderDxfId="48">
  <autoFilter ref="A4:F33"/>
  <tableColumns count="6">
    <tableColumn id="1" name="#" dataDxfId="47" totalsRowDxfId="5"/>
    <tableColumn id="2" name="Beschreibung" dataDxfId="46" totalsRowDxfId="4"/>
    <tableColumn id="6" name="G" dataDxfId="45" totalsRowDxfId="3"/>
    <tableColumn id="3" name="N" dataDxfId="44" totalsRowDxfId="2"/>
    <tableColumn id="4" name="Kommentar" dataDxfId="43" totalsRowDxfId="1"/>
    <tableColumn id="5" name="besprochen am" dataDxfId="42" totalsRowDxfId="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Table715" displayName="Table715" ref="A87:E93" totalsRowShown="0" headerRowDxfId="41" headerRowBorderDxfId="40" tableBorderDxfId="39">
  <autoFilter ref="A87:E93"/>
  <tableColumns count="5">
    <tableColumn id="1" name="#" dataDxfId="38"/>
    <tableColumn id="2" name="Beschreibung" dataDxfId="37"/>
    <tableColumn id="5" name="G" dataDxfId="36"/>
    <tableColumn id="3" name="N" dataDxfId="35"/>
    <tableColumn id="4" name="Kommentar" dataDxfId="3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Table71518" displayName="Table71518" ref="A78:E83" totalsRowShown="0" headerRowDxfId="33" headerRowBorderDxfId="32" tableBorderDxfId="31">
  <autoFilter ref="A78:E83"/>
  <tableColumns count="5">
    <tableColumn id="1" name="#" dataDxfId="30"/>
    <tableColumn id="2" name="Beschreibung" dataDxfId="29"/>
    <tableColumn id="5" name="G" dataDxfId="28"/>
    <tableColumn id="3" name="N" dataDxfId="27"/>
    <tableColumn id="4" name="Kommentar" dataDxfId="2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9" name="Table1020" displayName="Table1020" ref="A138:E145" totalsRowShown="0" headerRowDxfId="25">
  <autoFilter ref="A138:E145"/>
  <tableColumns count="5">
    <tableColumn id="1" name="#" dataDxfId="24"/>
    <tableColumn id="2" name="Beschreibung" dataDxfId="23"/>
    <tableColumn id="5" name="G" dataDxfId="22"/>
    <tableColumn id="3" name="N" dataDxfId="21"/>
    <tableColumn id="4" name="Kommentar" dataDxfId="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0" name="Table1021" displayName="Table1021" ref="A125:E135" totalsRowShown="0" headerRowDxfId="19">
  <autoFilter ref="A125:E135"/>
  <tableColumns count="5">
    <tableColumn id="1" name="#" dataDxfId="18"/>
    <tableColumn id="2" name="Beschreibung" dataDxfId="17"/>
    <tableColumn id="5" name="G" dataDxfId="16"/>
    <tableColumn id="3" name="N" dataDxfId="15"/>
    <tableColumn id="4" name="Kommentar" dataDxfId="1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5" name="Table152" displayName="Table152" ref="A173:E176" totalsRowShown="0" headerRowDxfId="13" headerRowBorderDxfId="12" tableBorderDxfId="11">
  <autoFilter ref="A173:E176"/>
  <tableColumns count="5">
    <tableColumn id="1" name="#" dataDxfId="10"/>
    <tableColumn id="2" name="Beschreibung" dataDxfId="9"/>
    <tableColumn id="5" name="G" dataDxfId="8"/>
    <tableColumn id="3" name="N" dataDxfId="7"/>
    <tableColumn id="4" name="Komment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6:E48" totalsRowShown="0" headerRowDxfId="113" headerRowBorderDxfId="112" tableBorderDxfId="111">
  <autoFilter ref="A36:E48"/>
  <tableColumns count="5">
    <tableColumn id="1" name="#" dataDxfId="110"/>
    <tableColumn id="2" name="Beschreibung" dataDxfId="109"/>
    <tableColumn id="5" name="G" dataDxfId="108"/>
    <tableColumn id="3" name="N" dataDxfId="107"/>
    <tableColumn id="4" name="Kommentar" dataDxfId="10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96:E104" totalsRowShown="0" headerRowDxfId="105" headerRowBorderDxfId="104" tableBorderDxfId="103">
  <autoFilter ref="A96:E104"/>
  <tableColumns count="5">
    <tableColumn id="1" name="#" dataDxfId="102"/>
    <tableColumn id="2" name="Beschreibung" dataDxfId="101"/>
    <tableColumn id="5" name="G" dataDxfId="100"/>
    <tableColumn id="3" name="N" dataDxfId="99"/>
    <tableColumn id="4" name="Kommentar" dataDxfId="9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07:E111" totalsRowShown="0" headerRowDxfId="97" headerRowBorderDxfId="96" tableBorderDxfId="95">
  <autoFilter ref="A107:E111"/>
  <tableColumns count="5">
    <tableColumn id="1" name="#" dataDxfId="94"/>
    <tableColumn id="2" name="Beschreibung" dataDxfId="93"/>
    <tableColumn id="5" name="G" dataDxfId="92"/>
    <tableColumn id="3" name="N" dataDxfId="91"/>
    <tableColumn id="4" name="Kommentar" dataDxfId="9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114:E122" totalsRowShown="0" headerRowDxfId="89" headerRowBorderDxfId="88" tableBorderDxfId="87">
  <autoFilter ref="A114:E122"/>
  <tableColumns count="5">
    <tableColumn id="1" name="#" dataDxfId="86"/>
    <tableColumn id="2" name="Beschreibung" dataDxfId="85"/>
    <tableColumn id="5" name="G" dataDxfId="84"/>
    <tableColumn id="3" name="N" dataDxfId="83"/>
    <tableColumn id="4" name="Kommentar" dataDxfId="8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149:E163" totalsRowShown="0" headerRowDxfId="81">
  <autoFilter ref="A149:E163"/>
  <tableColumns count="5">
    <tableColumn id="1" name="#" dataDxfId="80"/>
    <tableColumn id="2" name="Beschreibung" dataDxfId="79"/>
    <tableColumn id="5" name="G" dataDxfId="78"/>
    <tableColumn id="3" name="N" dataDxfId="77"/>
    <tableColumn id="4" name="Kommentar" dataDxfId="7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A69:E74" totalsRowShown="0" headerRowDxfId="75" headerRowBorderDxfId="74" tableBorderDxfId="73">
  <autoFilter ref="A69:E74"/>
  <tableColumns count="5">
    <tableColumn id="1" name="#" dataDxfId="72"/>
    <tableColumn id="2" name="Beschreibung" dataDxfId="71"/>
    <tableColumn id="5" name="G" dataDxfId="70"/>
    <tableColumn id="3" name="N" dataDxfId="69"/>
    <tableColumn id="4" name="Kommentar" dataDxfId="6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12" displayName="Table12" ref="A51:E57" totalsRowShown="0" headerRowDxfId="67" headerRowBorderDxfId="66" tableBorderDxfId="65">
  <autoFilter ref="A51:E57"/>
  <tableColumns count="5">
    <tableColumn id="1" name="#" dataDxfId="64"/>
    <tableColumn id="2" name="Beschreibung" dataDxfId="63"/>
    <tableColumn id="5" name="G" dataDxfId="62"/>
    <tableColumn id="3" name="N" dataDxfId="61"/>
    <tableColumn id="4" name="Kommentar" dataDxfId="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5" displayName="Table15" ref="A166:E170" totalsRowShown="0" headerRowDxfId="59" headerRowBorderDxfId="58" tableBorderDxfId="57">
  <autoFilter ref="A166:E170"/>
  <tableColumns count="5">
    <tableColumn id="1" name="#" dataDxfId="56"/>
    <tableColumn id="2" name="Beschreibung" dataDxfId="55"/>
    <tableColumn id="5" name="G" dataDxfId="54"/>
    <tableColumn id="3" name="N" dataDxfId="53"/>
    <tableColumn id="4" name="Kommentar" dataDxfId="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comments" Target="../comments1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07"/>
  <sheetViews>
    <sheetView tabSelected="1" topLeftCell="A175" zoomScaleNormal="100" zoomScalePageLayoutView="125" workbookViewId="0">
      <selection activeCell="B201" sqref="B201"/>
    </sheetView>
  </sheetViews>
  <sheetFormatPr defaultColWidth="8.85546875" defaultRowHeight="15" x14ac:dyDescent="0.25"/>
  <cols>
    <col min="1" max="1" width="7.28515625" style="1" customWidth="1"/>
    <col min="2" max="2" width="120.85546875" customWidth="1"/>
    <col min="3" max="3" width="7.42578125" customWidth="1"/>
    <col min="4" max="4" width="8.28515625" customWidth="1"/>
    <col min="5" max="5" width="61.42578125" style="60" customWidth="1"/>
    <col min="6" max="6" width="11.85546875" style="71" customWidth="1"/>
  </cols>
  <sheetData>
    <row r="1" spans="1:6" s="4" customFormat="1" ht="31.5" x14ac:dyDescent="0.5">
      <c r="A1" s="3" t="s">
        <v>101</v>
      </c>
      <c r="E1" s="61"/>
      <c r="F1" s="71"/>
    </row>
    <row r="2" spans="1:6" s="4" customFormat="1" ht="31.5" x14ac:dyDescent="0.5">
      <c r="A2" s="3"/>
      <c r="E2" s="61"/>
      <c r="F2" s="71"/>
    </row>
    <row r="3" spans="1:6" s="18" customFormat="1" ht="31.5" x14ac:dyDescent="0.5">
      <c r="A3" s="24" t="s">
        <v>82</v>
      </c>
      <c r="B3" s="17" t="s">
        <v>72</v>
      </c>
      <c r="C3" s="27"/>
      <c r="D3" s="28" t="s">
        <v>2</v>
      </c>
      <c r="E3" s="62">
        <f>SUMPRODUCT(Table2[G],Table2[N])/SUM(Table2[G])</f>
        <v>0</v>
      </c>
      <c r="F3" s="71"/>
    </row>
    <row r="4" spans="1:6" s="4" customFormat="1" ht="31.5" x14ac:dyDescent="0.5">
      <c r="A4" s="29" t="s">
        <v>0</v>
      </c>
      <c r="B4" s="11" t="s">
        <v>1</v>
      </c>
      <c r="C4" s="39" t="s">
        <v>91</v>
      </c>
      <c r="D4" s="36" t="s">
        <v>92</v>
      </c>
      <c r="E4" s="39" t="s">
        <v>3</v>
      </c>
      <c r="F4" s="11" t="s">
        <v>142</v>
      </c>
    </row>
    <row r="5" spans="1:6" s="4" customFormat="1" ht="31.5" x14ac:dyDescent="0.5">
      <c r="A5" s="31">
        <v>1</v>
      </c>
      <c r="B5" s="13" t="s">
        <v>100</v>
      </c>
      <c r="C5" s="40">
        <v>5</v>
      </c>
      <c r="D5"/>
      <c r="E5"/>
      <c r="F5" s="72"/>
    </row>
    <row r="6" spans="1:6" s="4" customFormat="1" ht="31.5" x14ac:dyDescent="0.5">
      <c r="A6" s="31">
        <v>2</v>
      </c>
      <c r="B6" s="13" t="s">
        <v>136</v>
      </c>
      <c r="C6" s="40">
        <v>5</v>
      </c>
      <c r="D6"/>
      <c r="E6"/>
      <c r="F6" s="72"/>
    </row>
    <row r="7" spans="1:6" s="4" customFormat="1" ht="31.5" x14ac:dyDescent="0.5">
      <c r="A7" s="31">
        <v>3</v>
      </c>
      <c r="B7" s="13" t="s">
        <v>26</v>
      </c>
      <c r="C7" s="40">
        <v>5</v>
      </c>
      <c r="D7"/>
      <c r="E7"/>
      <c r="F7" s="72"/>
    </row>
    <row r="8" spans="1:6" s="4" customFormat="1" ht="31.5" x14ac:dyDescent="0.5">
      <c r="A8" s="5">
        <v>4</v>
      </c>
      <c r="B8" s="2" t="s">
        <v>125</v>
      </c>
      <c r="C8" s="40">
        <v>5</v>
      </c>
      <c r="D8"/>
      <c r="E8"/>
      <c r="F8" s="73" t="s">
        <v>178</v>
      </c>
    </row>
    <row r="9" spans="1:6" s="4" customFormat="1" ht="31.5" x14ac:dyDescent="0.5">
      <c r="A9" s="5">
        <v>5</v>
      </c>
      <c r="B9" s="2" t="s">
        <v>155</v>
      </c>
      <c r="C9" s="40">
        <v>5</v>
      </c>
      <c r="D9"/>
      <c r="E9"/>
      <c r="F9" s="72" t="s">
        <v>179</v>
      </c>
    </row>
    <row r="10" spans="1:6" s="4" customFormat="1" ht="31.5" x14ac:dyDescent="0.5">
      <c r="A10" s="9">
        <v>6</v>
      </c>
      <c r="B10" s="2" t="s">
        <v>137</v>
      </c>
      <c r="C10" s="40">
        <v>5</v>
      </c>
      <c r="D10"/>
      <c r="E10"/>
      <c r="F10" s="72"/>
    </row>
    <row r="11" spans="1:6" s="4" customFormat="1" ht="31.5" x14ac:dyDescent="0.5">
      <c r="A11" s="9">
        <v>7</v>
      </c>
      <c r="B11" s="2" t="s">
        <v>51</v>
      </c>
      <c r="C11" s="40">
        <v>5</v>
      </c>
      <c r="D11"/>
      <c r="E11"/>
      <c r="F11" s="72"/>
    </row>
    <row r="12" spans="1:6" s="4" customFormat="1" ht="31.5" x14ac:dyDescent="0.5">
      <c r="A12" s="5">
        <v>8</v>
      </c>
      <c r="B12" s="2" t="s">
        <v>52</v>
      </c>
      <c r="C12" s="40">
        <v>5</v>
      </c>
      <c r="D12"/>
      <c r="E12"/>
      <c r="F12" s="72"/>
    </row>
    <row r="13" spans="1:6" s="4" customFormat="1" ht="31.5" x14ac:dyDescent="0.5">
      <c r="A13" s="5">
        <v>9</v>
      </c>
      <c r="B13" s="6" t="s">
        <v>138</v>
      </c>
      <c r="C13" s="40">
        <v>5</v>
      </c>
      <c r="D13"/>
      <c r="E13"/>
      <c r="F13" s="72"/>
    </row>
    <row r="14" spans="1:6" s="4" customFormat="1" ht="31.5" x14ac:dyDescent="0.5">
      <c r="A14" s="5">
        <v>10</v>
      </c>
      <c r="B14" s="2" t="s">
        <v>53</v>
      </c>
      <c r="C14" s="40">
        <v>5</v>
      </c>
      <c r="D14"/>
      <c r="E14"/>
      <c r="F14" s="72"/>
    </row>
    <row r="15" spans="1:6" s="4" customFormat="1" ht="31.5" x14ac:dyDescent="0.5">
      <c r="A15" s="9">
        <v>11</v>
      </c>
      <c r="B15" s="2" t="s">
        <v>130</v>
      </c>
      <c r="C15" s="40">
        <v>5</v>
      </c>
      <c r="D15"/>
      <c r="E15"/>
      <c r="F15" s="72"/>
    </row>
    <row r="16" spans="1:6" s="4" customFormat="1" ht="31.5" x14ac:dyDescent="0.5">
      <c r="A16" s="9">
        <v>12</v>
      </c>
      <c r="B16" s="2" t="s">
        <v>126</v>
      </c>
      <c r="C16" s="40">
        <v>5</v>
      </c>
      <c r="D16"/>
      <c r="E16"/>
      <c r="F16" s="72"/>
    </row>
    <row r="17" spans="1:6" s="4" customFormat="1" ht="31.5" x14ac:dyDescent="0.5">
      <c r="A17" s="5">
        <v>13</v>
      </c>
      <c r="B17" s="2" t="s">
        <v>54</v>
      </c>
      <c r="C17" s="40">
        <v>5</v>
      </c>
      <c r="D17"/>
      <c r="E17"/>
      <c r="F17" s="72"/>
    </row>
    <row r="18" spans="1:6" s="4" customFormat="1" ht="31.5" x14ac:dyDescent="0.5">
      <c r="A18" s="5">
        <v>14</v>
      </c>
      <c r="B18" s="6" t="s">
        <v>55</v>
      </c>
      <c r="C18" s="40">
        <v>5</v>
      </c>
      <c r="D18"/>
      <c r="E18"/>
      <c r="F18" s="72"/>
    </row>
    <row r="19" spans="1:6" s="4" customFormat="1" ht="31.5" x14ac:dyDescent="0.5">
      <c r="A19" s="25">
        <v>15</v>
      </c>
      <c r="B19" s="22" t="s">
        <v>86</v>
      </c>
      <c r="C19" s="40">
        <v>5</v>
      </c>
      <c r="D19"/>
      <c r="E19"/>
      <c r="F19" s="72"/>
    </row>
    <row r="20" spans="1:6" s="4" customFormat="1" ht="31.5" x14ac:dyDescent="0.5">
      <c r="A20" s="30">
        <v>16</v>
      </c>
      <c r="B20" s="16" t="s">
        <v>56</v>
      </c>
      <c r="C20" s="40">
        <v>5</v>
      </c>
      <c r="D20"/>
      <c r="E20"/>
      <c r="F20" s="72"/>
    </row>
    <row r="21" spans="1:6" s="4" customFormat="1" ht="31.5" x14ac:dyDescent="0.5">
      <c r="A21" s="25">
        <v>17</v>
      </c>
      <c r="B21" s="16" t="s">
        <v>57</v>
      </c>
      <c r="C21" s="40">
        <v>5</v>
      </c>
      <c r="D21"/>
      <c r="E21"/>
      <c r="F21" s="72"/>
    </row>
    <row r="22" spans="1:6" s="4" customFormat="1" ht="31.5" x14ac:dyDescent="0.5">
      <c r="A22" s="25">
        <v>18</v>
      </c>
      <c r="B22" s="16" t="s">
        <v>131</v>
      </c>
      <c r="C22" s="40">
        <v>5</v>
      </c>
      <c r="D22"/>
      <c r="E22"/>
      <c r="F22" s="72"/>
    </row>
    <row r="23" spans="1:6" s="4" customFormat="1" ht="31.5" x14ac:dyDescent="0.5">
      <c r="A23" s="25">
        <v>19</v>
      </c>
      <c r="B23" s="2" t="s">
        <v>167</v>
      </c>
      <c r="C23" s="40">
        <v>5</v>
      </c>
      <c r="D23"/>
      <c r="E23"/>
      <c r="F23" s="72"/>
    </row>
    <row r="24" spans="1:6" s="4" customFormat="1" ht="31.5" x14ac:dyDescent="0.5">
      <c r="A24" s="25">
        <v>20</v>
      </c>
      <c r="B24" s="16" t="s">
        <v>58</v>
      </c>
      <c r="C24" s="40">
        <v>5</v>
      </c>
      <c r="D24"/>
      <c r="E24"/>
      <c r="F24" s="72"/>
    </row>
    <row r="25" spans="1:6" s="4" customFormat="1" ht="31.5" x14ac:dyDescent="0.5">
      <c r="A25" s="25">
        <v>21</v>
      </c>
      <c r="B25" s="2" t="s">
        <v>132</v>
      </c>
      <c r="C25" s="40">
        <v>5</v>
      </c>
      <c r="D25"/>
      <c r="E25"/>
      <c r="F25" s="72"/>
    </row>
    <row r="26" spans="1:6" ht="32.1" customHeight="1" x14ac:dyDescent="0.25">
      <c r="A26" s="25">
        <v>22</v>
      </c>
      <c r="B26" s="78" t="s">
        <v>139</v>
      </c>
      <c r="C26" s="40">
        <v>5</v>
      </c>
      <c r="E26"/>
      <c r="F26" s="72"/>
    </row>
    <row r="27" spans="1:6" s="4" customFormat="1" ht="31.5" x14ac:dyDescent="0.5">
      <c r="A27" s="25">
        <v>23</v>
      </c>
      <c r="B27" s="2" t="s">
        <v>140</v>
      </c>
      <c r="C27" s="40">
        <v>5</v>
      </c>
      <c r="D27"/>
      <c r="E27"/>
      <c r="F27" s="72"/>
    </row>
    <row r="28" spans="1:6" s="4" customFormat="1" ht="31.5" x14ac:dyDescent="0.5">
      <c r="A28" s="25">
        <v>24</v>
      </c>
      <c r="B28" s="2" t="s">
        <v>153</v>
      </c>
      <c r="C28" s="40">
        <v>5</v>
      </c>
      <c r="D28"/>
      <c r="E28"/>
      <c r="F28" s="72"/>
    </row>
    <row r="29" spans="1:6" s="4" customFormat="1" ht="31.5" x14ac:dyDescent="0.5">
      <c r="A29" s="25">
        <v>25</v>
      </c>
      <c r="B29" s="2" t="s">
        <v>154</v>
      </c>
      <c r="C29" s="40">
        <v>5</v>
      </c>
      <c r="D29"/>
      <c r="E29"/>
      <c r="F29" s="72"/>
    </row>
    <row r="30" spans="1:6" s="4" customFormat="1" ht="31.5" x14ac:dyDescent="0.5">
      <c r="A30" s="25">
        <v>26</v>
      </c>
      <c r="B30" s="16" t="s">
        <v>87</v>
      </c>
      <c r="C30" s="40">
        <v>5</v>
      </c>
      <c r="D30" s="33"/>
      <c r="E30"/>
      <c r="F30" s="72"/>
    </row>
    <row r="31" spans="1:6" s="4" customFormat="1" ht="31.5" x14ac:dyDescent="0.5">
      <c r="A31" s="25">
        <v>27</v>
      </c>
      <c r="B31" s="16" t="s">
        <v>62</v>
      </c>
      <c r="C31" s="40">
        <v>5</v>
      </c>
      <c r="D31" s="33"/>
      <c r="E31" s="43"/>
      <c r="F31" s="72"/>
    </row>
    <row r="32" spans="1:6" s="4" customFormat="1" ht="31.5" x14ac:dyDescent="0.5">
      <c r="A32" s="21">
        <v>28</v>
      </c>
      <c r="B32" s="13" t="s">
        <v>168</v>
      </c>
      <c r="C32" s="40">
        <v>5</v>
      </c>
      <c r="D32" s="41"/>
      <c r="E32" s="42"/>
      <c r="F32" s="72"/>
    </row>
    <row r="33" spans="1:6" s="4" customFormat="1" ht="31.5" x14ac:dyDescent="0.5">
      <c r="A33" s="57">
        <v>29</v>
      </c>
      <c r="B33" s="58" t="s">
        <v>141</v>
      </c>
      <c r="C33" s="40">
        <v>5</v>
      </c>
      <c r="D33" s="44"/>
      <c r="E33" s="63"/>
      <c r="F33" s="72"/>
    </row>
    <row r="34" spans="1:6" ht="15.75" x14ac:dyDescent="0.25">
      <c r="A34" s="31"/>
      <c r="B34" s="15"/>
      <c r="C34" s="45"/>
      <c r="D34" s="46"/>
      <c r="E34" s="47"/>
    </row>
    <row r="35" spans="1:6" s="1" customFormat="1" ht="23.25" x14ac:dyDescent="0.35">
      <c r="A35" s="23" t="s">
        <v>83</v>
      </c>
      <c r="B35" s="10" t="s">
        <v>59</v>
      </c>
      <c r="D35" s="28" t="s">
        <v>2</v>
      </c>
      <c r="E35" s="62">
        <f>SUMPRODUCT(Table6[G],Table6[N])/SUM(Table6[G])</f>
        <v>0</v>
      </c>
      <c r="F35" s="26"/>
    </row>
    <row r="36" spans="1:6" x14ac:dyDescent="0.25">
      <c r="A36" s="5" t="s">
        <v>0</v>
      </c>
      <c r="B36" s="5" t="s">
        <v>1</v>
      </c>
      <c r="C36" s="35" t="s">
        <v>91</v>
      </c>
      <c r="D36" s="36" t="s">
        <v>92</v>
      </c>
      <c r="E36" s="35" t="s">
        <v>3</v>
      </c>
    </row>
    <row r="37" spans="1:6" s="4" customFormat="1" ht="31.5" x14ac:dyDescent="0.5">
      <c r="A37" s="14">
        <v>1</v>
      </c>
      <c r="B37" s="15" t="s">
        <v>27</v>
      </c>
      <c r="C37" s="32">
        <v>5</v>
      </c>
      <c r="D37" s="33"/>
      <c r="E37" s="47" t="s">
        <v>143</v>
      </c>
      <c r="F37" s="71"/>
    </row>
    <row r="38" spans="1:6" s="4" customFormat="1" ht="31.5" x14ac:dyDescent="0.5">
      <c r="A38" s="12">
        <v>2</v>
      </c>
      <c r="B38" s="13" t="s">
        <v>169</v>
      </c>
      <c r="C38" s="32">
        <v>5</v>
      </c>
      <c r="D38" s="33"/>
      <c r="E38" s="42"/>
      <c r="F38" s="71"/>
    </row>
    <row r="39" spans="1:6" s="4" customFormat="1" ht="31.5" x14ac:dyDescent="0.5">
      <c r="A39" s="12">
        <v>3</v>
      </c>
      <c r="B39" s="13" t="s">
        <v>102</v>
      </c>
      <c r="C39" s="32">
        <v>5</v>
      </c>
      <c r="D39" s="33"/>
      <c r="E39" s="42" t="s">
        <v>133</v>
      </c>
      <c r="F39" s="71"/>
    </row>
    <row r="40" spans="1:6" ht="15.75" x14ac:dyDescent="0.25">
      <c r="A40" s="5">
        <v>4</v>
      </c>
      <c r="B40" s="2" t="s">
        <v>4</v>
      </c>
      <c r="C40" s="32">
        <v>5</v>
      </c>
      <c r="D40" s="33"/>
      <c r="E40" s="43"/>
    </row>
    <row r="41" spans="1:6" ht="15.75" x14ac:dyDescent="0.25">
      <c r="A41" s="5">
        <v>5</v>
      </c>
      <c r="B41" s="2" t="s">
        <v>88</v>
      </c>
      <c r="C41" s="32">
        <v>5</v>
      </c>
      <c r="D41" s="33"/>
      <c r="E41" s="43"/>
    </row>
    <row r="42" spans="1:6" ht="15.75" x14ac:dyDescent="0.25">
      <c r="A42" s="9">
        <v>6</v>
      </c>
      <c r="B42" s="2" t="s">
        <v>103</v>
      </c>
      <c r="C42" s="32">
        <v>5</v>
      </c>
      <c r="D42" s="33"/>
      <c r="E42" s="43"/>
    </row>
    <row r="43" spans="1:6" ht="15.75" x14ac:dyDescent="0.25">
      <c r="A43" s="5">
        <v>7</v>
      </c>
      <c r="B43" s="16" t="s">
        <v>89</v>
      </c>
      <c r="C43" s="32">
        <v>5</v>
      </c>
      <c r="D43" s="33"/>
      <c r="E43" s="43"/>
    </row>
    <row r="44" spans="1:6" ht="15.75" x14ac:dyDescent="0.25">
      <c r="A44" s="5">
        <v>9</v>
      </c>
      <c r="B44" s="2" t="s">
        <v>170</v>
      </c>
      <c r="C44" s="32">
        <v>5</v>
      </c>
      <c r="D44" s="33"/>
      <c r="E44" s="43"/>
    </row>
    <row r="45" spans="1:6" ht="15.75" x14ac:dyDescent="0.25">
      <c r="A45" s="9">
        <v>10</v>
      </c>
      <c r="B45" s="2" t="s">
        <v>120</v>
      </c>
      <c r="C45" s="32">
        <v>5</v>
      </c>
      <c r="D45" s="33"/>
      <c r="E45" s="43"/>
    </row>
    <row r="46" spans="1:6" ht="15.75" x14ac:dyDescent="0.25">
      <c r="A46" s="9">
        <v>11</v>
      </c>
      <c r="B46" s="2" t="s">
        <v>16</v>
      </c>
      <c r="C46" s="32">
        <v>5</v>
      </c>
      <c r="D46" s="33"/>
      <c r="E46" s="43"/>
    </row>
    <row r="47" spans="1:6" ht="30" x14ac:dyDescent="0.25">
      <c r="A47" s="26">
        <v>13</v>
      </c>
      <c r="B47" s="2" t="s">
        <v>122</v>
      </c>
      <c r="C47" s="32">
        <v>5</v>
      </c>
      <c r="D47" s="33"/>
      <c r="E47" s="43"/>
    </row>
    <row r="48" spans="1:6" s="7" customFormat="1" ht="15.75" x14ac:dyDescent="0.25">
      <c r="A48" s="26">
        <v>14</v>
      </c>
      <c r="B48" s="6" t="s">
        <v>24</v>
      </c>
      <c r="C48" s="32">
        <v>5</v>
      </c>
      <c r="D48" s="33"/>
      <c r="E48" s="43" t="s">
        <v>144</v>
      </c>
      <c r="F48" s="71"/>
    </row>
    <row r="49" spans="1:6" x14ac:dyDescent="0.25">
      <c r="C49" s="7"/>
      <c r="D49" s="7"/>
      <c r="E49" s="64"/>
    </row>
    <row r="50" spans="1:6" ht="23.25" x14ac:dyDescent="0.35">
      <c r="A50" s="23" t="s">
        <v>84</v>
      </c>
      <c r="B50" s="10" t="s">
        <v>9</v>
      </c>
      <c r="C50" s="1"/>
      <c r="D50" s="28" t="s">
        <v>2</v>
      </c>
      <c r="E50" s="62">
        <f>SUMPRODUCT(Table12[G],Table12[N])/SUM(Table12[G])</f>
        <v>0</v>
      </c>
    </row>
    <row r="51" spans="1:6" x14ac:dyDescent="0.25">
      <c r="A51" s="5" t="s">
        <v>0</v>
      </c>
      <c r="B51" s="5" t="s">
        <v>1</v>
      </c>
      <c r="C51" s="35" t="s">
        <v>91</v>
      </c>
      <c r="D51" s="36" t="s">
        <v>92</v>
      </c>
      <c r="E51" s="35" t="s">
        <v>3</v>
      </c>
    </row>
    <row r="52" spans="1:6" ht="15.75" x14ac:dyDescent="0.25">
      <c r="A52" s="5">
        <v>1</v>
      </c>
      <c r="B52" s="2" t="s">
        <v>35</v>
      </c>
      <c r="C52" s="34">
        <v>5</v>
      </c>
      <c r="D52" s="33"/>
      <c r="E52" s="65"/>
    </row>
    <row r="53" spans="1:6" s="7" customFormat="1" ht="15.75" x14ac:dyDescent="0.25">
      <c r="A53" s="5">
        <v>2</v>
      </c>
      <c r="B53" s="2" t="s">
        <v>10</v>
      </c>
      <c r="C53" s="34">
        <v>5</v>
      </c>
      <c r="D53" s="33"/>
      <c r="E53" s="38"/>
      <c r="F53" s="71"/>
    </row>
    <row r="54" spans="1:6" ht="15.75" x14ac:dyDescent="0.25">
      <c r="A54" s="9">
        <v>3</v>
      </c>
      <c r="B54" s="2" t="s">
        <v>11</v>
      </c>
      <c r="C54" s="34">
        <v>5</v>
      </c>
      <c r="D54" s="33"/>
      <c r="E54" s="38"/>
    </row>
    <row r="55" spans="1:6" s="1" customFormat="1" ht="30" x14ac:dyDescent="0.25">
      <c r="A55" s="9">
        <v>4</v>
      </c>
      <c r="B55" s="2" t="s">
        <v>20</v>
      </c>
      <c r="C55" s="34">
        <v>5</v>
      </c>
      <c r="D55" s="33"/>
      <c r="E55" s="52"/>
      <c r="F55" s="26"/>
    </row>
    <row r="56" spans="1:6" ht="30" x14ac:dyDescent="0.25">
      <c r="A56" s="5">
        <v>5</v>
      </c>
      <c r="B56" s="2" t="s">
        <v>19</v>
      </c>
      <c r="C56" s="34">
        <v>5</v>
      </c>
      <c r="D56" s="33"/>
      <c r="E56" s="38"/>
    </row>
    <row r="57" spans="1:6" ht="15.75" x14ac:dyDescent="0.25">
      <c r="A57" s="5">
        <v>6</v>
      </c>
      <c r="B57" s="6" t="s">
        <v>12</v>
      </c>
      <c r="C57" s="34">
        <v>5</v>
      </c>
      <c r="D57" s="33"/>
      <c r="E57" s="43"/>
    </row>
    <row r="58" spans="1:6" x14ac:dyDescent="0.25">
      <c r="C58" s="7"/>
      <c r="D58" s="7"/>
      <c r="E58" s="64"/>
    </row>
    <row r="59" spans="1:6" s="1" customFormat="1" ht="23.25" x14ac:dyDescent="0.35">
      <c r="A59" s="23" t="s">
        <v>85</v>
      </c>
      <c r="B59" s="10" t="s">
        <v>63</v>
      </c>
      <c r="C59" s="8"/>
      <c r="D59" s="28" t="s">
        <v>2</v>
      </c>
      <c r="E59" s="62">
        <f>SUMPRODUCT(Table3[G],Table3[N])/SUM(Table3[G])</f>
        <v>0</v>
      </c>
      <c r="F59" s="26"/>
    </row>
    <row r="60" spans="1:6" x14ac:dyDescent="0.25">
      <c r="A60" s="5" t="s">
        <v>0</v>
      </c>
      <c r="B60" s="5" t="s">
        <v>1</v>
      </c>
      <c r="C60" s="35" t="s">
        <v>91</v>
      </c>
      <c r="D60" s="37" t="s">
        <v>92</v>
      </c>
      <c r="E60" s="35" t="s">
        <v>3</v>
      </c>
    </row>
    <row r="61" spans="1:6" ht="30" x14ac:dyDescent="0.25">
      <c r="A61" s="5">
        <v>1</v>
      </c>
      <c r="B61" s="2" t="s">
        <v>48</v>
      </c>
      <c r="C61" s="38">
        <v>9</v>
      </c>
      <c r="D61" s="33"/>
      <c r="E61" s="38" t="s">
        <v>145</v>
      </c>
    </row>
    <row r="62" spans="1:6" ht="15.75" x14ac:dyDescent="0.25">
      <c r="A62" s="9">
        <v>2</v>
      </c>
      <c r="B62" s="2" t="s">
        <v>50</v>
      </c>
      <c r="C62" s="38">
        <v>5</v>
      </c>
      <c r="D62" s="33"/>
      <c r="E62" s="38"/>
    </row>
    <row r="63" spans="1:6" ht="15.75" x14ac:dyDescent="0.25">
      <c r="A63" s="9">
        <v>3</v>
      </c>
      <c r="B63" s="2" t="s">
        <v>104</v>
      </c>
      <c r="C63" s="38">
        <v>5</v>
      </c>
      <c r="D63" s="33"/>
      <c r="E63" s="38" t="s">
        <v>134</v>
      </c>
    </row>
    <row r="64" spans="1:6" ht="15.75" x14ac:dyDescent="0.25">
      <c r="A64" s="5">
        <v>4</v>
      </c>
      <c r="B64" s="2" t="s">
        <v>22</v>
      </c>
      <c r="C64" s="38">
        <v>9</v>
      </c>
      <c r="D64" s="33"/>
      <c r="E64" s="38"/>
    </row>
    <row r="65" spans="1:6" ht="15.75" x14ac:dyDescent="0.25">
      <c r="A65" s="5">
        <v>5</v>
      </c>
      <c r="B65" s="2" t="s">
        <v>105</v>
      </c>
      <c r="C65" s="38">
        <v>5</v>
      </c>
      <c r="D65" s="33"/>
      <c r="E65" s="38"/>
    </row>
    <row r="66" spans="1:6" ht="15.75" x14ac:dyDescent="0.25">
      <c r="A66" s="5">
        <v>6</v>
      </c>
      <c r="B66" s="16" t="s">
        <v>49</v>
      </c>
      <c r="C66" s="38">
        <v>0</v>
      </c>
      <c r="D66" s="33"/>
      <c r="E66" s="38"/>
    </row>
    <row r="67" spans="1:6" x14ac:dyDescent="0.25">
      <c r="C67" s="7"/>
      <c r="D67" s="7"/>
      <c r="E67" s="64"/>
    </row>
    <row r="68" spans="1:6" s="1" customFormat="1" ht="23.25" x14ac:dyDescent="0.35">
      <c r="A68" s="23" t="s">
        <v>73</v>
      </c>
      <c r="B68" s="10" t="s">
        <v>70</v>
      </c>
      <c r="D68" s="28" t="s">
        <v>2</v>
      </c>
      <c r="E68" s="62">
        <f>SUMPRODUCT(Table11[G],Table11[N])/SUM(Table11[G])</f>
        <v>0</v>
      </c>
      <c r="F68" s="26"/>
    </row>
    <row r="69" spans="1:6" x14ac:dyDescent="0.25">
      <c r="A69" s="5" t="s">
        <v>0</v>
      </c>
      <c r="B69" s="5" t="s">
        <v>1</v>
      </c>
      <c r="C69" s="35" t="s">
        <v>91</v>
      </c>
      <c r="D69" s="36" t="s">
        <v>92</v>
      </c>
      <c r="E69" s="35" t="s">
        <v>3</v>
      </c>
    </row>
    <row r="70" spans="1:6" ht="15.75" x14ac:dyDescent="0.25">
      <c r="A70" s="5">
        <v>1</v>
      </c>
      <c r="B70" s="19" t="s">
        <v>90</v>
      </c>
      <c r="C70" s="34">
        <v>5</v>
      </c>
      <c r="D70" s="33"/>
      <c r="E70" s="38"/>
    </row>
    <row r="71" spans="1:6" ht="15.75" x14ac:dyDescent="0.25">
      <c r="A71" s="5">
        <v>2</v>
      </c>
      <c r="B71" s="2" t="s">
        <v>45</v>
      </c>
      <c r="C71" s="34">
        <v>5</v>
      </c>
      <c r="D71" s="33"/>
      <c r="E71" s="38"/>
    </row>
    <row r="72" spans="1:6" ht="15.75" x14ac:dyDescent="0.25">
      <c r="A72" s="9">
        <v>3</v>
      </c>
      <c r="B72" s="2" t="s">
        <v>46</v>
      </c>
      <c r="C72" s="34">
        <v>5</v>
      </c>
      <c r="D72" s="33"/>
      <c r="E72" s="38"/>
    </row>
    <row r="73" spans="1:6" ht="15.75" x14ac:dyDescent="0.25">
      <c r="A73" s="9">
        <v>4</v>
      </c>
      <c r="B73" s="2" t="s">
        <v>8</v>
      </c>
      <c r="C73" s="34">
        <v>5</v>
      </c>
      <c r="D73" s="33"/>
      <c r="E73" s="38"/>
    </row>
    <row r="74" spans="1:6" ht="15.75" x14ac:dyDescent="0.25">
      <c r="A74" s="5">
        <v>5</v>
      </c>
      <c r="B74" s="2" t="s">
        <v>106</v>
      </c>
      <c r="C74" s="34">
        <v>5</v>
      </c>
      <c r="D74" s="33"/>
      <c r="E74" s="38"/>
    </row>
    <row r="75" spans="1:6" x14ac:dyDescent="0.25">
      <c r="C75" s="7"/>
      <c r="D75" s="7"/>
      <c r="E75" s="64"/>
    </row>
    <row r="76" spans="1:6" x14ac:dyDescent="0.25">
      <c r="C76" s="7"/>
      <c r="D76" s="7"/>
      <c r="E76" s="64"/>
    </row>
    <row r="77" spans="1:6" s="1" customFormat="1" ht="23.25" x14ac:dyDescent="0.35">
      <c r="A77" s="23" t="s">
        <v>74</v>
      </c>
      <c r="B77" s="10" t="s">
        <v>64</v>
      </c>
      <c r="D77" s="28" t="s">
        <v>2</v>
      </c>
      <c r="E77" s="62">
        <f>SUMPRODUCT(Table71518[G],Table71518[N])/SUM(Table71518[G])</f>
        <v>0</v>
      </c>
      <c r="F77" s="26"/>
    </row>
    <row r="78" spans="1:6" x14ac:dyDescent="0.25">
      <c r="A78" s="5" t="s">
        <v>0</v>
      </c>
      <c r="B78" s="5" t="s">
        <v>1</v>
      </c>
      <c r="C78" s="35" t="s">
        <v>91</v>
      </c>
      <c r="D78" s="36" t="s">
        <v>92</v>
      </c>
      <c r="E78" s="35" t="s">
        <v>3</v>
      </c>
    </row>
    <row r="79" spans="1:6" ht="15.75" x14ac:dyDescent="0.25">
      <c r="A79" s="5">
        <v>1</v>
      </c>
      <c r="B79" s="2" t="s">
        <v>35</v>
      </c>
      <c r="C79" s="34">
        <v>5</v>
      </c>
      <c r="D79" s="33"/>
      <c r="E79" s="38"/>
    </row>
    <row r="80" spans="1:6" ht="15.75" x14ac:dyDescent="0.25">
      <c r="A80" s="5">
        <v>2</v>
      </c>
      <c r="B80" s="2" t="s">
        <v>31</v>
      </c>
      <c r="C80" s="34">
        <v>5</v>
      </c>
      <c r="D80" s="33"/>
      <c r="E80" s="38"/>
    </row>
    <row r="81" spans="1:6" ht="15.75" x14ac:dyDescent="0.25">
      <c r="A81" s="9">
        <v>3</v>
      </c>
      <c r="B81" s="2" t="s">
        <v>107</v>
      </c>
      <c r="C81" s="34">
        <v>5</v>
      </c>
      <c r="D81" s="33"/>
      <c r="E81" s="38"/>
    </row>
    <row r="82" spans="1:6" ht="30" x14ac:dyDescent="0.25">
      <c r="A82" s="9">
        <v>4</v>
      </c>
      <c r="B82" s="2" t="s">
        <v>61</v>
      </c>
      <c r="C82" s="34">
        <v>5</v>
      </c>
      <c r="D82" s="33"/>
      <c r="E82" s="38"/>
    </row>
    <row r="83" spans="1:6" ht="15.75" x14ac:dyDescent="0.25">
      <c r="A83" s="5">
        <v>5</v>
      </c>
      <c r="B83" s="2" t="s">
        <v>32</v>
      </c>
      <c r="C83" s="34">
        <v>5</v>
      </c>
      <c r="D83" s="33"/>
      <c r="E83" s="38"/>
    </row>
    <row r="85" spans="1:6" s="1" customFormat="1" x14ac:dyDescent="0.25">
      <c r="B85"/>
      <c r="C85" s="7"/>
      <c r="D85" s="7"/>
      <c r="E85" s="66"/>
      <c r="F85" s="26"/>
    </row>
    <row r="86" spans="1:6" ht="23.25" x14ac:dyDescent="0.35">
      <c r="A86" s="23" t="s">
        <v>75</v>
      </c>
      <c r="B86" s="10" t="s">
        <v>65</v>
      </c>
      <c r="C86" s="1"/>
      <c r="D86" s="28" t="s">
        <v>2</v>
      </c>
      <c r="E86" s="62">
        <f>SUMPRODUCT(Table715[G],Table715[N])/SUM(Table715[G])</f>
        <v>0</v>
      </c>
    </row>
    <row r="87" spans="1:6" x14ac:dyDescent="0.25">
      <c r="A87" s="5" t="s">
        <v>0</v>
      </c>
      <c r="B87" s="5" t="s">
        <v>1</v>
      </c>
      <c r="C87" s="35" t="s">
        <v>91</v>
      </c>
      <c r="D87" s="36" t="s">
        <v>92</v>
      </c>
      <c r="E87" s="35" t="s">
        <v>3</v>
      </c>
    </row>
    <row r="88" spans="1:6" ht="15.75" x14ac:dyDescent="0.25">
      <c r="A88" s="5">
        <v>1</v>
      </c>
      <c r="B88" s="2" t="s">
        <v>35</v>
      </c>
      <c r="C88" s="38">
        <v>5</v>
      </c>
      <c r="D88" s="33"/>
      <c r="E88" s="38"/>
    </row>
    <row r="89" spans="1:6" ht="15.75" x14ac:dyDescent="0.25">
      <c r="A89" s="5">
        <v>2</v>
      </c>
      <c r="B89" s="2" t="s">
        <v>109</v>
      </c>
      <c r="C89" s="38">
        <v>5</v>
      </c>
      <c r="D89" s="33"/>
      <c r="E89" s="38"/>
    </row>
    <row r="90" spans="1:6" ht="15.75" x14ac:dyDescent="0.25">
      <c r="A90" s="9">
        <v>3</v>
      </c>
      <c r="B90" s="2" t="s">
        <v>147</v>
      </c>
      <c r="C90" s="38">
        <v>5</v>
      </c>
      <c r="D90" s="33"/>
      <c r="E90" s="38"/>
    </row>
    <row r="91" spans="1:6" ht="15.75" x14ac:dyDescent="0.25">
      <c r="A91" s="9">
        <v>4</v>
      </c>
      <c r="B91" s="2" t="s">
        <v>33</v>
      </c>
      <c r="C91" s="38">
        <v>5</v>
      </c>
      <c r="D91" s="33"/>
      <c r="E91" s="38"/>
    </row>
    <row r="92" spans="1:6" ht="15.75" x14ac:dyDescent="0.25">
      <c r="A92" s="5">
        <v>5</v>
      </c>
      <c r="B92" s="2" t="s">
        <v>146</v>
      </c>
      <c r="C92" s="38">
        <v>5</v>
      </c>
      <c r="D92" s="33"/>
      <c r="E92" s="38"/>
    </row>
    <row r="93" spans="1:6" ht="15.75" x14ac:dyDescent="0.25">
      <c r="A93" s="5">
        <v>6</v>
      </c>
      <c r="B93" s="2" t="s">
        <v>47</v>
      </c>
      <c r="C93" s="38">
        <v>5</v>
      </c>
      <c r="D93" s="33"/>
      <c r="E93" s="38"/>
    </row>
    <row r="94" spans="1:6" s="1" customFormat="1" x14ac:dyDescent="0.25">
      <c r="B94"/>
      <c r="C94" s="7"/>
      <c r="D94" s="7"/>
      <c r="E94" s="66"/>
      <c r="F94" s="26"/>
    </row>
    <row r="95" spans="1:6" ht="23.25" x14ac:dyDescent="0.35">
      <c r="A95" s="23" t="s">
        <v>76</v>
      </c>
      <c r="B95" s="10" t="s">
        <v>69</v>
      </c>
      <c r="C95" s="1"/>
      <c r="D95" s="28" t="s">
        <v>2</v>
      </c>
      <c r="E95" s="62">
        <f>SUMPRODUCT(Table7[G],Table7[N])/SUM(Table7[G])</f>
        <v>0</v>
      </c>
    </row>
    <row r="96" spans="1:6" x14ac:dyDescent="0.25">
      <c r="A96" s="5" t="s">
        <v>0</v>
      </c>
      <c r="B96" s="5" t="s">
        <v>1</v>
      </c>
      <c r="C96" s="35" t="s">
        <v>91</v>
      </c>
      <c r="D96" s="36" t="s">
        <v>92</v>
      </c>
      <c r="E96" s="35" t="s">
        <v>3</v>
      </c>
    </row>
    <row r="97" spans="1:6" ht="15.75" x14ac:dyDescent="0.25">
      <c r="A97" s="5">
        <v>1</v>
      </c>
      <c r="B97" s="2" t="s">
        <v>35</v>
      </c>
      <c r="C97" s="34">
        <v>5</v>
      </c>
      <c r="D97" s="33"/>
      <c r="E97" s="38"/>
    </row>
    <row r="98" spans="1:6" ht="15.75" x14ac:dyDescent="0.25">
      <c r="A98" s="5">
        <v>2</v>
      </c>
      <c r="B98" s="6" t="s">
        <v>121</v>
      </c>
      <c r="C98" s="34">
        <v>5</v>
      </c>
      <c r="D98" s="33"/>
      <c r="E98" s="38"/>
    </row>
    <row r="99" spans="1:6" ht="15.75" x14ac:dyDescent="0.25">
      <c r="A99" s="5">
        <v>3</v>
      </c>
      <c r="B99" s="2" t="s">
        <v>172</v>
      </c>
      <c r="C99" s="34">
        <v>5</v>
      </c>
      <c r="D99" s="33"/>
      <c r="E99" s="38"/>
    </row>
    <row r="100" spans="1:6" ht="15.75" x14ac:dyDescent="0.25">
      <c r="A100" s="5">
        <v>4</v>
      </c>
      <c r="B100" s="2" t="s">
        <v>171</v>
      </c>
      <c r="C100" s="34">
        <v>5</v>
      </c>
      <c r="D100" s="33"/>
      <c r="E100" s="38"/>
    </row>
    <row r="101" spans="1:6" ht="15.75" x14ac:dyDescent="0.25">
      <c r="A101" s="9">
        <v>5</v>
      </c>
      <c r="B101" s="2" t="s">
        <v>148</v>
      </c>
      <c r="C101" s="34">
        <v>0</v>
      </c>
      <c r="D101" s="33"/>
      <c r="E101" s="38"/>
    </row>
    <row r="102" spans="1:6" ht="15.75" x14ac:dyDescent="0.25">
      <c r="A102" s="9">
        <v>6</v>
      </c>
      <c r="B102" s="2" t="s">
        <v>34</v>
      </c>
      <c r="C102" s="34">
        <v>0</v>
      </c>
      <c r="D102" s="33"/>
      <c r="E102" s="38"/>
    </row>
    <row r="103" spans="1:6" ht="15.75" x14ac:dyDescent="0.25">
      <c r="A103" s="9">
        <v>7</v>
      </c>
      <c r="B103" s="2" t="s">
        <v>5</v>
      </c>
      <c r="C103" s="34">
        <v>5</v>
      </c>
      <c r="D103" s="33"/>
      <c r="E103" s="38" t="s">
        <v>149</v>
      </c>
    </row>
    <row r="104" spans="1:6" ht="15.75" x14ac:dyDescent="0.25">
      <c r="A104" s="5">
        <v>8</v>
      </c>
      <c r="B104" s="2" t="s">
        <v>108</v>
      </c>
      <c r="C104" s="34">
        <v>5</v>
      </c>
      <c r="D104" s="33"/>
      <c r="E104" s="38"/>
    </row>
    <row r="105" spans="1:6" s="1" customFormat="1" ht="15.75" x14ac:dyDescent="0.25">
      <c r="B105" s="55"/>
      <c r="C105" s="34"/>
      <c r="D105" s="56"/>
      <c r="E105" s="67"/>
      <c r="F105" s="26"/>
    </row>
    <row r="106" spans="1:6" ht="23.25" x14ac:dyDescent="0.35">
      <c r="A106" s="23" t="s">
        <v>77</v>
      </c>
      <c r="B106" s="10" t="s">
        <v>96</v>
      </c>
      <c r="C106" s="1"/>
      <c r="D106" s="28" t="s">
        <v>2</v>
      </c>
      <c r="E106" s="62">
        <f>SUMPRODUCT(Table8[G],Table8[N])/SUM(Table8[G])</f>
        <v>0</v>
      </c>
    </row>
    <row r="107" spans="1:6" x14ac:dyDescent="0.25">
      <c r="A107" s="5" t="s">
        <v>0</v>
      </c>
      <c r="B107" s="5" t="s">
        <v>1</v>
      </c>
      <c r="C107" s="35" t="s">
        <v>91</v>
      </c>
      <c r="D107" s="36" t="s">
        <v>92</v>
      </c>
      <c r="E107" s="35" t="s">
        <v>3</v>
      </c>
    </row>
    <row r="108" spans="1:6" ht="15.75" x14ac:dyDescent="0.25">
      <c r="A108" s="5">
        <v>1</v>
      </c>
      <c r="B108" s="2" t="s">
        <v>35</v>
      </c>
      <c r="C108" s="34">
        <v>5</v>
      </c>
      <c r="D108" s="33"/>
      <c r="E108" s="38"/>
    </row>
    <row r="109" spans="1:6" ht="15.75" x14ac:dyDescent="0.25">
      <c r="A109" s="5">
        <v>2</v>
      </c>
      <c r="B109" s="2" t="s">
        <v>36</v>
      </c>
      <c r="C109" s="34">
        <v>5</v>
      </c>
      <c r="D109" s="33"/>
      <c r="E109" s="65"/>
    </row>
    <row r="110" spans="1:6" ht="15.75" x14ac:dyDescent="0.25">
      <c r="A110" s="5">
        <v>3</v>
      </c>
      <c r="B110" s="2" t="s">
        <v>173</v>
      </c>
      <c r="C110" s="34">
        <v>5</v>
      </c>
      <c r="D110" s="33"/>
      <c r="E110" s="38"/>
    </row>
    <row r="111" spans="1:6" ht="15.75" x14ac:dyDescent="0.25">
      <c r="A111" s="5">
        <v>4</v>
      </c>
      <c r="B111" s="2" t="s">
        <v>135</v>
      </c>
      <c r="C111" s="34">
        <v>5</v>
      </c>
      <c r="D111" s="33"/>
      <c r="E111" s="38"/>
    </row>
    <row r="112" spans="1:6" s="1" customFormat="1" ht="15.75" x14ac:dyDescent="0.25">
      <c r="B112" s="55"/>
      <c r="C112" s="34"/>
      <c r="D112" s="56"/>
      <c r="E112" s="67"/>
      <c r="F112" s="26"/>
    </row>
    <row r="113" spans="1:6" ht="23.25" x14ac:dyDescent="0.35">
      <c r="A113" s="23" t="s">
        <v>95</v>
      </c>
      <c r="B113" s="10" t="s">
        <v>97</v>
      </c>
      <c r="C113" s="1"/>
      <c r="D113" s="28" t="s">
        <v>2</v>
      </c>
      <c r="E113" s="62">
        <f>SUMPRODUCT(Table9[G],Table9[N])/SUM(Table9[G])</f>
        <v>0</v>
      </c>
    </row>
    <row r="114" spans="1:6" x14ac:dyDescent="0.25">
      <c r="A114" s="5" t="s">
        <v>0</v>
      </c>
      <c r="B114" s="5" t="s">
        <v>1</v>
      </c>
      <c r="C114" s="35" t="s">
        <v>91</v>
      </c>
      <c r="D114" s="36" t="s">
        <v>92</v>
      </c>
      <c r="E114" s="35" t="s">
        <v>3</v>
      </c>
    </row>
    <row r="115" spans="1:6" ht="15.75" x14ac:dyDescent="0.25">
      <c r="A115" s="5">
        <v>1</v>
      </c>
      <c r="B115" s="2" t="s">
        <v>35</v>
      </c>
      <c r="C115" s="34">
        <v>5</v>
      </c>
      <c r="D115" s="33"/>
      <c r="E115" s="38"/>
    </row>
    <row r="116" spans="1:6" ht="15.75" x14ac:dyDescent="0.25">
      <c r="A116" s="5">
        <v>2</v>
      </c>
      <c r="B116" s="2" t="s">
        <v>174</v>
      </c>
      <c r="C116" s="34">
        <v>5</v>
      </c>
      <c r="D116" s="33"/>
      <c r="E116" s="38"/>
    </row>
    <row r="117" spans="1:6" ht="15.75" x14ac:dyDescent="0.25">
      <c r="A117" s="5">
        <v>3</v>
      </c>
      <c r="B117" s="2" t="s">
        <v>17</v>
      </c>
      <c r="C117" s="34">
        <v>5</v>
      </c>
      <c r="D117" s="33"/>
      <c r="E117" s="38"/>
    </row>
    <row r="118" spans="1:6" ht="15.75" x14ac:dyDescent="0.25">
      <c r="A118" s="9">
        <v>4</v>
      </c>
      <c r="B118" s="2" t="s">
        <v>30</v>
      </c>
      <c r="C118" s="34">
        <v>5</v>
      </c>
      <c r="D118" s="33"/>
      <c r="E118" s="38"/>
    </row>
    <row r="119" spans="1:6" ht="15.75" x14ac:dyDescent="0.25">
      <c r="A119" s="9">
        <v>5</v>
      </c>
      <c r="B119" s="2" t="s">
        <v>6</v>
      </c>
      <c r="C119" s="34">
        <v>5</v>
      </c>
      <c r="D119" s="33"/>
      <c r="E119" s="38"/>
    </row>
    <row r="120" spans="1:6" ht="15.75" x14ac:dyDescent="0.25">
      <c r="A120" s="9">
        <v>6</v>
      </c>
      <c r="B120" s="2" t="s">
        <v>110</v>
      </c>
      <c r="C120" s="34">
        <v>5</v>
      </c>
      <c r="D120" s="33"/>
      <c r="E120" s="38"/>
    </row>
    <row r="121" spans="1:6" ht="15.75" x14ac:dyDescent="0.25">
      <c r="A121" s="5">
        <v>7</v>
      </c>
      <c r="B121" s="2" t="s">
        <v>7</v>
      </c>
      <c r="C121" s="34">
        <v>5</v>
      </c>
      <c r="D121" s="33"/>
      <c r="E121" s="38"/>
    </row>
    <row r="122" spans="1:6" ht="15.75" x14ac:dyDescent="0.25">
      <c r="A122" s="5">
        <v>8</v>
      </c>
      <c r="B122" s="2" t="s">
        <v>175</v>
      </c>
      <c r="C122" s="34">
        <v>5</v>
      </c>
      <c r="D122" s="33"/>
      <c r="E122" s="38"/>
    </row>
    <row r="123" spans="1:6" s="1" customFormat="1" x14ac:dyDescent="0.25">
      <c r="B123"/>
      <c r="C123" s="7"/>
      <c r="D123" s="7"/>
      <c r="E123" s="66"/>
      <c r="F123" s="26"/>
    </row>
    <row r="124" spans="1:6" ht="23.25" x14ac:dyDescent="0.35">
      <c r="A124" s="23" t="s">
        <v>78</v>
      </c>
      <c r="B124" s="10" t="s">
        <v>66</v>
      </c>
      <c r="C124" s="1"/>
      <c r="D124" s="28" t="s">
        <v>2</v>
      </c>
      <c r="E124" s="62">
        <f>SUMPRODUCT(Table1021[G],Table1021[N])/SUM(Table1021[G])</f>
        <v>0</v>
      </c>
    </row>
    <row r="125" spans="1:6" x14ac:dyDescent="0.25">
      <c r="A125" s="5" t="s">
        <v>0</v>
      </c>
      <c r="B125" s="5" t="s">
        <v>1</v>
      </c>
      <c r="C125" s="35" t="s">
        <v>91</v>
      </c>
      <c r="D125" s="36" t="s">
        <v>92</v>
      </c>
      <c r="E125" s="35" t="s">
        <v>3</v>
      </c>
    </row>
    <row r="126" spans="1:6" ht="15.75" x14ac:dyDescent="0.25">
      <c r="A126" s="5">
        <v>1</v>
      </c>
      <c r="B126" s="2" t="s">
        <v>35</v>
      </c>
      <c r="C126" s="34">
        <v>5</v>
      </c>
      <c r="D126" s="33"/>
      <c r="E126" s="38"/>
    </row>
    <row r="127" spans="1:6" ht="15.75" x14ac:dyDescent="0.25">
      <c r="A127" s="5">
        <v>2</v>
      </c>
      <c r="B127" s="16" t="s">
        <v>29</v>
      </c>
      <c r="C127" s="34">
        <v>5</v>
      </c>
      <c r="D127" s="33"/>
      <c r="E127" s="38"/>
    </row>
    <row r="128" spans="1:6" ht="30" x14ac:dyDescent="0.25">
      <c r="A128" s="9">
        <v>3</v>
      </c>
      <c r="B128" s="2" t="s">
        <v>115</v>
      </c>
      <c r="C128" s="34">
        <v>5</v>
      </c>
      <c r="D128" s="33"/>
      <c r="E128" s="38"/>
    </row>
    <row r="129" spans="1:6" ht="15.75" x14ac:dyDescent="0.25">
      <c r="A129" s="9">
        <v>4</v>
      </c>
      <c r="B129" s="55" t="s">
        <v>123</v>
      </c>
      <c r="C129" s="34">
        <v>5</v>
      </c>
      <c r="D129" s="33"/>
      <c r="E129" s="38"/>
    </row>
    <row r="130" spans="1:6" ht="15.75" x14ac:dyDescent="0.25">
      <c r="A130" s="9">
        <v>5</v>
      </c>
      <c r="B130" s="2" t="s">
        <v>39</v>
      </c>
      <c r="C130" s="34">
        <v>5</v>
      </c>
      <c r="D130" s="33"/>
      <c r="E130" s="38" t="s">
        <v>158</v>
      </c>
    </row>
    <row r="131" spans="1:6" ht="15.75" x14ac:dyDescent="0.25">
      <c r="A131" s="5">
        <v>6</v>
      </c>
      <c r="B131" s="2" t="s">
        <v>159</v>
      </c>
      <c r="C131" s="34">
        <v>5</v>
      </c>
      <c r="D131" s="33"/>
      <c r="E131" s="38"/>
    </row>
    <row r="132" spans="1:6" ht="30" x14ac:dyDescent="0.25">
      <c r="A132" s="5">
        <v>7</v>
      </c>
      <c r="B132" s="16" t="s">
        <v>25</v>
      </c>
      <c r="C132" s="34">
        <v>5</v>
      </c>
      <c r="D132" s="33"/>
      <c r="E132" s="38"/>
    </row>
    <row r="133" spans="1:6" ht="15.75" x14ac:dyDescent="0.25">
      <c r="A133" s="5">
        <v>8</v>
      </c>
      <c r="B133" s="55" t="s">
        <v>176</v>
      </c>
      <c r="C133" s="34">
        <v>5</v>
      </c>
      <c r="D133" s="33"/>
      <c r="E133" s="38"/>
    </row>
    <row r="134" spans="1:6" ht="15.75" x14ac:dyDescent="0.25">
      <c r="A134" s="9">
        <v>9</v>
      </c>
      <c r="B134" s="16" t="s">
        <v>21</v>
      </c>
      <c r="C134" s="34">
        <v>5</v>
      </c>
      <c r="D134" s="33"/>
      <c r="E134" s="38"/>
    </row>
    <row r="135" spans="1:6" ht="15.75" x14ac:dyDescent="0.25">
      <c r="A135" s="26">
        <v>10</v>
      </c>
      <c r="B135" s="2" t="s">
        <v>166</v>
      </c>
      <c r="C135" s="34">
        <v>5</v>
      </c>
      <c r="D135" s="33"/>
      <c r="E135" s="38"/>
    </row>
    <row r="136" spans="1:6" s="1" customFormat="1" x14ac:dyDescent="0.25">
      <c r="B136"/>
      <c r="C136" s="7"/>
      <c r="D136" s="7"/>
      <c r="E136" s="66"/>
      <c r="F136" s="26"/>
    </row>
    <row r="137" spans="1:6" ht="23.25" x14ac:dyDescent="0.35">
      <c r="A137" s="23" t="s">
        <v>79</v>
      </c>
      <c r="B137" s="10" t="s">
        <v>67</v>
      </c>
      <c r="C137" s="1"/>
      <c r="D137" s="28" t="s">
        <v>2</v>
      </c>
      <c r="E137" s="62">
        <f>SUMPRODUCT(Table1020[G],Table1020[N])/SUM(Table1020[G])</f>
        <v>0</v>
      </c>
    </row>
    <row r="138" spans="1:6" x14ac:dyDescent="0.25">
      <c r="A138" s="5" t="s">
        <v>0</v>
      </c>
      <c r="B138" s="5" t="s">
        <v>1</v>
      </c>
      <c r="C138" s="35" t="s">
        <v>91</v>
      </c>
      <c r="D138" s="36" t="s">
        <v>92</v>
      </c>
      <c r="E138" s="35" t="s">
        <v>3</v>
      </c>
    </row>
    <row r="139" spans="1:6" ht="15.75" x14ac:dyDescent="0.25">
      <c r="A139" s="5">
        <v>1</v>
      </c>
      <c r="B139" s="2" t="s">
        <v>37</v>
      </c>
      <c r="C139" s="34">
        <v>5</v>
      </c>
      <c r="D139" s="33"/>
      <c r="E139" s="38"/>
    </row>
    <row r="140" spans="1:6" ht="15.75" x14ac:dyDescent="0.25">
      <c r="A140" s="9">
        <v>2</v>
      </c>
      <c r="B140" s="2" t="s">
        <v>15</v>
      </c>
      <c r="C140" s="34">
        <v>5</v>
      </c>
      <c r="D140" s="33"/>
      <c r="E140" s="38"/>
    </row>
    <row r="141" spans="1:6" ht="15.75" x14ac:dyDescent="0.25">
      <c r="A141" s="9">
        <v>3</v>
      </c>
      <c r="B141" s="16" t="s">
        <v>38</v>
      </c>
      <c r="C141" s="34">
        <v>5</v>
      </c>
      <c r="D141" s="33"/>
      <c r="E141" s="38"/>
    </row>
    <row r="142" spans="1:6" ht="15.75" x14ac:dyDescent="0.25">
      <c r="A142" s="9">
        <v>4</v>
      </c>
      <c r="B142" s="16" t="s">
        <v>28</v>
      </c>
      <c r="C142" s="34">
        <v>5</v>
      </c>
      <c r="D142" s="33"/>
      <c r="E142" s="38"/>
    </row>
    <row r="143" spans="1:6" ht="15.75" x14ac:dyDescent="0.25">
      <c r="A143" s="5">
        <v>6</v>
      </c>
      <c r="B143" t="s">
        <v>124</v>
      </c>
      <c r="C143" s="34">
        <v>3</v>
      </c>
      <c r="D143" s="33"/>
      <c r="E143" s="38"/>
    </row>
    <row r="144" spans="1:6" ht="15.75" x14ac:dyDescent="0.25">
      <c r="A144" s="5">
        <v>7</v>
      </c>
      <c r="B144" s="2" t="s">
        <v>111</v>
      </c>
      <c r="C144" s="34">
        <v>5</v>
      </c>
      <c r="D144" s="33"/>
      <c r="E144" s="38"/>
    </row>
    <row r="145" spans="1:6" ht="15.75" x14ac:dyDescent="0.25">
      <c r="A145" s="9">
        <v>8</v>
      </c>
      <c r="B145" s="16" t="s">
        <v>13</v>
      </c>
      <c r="C145" s="34">
        <v>5</v>
      </c>
      <c r="D145" s="33"/>
      <c r="E145" s="38"/>
    </row>
    <row r="146" spans="1:6" x14ac:dyDescent="0.25">
      <c r="C146" s="7"/>
      <c r="D146" s="7"/>
      <c r="E146" s="64"/>
    </row>
    <row r="147" spans="1:6" s="1" customFormat="1" x14ac:dyDescent="0.25">
      <c r="B147"/>
      <c r="C147" s="7"/>
      <c r="D147" s="7"/>
      <c r="E147" s="66"/>
      <c r="F147" s="26"/>
    </row>
    <row r="148" spans="1:6" ht="23.25" x14ac:dyDescent="0.35">
      <c r="A148" s="23" t="s">
        <v>80</v>
      </c>
      <c r="B148" s="10" t="s">
        <v>68</v>
      </c>
      <c r="C148" s="1"/>
      <c r="D148" s="28" t="s">
        <v>2</v>
      </c>
      <c r="E148" s="62">
        <f>SUMPRODUCT(Table10[G],Table10[N])/SUM(Table10[G])</f>
        <v>0</v>
      </c>
    </row>
    <row r="149" spans="1:6" x14ac:dyDescent="0.25">
      <c r="A149" s="5" t="s">
        <v>0</v>
      </c>
      <c r="B149" s="5" t="s">
        <v>1</v>
      </c>
      <c r="C149" s="35" t="s">
        <v>91</v>
      </c>
      <c r="D149" s="36" t="s">
        <v>92</v>
      </c>
      <c r="E149" s="35" t="s">
        <v>3</v>
      </c>
    </row>
    <row r="150" spans="1:6" ht="15.75" x14ac:dyDescent="0.25">
      <c r="A150" s="20">
        <v>1</v>
      </c>
      <c r="B150" s="16" t="s">
        <v>23</v>
      </c>
      <c r="C150" s="34">
        <v>5</v>
      </c>
      <c r="D150" s="33"/>
      <c r="E150" s="38"/>
    </row>
    <row r="151" spans="1:6" ht="15.75" x14ac:dyDescent="0.25">
      <c r="A151" s="5">
        <v>2</v>
      </c>
      <c r="B151" t="s">
        <v>18</v>
      </c>
      <c r="C151" s="34">
        <v>5</v>
      </c>
      <c r="D151" s="33"/>
      <c r="E151" s="38" t="s">
        <v>150</v>
      </c>
    </row>
    <row r="152" spans="1:6" ht="15.75" x14ac:dyDescent="0.25">
      <c r="A152" s="5">
        <v>3</v>
      </c>
      <c r="B152" s="2" t="s">
        <v>40</v>
      </c>
      <c r="C152" s="34">
        <v>5</v>
      </c>
      <c r="D152" s="33"/>
      <c r="E152" s="38"/>
    </row>
    <row r="153" spans="1:6" ht="15.75" x14ac:dyDescent="0.25">
      <c r="A153" s="9">
        <v>4</v>
      </c>
      <c r="B153" s="16" t="s">
        <v>44</v>
      </c>
      <c r="C153" s="34">
        <v>5</v>
      </c>
      <c r="D153" s="33"/>
      <c r="E153" s="38"/>
    </row>
    <row r="154" spans="1:6" ht="15.75" x14ac:dyDescent="0.25">
      <c r="A154" s="9">
        <v>5</v>
      </c>
      <c r="B154" s="2" t="s">
        <v>98</v>
      </c>
      <c r="C154" s="34">
        <v>5</v>
      </c>
      <c r="D154" s="33"/>
      <c r="E154" s="38"/>
    </row>
    <row r="155" spans="1:6" ht="30" x14ac:dyDescent="0.25">
      <c r="A155" s="5">
        <v>6</v>
      </c>
      <c r="B155" s="2" t="s">
        <v>99</v>
      </c>
      <c r="C155" s="34">
        <v>5</v>
      </c>
      <c r="D155" s="33"/>
      <c r="E155" s="52"/>
    </row>
    <row r="156" spans="1:6" ht="15.75" x14ac:dyDescent="0.25">
      <c r="A156" s="9">
        <v>7</v>
      </c>
      <c r="B156" s="16" t="s">
        <v>41</v>
      </c>
      <c r="C156" s="34">
        <v>5</v>
      </c>
      <c r="D156" s="33"/>
      <c r="E156" s="38" t="s">
        <v>177</v>
      </c>
    </row>
    <row r="157" spans="1:6" ht="30" x14ac:dyDescent="0.25">
      <c r="A157" s="9">
        <v>8</v>
      </c>
      <c r="B157" s="2" t="s">
        <v>117</v>
      </c>
      <c r="C157" s="34">
        <v>5</v>
      </c>
      <c r="D157" s="33"/>
      <c r="E157" s="38" t="s">
        <v>160</v>
      </c>
    </row>
    <row r="158" spans="1:6" ht="15.75" x14ac:dyDescent="0.25">
      <c r="A158" s="9">
        <v>9</v>
      </c>
      <c r="B158" s="16" t="s">
        <v>42</v>
      </c>
      <c r="C158" s="34">
        <v>5</v>
      </c>
      <c r="D158" s="33"/>
      <c r="E158" s="52"/>
    </row>
    <row r="159" spans="1:6" ht="15.75" x14ac:dyDescent="0.25">
      <c r="A159" s="9">
        <v>10</v>
      </c>
      <c r="B159" s="2" t="s">
        <v>116</v>
      </c>
      <c r="C159" s="34">
        <v>5</v>
      </c>
      <c r="D159" s="33"/>
      <c r="E159" s="38"/>
    </row>
    <row r="160" spans="1:6" ht="15.75" x14ac:dyDescent="0.25">
      <c r="A160" s="20">
        <v>11</v>
      </c>
      <c r="B160" s="16" t="s">
        <v>43</v>
      </c>
      <c r="C160" s="34">
        <v>5</v>
      </c>
      <c r="D160" s="33"/>
      <c r="E160" s="38"/>
    </row>
    <row r="161" spans="1:5" ht="15.75" x14ac:dyDescent="0.25">
      <c r="A161" s="59">
        <v>12</v>
      </c>
      <c r="B161" s="2" t="s">
        <v>114</v>
      </c>
      <c r="C161" s="34">
        <v>5</v>
      </c>
      <c r="D161" s="33"/>
      <c r="E161" s="38"/>
    </row>
    <row r="162" spans="1:5" ht="15.75" x14ac:dyDescent="0.25">
      <c r="A162" s="26">
        <v>13</v>
      </c>
      <c r="B162" s="2" t="s">
        <v>113</v>
      </c>
      <c r="C162" s="34">
        <v>5</v>
      </c>
      <c r="D162" s="33"/>
      <c r="E162" s="38"/>
    </row>
    <row r="163" spans="1:5" ht="15.75" x14ac:dyDescent="0.25">
      <c r="A163" s="26">
        <v>14</v>
      </c>
      <c r="B163" s="2" t="s">
        <v>112</v>
      </c>
      <c r="C163" s="34">
        <v>5</v>
      </c>
      <c r="D163" s="33"/>
      <c r="E163" s="38"/>
    </row>
    <row r="164" spans="1:5" x14ac:dyDescent="0.25">
      <c r="C164" s="7"/>
      <c r="D164" s="7"/>
      <c r="E164" s="64"/>
    </row>
    <row r="165" spans="1:5" ht="23.25" x14ac:dyDescent="0.35">
      <c r="A165" s="23" t="s">
        <v>81</v>
      </c>
      <c r="B165" s="10" t="s">
        <v>71</v>
      </c>
      <c r="C165" s="7"/>
      <c r="D165" s="28" t="s">
        <v>2</v>
      </c>
      <c r="E165" s="62">
        <f>SUMPRODUCT(Table15[G],Table15[N])/SUM(Table15[G])</f>
        <v>0</v>
      </c>
    </row>
    <row r="166" spans="1:5" x14ac:dyDescent="0.25">
      <c r="A166" s="5" t="s">
        <v>0</v>
      </c>
      <c r="B166" s="5" t="s">
        <v>1</v>
      </c>
      <c r="C166" s="35" t="s">
        <v>91</v>
      </c>
      <c r="D166" s="36" t="s">
        <v>92</v>
      </c>
      <c r="E166" s="35" t="s">
        <v>3</v>
      </c>
    </row>
    <row r="167" spans="1:5" ht="15.75" x14ac:dyDescent="0.25">
      <c r="A167" s="5">
        <v>1</v>
      </c>
      <c r="B167" s="2" t="s">
        <v>14</v>
      </c>
      <c r="C167" s="34">
        <v>5</v>
      </c>
      <c r="D167" s="33"/>
      <c r="E167" s="38" t="s">
        <v>151</v>
      </c>
    </row>
    <row r="168" spans="1:5" ht="15.75" x14ac:dyDescent="0.25">
      <c r="A168" s="5">
        <v>2</v>
      </c>
      <c r="B168" s="2" t="s">
        <v>118</v>
      </c>
      <c r="C168" s="34">
        <v>0</v>
      </c>
      <c r="D168" s="33"/>
      <c r="E168" s="38"/>
    </row>
    <row r="169" spans="1:5" ht="15.75" x14ac:dyDescent="0.25">
      <c r="A169" s="5">
        <v>3</v>
      </c>
      <c r="B169" s="2" t="s">
        <v>60</v>
      </c>
      <c r="C169" s="34">
        <v>0</v>
      </c>
      <c r="D169" s="33"/>
      <c r="E169" s="38"/>
    </row>
    <row r="170" spans="1:5" ht="15.75" x14ac:dyDescent="0.25">
      <c r="A170" s="9">
        <v>4</v>
      </c>
      <c r="B170" s="55" t="s">
        <v>119</v>
      </c>
      <c r="C170" s="34">
        <v>0</v>
      </c>
      <c r="D170" s="33"/>
      <c r="E170" s="38"/>
    </row>
    <row r="171" spans="1:5" x14ac:dyDescent="0.25">
      <c r="C171" s="7"/>
      <c r="D171" s="7"/>
      <c r="E171" s="64"/>
    </row>
    <row r="172" spans="1:5" ht="23.25" x14ac:dyDescent="0.35">
      <c r="A172" s="23" t="s">
        <v>161</v>
      </c>
      <c r="B172" s="10" t="s">
        <v>162</v>
      </c>
      <c r="C172" s="7"/>
      <c r="D172" s="28" t="s">
        <v>2</v>
      </c>
      <c r="E172" s="62">
        <f>SUMPRODUCT(Table152[G],Table152[N])/SUM(Table152[G])</f>
        <v>0</v>
      </c>
    </row>
    <row r="173" spans="1:5" x14ac:dyDescent="0.25">
      <c r="A173" s="5" t="s">
        <v>0</v>
      </c>
      <c r="B173" s="5" t="s">
        <v>1</v>
      </c>
      <c r="C173" s="35" t="s">
        <v>91</v>
      </c>
      <c r="D173" s="36" t="s">
        <v>92</v>
      </c>
      <c r="E173" s="35" t="s">
        <v>3</v>
      </c>
    </row>
    <row r="174" spans="1:5" ht="15.75" x14ac:dyDescent="0.25">
      <c r="A174" s="5">
        <v>1</v>
      </c>
      <c r="B174" s="2" t="s">
        <v>163</v>
      </c>
      <c r="C174" s="34">
        <v>5</v>
      </c>
      <c r="D174" s="33"/>
      <c r="E174" s="38"/>
    </row>
    <row r="175" spans="1:5" ht="15.75" x14ac:dyDescent="0.25">
      <c r="A175" s="5">
        <v>2</v>
      </c>
      <c r="B175" s="2" t="s">
        <v>164</v>
      </c>
      <c r="C175" s="34">
        <v>5</v>
      </c>
      <c r="D175" s="33"/>
      <c r="E175" s="38"/>
    </row>
    <row r="176" spans="1:5" ht="15.75" x14ac:dyDescent="0.25">
      <c r="A176" s="5">
        <v>3</v>
      </c>
      <c r="B176" s="2" t="s">
        <v>165</v>
      </c>
      <c r="C176" s="34">
        <v>5</v>
      </c>
      <c r="D176" s="33"/>
      <c r="E176" s="38"/>
    </row>
    <row r="178" spans="1:6" s="54" customFormat="1" ht="28.5" x14ac:dyDescent="0.45">
      <c r="A178" s="53" t="s">
        <v>93</v>
      </c>
      <c r="E178" s="68"/>
      <c r="F178" s="74" t="s">
        <v>152</v>
      </c>
    </row>
    <row r="179" spans="1:6" ht="23.25" x14ac:dyDescent="0.35">
      <c r="A179" s="24" t="s">
        <v>82</v>
      </c>
      <c r="B179" s="17" t="s">
        <v>72</v>
      </c>
      <c r="C179" s="27"/>
      <c r="D179" s="28" t="s">
        <v>2</v>
      </c>
      <c r="E179" s="62">
        <f>SUMPRODUCT(Table2[G],Table2[N])/SUM(Table2[G])</f>
        <v>0</v>
      </c>
      <c r="F179" s="74">
        <v>1</v>
      </c>
    </row>
    <row r="180" spans="1:6" ht="18.75" x14ac:dyDescent="0.3">
      <c r="F180" s="74"/>
    </row>
    <row r="181" spans="1:6" ht="18.75" x14ac:dyDescent="0.3">
      <c r="A181" s="49" t="s">
        <v>83</v>
      </c>
      <c r="B181" s="10" t="s">
        <v>59</v>
      </c>
      <c r="C181" s="10"/>
      <c r="D181" s="50" t="s">
        <v>2</v>
      </c>
      <c r="E181" s="69">
        <f>SUMPRODUCT(Table6[G],Table6[N])/SUM(Table6[G])</f>
        <v>0</v>
      </c>
      <c r="F181" s="75">
        <v>3</v>
      </c>
    </row>
    <row r="182" spans="1:6" ht="18.75" x14ac:dyDescent="0.3">
      <c r="A182" s="49" t="s">
        <v>84</v>
      </c>
      <c r="B182" s="10" t="s">
        <v>9</v>
      </c>
      <c r="C182" s="10"/>
      <c r="D182" s="50" t="s">
        <v>2</v>
      </c>
      <c r="E182" s="69">
        <f>SUMPRODUCT(Table12[G],Table12[N])/SUM(Table12[G])</f>
        <v>0</v>
      </c>
      <c r="F182" s="75">
        <v>3</v>
      </c>
    </row>
    <row r="183" spans="1:6" ht="18.75" x14ac:dyDescent="0.3">
      <c r="A183" s="49" t="s">
        <v>85</v>
      </c>
      <c r="B183" s="10" t="s">
        <v>63</v>
      </c>
      <c r="C183" s="10"/>
      <c r="D183" s="50" t="s">
        <v>2</v>
      </c>
      <c r="E183" s="69">
        <f>SUMPRODUCT(Table3[G],Table3[N])/SUM(Table3[G])</f>
        <v>0</v>
      </c>
      <c r="F183" s="75">
        <v>3</v>
      </c>
    </row>
    <row r="184" spans="1:6" ht="23.25" x14ac:dyDescent="0.35">
      <c r="A184" s="48">
        <v>2</v>
      </c>
      <c r="B184" s="76" t="s">
        <v>94</v>
      </c>
      <c r="E184" s="70">
        <f>SUMPRODUCT(F181:F183,E181:E183)/SUM(F181:F183)</f>
        <v>0</v>
      </c>
      <c r="F184" s="74">
        <v>1</v>
      </c>
    </row>
    <row r="185" spans="1:6" ht="18.75" x14ac:dyDescent="0.3">
      <c r="F185" s="74"/>
    </row>
    <row r="186" spans="1:6" ht="18.75" x14ac:dyDescent="0.3">
      <c r="A186" s="49" t="s">
        <v>73</v>
      </c>
      <c r="B186" s="10" t="s">
        <v>70</v>
      </c>
      <c r="C186" s="10"/>
      <c r="D186" s="50" t="s">
        <v>2</v>
      </c>
      <c r="E186" s="69">
        <f>SUMPRODUCT(Table11[G],Table11[N])/SUM(Table11[G])</f>
        <v>0</v>
      </c>
      <c r="F186" s="75">
        <v>4</v>
      </c>
    </row>
    <row r="187" spans="1:6" ht="18.75" x14ac:dyDescent="0.3">
      <c r="A187" s="49" t="s">
        <v>74</v>
      </c>
      <c r="B187" s="10" t="s">
        <v>64</v>
      </c>
      <c r="C187" s="10"/>
      <c r="D187" s="50" t="s">
        <v>2</v>
      </c>
      <c r="E187" s="69">
        <f>SUMPRODUCT(Table71518[G],Table71518[N])/SUM(Table71518[G])</f>
        <v>0</v>
      </c>
      <c r="F187" s="75">
        <v>2</v>
      </c>
    </row>
    <row r="188" spans="1:6" ht="18.75" x14ac:dyDescent="0.3">
      <c r="A188" s="49" t="s">
        <v>75</v>
      </c>
      <c r="B188" s="10" t="s">
        <v>65</v>
      </c>
      <c r="C188" s="10"/>
      <c r="D188" s="50" t="s">
        <v>2</v>
      </c>
      <c r="E188" s="69">
        <f>SUMPRODUCT(Table715[G],Table715[N])/SUM(Table715[G])</f>
        <v>0</v>
      </c>
      <c r="F188" s="75">
        <v>2</v>
      </c>
    </row>
    <row r="189" spans="1:6" ht="18.75" x14ac:dyDescent="0.3">
      <c r="A189" s="49" t="s">
        <v>76</v>
      </c>
      <c r="B189" s="10" t="s">
        <v>69</v>
      </c>
      <c r="C189" s="10"/>
      <c r="D189" s="50" t="s">
        <v>2</v>
      </c>
      <c r="E189" s="69">
        <f>SUMPRODUCT(Table7[G],Table7[N])/SUM(Table7[G])</f>
        <v>0</v>
      </c>
      <c r="F189" s="75">
        <v>6</v>
      </c>
    </row>
    <row r="190" spans="1:6" ht="18.75" x14ac:dyDescent="0.3">
      <c r="A190" s="49" t="s">
        <v>77</v>
      </c>
      <c r="B190" s="10" t="s">
        <v>96</v>
      </c>
      <c r="C190" s="10"/>
      <c r="D190" s="50" t="s">
        <v>2</v>
      </c>
      <c r="E190" s="69">
        <f>SUMPRODUCT(Table8[G],Table8[N])/SUM(Table8[G])</f>
        <v>0</v>
      </c>
      <c r="F190" s="75">
        <v>3</v>
      </c>
    </row>
    <row r="191" spans="1:6" ht="18.75" x14ac:dyDescent="0.3">
      <c r="A191" s="49" t="s">
        <v>95</v>
      </c>
      <c r="B191" s="10" t="s">
        <v>97</v>
      </c>
      <c r="C191" s="10"/>
      <c r="D191" s="50" t="s">
        <v>2</v>
      </c>
      <c r="E191" s="69">
        <f>SUMPRODUCT(Table9[G],Table9[N])/SUM(Table9[G])</f>
        <v>0</v>
      </c>
      <c r="F191" s="75">
        <v>3</v>
      </c>
    </row>
    <row r="192" spans="1:6" ht="18.75" x14ac:dyDescent="0.3">
      <c r="A192" s="49" t="s">
        <v>78</v>
      </c>
      <c r="B192" s="10" t="s">
        <v>66</v>
      </c>
      <c r="C192" s="10"/>
      <c r="D192" s="50" t="s">
        <v>2</v>
      </c>
      <c r="E192" s="69">
        <f>SUMPRODUCT(Table1021[G],Table1021[N])/SUM(Table1021[G])</f>
        <v>0</v>
      </c>
      <c r="F192" s="75">
        <v>6</v>
      </c>
    </row>
    <row r="193" spans="1:6" ht="18.75" x14ac:dyDescent="0.3">
      <c r="A193" s="49" t="s">
        <v>79</v>
      </c>
      <c r="B193" s="10" t="s">
        <v>67</v>
      </c>
      <c r="C193" s="10"/>
      <c r="D193" s="50" t="s">
        <v>2</v>
      </c>
      <c r="E193" s="69">
        <f>SUMPRODUCT(Table1020[G],Table1020[N])/SUM(Table1020[G])</f>
        <v>0</v>
      </c>
      <c r="F193" s="75">
        <v>2</v>
      </c>
    </row>
    <row r="194" spans="1:6" ht="18.75" x14ac:dyDescent="0.3">
      <c r="A194" s="49" t="s">
        <v>80</v>
      </c>
      <c r="B194" s="10" t="s">
        <v>68</v>
      </c>
      <c r="C194" s="10"/>
      <c r="D194" s="50" t="s">
        <v>2</v>
      </c>
      <c r="E194" s="69">
        <f>SUMPRODUCT(Table10[G],Table10[N])/SUM(Table10[G])</f>
        <v>0</v>
      </c>
      <c r="F194" s="75">
        <v>2</v>
      </c>
    </row>
    <row r="195" spans="1:6" ht="18.75" x14ac:dyDescent="0.3">
      <c r="A195" s="49" t="s">
        <v>81</v>
      </c>
      <c r="B195" s="10" t="s">
        <v>71</v>
      </c>
      <c r="C195" s="51"/>
      <c r="D195" s="50" t="s">
        <v>2</v>
      </c>
      <c r="E195" s="69">
        <v>0</v>
      </c>
      <c r="F195" s="75">
        <v>0</v>
      </c>
    </row>
    <row r="196" spans="1:6" ht="18.75" x14ac:dyDescent="0.3">
      <c r="A196" s="49" t="s">
        <v>161</v>
      </c>
      <c r="B196" s="10" t="s">
        <v>162</v>
      </c>
      <c r="C196" s="51"/>
      <c r="D196" s="50" t="s">
        <v>2</v>
      </c>
      <c r="E196" s="69">
        <f>E170</f>
        <v>0</v>
      </c>
      <c r="F196" s="75">
        <v>2</v>
      </c>
    </row>
    <row r="197" spans="1:6" ht="23.25" x14ac:dyDescent="0.35">
      <c r="A197" s="48">
        <v>3</v>
      </c>
      <c r="B197" s="76" t="s">
        <v>94</v>
      </c>
      <c r="E197" s="70">
        <f>SUMPRODUCT(F186:F196,E186:E196)/SUM(F186:F196)</f>
        <v>0</v>
      </c>
      <c r="F197" s="74">
        <v>3</v>
      </c>
    </row>
    <row r="198" spans="1:6" ht="18.75" x14ac:dyDescent="0.3">
      <c r="F198" s="74"/>
    </row>
    <row r="199" spans="1:6" ht="18.75" x14ac:dyDescent="0.3">
      <c r="F199" s="74"/>
    </row>
    <row r="200" spans="1:6" ht="21" x14ac:dyDescent="0.35">
      <c r="B200" s="48" t="s">
        <v>180</v>
      </c>
      <c r="E200" s="77">
        <f>((E179*F179)+E184*F184+E197*F197)/(F179+F184+F197)</f>
        <v>0</v>
      </c>
      <c r="F200" s="74"/>
    </row>
    <row r="205" spans="1:6" x14ac:dyDescent="0.25">
      <c r="A205" s="1" t="s">
        <v>127</v>
      </c>
    </row>
    <row r="206" spans="1:6" x14ac:dyDescent="0.25">
      <c r="A206" s="1" t="s">
        <v>128</v>
      </c>
    </row>
    <row r="207" spans="1:6" x14ac:dyDescent="0.25">
      <c r="A207" s="1" t="s">
        <v>129</v>
      </c>
    </row>
  </sheetData>
  <phoneticPr fontId="11" type="noConversion"/>
  <pageMargins left="0.70866141732283472" right="0.70866141732283472" top="0.74803149606299213" bottom="0.74803149606299213" header="0.31496062992125984" footer="0.31496062992125984"/>
  <pageSetup paperSize="9" scale="42" fitToHeight="2" orientation="portrait"/>
  <legacyDrawing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A44" sqref="A44"/>
    </sheetView>
  </sheetViews>
  <sheetFormatPr defaultColWidth="11.42578125" defaultRowHeight="1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ColWidth="11.42578125" defaultRowHeight="15" x14ac:dyDescent="0.25"/>
  <sheetData>
    <row r="1" spans="1:1" x14ac:dyDescent="0.25">
      <c r="A1" t="s">
        <v>156</v>
      </c>
    </row>
    <row r="2" spans="1:1" x14ac:dyDescent="0.25">
      <c r="A2" t="s">
        <v>157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Leeres Kriterienblatt</vt:lpstr>
      <vt:lpstr>Beispiele</vt:lpstr>
      <vt:lpstr>Tips</vt:lpstr>
    </vt:vector>
  </TitlesOfParts>
  <Company>HSR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kgaunt</dc:creator>
  <cp:lastModifiedBy>HSR</cp:lastModifiedBy>
  <cp:lastPrinted>2011-02-14T12:33:31Z</cp:lastPrinted>
  <dcterms:created xsi:type="dcterms:W3CDTF">2010-02-01T15:47:35Z</dcterms:created>
  <dcterms:modified xsi:type="dcterms:W3CDTF">2012-03-01T17:15:49Z</dcterms:modified>
</cp:coreProperties>
</file>