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25440" windowHeight="15990"/>
  </bookViews>
  <sheets>
    <sheet name="Leeres Kriterienblatt" sheetId="1" r:id="rId1"/>
    <sheet name="Beispiel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3" i="1" l="1"/>
  <c r="E85" i="1"/>
  <c r="E188" i="1"/>
  <c r="E181" i="1"/>
  <c r="E189" i="1"/>
  <c r="E182" i="1"/>
  <c r="E184" i="1"/>
  <c r="E185" i="1"/>
  <c r="E186" i="1"/>
  <c r="E187" i="1"/>
  <c r="E191" i="1"/>
  <c r="E174" i="1"/>
  <c r="E112" i="1"/>
  <c r="E178" i="1"/>
  <c r="E177" i="1"/>
  <c r="E176" i="1"/>
  <c r="E35" i="1"/>
  <c r="E3" i="1"/>
  <c r="E165" i="1"/>
  <c r="E148" i="1"/>
  <c r="E136" i="1"/>
  <c r="E123" i="1"/>
  <c r="E105" i="1"/>
  <c r="E94" i="1"/>
  <c r="E76" i="1"/>
  <c r="E67" i="1"/>
  <c r="E58" i="1"/>
  <c r="E49" i="1"/>
  <c r="E179" i="1"/>
  <c r="E194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<sst xmlns="http://schemas.openxmlformats.org/spreadsheetml/2006/main" count="364" uniqueCount="209">
  <si>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</si>
  <si>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</si>
  <si>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</si>
  <si>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</si>
  <si>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</si>
  <si>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</si>
  <si>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</si>
  <si>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</si>
  <si>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</si>
  <si>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</si>
  <si>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</si>
  <si>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</si>
  <si>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</si>
  <si>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</si>
  <si>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</si>
  <si>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</si>
  <si>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System-Test gut dokumentiert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</si>
  <si>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</si>
  <si>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</si>
  <si>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</si>
  <si>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</si>
  <si>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</si>
  <si>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Matrix von App-Features und supporting Arch-Features. (Welches Feature der Applikation wurde mit welcher architektonischen Lösungsvariante realisiert)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</si>
  <si>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</si>
  <si>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</si>
  <si>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</si>
  <si>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</si>
  <si>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</si>
  <si>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</si>
  <si>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</si>
  <si>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Externe Wiki Seite exisiert mit Link zu einem YouTube Video exisiert zum Zeitpunkt der Abgabe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</si>
  <si>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</si>
  <si>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</si>
  <si>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</si>
  <si>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</si>
  <si>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</si>
  <si>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Szenarios sind glaubwürdige "Future" Szearios und haben Referenzen auf Interview log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</si>
  <si>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</si>
  <si>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</si>
  <si>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</si>
  <si>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</si>
  <si>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Domain Model ist korretes UML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</si>
  <si>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</si>
  <si>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</si>
  <si>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</si>
  <si>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</si>
  <si>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</si>
  <si>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</si>
  <si>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</si>
  <si>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</si>
  <si>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</si>
  <si>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</si>
  <si>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Alle wichtigen Arch Decisions aufgelistet (Technlogiewahl sauber dokumentiert)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</si>
  <si>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</si>
  <si>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</si>
  <si>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</si>
  <si>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</si>
  <si>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Vision Dokument V0 verabschiedet mit Preliminary Personas &amp; Scenarios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</si>
  <si>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</si>
  <si>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</si>
  <si>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</si>
  <si>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 xml:space="preserve">MS: Iteration 1 Feature Set (oder User stories) festgelegt (alle Features; Meeting mit Auftraggeber; Review mit Stolze) 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</si>
  <si>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</si>
  <si>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</si>
  <si>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</si>
  <si>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</si>
  <si>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Sitzungsprotokolle und Change msgs nicht mehr als 1 Arbeitstag nach Durchführung (pub auf Wiki)</t>
  </si>
  <si>
    <t>Com: Vor jeder Sitzung wird Agenda geschickt (z.B. Content auf Wiki; eMail= Link)</t>
  </si>
  <si>
    <t>Dok: Sitzungsprotokolle sind vollständig mit: Author, Datum der Erstellung, Teilnehmer, Beschlüsse, Datum des OK</t>
  </si>
  <si>
    <t>Dok: Tests dokumentiert (Was, wann, wer, welche Resultate)</t>
  </si>
  <si>
    <t xml:space="preserve">Com: E-Mail be Zeitüberscheitungen um +/-30% zu plan pro Woche 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</si>
  <si>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</si>
  <si>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</si>
  <si>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</si>
  <si>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</si>
  <si>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</si>
  <si>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</si>
  <si>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</si>
  <si>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</si>
  <si>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</si>
  <si>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</si>
  <si>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</si>
  <si>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</si>
  <si>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</si>
  <si>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</si>
  <si>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</si>
  <si>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</si>
  <si>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</si>
  <si>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</si>
  <si>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</si>
  <si>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</si>
  <si>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</si>
  <si>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</si>
  <si>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</si>
  <si>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</si>
  <si>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</si>
  <si>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</si>
  <si>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</si>
  <si>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</si>
  <si>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</si>
  <si>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</si>
  <si>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</si>
  <si>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</si>
  <si>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G</t>
  </si>
  <si>
    <t>w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</si>
  <si>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</si>
  <si>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</si>
  <si>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</si>
  <si>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</si>
  <si>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</si>
  <si>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</si>
  <si>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Gesammtnote</t>
  </si>
  <si>
    <t>MS: Super-Set der "User Stories" (vollständiges Backlog, Sammlung von möglichen Anwendungs-Features mit klassifizierung als Must/Should/Could) entwickelt (formelles OK Stolze, inhaltliches OK Auftraggeber)</t>
  </si>
  <si>
    <t>(optinal) Alle aus User Stories ableitbaren Features dokumentiert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</si>
  <si>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</si>
  <si>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</si>
  <si>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</si>
  <si>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</si>
  <si>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Dok: Es wird eine Liste mit Risiken (und aktuellen Impediments) geführt (zugreifbar) und änderungen kommuniziert</t>
  </si>
  <si>
    <t>Gutes Mgmt des Auftraggebers: Erwartungen werden gemanaged: keine Überraschungen</t>
  </si>
  <si>
    <t>Selbsständigkeit &amp; Einsatz (zB Kommunikation mit Auftraggeber)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</si>
  <si>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</si>
  <si>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</si>
  <si>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</si>
  <si>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</si>
  <si>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</si>
  <si>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</si>
  <si>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Optional (wo sinnvoll) Ist Szenations</t>
  </si>
  <si>
    <t>Alle aus User Stories ableitbaren NF Anforderungen dokumentiert</t>
  </si>
  <si>
    <t>Diskussion ob Accessability notwendig enthalten</t>
  </si>
  <si>
    <t>Inhaltlich korrekt; komplet; aktuell (enstpricht Code)</t>
  </si>
  <si>
    <t>Personas sind glaubwürdig und haben Referez auf Interview log; gewählte Persona(s) sind fokussiert</t>
  </si>
  <si>
    <t>UI angepasst an Persona: Können, Ziele, Situationen</t>
  </si>
  <si>
    <t>Einhaltung GUI Guidelines und Standards (dokumentiert welche genutzt wurden)</t>
  </si>
  <si>
    <t>Dokumentiert, dass UI für Iteration alle notwenidgen User Stories bzw System Features abdeckt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</si>
  <si>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</si>
  <si>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</si>
  <si>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</si>
  <si>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</si>
  <si>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</si>
  <si>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</si>
  <si>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</si>
  <si>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</si>
  <si>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</si>
  <si>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</si>
  <si>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 xml:space="preserve">Alle UC und NF Anforderungen sind testbar </t>
  </si>
  <si>
    <t>Alle User Stories (oder Use Cases "brief") dokumentiert (mit Datum: identified, started, tested, completed)</t>
  </si>
  <si>
    <t>MS: Projektplan inkl. Plan für Benutzerbeobachtung (OK des Kunden) und Aufgabenteilung (mindestens 4 Milestones)
Sinnvolle Arbeitspackete pr Milestone mit soll und ist Aufwänden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</si>
  <si>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</si>
  <si>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</si>
  <si>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Mindestens eine der Entscheidungen durch eine saubere Nutzwertanalyse (inkl Sensitivitätsanalyse) begründet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</si>
  <si>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</si>
  <si>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</si>
  <si>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</si>
  <si>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</si>
  <si>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</si>
  <si>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</si>
  <si>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>Dok: Es wird eine Liste mit offenen Tasks (mit Zuständigkeit) und abgeschlossenen Tasks (mit "Done Date") geführt 
(Abgabe der wöchetlichen Dumps)</t>
  </si>
  <si>
    <t>Dok: Reviews dokumentiert (auch im Team)</t>
  </si>
  <si>
    <t xml:space="preserve">Abgabe der unterschriebenen Selbstädigkeitserklärungen, Lizenzvereinbarungen und Aufgabenstellung als Teil des Pdf </t>
  </si>
  <si>
    <t>ev auf 0 setzen weil Deployment nicht  möglich</t>
  </si>
  <si>
    <t>können wir einen Mix machen aus Scrum und RUP?</t>
  </si>
  <si>
    <t>Redmine ok?</t>
  </si>
  <si>
    <t>Anz. Seiten</t>
  </si>
  <si>
    <t>Wie viele Szenarios, wie lang?</t>
  </si>
  <si>
    <t>genügt es, wenn als Ticket in Redmine? Wie viele?</t>
  </si>
  <si>
    <t>Gewichtung reduzieren?</t>
  </si>
  <si>
    <t>abhängig von Interviews, Iteration 1 passt nicht</t>
  </si>
  <si>
    <t>genügen Tickets im Redmine?</t>
  </si>
  <si>
    <t>mit wem besprechen? Auch schriftlich möglich?</t>
  </si>
  <si>
    <t>?</t>
  </si>
  <si>
    <t>Dokumentation in Redmine?</t>
  </si>
  <si>
    <t>Redmine-Wiki? Was bedeutet Change message?</t>
  </si>
  <si>
    <t>Redmine ok? Csv-export, ist er nötig?</t>
  </si>
  <si>
    <t>Datum des OK?</t>
  </si>
  <si>
    <t>Welche Reviews? Von Dokumenten oder Code?</t>
  </si>
  <si>
    <t>SVN, Redmine, Resharper, noch mehr als diese?</t>
  </si>
  <si>
    <t>Gewichtung fehlt</t>
  </si>
  <si>
    <t>Ist nötig, das Inhaltsverzeichnis mit HTML und Links zu erstellen?</t>
  </si>
  <si>
    <t>benötigen wir Lizenzvereinbarung?</t>
  </si>
  <si>
    <t>alles in 1 Dokument oder mehrere Dokumente?</t>
  </si>
  <si>
    <t>nötig?</t>
  </si>
  <si>
    <t>Was ist ein Extended Management Summary, Umfang? Struktur?</t>
  </si>
  <si>
    <t>Video ohne Gerät? Gewichtung red.?</t>
  </si>
  <si>
    <t>löschen?</t>
  </si>
  <si>
    <t>ist Komplexität unseres Projektes gut, genügend?</t>
  </si>
  <si>
    <t>kein Benutzerproblem</t>
  </si>
  <si>
    <t>wir verkaufen nicht</t>
  </si>
  <si>
    <t>keine Konkurrenz?</t>
  </si>
  <si>
    <t>was heisst fokussiert? Wie viele Personas?</t>
  </si>
  <si>
    <t>nicht optional</t>
  </si>
  <si>
    <t>genügen Tickets im Redmine als Dokumentation?</t>
  </si>
  <si>
    <t>Gewichtung?</t>
  </si>
  <si>
    <t>löschen</t>
  </si>
  <si>
    <t>Domain Model nötig?</t>
  </si>
  <si>
    <t>Domain Analyse Daten, ist das nötig?</t>
  </si>
  <si>
    <t>macht das Sinn?</t>
  </si>
  <si>
    <t>Surface Guidelines, es sind nicht alle einhaltbar, können wir uns einschränken?</t>
  </si>
  <si>
    <t>Wie sieht so eine Dokumentation aus?</t>
  </si>
  <si>
    <t>was ist Ndepend? Visual Studio? Gewichtung fehlt</t>
  </si>
  <si>
    <t>Visual Studio UML?</t>
  </si>
  <si>
    <t>Unit Test für UI nicht sinnvoll?</t>
  </si>
  <si>
    <t>alle NF Anforderungen?</t>
  </si>
  <si>
    <t>gleich wie Punkt 2?</t>
  </si>
  <si>
    <t>? Gewichtung?</t>
  </si>
  <si>
    <t>SVN Checkout</t>
  </si>
  <si>
    <t>VS auf Mac?</t>
  </si>
  <si>
    <t>VS macht das, genügt das?</t>
  </si>
  <si>
    <t>Resharper macht das, genügt das?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</si>
</sst>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color rgb="FF505050"/>
      <name val="Calibri"/>
      <scheme val="minor"/>
    </font>
    <font>
      <b/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</font>
    <font>
      <b/>
      <sz val="16"/>
      <color theme="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sz val="12"/>
      <color rgb="FF505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2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2" fontId="1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0" fontId="18" fillId="0" borderId="0" xfId="0" applyFont="1"/>
    <xf numFmtId="2" fontId="19" fillId="0" borderId="0" xfId="0" applyNumberFormat="1" applyFont="1" applyAlignment="1">
      <alignment horizontal="left"/>
    </xf>
    <xf numFmtId="0" fontId="22" fillId="0" borderId="0" xfId="0" applyFont="1"/>
    <xf numFmtId="0" fontId="7" fillId="0" borderId="0" xfId="0" quotePrefix="1" applyFont="1"/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1" fillId="0" borderId="0" xfId="0" applyFont="1"/>
    <xf numFmtId="0" fontId="0" fillId="0" borderId="0" xfId="0" quotePrefix="1" applyFont="1" applyBorder="1" applyAlignment="1">
      <alignment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164" fontId="27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59:E65" totalsRowShown="0" headerRowDxfId="110" tableBorderDxfId="109">
  <autoFilter ref="A59:E65"/>
  <tableColumns count="5">
    <tableColumn id="1" name="#" dataDxfId="108"/>
    <tableColumn id="2" name="Beschreibung" dataDxfId="107"/>
    <tableColumn id="5" name="G" dataDxfId="106"/>
    <tableColumn id="3" name="N" dataDxfId="105"/>
    <tableColumn id="4" name="Kommentar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E34" totalsRowCount="1" headerRowDxfId="41" dataDxfId="39" headerRowBorderDxfId="40" tableBorderDxfId="38">
  <autoFilter ref="A4:E33"/>
  <tableColumns count="5">
    <tableColumn id="1" name="#" dataDxfId="37" totalsRowDxfId="4"/>
    <tableColumn id="2" name="Beschreibung" dataDxfId="36" totalsRowDxfId="3"/>
    <tableColumn id="6" name="G" dataDxfId="35" totalsRowDxfId="2"/>
    <tableColumn id="3" name="N" dataDxfId="34" totalsRowDxfId="1"/>
    <tableColumn id="4" name="Kommentar" dataDxfId="33" totalsRow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6:E92" totalsRowShown="0" headerRowDxfId="32" headerRowBorderDxfId="31" tableBorderDxfId="30">
  <autoFilter ref="A86:E92"/>
  <tableColumns count="5">
    <tableColumn id="1" name="#" dataDxfId="29"/>
    <tableColumn id="2" name="Beschreibung" dataDxfId="28"/>
    <tableColumn id="5" name="G" dataDxfId="27"/>
    <tableColumn id="3" name="N" dataDxfId="26"/>
    <tableColumn id="4" name="Kommentar" dataDxfId="2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7:E82" totalsRowShown="0" headerRowDxfId="24" headerRowBorderDxfId="23" tableBorderDxfId="22">
  <autoFilter ref="A77:E82"/>
  <tableColumns count="5">
    <tableColumn id="1" name="#" dataDxfId="21"/>
    <tableColumn id="2" name="Beschreibung" dataDxfId="20"/>
    <tableColumn id="5" name="G" dataDxfId="19"/>
    <tableColumn id="3" name="N" dataDxfId="18"/>
    <tableColumn id="4" name="Kommentar" dataDxfId="1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7:E145" totalsRowShown="0" headerRowDxfId="16">
  <autoFilter ref="A137:E145"/>
  <tableColumns count="5">
    <tableColumn id="1" name="#" dataDxfId="15"/>
    <tableColumn id="2" name="Beschreibung" dataDxfId="14"/>
    <tableColumn id="5" name="G" dataDxfId="13"/>
    <tableColumn id="3" name="N" dataDxfId="12"/>
    <tableColumn id="4" name="Kommentar" dataDxfId="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4:E134" totalsRowShown="0" headerRowDxfId="10">
  <autoFilter ref="A124:E134"/>
  <tableColumns count="5">
    <tableColumn id="1" name="#" dataDxfId="9"/>
    <tableColumn id="2" name="Beschreibung" dataDxfId="8"/>
    <tableColumn id="5" name="G" dataDxfId="7"/>
    <tableColumn id="3" name="N" dataDxfId="6"/>
    <tableColumn id="4" name="Kommentar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7" totalsRowShown="0" headerRowDxfId="103" headerRowBorderDxfId="102" tableBorderDxfId="101">
  <autoFilter ref="A36:E47"/>
  <tableColumns count="5">
    <tableColumn id="1" name="#" dataDxfId="100"/>
    <tableColumn id="2" name="Beschreibung" dataDxfId="99"/>
    <tableColumn id="5" name="G" dataDxfId="98"/>
    <tableColumn id="3" name="N" dataDxfId="97"/>
    <tableColumn id="4" name="Kommenta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5:E103" totalsRowShown="0" headerRowDxfId="95" headerRowBorderDxfId="94" tableBorderDxfId="93">
  <autoFilter ref="A95:E103"/>
  <tableColumns count="5">
    <tableColumn id="1" name="#" dataDxfId="92"/>
    <tableColumn id="2" name="Beschreibung" dataDxfId="91"/>
    <tableColumn id="5" name="G" dataDxfId="90"/>
    <tableColumn id="3" name="N" dataDxfId="89"/>
    <tableColumn id="4" name="Kommenta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6:E111" totalsRowShown="0" headerRowDxfId="87" headerRowBorderDxfId="86" tableBorderDxfId="85">
  <autoFilter ref="A106:E111"/>
  <tableColumns count="5">
    <tableColumn id="1" name="#" dataDxfId="84"/>
    <tableColumn id="2" name="Beschreibung" dataDxfId="83"/>
    <tableColumn id="5" name="G" dataDxfId="82"/>
    <tableColumn id="3" name="N" dataDxfId="81"/>
    <tableColumn id="4" name="Kommentar" dataDxfId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3:E121" totalsRowShown="0" headerRowDxfId="79" headerRowBorderDxfId="78" tableBorderDxfId="77">
  <autoFilter ref="A113:E121"/>
  <tableColumns count="5">
    <tableColumn id="1" name="#" dataDxfId="76"/>
    <tableColumn id="2" name="Beschreibung" dataDxfId="75"/>
    <tableColumn id="5" name="G" dataDxfId="74"/>
    <tableColumn id="3" name="N" dataDxfId="73"/>
    <tableColumn id="4" name="Kommentar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9:E163" totalsRowShown="0" headerRowDxfId="71">
  <autoFilter ref="A149:E163"/>
  <tableColumns count="5">
    <tableColumn id="1" name="#" dataDxfId="70"/>
    <tableColumn id="2" name="Beschreibung" dataDxfId="69"/>
    <tableColumn id="5" name="G" dataDxfId="68"/>
    <tableColumn id="3" name="N" dataDxfId="67"/>
    <tableColumn id="4" name="Kommentar" dataDxfId="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8:E73" totalsRowShown="0" headerRowDxfId="65" headerRowBorderDxfId="64" tableBorderDxfId="63">
  <autoFilter ref="A68:E73"/>
  <tableColumns count="5">
    <tableColumn id="1" name="#" dataDxfId="62"/>
    <tableColumn id="2" name="Beschreibung" dataDxfId="61"/>
    <tableColumn id="5" name="G" dataDxfId="60"/>
    <tableColumn id="3" name="N" dataDxfId="59"/>
    <tableColumn id="4" name="Kommentar" dataDxfId="5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0:E57" totalsRowShown="0" headerRowDxfId="57" headerRowBorderDxfId="56" tableBorderDxfId="55">
  <autoFilter ref="A50:E57"/>
  <tableColumns count="5">
    <tableColumn id="1" name="#" dataDxfId="54"/>
    <tableColumn id="2" name="Beschreibung" dataDxfId="53"/>
    <tableColumn id="5" name="G" dataDxfId="52"/>
    <tableColumn id="3" name="N" dataDxfId="51"/>
    <tableColumn id="4" name="Kommentar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6:E171" totalsRowShown="0" headerRowDxfId="49" headerRowBorderDxfId="48" tableBorderDxfId="47">
  <autoFilter ref="A166:E171"/>
  <tableColumns count="5">
    <tableColumn id="1" name="#" dataDxfId="46"/>
    <tableColumn id="2" name="Beschreibung" dataDxfId="45"/>
    <tableColumn id="5" name="G" dataDxfId="44"/>
    <tableColumn id="3" name="N" dataDxfId="43"/>
    <tableColumn id="4" name="Kommentar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1"/>
  <sheetViews>
    <sheetView tabSelected="1" topLeftCell="A174" zoomScale="125" zoomScaleNormal="125" zoomScalePageLayoutView="125" workbookViewId="0">
      <selection activeCell="F190" sqref="F190"/>
    </sheetView>
  </sheetViews>
  <sheetFormatPr defaultColWidth="8.85546875" defaultRowHeight="15" x14ac:dyDescent="0.25"/>
  <cols>
    <col min="1" max="1" width="8.42578125" style="1" customWidth="1"/>
    <col min="2" max="2" width="89.140625" customWidth="1"/>
    <col min="3" max="3" width="7.42578125" customWidth="1"/>
    <col min="4" max="4" width="8.28515625" customWidth="1"/>
    <col min="5" max="5" width="60.28515625" customWidth="1"/>
  </cols>
  <sheetData>
    <row r="1" spans="1:5" s="4" customFormat="1" ht="31.5" x14ac:dyDescent="0.5">
      <c r="A1" s="3" t="s">
        <v>117</v>
      </c>
    </row>
    <row r="2" spans="1:5" s="4" customFormat="1" ht="31.5" x14ac:dyDescent="0.5">
      <c r="A2" s="3"/>
    </row>
    <row r="3" spans="1:5" s="18" customFormat="1" ht="31.5" x14ac:dyDescent="0.5">
      <c r="A3" s="24" t="s">
        <v>94</v>
      </c>
      <c r="B3" s="17" t="s">
        <v>84</v>
      </c>
      <c r="C3" s="31"/>
      <c r="D3" s="32" t="s">
        <v>2</v>
      </c>
      <c r="E3" s="37">
        <f>SUMPRODUCT(Table2[G],Table2[N])/SUM(Table2[G])</f>
        <v>0</v>
      </c>
    </row>
    <row r="4" spans="1:5" s="4" customFormat="1" ht="31.5" x14ac:dyDescent="0.5">
      <c r="A4" s="33" t="s">
        <v>0</v>
      </c>
      <c r="B4" s="11" t="s">
        <v>1</v>
      </c>
      <c r="C4" s="45" t="s">
        <v>103</v>
      </c>
      <c r="D4" s="42" t="s">
        <v>105</v>
      </c>
      <c r="E4" s="45" t="s">
        <v>3</v>
      </c>
    </row>
    <row r="5" spans="1:5" s="4" customFormat="1" ht="31.5" x14ac:dyDescent="0.5">
      <c r="A5" s="35">
        <v>1</v>
      </c>
      <c r="B5" s="13" t="s">
        <v>116</v>
      </c>
      <c r="C5" s="46">
        <v>5</v>
      </c>
      <c r="D5" s="47"/>
      <c r="E5" s="48"/>
    </row>
    <row r="6" spans="1:5" s="4" customFormat="1" ht="31.5" x14ac:dyDescent="0.5">
      <c r="A6" s="35">
        <v>2</v>
      </c>
      <c r="B6" s="13" t="s">
        <v>30</v>
      </c>
      <c r="C6" s="46">
        <v>5</v>
      </c>
      <c r="D6" s="47"/>
      <c r="E6" s="48"/>
    </row>
    <row r="7" spans="1:5" s="4" customFormat="1" ht="31.5" x14ac:dyDescent="0.5">
      <c r="A7" s="35">
        <v>3</v>
      </c>
      <c r="B7" s="13" t="s">
        <v>28</v>
      </c>
      <c r="C7" s="46">
        <v>5</v>
      </c>
      <c r="D7" s="47"/>
      <c r="E7" s="65" t="s">
        <v>160</v>
      </c>
    </row>
    <row r="8" spans="1:5" s="4" customFormat="1" ht="31.5" x14ac:dyDescent="0.5">
      <c r="A8" s="5">
        <v>4</v>
      </c>
      <c r="B8" s="2" t="s">
        <v>152</v>
      </c>
      <c r="C8" s="46">
        <v>5</v>
      </c>
      <c r="D8" s="39"/>
      <c r="E8" s="49" t="s">
        <v>161</v>
      </c>
    </row>
    <row r="9" spans="1:5" s="4" customFormat="1" ht="45" x14ac:dyDescent="0.5">
      <c r="A9" s="5">
        <v>5</v>
      </c>
      <c r="B9" s="2" t="s">
        <v>147</v>
      </c>
      <c r="C9" s="46">
        <v>5</v>
      </c>
      <c r="D9" s="39"/>
      <c r="E9" s="49" t="s">
        <v>162</v>
      </c>
    </row>
    <row r="10" spans="1:5" s="4" customFormat="1" ht="31.5" x14ac:dyDescent="0.5">
      <c r="A10" s="9">
        <v>6</v>
      </c>
      <c r="B10" s="2" t="s">
        <v>57</v>
      </c>
      <c r="C10" s="46">
        <v>5</v>
      </c>
      <c r="D10" s="39"/>
      <c r="E10" s="27" t="s">
        <v>163</v>
      </c>
    </row>
    <row r="11" spans="1:5" s="4" customFormat="1" ht="31.5" x14ac:dyDescent="0.5">
      <c r="A11" s="9">
        <v>7</v>
      </c>
      <c r="B11" s="2" t="s">
        <v>58</v>
      </c>
      <c r="C11" s="46">
        <v>5</v>
      </c>
      <c r="D11" s="39"/>
      <c r="E11" s="27"/>
    </row>
    <row r="12" spans="1:5" s="4" customFormat="1" ht="31.5" x14ac:dyDescent="0.5">
      <c r="A12" s="5">
        <v>8</v>
      </c>
      <c r="B12" s="2" t="s">
        <v>59</v>
      </c>
      <c r="C12" s="46">
        <v>5</v>
      </c>
      <c r="D12" s="39"/>
      <c r="E12" s="27" t="s">
        <v>164</v>
      </c>
    </row>
    <row r="13" spans="1:5" s="4" customFormat="1" ht="45" x14ac:dyDescent="0.5">
      <c r="A13" s="5">
        <v>9</v>
      </c>
      <c r="B13" s="6" t="s">
        <v>112</v>
      </c>
      <c r="C13" s="46">
        <v>5</v>
      </c>
      <c r="D13" s="39"/>
      <c r="E13" s="49" t="s">
        <v>165</v>
      </c>
    </row>
    <row r="14" spans="1:5" s="4" customFormat="1" ht="31.5" x14ac:dyDescent="0.5">
      <c r="A14" s="5">
        <v>10</v>
      </c>
      <c r="B14" s="2" t="s">
        <v>60</v>
      </c>
      <c r="C14" s="46">
        <v>5</v>
      </c>
      <c r="D14" s="39"/>
      <c r="E14" s="49" t="s">
        <v>166</v>
      </c>
    </row>
    <row r="15" spans="1:5" s="4" customFormat="1" ht="31.5" x14ac:dyDescent="0.5">
      <c r="A15" s="9">
        <v>11</v>
      </c>
      <c r="B15" s="2" t="s">
        <v>61</v>
      </c>
      <c r="C15" s="46">
        <v>5</v>
      </c>
      <c r="D15" s="39"/>
      <c r="E15" s="27" t="s">
        <v>167</v>
      </c>
    </row>
    <row r="16" spans="1:5" s="4" customFormat="1" ht="31.5" x14ac:dyDescent="0.5">
      <c r="A16" s="9">
        <v>12</v>
      </c>
      <c r="B16" s="2" t="s">
        <v>153</v>
      </c>
      <c r="C16" s="46">
        <v>5</v>
      </c>
      <c r="D16" s="39"/>
      <c r="E16" s="27"/>
    </row>
    <row r="17" spans="1:5" s="4" customFormat="1" ht="31.5" x14ac:dyDescent="0.5">
      <c r="A17" s="5">
        <v>13</v>
      </c>
      <c r="B17" s="2" t="s">
        <v>62</v>
      </c>
      <c r="C17" s="46">
        <v>5</v>
      </c>
      <c r="D17" s="39"/>
      <c r="E17" s="27" t="s">
        <v>168</v>
      </c>
    </row>
    <row r="18" spans="1:5" s="4" customFormat="1" ht="31.5" x14ac:dyDescent="0.5">
      <c r="A18" s="5">
        <v>14</v>
      </c>
      <c r="B18" s="6" t="s">
        <v>63</v>
      </c>
      <c r="C18" s="46">
        <v>5</v>
      </c>
      <c r="D18" s="39"/>
      <c r="E18" s="49" t="s">
        <v>169</v>
      </c>
    </row>
    <row r="19" spans="1:5" s="4" customFormat="1" ht="31.5" x14ac:dyDescent="0.5">
      <c r="A19" s="25">
        <v>15</v>
      </c>
      <c r="B19" s="22" t="s">
        <v>98</v>
      </c>
      <c r="C19" s="46">
        <v>5</v>
      </c>
      <c r="D19" s="39"/>
      <c r="E19" s="48" t="s">
        <v>170</v>
      </c>
    </row>
    <row r="20" spans="1:5" s="4" customFormat="1" ht="31.5" x14ac:dyDescent="0.5">
      <c r="A20" s="34">
        <v>16</v>
      </c>
      <c r="B20" s="16" t="s">
        <v>64</v>
      </c>
      <c r="C20" s="46">
        <v>5</v>
      </c>
      <c r="D20" s="39"/>
      <c r="E20" s="27"/>
    </row>
    <row r="21" spans="1:5" s="4" customFormat="1" ht="31.5" x14ac:dyDescent="0.5">
      <c r="A21" s="25">
        <v>17</v>
      </c>
      <c r="B21" s="16" t="s">
        <v>65</v>
      </c>
      <c r="C21" s="46">
        <v>5</v>
      </c>
      <c r="D21" s="39"/>
      <c r="E21" s="27" t="s">
        <v>171</v>
      </c>
    </row>
    <row r="22" spans="1:5" s="4" customFormat="1" ht="31.5" x14ac:dyDescent="0.5">
      <c r="A22" s="25">
        <v>18</v>
      </c>
      <c r="B22" s="16" t="s">
        <v>66</v>
      </c>
      <c r="C22" s="46">
        <v>5</v>
      </c>
      <c r="D22" s="39"/>
      <c r="E22" s="27" t="s">
        <v>172</v>
      </c>
    </row>
    <row r="23" spans="1:5" s="4" customFormat="1" ht="31.5" x14ac:dyDescent="0.5">
      <c r="A23" s="25">
        <v>19</v>
      </c>
      <c r="B23" s="16" t="s">
        <v>70</v>
      </c>
      <c r="C23" s="46">
        <v>5</v>
      </c>
      <c r="D23" s="39"/>
      <c r="E23" s="27"/>
    </row>
    <row r="24" spans="1:5" s="4" customFormat="1" ht="31.5" x14ac:dyDescent="0.5">
      <c r="A24" s="25">
        <v>20</v>
      </c>
      <c r="B24" s="16" t="s">
        <v>67</v>
      </c>
      <c r="C24" s="46">
        <v>5</v>
      </c>
      <c r="D24" s="39"/>
      <c r="E24" s="27"/>
    </row>
    <row r="25" spans="1:5" s="4" customFormat="1" ht="45" x14ac:dyDescent="0.5">
      <c r="A25" s="25">
        <v>21</v>
      </c>
      <c r="B25" s="2" t="s">
        <v>157</v>
      </c>
      <c r="C25" s="46">
        <v>5</v>
      </c>
      <c r="D25" s="39"/>
      <c r="E25" s="27" t="s">
        <v>173</v>
      </c>
    </row>
    <row r="26" spans="1:5" ht="30" x14ac:dyDescent="0.25">
      <c r="A26" s="25">
        <v>22</v>
      </c>
      <c r="B26" s="74" t="s">
        <v>118</v>
      </c>
      <c r="C26" s="46">
        <v>5</v>
      </c>
      <c r="D26" s="39"/>
      <c r="E26" s="28"/>
    </row>
    <row r="27" spans="1:5" s="4" customFormat="1" ht="31.5" x14ac:dyDescent="0.5">
      <c r="A27" s="25">
        <v>23</v>
      </c>
      <c r="B27" s="2" t="s">
        <v>68</v>
      </c>
      <c r="C27" s="46">
        <v>5</v>
      </c>
      <c r="D27" s="39"/>
      <c r="E27" s="27" t="s">
        <v>174</v>
      </c>
    </row>
    <row r="28" spans="1:5" s="4" customFormat="1" ht="31.5" x14ac:dyDescent="0.5">
      <c r="A28" s="25">
        <v>24</v>
      </c>
      <c r="B28" s="2" t="s">
        <v>158</v>
      </c>
      <c r="C28" s="46">
        <v>5</v>
      </c>
      <c r="D28" s="39"/>
      <c r="E28" s="27" t="s">
        <v>175</v>
      </c>
    </row>
    <row r="29" spans="1:5" s="4" customFormat="1" ht="31.5" x14ac:dyDescent="0.5">
      <c r="A29" s="25">
        <v>25</v>
      </c>
      <c r="B29" s="16" t="s">
        <v>69</v>
      </c>
      <c r="C29" s="46">
        <v>5</v>
      </c>
      <c r="D29" s="39"/>
      <c r="E29" s="27"/>
    </row>
    <row r="30" spans="1:5" s="4" customFormat="1" ht="31.5" x14ac:dyDescent="0.5">
      <c r="A30" s="25">
        <v>26</v>
      </c>
      <c r="B30" s="16" t="s">
        <v>99</v>
      </c>
      <c r="C30" s="46">
        <v>5</v>
      </c>
      <c r="D30" s="39"/>
      <c r="E30" s="27" t="s">
        <v>176</v>
      </c>
    </row>
    <row r="31" spans="1:5" s="4" customFormat="1" ht="31.5" x14ac:dyDescent="0.5">
      <c r="A31" s="25">
        <v>27</v>
      </c>
      <c r="B31" s="16" t="s">
        <v>74</v>
      </c>
      <c r="C31" s="46">
        <v>5</v>
      </c>
      <c r="D31" s="39"/>
      <c r="E31" s="27"/>
    </row>
    <row r="32" spans="1:5" s="4" customFormat="1" ht="31.5" x14ac:dyDescent="0.5">
      <c r="A32" s="21">
        <v>28</v>
      </c>
      <c r="B32" s="13" t="s">
        <v>119</v>
      </c>
      <c r="C32" s="46"/>
      <c r="D32" s="47"/>
      <c r="E32" s="48" t="s">
        <v>177</v>
      </c>
    </row>
    <row r="33" spans="1:5" s="4" customFormat="1" ht="31.5" x14ac:dyDescent="0.5">
      <c r="A33" s="71">
        <v>29</v>
      </c>
      <c r="B33" s="72" t="s">
        <v>120</v>
      </c>
      <c r="C33" s="46">
        <v>5</v>
      </c>
      <c r="D33" s="50"/>
      <c r="E33" s="36"/>
    </row>
    <row r="34" spans="1:5" ht="15.75" x14ac:dyDescent="0.25">
      <c r="A34" s="35"/>
      <c r="B34" s="15"/>
      <c r="C34" s="51"/>
      <c r="D34" s="52"/>
      <c r="E34" s="53"/>
    </row>
    <row r="35" spans="1:5" s="1" customFormat="1" ht="23.25" x14ac:dyDescent="0.35">
      <c r="A35" s="23" t="s">
        <v>95</v>
      </c>
      <c r="B35" s="10" t="s">
        <v>71</v>
      </c>
      <c r="D35" s="32" t="s">
        <v>2</v>
      </c>
      <c r="E35" s="37">
        <f>SUMPRODUCT(Table6[G],Table6[N])/SUM(Table6[G])</f>
        <v>0</v>
      </c>
    </row>
    <row r="36" spans="1:5" x14ac:dyDescent="0.25">
      <c r="A36" s="5" t="s">
        <v>0</v>
      </c>
      <c r="B36" s="5" t="s">
        <v>1</v>
      </c>
      <c r="C36" s="41" t="s">
        <v>103</v>
      </c>
      <c r="D36" s="42" t="s">
        <v>105</v>
      </c>
      <c r="E36" s="41" t="s">
        <v>3</v>
      </c>
    </row>
    <row r="37" spans="1:5" s="4" customFormat="1" ht="31.5" x14ac:dyDescent="0.5">
      <c r="A37" s="14">
        <v>1</v>
      </c>
      <c r="B37" s="15" t="s">
        <v>29</v>
      </c>
      <c r="C37" s="38">
        <v>5</v>
      </c>
      <c r="D37" s="39"/>
      <c r="E37" s="30" t="s">
        <v>178</v>
      </c>
    </row>
    <row r="38" spans="1:5" s="4" customFormat="1" ht="31.5" x14ac:dyDescent="0.5">
      <c r="A38" s="12">
        <v>2</v>
      </c>
      <c r="B38" s="13" t="s">
        <v>159</v>
      </c>
      <c r="C38" s="38">
        <v>5</v>
      </c>
      <c r="D38" s="39"/>
      <c r="E38" s="48" t="s">
        <v>179</v>
      </c>
    </row>
    <row r="39" spans="1:5" s="4" customFormat="1" ht="31.5" x14ac:dyDescent="0.5">
      <c r="A39" s="12">
        <v>3</v>
      </c>
      <c r="B39" s="13" t="s">
        <v>121</v>
      </c>
      <c r="C39" s="38">
        <v>5</v>
      </c>
      <c r="D39" s="39"/>
      <c r="E39" s="48" t="s">
        <v>180</v>
      </c>
    </row>
    <row r="40" spans="1:5" ht="15.75" x14ac:dyDescent="0.25">
      <c r="A40" s="5">
        <v>4</v>
      </c>
      <c r="B40" s="2" t="s">
        <v>4</v>
      </c>
      <c r="C40" s="38">
        <v>5</v>
      </c>
      <c r="D40" s="39"/>
      <c r="E40" s="49"/>
    </row>
    <row r="41" spans="1:5" ht="15.75" x14ac:dyDescent="0.25">
      <c r="A41" s="5">
        <v>5</v>
      </c>
      <c r="B41" s="2" t="s">
        <v>100</v>
      </c>
      <c r="C41" s="38">
        <v>5</v>
      </c>
      <c r="D41" s="39"/>
      <c r="E41" s="27"/>
    </row>
    <row r="42" spans="1:5" ht="15.75" x14ac:dyDescent="0.25">
      <c r="A42" s="9">
        <v>6</v>
      </c>
      <c r="B42" s="2" t="s">
        <v>122</v>
      </c>
      <c r="C42" s="38">
        <v>5</v>
      </c>
      <c r="D42" s="39"/>
      <c r="E42" s="27"/>
    </row>
    <row r="43" spans="1:5" ht="15.75" x14ac:dyDescent="0.25">
      <c r="A43" s="5">
        <v>7</v>
      </c>
      <c r="B43" s="16" t="s">
        <v>101</v>
      </c>
      <c r="C43" s="38">
        <v>5</v>
      </c>
      <c r="D43" s="39"/>
      <c r="E43" s="27"/>
    </row>
    <row r="44" spans="1:5" ht="30" x14ac:dyDescent="0.25">
      <c r="A44" s="5">
        <v>9</v>
      </c>
      <c r="B44" s="2" t="s">
        <v>144</v>
      </c>
      <c r="C44" s="38">
        <v>5</v>
      </c>
      <c r="D44" s="39"/>
      <c r="E44" s="27"/>
    </row>
    <row r="45" spans="1:5" ht="15.75" x14ac:dyDescent="0.25">
      <c r="A45" s="9">
        <v>10</v>
      </c>
      <c r="B45" s="2" t="s">
        <v>17</v>
      </c>
      <c r="C45" s="38">
        <v>5</v>
      </c>
      <c r="D45" s="39"/>
      <c r="E45" s="27"/>
    </row>
    <row r="46" spans="1:5" ht="60" x14ac:dyDescent="0.25">
      <c r="A46" s="9">
        <v>11</v>
      </c>
      <c r="B46" s="2" t="s">
        <v>148</v>
      </c>
      <c r="C46" s="38">
        <v>5</v>
      </c>
      <c r="D46" s="39"/>
      <c r="E46" s="27"/>
    </row>
    <row r="47" spans="1:5" s="7" customFormat="1" ht="15.75" x14ac:dyDescent="0.25">
      <c r="A47" s="26">
        <v>13</v>
      </c>
      <c r="B47" s="6" t="s">
        <v>26</v>
      </c>
      <c r="C47" s="38">
        <v>5</v>
      </c>
      <c r="D47" s="39"/>
      <c r="E47" s="49" t="s">
        <v>181</v>
      </c>
    </row>
    <row r="48" spans="1:5" x14ac:dyDescent="0.25">
      <c r="C48" s="7"/>
      <c r="D48" s="7"/>
      <c r="E48" s="7"/>
    </row>
    <row r="49" spans="1:5" ht="23.25" x14ac:dyDescent="0.35">
      <c r="A49" s="23" t="s">
        <v>96</v>
      </c>
      <c r="B49" s="10" t="s">
        <v>9</v>
      </c>
      <c r="C49" s="1"/>
      <c r="D49" s="32" t="s">
        <v>2</v>
      </c>
      <c r="E49" s="37">
        <f>SUMPRODUCT(Table12[G],Table12[N])/SUM(Table12[G])</f>
        <v>0</v>
      </c>
    </row>
    <row r="50" spans="1:5" x14ac:dyDescent="0.25">
      <c r="A50" s="5" t="s">
        <v>0</v>
      </c>
      <c r="B50" s="5" t="s">
        <v>1</v>
      </c>
      <c r="C50" s="41" t="s">
        <v>103</v>
      </c>
      <c r="D50" s="42" t="s">
        <v>105</v>
      </c>
      <c r="E50" s="41" t="s">
        <v>3</v>
      </c>
    </row>
    <row r="51" spans="1:5" ht="15.75" x14ac:dyDescent="0.25">
      <c r="A51" s="5">
        <v>1</v>
      </c>
      <c r="B51" s="2" t="s">
        <v>39</v>
      </c>
      <c r="C51" s="40">
        <v>5</v>
      </c>
      <c r="D51" s="39"/>
      <c r="E51" s="29" t="s">
        <v>170</v>
      </c>
    </row>
    <row r="52" spans="1:5" s="7" customFormat="1" ht="30" x14ac:dyDescent="0.25">
      <c r="A52" s="5">
        <v>2</v>
      </c>
      <c r="B52" s="2" t="s">
        <v>10</v>
      </c>
      <c r="C52" s="40">
        <v>5</v>
      </c>
      <c r="D52" s="39"/>
      <c r="E52" s="44"/>
    </row>
    <row r="53" spans="1:5" ht="15.75" x14ac:dyDescent="0.25">
      <c r="A53" s="9">
        <v>3</v>
      </c>
      <c r="B53" s="2" t="s">
        <v>11</v>
      </c>
      <c r="C53" s="40">
        <v>5</v>
      </c>
      <c r="D53" s="39"/>
      <c r="E53" s="54"/>
    </row>
    <row r="54" spans="1:5" s="1" customFormat="1" ht="45" x14ac:dyDescent="0.25">
      <c r="A54" s="9">
        <v>4</v>
      </c>
      <c r="B54" s="2" t="s">
        <v>21</v>
      </c>
      <c r="C54" s="40">
        <v>5</v>
      </c>
      <c r="D54" s="39"/>
      <c r="E54" s="64"/>
    </row>
    <row r="55" spans="1:5" ht="30" x14ac:dyDescent="0.25">
      <c r="A55" s="5">
        <v>5</v>
      </c>
      <c r="B55" s="2" t="s">
        <v>20</v>
      </c>
      <c r="C55" s="40">
        <v>5</v>
      </c>
      <c r="D55" s="39"/>
      <c r="E55" s="54"/>
    </row>
    <row r="56" spans="1:5" ht="15.75" x14ac:dyDescent="0.25">
      <c r="A56" s="5">
        <v>6</v>
      </c>
      <c r="B56" s="6" t="s">
        <v>12</v>
      </c>
      <c r="C56" s="40">
        <v>5</v>
      </c>
      <c r="D56" s="39"/>
      <c r="E56" s="49" t="s">
        <v>166</v>
      </c>
    </row>
    <row r="57" spans="1:5" ht="15.75" x14ac:dyDescent="0.25">
      <c r="B57" s="68"/>
      <c r="C57" s="75"/>
      <c r="D57" s="76"/>
      <c r="E57" s="77" t="s">
        <v>182</v>
      </c>
    </row>
    <row r="58" spans="1:5" s="1" customFormat="1" ht="23.25" x14ac:dyDescent="0.35">
      <c r="A58" s="23" t="s">
        <v>97</v>
      </c>
      <c r="B58" s="10" t="s">
        <v>75</v>
      </c>
      <c r="C58" s="8"/>
      <c r="D58" s="32" t="s">
        <v>2</v>
      </c>
      <c r="E58" s="37">
        <f>SUMPRODUCT(Table3[G],Table3[N])/SUM(Table3[G])</f>
        <v>0</v>
      </c>
    </row>
    <row r="59" spans="1:5" x14ac:dyDescent="0.25">
      <c r="A59" s="5" t="s">
        <v>0</v>
      </c>
      <c r="B59" s="5" t="s">
        <v>1</v>
      </c>
      <c r="C59" s="41" t="s">
        <v>103</v>
      </c>
      <c r="D59" s="43" t="s">
        <v>105</v>
      </c>
      <c r="E59" s="41" t="s">
        <v>3</v>
      </c>
    </row>
    <row r="60" spans="1:5" ht="15.75" x14ac:dyDescent="0.25">
      <c r="A60" s="5">
        <v>1</v>
      </c>
      <c r="B60" s="2" t="s">
        <v>54</v>
      </c>
      <c r="C60" s="44">
        <v>9</v>
      </c>
      <c r="D60" s="39"/>
      <c r="E60" s="44" t="s">
        <v>183</v>
      </c>
    </row>
    <row r="61" spans="1:5" ht="15.75" x14ac:dyDescent="0.25">
      <c r="A61" s="9">
        <v>2</v>
      </c>
      <c r="B61" s="2" t="s">
        <v>56</v>
      </c>
      <c r="C61" s="44">
        <v>5</v>
      </c>
      <c r="D61" s="39"/>
      <c r="E61" s="54" t="s">
        <v>170</v>
      </c>
    </row>
    <row r="62" spans="1:5" ht="15.75" x14ac:dyDescent="0.25">
      <c r="A62" s="9">
        <v>3</v>
      </c>
      <c r="B62" s="2" t="s">
        <v>123</v>
      </c>
      <c r="C62" s="44">
        <v>5</v>
      </c>
      <c r="D62" s="39"/>
      <c r="E62" s="54" t="s">
        <v>170</v>
      </c>
    </row>
    <row r="63" spans="1:5" ht="15.75" x14ac:dyDescent="0.25">
      <c r="A63" s="5">
        <v>4</v>
      </c>
      <c r="B63" s="2" t="s">
        <v>24</v>
      </c>
      <c r="C63" s="44">
        <v>9</v>
      </c>
      <c r="D63" s="39"/>
      <c r="E63" s="44"/>
    </row>
    <row r="64" spans="1:5" ht="15.75" x14ac:dyDescent="0.25">
      <c r="A64" s="5">
        <v>5</v>
      </c>
      <c r="B64" s="2" t="s">
        <v>124</v>
      </c>
      <c r="C64" s="44">
        <v>5</v>
      </c>
      <c r="D64" s="39"/>
      <c r="E64" s="44" t="s">
        <v>184</v>
      </c>
    </row>
    <row r="65" spans="1:5" ht="15.75" x14ac:dyDescent="0.25">
      <c r="A65" s="5">
        <v>6</v>
      </c>
      <c r="B65" s="16" t="s">
        <v>55</v>
      </c>
      <c r="C65" s="44">
        <v>9</v>
      </c>
      <c r="D65" s="39"/>
      <c r="E65" s="44" t="s">
        <v>184</v>
      </c>
    </row>
    <row r="66" spans="1:5" x14ac:dyDescent="0.25">
      <c r="C66" s="7"/>
      <c r="D66" s="7"/>
      <c r="E66" s="7"/>
    </row>
    <row r="67" spans="1:5" s="1" customFormat="1" ht="23.25" x14ac:dyDescent="0.35">
      <c r="A67" s="23" t="s">
        <v>85</v>
      </c>
      <c r="B67" s="10" t="s">
        <v>82</v>
      </c>
      <c r="D67" s="32" t="s">
        <v>2</v>
      </c>
      <c r="E67" s="37">
        <f>SUMPRODUCT(Table11[G],Table11[N])/SUM(Table11[G])</f>
        <v>0</v>
      </c>
    </row>
    <row r="68" spans="1:5" x14ac:dyDescent="0.25">
      <c r="A68" s="5" t="s">
        <v>0</v>
      </c>
      <c r="B68" s="5" t="s">
        <v>1</v>
      </c>
      <c r="C68" s="41" t="s">
        <v>103</v>
      </c>
      <c r="D68" s="42" t="s">
        <v>105</v>
      </c>
      <c r="E68" s="41" t="s">
        <v>3</v>
      </c>
    </row>
    <row r="69" spans="1:5" ht="15.75" x14ac:dyDescent="0.25">
      <c r="A69" s="5">
        <v>1</v>
      </c>
      <c r="B69" s="19" t="s">
        <v>102</v>
      </c>
      <c r="C69" s="40">
        <v>5</v>
      </c>
      <c r="D69" s="39"/>
      <c r="E69" s="44"/>
    </row>
    <row r="70" spans="1:5" ht="15.75" x14ac:dyDescent="0.25">
      <c r="A70" s="5">
        <v>2</v>
      </c>
      <c r="B70" s="2" t="s">
        <v>50</v>
      </c>
      <c r="C70" s="40">
        <v>5</v>
      </c>
      <c r="D70" s="39"/>
      <c r="E70" s="44" t="s">
        <v>185</v>
      </c>
    </row>
    <row r="71" spans="1:5" ht="15.75" x14ac:dyDescent="0.25">
      <c r="A71" s="9">
        <v>3</v>
      </c>
      <c r="B71" s="2" t="s">
        <v>51</v>
      </c>
      <c r="C71" s="40">
        <v>5</v>
      </c>
      <c r="D71" s="39"/>
      <c r="E71" s="54"/>
    </row>
    <row r="72" spans="1:5" ht="15.75" x14ac:dyDescent="0.25">
      <c r="A72" s="9">
        <v>4</v>
      </c>
      <c r="B72" s="2" t="s">
        <v>8</v>
      </c>
      <c r="C72" s="40">
        <v>5</v>
      </c>
      <c r="D72" s="39"/>
      <c r="E72" s="54"/>
    </row>
    <row r="73" spans="1:5" ht="15.75" x14ac:dyDescent="0.25">
      <c r="A73" s="5">
        <v>5</v>
      </c>
      <c r="B73" s="2" t="s">
        <v>125</v>
      </c>
      <c r="C73" s="40">
        <v>5</v>
      </c>
      <c r="D73" s="39"/>
      <c r="E73" s="54"/>
    </row>
    <row r="74" spans="1:5" x14ac:dyDescent="0.25">
      <c r="C74" s="7"/>
      <c r="D74" s="7"/>
      <c r="E74" s="7"/>
    </row>
    <row r="75" spans="1:5" x14ac:dyDescent="0.25">
      <c r="C75" s="7"/>
      <c r="D75" s="7"/>
      <c r="E75" s="7"/>
    </row>
    <row r="76" spans="1:5" s="1" customFormat="1" ht="23.25" x14ac:dyDescent="0.35">
      <c r="A76" s="23" t="s">
        <v>86</v>
      </c>
      <c r="B76" s="10" t="s">
        <v>76</v>
      </c>
      <c r="D76" s="32" t="s">
        <v>2</v>
      </c>
      <c r="E76" s="37">
        <f>SUMPRODUCT(Table71518[G],Table71518[N])/SUM(Table71518[G])</f>
        <v>0</v>
      </c>
    </row>
    <row r="77" spans="1:5" x14ac:dyDescent="0.25">
      <c r="A77" s="5" t="s">
        <v>0</v>
      </c>
      <c r="B77" s="5" t="s">
        <v>1</v>
      </c>
      <c r="C77" s="41" t="s">
        <v>103</v>
      </c>
      <c r="D77" s="42" t="s">
        <v>105</v>
      </c>
      <c r="E77" s="41" t="s">
        <v>3</v>
      </c>
    </row>
    <row r="78" spans="1:5" ht="15.75" x14ac:dyDescent="0.25">
      <c r="A78" s="5">
        <v>1</v>
      </c>
      <c r="B78" s="2" t="s">
        <v>39</v>
      </c>
      <c r="C78" s="40">
        <v>5</v>
      </c>
      <c r="D78" s="39"/>
      <c r="E78" s="44" t="s">
        <v>170</v>
      </c>
    </row>
    <row r="79" spans="1:5" ht="15.75" x14ac:dyDescent="0.25">
      <c r="A79" s="5">
        <v>2</v>
      </c>
      <c r="B79" s="2" t="s">
        <v>34</v>
      </c>
      <c r="C79" s="40">
        <v>5</v>
      </c>
      <c r="D79" s="39"/>
      <c r="E79" s="44" t="s">
        <v>186</v>
      </c>
    </row>
    <row r="80" spans="1:5" ht="15.75" x14ac:dyDescent="0.25">
      <c r="A80" s="9">
        <v>3</v>
      </c>
      <c r="B80" s="2" t="s">
        <v>126</v>
      </c>
      <c r="C80" s="40">
        <v>5</v>
      </c>
      <c r="D80" s="39"/>
      <c r="E80" s="54" t="s">
        <v>187</v>
      </c>
    </row>
    <row r="81" spans="1:5" ht="30" x14ac:dyDescent="0.25">
      <c r="A81" s="9">
        <v>4</v>
      </c>
      <c r="B81" s="2" t="s">
        <v>73</v>
      </c>
      <c r="C81" s="40">
        <v>5</v>
      </c>
      <c r="D81" s="39"/>
      <c r="E81" s="54" t="s">
        <v>188</v>
      </c>
    </row>
    <row r="82" spans="1:5" ht="30" x14ac:dyDescent="0.25">
      <c r="A82" s="5">
        <v>5</v>
      </c>
      <c r="B82" s="2" t="s">
        <v>35</v>
      </c>
      <c r="C82" s="40">
        <v>5</v>
      </c>
      <c r="D82" s="39"/>
      <c r="E82" s="54"/>
    </row>
    <row r="84" spans="1:5" s="1" customFormat="1" x14ac:dyDescent="0.25">
      <c r="B84"/>
      <c r="C84" s="7"/>
      <c r="D84" s="7"/>
    </row>
    <row r="85" spans="1:5" ht="23.25" x14ac:dyDescent="0.35">
      <c r="A85" s="23" t="s">
        <v>87</v>
      </c>
      <c r="B85" s="10" t="s">
        <v>77</v>
      </c>
      <c r="C85" s="1"/>
      <c r="D85" s="32" t="s">
        <v>2</v>
      </c>
      <c r="E85" s="37">
        <f>SUMPRODUCT(Table715[G],Table715[N])/SUM(Table715[G])</f>
        <v>0</v>
      </c>
    </row>
    <row r="86" spans="1:5" x14ac:dyDescent="0.25">
      <c r="A86" s="5" t="s">
        <v>0</v>
      </c>
      <c r="B86" s="5" t="s">
        <v>1</v>
      </c>
      <c r="C86" s="41" t="s">
        <v>103</v>
      </c>
      <c r="D86" s="42" t="s">
        <v>105</v>
      </c>
      <c r="E86" s="41" t="s">
        <v>3</v>
      </c>
    </row>
    <row r="87" spans="1:5" ht="15.75" x14ac:dyDescent="0.25">
      <c r="A87" s="5">
        <v>1</v>
      </c>
      <c r="B87" s="2" t="s">
        <v>39</v>
      </c>
      <c r="C87" s="44">
        <v>5</v>
      </c>
      <c r="D87" s="39"/>
      <c r="E87" s="44" t="s">
        <v>170</v>
      </c>
    </row>
    <row r="88" spans="1:5" ht="30" x14ac:dyDescent="0.25">
      <c r="A88" s="5">
        <v>2</v>
      </c>
      <c r="B88" s="2" t="s">
        <v>131</v>
      </c>
      <c r="C88" s="44">
        <v>5</v>
      </c>
      <c r="D88" s="39"/>
      <c r="E88" s="44" t="s">
        <v>189</v>
      </c>
    </row>
    <row r="89" spans="1:5" ht="15.75" x14ac:dyDescent="0.25">
      <c r="A89" s="9">
        <v>3</v>
      </c>
      <c r="B89" s="2" t="s">
        <v>36</v>
      </c>
      <c r="C89" s="44">
        <v>5</v>
      </c>
      <c r="D89" s="39"/>
      <c r="E89" s="54"/>
    </row>
    <row r="90" spans="1:5" ht="15.75" x14ac:dyDescent="0.25">
      <c r="A90" s="9">
        <v>4</v>
      </c>
      <c r="B90" s="2" t="s">
        <v>37</v>
      </c>
      <c r="C90" s="44">
        <v>5</v>
      </c>
      <c r="D90" s="39"/>
      <c r="E90" s="54"/>
    </row>
    <row r="91" spans="1:5" ht="15.75" x14ac:dyDescent="0.25">
      <c r="A91" s="5">
        <v>5</v>
      </c>
      <c r="B91" s="2" t="s">
        <v>127</v>
      </c>
      <c r="C91" s="44">
        <v>5</v>
      </c>
      <c r="D91" s="39"/>
      <c r="E91" s="54" t="s">
        <v>190</v>
      </c>
    </row>
    <row r="92" spans="1:5" ht="15.75" x14ac:dyDescent="0.25">
      <c r="A92" s="5">
        <v>6</v>
      </c>
      <c r="B92" s="2" t="s">
        <v>53</v>
      </c>
      <c r="C92" s="44">
        <v>5</v>
      </c>
      <c r="D92" s="39"/>
      <c r="E92" s="54"/>
    </row>
    <row r="93" spans="1:5" s="1" customFormat="1" x14ac:dyDescent="0.25">
      <c r="B93"/>
      <c r="C93" s="7"/>
      <c r="D93" s="7"/>
    </row>
    <row r="94" spans="1:5" ht="23.25" x14ac:dyDescent="0.35">
      <c r="A94" s="23" t="s">
        <v>88</v>
      </c>
      <c r="B94" s="10" t="s">
        <v>81</v>
      </c>
      <c r="C94" s="1"/>
      <c r="D94" s="32" t="s">
        <v>2</v>
      </c>
      <c r="E94" s="37">
        <f>SUMPRODUCT(Table7[G],Table7[N])/SUM(Table7[G])</f>
        <v>0</v>
      </c>
    </row>
    <row r="95" spans="1:5" x14ac:dyDescent="0.25">
      <c r="A95" s="5" t="s">
        <v>0</v>
      </c>
      <c r="B95" s="5" t="s">
        <v>1</v>
      </c>
      <c r="C95" s="41" t="s">
        <v>103</v>
      </c>
      <c r="D95" s="42" t="s">
        <v>105</v>
      </c>
      <c r="E95" s="41" t="s">
        <v>3</v>
      </c>
    </row>
    <row r="96" spans="1:5" ht="15.75" x14ac:dyDescent="0.25">
      <c r="A96" s="5">
        <v>1</v>
      </c>
      <c r="B96" s="2" t="s">
        <v>39</v>
      </c>
      <c r="C96" s="40">
        <v>5</v>
      </c>
      <c r="D96" s="39"/>
      <c r="E96" s="44" t="s">
        <v>170</v>
      </c>
    </row>
    <row r="97" spans="1:5" ht="30" x14ac:dyDescent="0.25">
      <c r="A97" s="5">
        <v>2</v>
      </c>
      <c r="B97" s="6" t="s">
        <v>146</v>
      </c>
      <c r="C97" s="40">
        <v>5</v>
      </c>
      <c r="D97" s="39"/>
      <c r="E97" s="54" t="s">
        <v>191</v>
      </c>
    </row>
    <row r="98" spans="1:5" ht="15.75" x14ac:dyDescent="0.25">
      <c r="A98" s="5">
        <v>3</v>
      </c>
      <c r="B98" s="2" t="s">
        <v>128</v>
      </c>
      <c r="C98" s="40">
        <v>5</v>
      </c>
      <c r="D98" s="39"/>
      <c r="E98" s="44"/>
    </row>
    <row r="99" spans="1:5" ht="15.75" x14ac:dyDescent="0.25">
      <c r="A99" s="5">
        <v>4</v>
      </c>
      <c r="B99" s="2" t="s">
        <v>145</v>
      </c>
      <c r="C99" s="40"/>
      <c r="D99" s="39"/>
      <c r="E99" s="54" t="s">
        <v>192</v>
      </c>
    </row>
    <row r="100" spans="1:5" ht="15.75" x14ac:dyDescent="0.25">
      <c r="A100" s="9">
        <v>5</v>
      </c>
      <c r="B100" s="2" t="s">
        <v>113</v>
      </c>
      <c r="C100" s="40">
        <v>5</v>
      </c>
      <c r="D100" s="39"/>
      <c r="E100" s="54" t="s">
        <v>193</v>
      </c>
    </row>
    <row r="101" spans="1:5" ht="15.75" x14ac:dyDescent="0.25">
      <c r="A101" s="9">
        <v>6</v>
      </c>
      <c r="B101" s="2" t="s">
        <v>38</v>
      </c>
      <c r="C101" s="40">
        <v>5</v>
      </c>
      <c r="D101" s="39"/>
      <c r="E101" s="54" t="s">
        <v>193</v>
      </c>
    </row>
    <row r="102" spans="1:5" ht="15.75" x14ac:dyDescent="0.25">
      <c r="A102" s="9">
        <v>7</v>
      </c>
      <c r="B102" s="2" t="s">
        <v>5</v>
      </c>
      <c r="C102" s="40">
        <v>5</v>
      </c>
      <c r="D102" s="39"/>
      <c r="E102" s="54" t="s">
        <v>170</v>
      </c>
    </row>
    <row r="103" spans="1:5" ht="15.75" x14ac:dyDescent="0.25">
      <c r="A103" s="5">
        <v>8</v>
      </c>
      <c r="B103" s="2" t="s">
        <v>129</v>
      </c>
      <c r="C103" s="40">
        <v>5</v>
      </c>
      <c r="D103" s="39"/>
      <c r="E103" s="54"/>
    </row>
    <row r="104" spans="1:5" s="1" customFormat="1" ht="15.75" x14ac:dyDescent="0.25">
      <c r="B104" s="68"/>
      <c r="C104" s="40"/>
      <c r="D104" s="69"/>
      <c r="E104" s="70"/>
    </row>
    <row r="105" spans="1:5" ht="23.25" x14ac:dyDescent="0.35">
      <c r="A105" s="23" t="s">
        <v>89</v>
      </c>
      <c r="B105" s="10" t="s">
        <v>109</v>
      </c>
      <c r="C105" s="1"/>
      <c r="D105" s="32" t="s">
        <v>2</v>
      </c>
      <c r="E105" s="37">
        <f>SUMPRODUCT(Table8[G],Table8[N])/SUM(Table8[G])</f>
        <v>0</v>
      </c>
    </row>
    <row r="106" spans="1:5" x14ac:dyDescent="0.25">
      <c r="A106" s="5" t="s">
        <v>0</v>
      </c>
      <c r="B106" s="5" t="s">
        <v>1</v>
      </c>
      <c r="C106" s="41" t="s">
        <v>103</v>
      </c>
      <c r="D106" s="42" t="s">
        <v>105</v>
      </c>
      <c r="E106" s="41" t="s">
        <v>3</v>
      </c>
    </row>
    <row r="107" spans="1:5" ht="15.75" x14ac:dyDescent="0.25">
      <c r="A107" s="5">
        <v>1</v>
      </c>
      <c r="B107" s="2" t="s">
        <v>39</v>
      </c>
      <c r="C107" s="40">
        <v>5</v>
      </c>
      <c r="D107" s="39"/>
      <c r="E107" s="44" t="s">
        <v>170</v>
      </c>
    </row>
    <row r="108" spans="1:5" ht="15.75" x14ac:dyDescent="0.25">
      <c r="A108" s="5">
        <v>2</v>
      </c>
      <c r="B108" s="2" t="s">
        <v>40</v>
      </c>
      <c r="C108" s="40">
        <v>5</v>
      </c>
      <c r="D108" s="39"/>
      <c r="E108" s="29"/>
    </row>
    <row r="109" spans="1:5" ht="15.75" x14ac:dyDescent="0.25">
      <c r="A109" s="5">
        <v>3</v>
      </c>
      <c r="B109" s="2" t="s">
        <v>130</v>
      </c>
      <c r="C109" s="40">
        <v>5</v>
      </c>
      <c r="D109" s="39"/>
      <c r="E109" s="44"/>
    </row>
    <row r="110" spans="1:5" ht="15.75" x14ac:dyDescent="0.25">
      <c r="A110" s="5">
        <v>4</v>
      </c>
      <c r="B110" s="2" t="s">
        <v>41</v>
      </c>
      <c r="C110" s="40">
        <v>5</v>
      </c>
      <c r="D110" s="39"/>
      <c r="E110" s="44" t="s">
        <v>194</v>
      </c>
    </row>
    <row r="111" spans="1:5" s="1" customFormat="1" ht="15.75" x14ac:dyDescent="0.25">
      <c r="A111" s="78"/>
      <c r="B111" s="68"/>
      <c r="C111" s="75"/>
      <c r="D111" s="76"/>
      <c r="E111" s="79" t="s">
        <v>195</v>
      </c>
    </row>
    <row r="112" spans="1:5" ht="23.25" x14ac:dyDescent="0.35">
      <c r="A112" s="23" t="s">
        <v>108</v>
      </c>
      <c r="B112" s="10" t="s">
        <v>110</v>
      </c>
      <c r="C112" s="1"/>
      <c r="D112" s="32" t="s">
        <v>2</v>
      </c>
      <c r="E112" s="37">
        <f>SUMPRODUCT(Table9[G],Table9[N])/SUM(Table9[G])</f>
        <v>0</v>
      </c>
    </row>
    <row r="113" spans="1:5" x14ac:dyDescent="0.25">
      <c r="A113" s="5" t="s">
        <v>0</v>
      </c>
      <c r="B113" s="5" t="s">
        <v>1</v>
      </c>
      <c r="C113" s="41" t="s">
        <v>103</v>
      </c>
      <c r="D113" s="42" t="s">
        <v>105</v>
      </c>
      <c r="E113" s="41" t="s">
        <v>3</v>
      </c>
    </row>
    <row r="114" spans="1:5" ht="15.75" x14ac:dyDescent="0.25">
      <c r="A114" s="5">
        <v>1</v>
      </c>
      <c r="B114" s="2" t="s">
        <v>39</v>
      </c>
      <c r="C114" s="40">
        <v>5</v>
      </c>
      <c r="D114" s="39"/>
      <c r="E114" s="44" t="s">
        <v>170</v>
      </c>
    </row>
    <row r="115" spans="1:5" ht="15.75" x14ac:dyDescent="0.25">
      <c r="A115" s="5">
        <v>2</v>
      </c>
      <c r="B115" s="2" t="s">
        <v>132</v>
      </c>
      <c r="C115" s="40">
        <v>5</v>
      </c>
      <c r="D115" s="39"/>
      <c r="E115" s="44"/>
    </row>
    <row r="116" spans="1:5" ht="15.75" x14ac:dyDescent="0.25">
      <c r="A116" s="5">
        <v>3</v>
      </c>
      <c r="B116" s="2" t="s">
        <v>18</v>
      </c>
      <c r="C116" s="40">
        <v>5</v>
      </c>
      <c r="D116" s="39"/>
      <c r="E116" s="44" t="s">
        <v>170</v>
      </c>
    </row>
    <row r="117" spans="1:5" ht="15.75" x14ac:dyDescent="0.25">
      <c r="A117" s="9">
        <v>4</v>
      </c>
      <c r="B117" s="2" t="s">
        <v>33</v>
      </c>
      <c r="C117" s="40">
        <v>5</v>
      </c>
      <c r="D117" s="39"/>
      <c r="E117" s="54"/>
    </row>
    <row r="118" spans="1:5" ht="15.75" x14ac:dyDescent="0.25">
      <c r="A118" s="9">
        <v>5</v>
      </c>
      <c r="B118" s="2" t="s">
        <v>6</v>
      </c>
      <c r="C118" s="40">
        <v>5</v>
      </c>
      <c r="D118" s="39"/>
      <c r="E118" s="54" t="s">
        <v>196</v>
      </c>
    </row>
    <row r="119" spans="1:5" ht="15.75" x14ac:dyDescent="0.25">
      <c r="A119" s="9">
        <v>6</v>
      </c>
      <c r="B119" s="2" t="s">
        <v>133</v>
      </c>
      <c r="C119" s="40">
        <v>5</v>
      </c>
      <c r="D119" s="39"/>
      <c r="E119" s="54" t="s">
        <v>197</v>
      </c>
    </row>
    <row r="120" spans="1:5" ht="15.75" x14ac:dyDescent="0.25">
      <c r="A120" s="5">
        <v>7</v>
      </c>
      <c r="B120" s="2" t="s">
        <v>7</v>
      </c>
      <c r="C120" s="40">
        <v>5</v>
      </c>
      <c r="D120" s="39"/>
      <c r="E120" s="54" t="s">
        <v>193</v>
      </c>
    </row>
    <row r="121" spans="1:5" ht="15.75" x14ac:dyDescent="0.25">
      <c r="A121" s="5">
        <v>8</v>
      </c>
      <c r="B121" s="2" t="s">
        <v>134</v>
      </c>
      <c r="C121" s="40">
        <v>5</v>
      </c>
      <c r="D121" s="39"/>
      <c r="E121" s="54" t="s">
        <v>198</v>
      </c>
    </row>
    <row r="122" spans="1:5" s="1" customFormat="1" x14ac:dyDescent="0.25">
      <c r="B122"/>
      <c r="C122" s="7"/>
      <c r="D122" s="7"/>
    </row>
    <row r="123" spans="1:5" ht="23.25" x14ac:dyDescent="0.35">
      <c r="A123" s="23" t="s">
        <v>90</v>
      </c>
      <c r="B123" s="10" t="s">
        <v>78</v>
      </c>
      <c r="C123" s="1"/>
      <c r="D123" s="32" t="s">
        <v>2</v>
      </c>
      <c r="E123" s="37">
        <f>SUMPRODUCT(Table1021[G],Table1021[N])/SUM(Table1021[G])</f>
        <v>0</v>
      </c>
    </row>
    <row r="124" spans="1:5" x14ac:dyDescent="0.25">
      <c r="A124" s="5" t="s">
        <v>0</v>
      </c>
      <c r="B124" s="5" t="s">
        <v>1</v>
      </c>
      <c r="C124" s="41" t="s">
        <v>103</v>
      </c>
      <c r="D124" s="42" t="s">
        <v>105</v>
      </c>
      <c r="E124" s="41" t="s">
        <v>3</v>
      </c>
    </row>
    <row r="125" spans="1:5" ht="15.75" x14ac:dyDescent="0.25">
      <c r="A125" s="5">
        <v>1</v>
      </c>
      <c r="B125" s="2" t="s">
        <v>39</v>
      </c>
      <c r="C125" s="40">
        <v>5</v>
      </c>
      <c r="D125" s="39"/>
      <c r="E125" s="44" t="s">
        <v>170</v>
      </c>
    </row>
    <row r="126" spans="1:5" ht="30" x14ac:dyDescent="0.25">
      <c r="A126" s="5">
        <v>2</v>
      </c>
      <c r="B126" s="16" t="s">
        <v>32</v>
      </c>
      <c r="C126" s="40">
        <v>5</v>
      </c>
      <c r="D126" s="39"/>
      <c r="E126" s="54" t="s">
        <v>170</v>
      </c>
    </row>
    <row r="127" spans="1:5" ht="30" x14ac:dyDescent="0.25">
      <c r="A127" s="9">
        <v>3</v>
      </c>
      <c r="B127" s="2" t="s">
        <v>139</v>
      </c>
      <c r="C127" s="40"/>
      <c r="D127" s="39"/>
      <c r="E127" s="54" t="s">
        <v>199</v>
      </c>
    </row>
    <row r="128" spans="1:5" ht="15.75" x14ac:dyDescent="0.25">
      <c r="A128" s="9">
        <v>4</v>
      </c>
      <c r="B128" s="68" t="s">
        <v>149</v>
      </c>
      <c r="C128" s="40">
        <v>5</v>
      </c>
      <c r="D128" s="39"/>
      <c r="E128" s="54"/>
    </row>
    <row r="129" spans="1:5" ht="15.75" x14ac:dyDescent="0.25">
      <c r="A129" s="9">
        <v>5</v>
      </c>
      <c r="B129" s="2" t="s">
        <v>44</v>
      </c>
      <c r="C129" s="40">
        <v>5</v>
      </c>
      <c r="D129" s="39"/>
      <c r="E129" s="54" t="s">
        <v>200</v>
      </c>
    </row>
    <row r="130" spans="1:5" ht="15.75" x14ac:dyDescent="0.25">
      <c r="A130" s="5">
        <v>6</v>
      </c>
      <c r="B130" s="16" t="s">
        <v>52</v>
      </c>
      <c r="C130" s="40">
        <v>5</v>
      </c>
      <c r="D130" s="39"/>
      <c r="E130" s="54" t="s">
        <v>170</v>
      </c>
    </row>
    <row r="131" spans="1:5" ht="45" x14ac:dyDescent="0.25">
      <c r="A131" s="5">
        <v>7</v>
      </c>
      <c r="B131" s="16" t="s">
        <v>27</v>
      </c>
      <c r="C131" s="40">
        <v>5</v>
      </c>
      <c r="D131" s="39"/>
      <c r="E131" s="54" t="s">
        <v>170</v>
      </c>
    </row>
    <row r="132" spans="1:5" ht="30" x14ac:dyDescent="0.25">
      <c r="A132" s="5">
        <v>8</v>
      </c>
      <c r="B132" s="68" t="s">
        <v>150</v>
      </c>
      <c r="C132" s="40">
        <v>5</v>
      </c>
      <c r="D132" s="39"/>
      <c r="E132" s="54" t="s">
        <v>170</v>
      </c>
    </row>
    <row r="133" spans="1:5" ht="15.75" x14ac:dyDescent="0.25">
      <c r="A133" s="9">
        <v>9</v>
      </c>
      <c r="B133" s="16" t="s">
        <v>23</v>
      </c>
      <c r="C133" s="40">
        <v>5</v>
      </c>
      <c r="D133" s="39"/>
      <c r="E133" s="54"/>
    </row>
    <row r="134" spans="1:5" ht="30" x14ac:dyDescent="0.25">
      <c r="A134" s="26">
        <v>10</v>
      </c>
      <c r="B134" s="16" t="s">
        <v>22</v>
      </c>
      <c r="C134" s="40">
        <v>5</v>
      </c>
      <c r="D134" s="39"/>
      <c r="E134" s="54" t="s">
        <v>170</v>
      </c>
    </row>
    <row r="135" spans="1:5" s="1" customFormat="1" x14ac:dyDescent="0.25">
      <c r="B135"/>
      <c r="C135" s="7"/>
      <c r="D135" s="7"/>
    </row>
    <row r="136" spans="1:5" ht="23.25" x14ac:dyDescent="0.35">
      <c r="A136" s="23" t="s">
        <v>91</v>
      </c>
      <c r="B136" s="10" t="s">
        <v>79</v>
      </c>
      <c r="C136" s="1"/>
      <c r="D136" s="32" t="s">
        <v>2</v>
      </c>
      <c r="E136" s="37">
        <f>SUMPRODUCT(Table1020[G],Table1020[N])/SUM(Table1020[G])</f>
        <v>0</v>
      </c>
    </row>
    <row r="137" spans="1:5" x14ac:dyDescent="0.25">
      <c r="A137" s="5" t="s">
        <v>0</v>
      </c>
      <c r="B137" s="5" t="s">
        <v>1</v>
      </c>
      <c r="C137" s="41" t="s">
        <v>103</v>
      </c>
      <c r="D137" s="42" t="s">
        <v>105</v>
      </c>
      <c r="E137" s="41" t="s">
        <v>3</v>
      </c>
    </row>
    <row r="138" spans="1:5" ht="15.75" x14ac:dyDescent="0.25">
      <c r="A138" s="5">
        <v>1</v>
      </c>
      <c r="B138" s="2" t="s">
        <v>42</v>
      </c>
      <c r="C138" s="40">
        <v>5</v>
      </c>
      <c r="D138" s="39"/>
      <c r="E138" s="54" t="s">
        <v>201</v>
      </c>
    </row>
    <row r="139" spans="1:5" ht="15.75" x14ac:dyDescent="0.25">
      <c r="A139" s="9">
        <v>2</v>
      </c>
      <c r="B139" s="2" t="s">
        <v>15</v>
      </c>
      <c r="C139" s="40">
        <v>5</v>
      </c>
      <c r="D139" s="39"/>
      <c r="E139" s="54"/>
    </row>
    <row r="140" spans="1:5" ht="15.75" x14ac:dyDescent="0.25">
      <c r="A140" s="9">
        <v>3</v>
      </c>
      <c r="B140" s="16" t="s">
        <v>43</v>
      </c>
      <c r="C140" s="40">
        <v>5</v>
      </c>
      <c r="D140" s="39"/>
      <c r="E140" s="54"/>
    </row>
    <row r="141" spans="1:5" ht="15.75" x14ac:dyDescent="0.25">
      <c r="A141" s="9">
        <v>4</v>
      </c>
      <c r="B141" s="16" t="s">
        <v>31</v>
      </c>
      <c r="C141" s="40">
        <v>5</v>
      </c>
      <c r="D141" s="39"/>
      <c r="E141" s="54" t="s">
        <v>202</v>
      </c>
    </row>
    <row r="142" spans="1:5" ht="15.75" x14ac:dyDescent="0.25">
      <c r="A142" s="5">
        <v>5</v>
      </c>
      <c r="B142" s="16" t="s">
        <v>16</v>
      </c>
      <c r="C142" s="40">
        <v>5</v>
      </c>
      <c r="D142" s="39"/>
      <c r="E142" s="54" t="s">
        <v>203</v>
      </c>
    </row>
    <row r="143" spans="1:5" ht="15.75" x14ac:dyDescent="0.25">
      <c r="A143" s="5">
        <v>6</v>
      </c>
      <c r="B143" t="s">
        <v>151</v>
      </c>
      <c r="C143" s="40"/>
      <c r="D143" s="39"/>
      <c r="E143" s="44" t="s">
        <v>204</v>
      </c>
    </row>
    <row r="144" spans="1:5" ht="15.75" x14ac:dyDescent="0.25">
      <c r="A144" s="5">
        <v>7</v>
      </c>
      <c r="B144" s="2" t="s">
        <v>135</v>
      </c>
      <c r="C144" s="40">
        <v>5</v>
      </c>
      <c r="D144" s="39"/>
      <c r="E144" s="54"/>
    </row>
    <row r="145" spans="1:5" ht="15.75" x14ac:dyDescent="0.25">
      <c r="A145" s="9">
        <v>8</v>
      </c>
      <c r="B145" s="16" t="s">
        <v>13</v>
      </c>
      <c r="C145" s="40">
        <v>5</v>
      </c>
      <c r="D145" s="39"/>
      <c r="E145" s="54"/>
    </row>
    <row r="146" spans="1:5" x14ac:dyDescent="0.25">
      <c r="C146" s="7"/>
      <c r="D146" s="7"/>
      <c r="E146" s="7"/>
    </row>
    <row r="147" spans="1:5" s="1" customFormat="1" x14ac:dyDescent="0.25">
      <c r="B147"/>
      <c r="C147" s="7"/>
      <c r="D147" s="7"/>
    </row>
    <row r="148" spans="1:5" ht="23.25" x14ac:dyDescent="0.35">
      <c r="A148" s="23" t="s">
        <v>92</v>
      </c>
      <c r="B148" s="10" t="s">
        <v>80</v>
      </c>
      <c r="C148" s="1"/>
      <c r="D148" s="32" t="s">
        <v>2</v>
      </c>
      <c r="E148" s="37">
        <f>SUMPRODUCT(Table10[G],Table10[N])/SUM(Table10[G])</f>
        <v>0</v>
      </c>
    </row>
    <row r="149" spans="1:5" x14ac:dyDescent="0.25">
      <c r="A149" s="5" t="s">
        <v>0</v>
      </c>
      <c r="B149" s="5" t="s">
        <v>1</v>
      </c>
      <c r="C149" s="41" t="s">
        <v>103</v>
      </c>
      <c r="D149" s="42" t="s">
        <v>105</v>
      </c>
      <c r="E149" s="41" t="s">
        <v>3</v>
      </c>
    </row>
    <row r="150" spans="1:5" ht="15.75" x14ac:dyDescent="0.25">
      <c r="A150" s="20">
        <v>1</v>
      </c>
      <c r="B150" s="16" t="s">
        <v>25</v>
      </c>
      <c r="C150" s="40">
        <v>5</v>
      </c>
      <c r="D150" s="39"/>
      <c r="E150" s="54" t="s">
        <v>205</v>
      </c>
    </row>
    <row r="151" spans="1:5" ht="15.75" x14ac:dyDescent="0.25">
      <c r="A151" s="5">
        <v>2</v>
      </c>
      <c r="B151" t="s">
        <v>19</v>
      </c>
      <c r="C151" s="40">
        <v>5</v>
      </c>
      <c r="D151" s="39"/>
      <c r="E151" s="44" t="s">
        <v>206</v>
      </c>
    </row>
    <row r="152" spans="1:5" ht="15.75" x14ac:dyDescent="0.25">
      <c r="A152" s="5">
        <v>3</v>
      </c>
      <c r="B152" s="2" t="s">
        <v>45</v>
      </c>
      <c r="C152" s="40">
        <v>5</v>
      </c>
      <c r="D152" s="39"/>
      <c r="E152" s="44"/>
    </row>
    <row r="153" spans="1:5" ht="15.75" x14ac:dyDescent="0.25">
      <c r="A153" s="9">
        <v>4</v>
      </c>
      <c r="B153" s="16" t="s">
        <v>49</v>
      </c>
      <c r="C153" s="40">
        <v>5</v>
      </c>
      <c r="D153" s="39"/>
      <c r="E153" s="54" t="s">
        <v>207</v>
      </c>
    </row>
    <row r="154" spans="1:5" ht="15.75" x14ac:dyDescent="0.25">
      <c r="A154" s="9">
        <v>5</v>
      </c>
      <c r="B154" s="2" t="s">
        <v>114</v>
      </c>
      <c r="C154" s="40">
        <v>5</v>
      </c>
      <c r="D154" s="39"/>
      <c r="E154" s="54"/>
    </row>
    <row r="155" spans="1:5" ht="45" x14ac:dyDescent="0.25">
      <c r="A155" s="5">
        <v>6</v>
      </c>
      <c r="B155" s="2" t="s">
        <v>115</v>
      </c>
      <c r="C155" s="40">
        <v>5</v>
      </c>
      <c r="D155" s="39"/>
      <c r="E155" s="64" t="s">
        <v>184</v>
      </c>
    </row>
    <row r="156" spans="1:5" ht="15.75" x14ac:dyDescent="0.25">
      <c r="A156" s="9">
        <v>7</v>
      </c>
      <c r="B156" s="16" t="s">
        <v>46</v>
      </c>
      <c r="C156" s="40">
        <v>5</v>
      </c>
      <c r="D156" s="39"/>
      <c r="E156" s="54" t="s">
        <v>207</v>
      </c>
    </row>
    <row r="157" spans="1:5" ht="30" x14ac:dyDescent="0.25">
      <c r="A157" s="9">
        <v>8</v>
      </c>
      <c r="B157" s="2" t="s">
        <v>141</v>
      </c>
      <c r="C157" s="40">
        <v>5</v>
      </c>
      <c r="D157" s="39"/>
      <c r="E157" s="54" t="s">
        <v>208</v>
      </c>
    </row>
    <row r="158" spans="1:5" ht="15.75" x14ac:dyDescent="0.25">
      <c r="A158" s="9">
        <v>9</v>
      </c>
      <c r="B158" s="16" t="s">
        <v>47</v>
      </c>
      <c r="C158" s="40">
        <v>5</v>
      </c>
      <c r="D158" s="39"/>
      <c r="E158" s="64"/>
    </row>
    <row r="159" spans="1:5" ht="15.75" x14ac:dyDescent="0.25">
      <c r="A159" s="9">
        <v>10</v>
      </c>
      <c r="B159" s="2" t="s">
        <v>140</v>
      </c>
      <c r="C159" s="40">
        <v>5</v>
      </c>
      <c r="D159" s="39"/>
      <c r="E159" s="54"/>
    </row>
    <row r="160" spans="1:5" ht="15.75" x14ac:dyDescent="0.25">
      <c r="A160" s="20">
        <v>11</v>
      </c>
      <c r="B160" s="16" t="s">
        <v>48</v>
      </c>
      <c r="C160" s="40">
        <v>5</v>
      </c>
      <c r="D160" s="39"/>
      <c r="E160" s="54" t="s">
        <v>208</v>
      </c>
    </row>
    <row r="161" spans="1:6" ht="15.75" x14ac:dyDescent="0.25">
      <c r="A161" s="73">
        <v>12</v>
      </c>
      <c r="B161" s="2" t="s">
        <v>138</v>
      </c>
      <c r="C161" s="40">
        <v>5</v>
      </c>
      <c r="D161" s="39"/>
      <c r="E161" s="54"/>
    </row>
    <row r="162" spans="1:6" ht="30" x14ac:dyDescent="0.25">
      <c r="A162" s="26">
        <v>13</v>
      </c>
      <c r="B162" s="2" t="s">
        <v>137</v>
      </c>
      <c r="C162" s="40">
        <v>5</v>
      </c>
      <c r="D162" s="39"/>
      <c r="E162" s="54"/>
    </row>
    <row r="163" spans="1:6" ht="15.75" x14ac:dyDescent="0.25">
      <c r="A163" s="26">
        <v>14</v>
      </c>
      <c r="B163" s="2" t="s">
        <v>136</v>
      </c>
      <c r="C163" s="40">
        <v>5</v>
      </c>
      <c r="D163" s="39"/>
      <c r="E163" s="54" t="s">
        <v>208</v>
      </c>
    </row>
    <row r="164" spans="1:6" x14ac:dyDescent="0.25">
      <c r="C164" s="7"/>
      <c r="D164" s="7"/>
      <c r="E164" s="7"/>
    </row>
    <row r="165" spans="1:6" ht="23.25" x14ac:dyDescent="0.35">
      <c r="A165" s="23" t="s">
        <v>93</v>
      </c>
      <c r="B165" s="10" t="s">
        <v>83</v>
      </c>
      <c r="C165" s="7"/>
      <c r="D165" s="32" t="s">
        <v>2</v>
      </c>
      <c r="E165" s="37">
        <f>SUMPRODUCT(Table15[G],Table15[N])/SUM(Table15[G])</f>
        <v>0</v>
      </c>
    </row>
    <row r="166" spans="1:6" x14ac:dyDescent="0.25">
      <c r="A166" s="5" t="s">
        <v>0</v>
      </c>
      <c r="B166" s="5" t="s">
        <v>1</v>
      </c>
      <c r="C166" s="41" t="s">
        <v>103</v>
      </c>
      <c r="D166" s="42" t="s">
        <v>105</v>
      </c>
      <c r="E166" s="41" t="s">
        <v>3</v>
      </c>
    </row>
    <row r="167" spans="1:6" ht="15.75" x14ac:dyDescent="0.25">
      <c r="A167" s="5">
        <v>1</v>
      </c>
      <c r="B167" s="2" t="s">
        <v>14</v>
      </c>
      <c r="C167" s="40">
        <v>5</v>
      </c>
      <c r="D167" s="39"/>
      <c r="E167" s="44" t="s">
        <v>181</v>
      </c>
    </row>
    <row r="168" spans="1:6" ht="15.75" x14ac:dyDescent="0.25">
      <c r="A168" s="5">
        <v>2</v>
      </c>
      <c r="B168" s="2" t="s">
        <v>142</v>
      </c>
      <c r="C168" s="40">
        <v>5</v>
      </c>
      <c r="D168" s="39"/>
      <c r="E168" s="44" t="s">
        <v>181</v>
      </c>
    </row>
    <row r="169" spans="1:6" ht="30" x14ac:dyDescent="0.25">
      <c r="A169" s="5">
        <v>3</v>
      </c>
      <c r="B169" s="2" t="s">
        <v>72</v>
      </c>
      <c r="C169" s="40">
        <v>5</v>
      </c>
      <c r="D169" s="39"/>
      <c r="E169" s="44" t="s">
        <v>181</v>
      </c>
    </row>
    <row r="170" spans="1:6" ht="15.75" x14ac:dyDescent="0.25">
      <c r="A170" s="9">
        <v>4</v>
      </c>
      <c r="B170" s="68" t="s">
        <v>143</v>
      </c>
      <c r="C170" s="40">
        <v>5</v>
      </c>
      <c r="D170" s="39"/>
      <c r="E170" s="44" t="s">
        <v>181</v>
      </c>
    </row>
    <row r="171" spans="1:6" ht="15.75" x14ac:dyDescent="0.25">
      <c r="B171" s="68"/>
      <c r="C171" s="75"/>
      <c r="D171" s="76"/>
      <c r="E171" s="7"/>
    </row>
    <row r="173" spans="1:6" s="67" customFormat="1" ht="28.5" x14ac:dyDescent="0.45">
      <c r="A173" s="66" t="s">
        <v>106</v>
      </c>
      <c r="F173" s="67" t="s">
        <v>104</v>
      </c>
    </row>
    <row r="174" spans="1:6" ht="23.25" x14ac:dyDescent="0.35">
      <c r="A174" s="24" t="s">
        <v>94</v>
      </c>
      <c r="B174" s="17" t="s">
        <v>84</v>
      </c>
      <c r="C174" s="31"/>
      <c r="D174" s="32" t="s">
        <v>2</v>
      </c>
      <c r="E174" s="37">
        <f>SUMPRODUCT(Table2[G],Table2[N])/SUM(Table2[G])</f>
        <v>0</v>
      </c>
      <c r="F174">
        <v>1</v>
      </c>
    </row>
    <row r="176" spans="1:6" ht="18.75" x14ac:dyDescent="0.3">
      <c r="A176" s="58" t="s">
        <v>95</v>
      </c>
      <c r="B176" s="10" t="s">
        <v>71</v>
      </c>
      <c r="C176" s="10"/>
      <c r="D176" s="59" t="s">
        <v>2</v>
      </c>
      <c r="E176" s="60">
        <f>SUMPRODUCT(Table6[G],Table6[N])/SUM(Table6[G])</f>
        <v>0</v>
      </c>
      <c r="F176" s="61">
        <v>3</v>
      </c>
    </row>
    <row r="177" spans="1:6" ht="18.75" x14ac:dyDescent="0.3">
      <c r="A177" s="58" t="s">
        <v>96</v>
      </c>
      <c r="B177" s="10" t="s">
        <v>9</v>
      </c>
      <c r="C177" s="10"/>
      <c r="D177" s="59" t="s">
        <v>2</v>
      </c>
      <c r="E177" s="60">
        <f>SUMPRODUCT(Table12[G],Table12[N])/SUM(Table12[G])</f>
        <v>0</v>
      </c>
      <c r="F177" s="61">
        <v>3</v>
      </c>
    </row>
    <row r="178" spans="1:6" ht="18.75" x14ac:dyDescent="0.3">
      <c r="A178" s="58" t="s">
        <v>97</v>
      </c>
      <c r="B178" s="10" t="s">
        <v>75</v>
      </c>
      <c r="C178" s="10"/>
      <c r="D178" s="59" t="s">
        <v>2</v>
      </c>
      <c r="E178" s="60">
        <f>SUMPRODUCT(Table3[G],Table3[N])/SUM(Table3[G])</f>
        <v>0</v>
      </c>
      <c r="F178" s="61">
        <v>3</v>
      </c>
    </row>
    <row r="179" spans="1:6" ht="23.25" x14ac:dyDescent="0.35">
      <c r="A179" s="55">
        <v>2</v>
      </c>
      <c r="B179" s="57" t="s">
        <v>107</v>
      </c>
      <c r="E179" s="56">
        <f>SUMPRODUCT(F176:F178,E176:E178)/SUM(F176:F178)</f>
        <v>0</v>
      </c>
      <c r="F179" s="62">
        <v>1</v>
      </c>
    </row>
    <row r="181" spans="1:6" ht="18.75" x14ac:dyDescent="0.3">
      <c r="A181" s="58" t="s">
        <v>85</v>
      </c>
      <c r="B181" s="10" t="s">
        <v>82</v>
      </c>
      <c r="C181" s="10"/>
      <c r="D181" s="59" t="s">
        <v>2</v>
      </c>
      <c r="E181" s="60">
        <f>SUMPRODUCT(Table11[G],Table11[N])/SUM(Table11[G])</f>
        <v>0</v>
      </c>
      <c r="F181" s="61">
        <v>4</v>
      </c>
    </row>
    <row r="182" spans="1:6" ht="18.75" x14ac:dyDescent="0.3">
      <c r="A182" s="58" t="s">
        <v>86</v>
      </c>
      <c r="B182" s="10" t="s">
        <v>76</v>
      </c>
      <c r="C182" s="10"/>
      <c r="D182" s="59" t="s">
        <v>2</v>
      </c>
      <c r="E182" s="60">
        <f>SUMPRODUCT(Table71518[G],Table71518[N])/SUM(Table71518[G])</f>
        <v>0</v>
      </c>
      <c r="F182" s="61">
        <v>2</v>
      </c>
    </row>
    <row r="183" spans="1:6" ht="18.75" x14ac:dyDescent="0.3">
      <c r="A183" s="58" t="s">
        <v>87</v>
      </c>
      <c r="B183" s="10" t="s">
        <v>77</v>
      </c>
      <c r="C183" s="10"/>
      <c r="D183" s="59" t="s">
        <v>2</v>
      </c>
      <c r="E183" s="60">
        <f>SUMPRODUCT(Table715[G],Table715[N])/SUM(Table715[G])</f>
        <v>0</v>
      </c>
      <c r="F183" s="61">
        <v>2</v>
      </c>
    </row>
    <row r="184" spans="1:6" ht="18.75" x14ac:dyDescent="0.3">
      <c r="A184" s="58" t="s">
        <v>88</v>
      </c>
      <c r="B184" s="10" t="s">
        <v>81</v>
      </c>
      <c r="C184" s="10"/>
      <c r="D184" s="59" t="s">
        <v>2</v>
      </c>
      <c r="E184" s="60">
        <f>SUMPRODUCT(Table7[G],Table7[N])/SUM(Table7[G])</f>
        <v>0</v>
      </c>
      <c r="F184" s="61">
        <v>6</v>
      </c>
    </row>
    <row r="185" spans="1:6" ht="18.75" x14ac:dyDescent="0.3">
      <c r="A185" s="58" t="s">
        <v>89</v>
      </c>
      <c r="B185" s="10" t="s">
        <v>109</v>
      </c>
      <c r="C185" s="10"/>
      <c r="D185" s="59" t="s">
        <v>2</v>
      </c>
      <c r="E185" s="60">
        <f>SUMPRODUCT(Table8[G],Table8[N])/SUM(Table8[G])</f>
        <v>0</v>
      </c>
      <c r="F185" s="61">
        <v>3</v>
      </c>
    </row>
    <row r="186" spans="1:6" ht="18.75" x14ac:dyDescent="0.3">
      <c r="A186" s="58" t="s">
        <v>108</v>
      </c>
      <c r="B186" s="10" t="s">
        <v>110</v>
      </c>
      <c r="C186" s="10"/>
      <c r="D186" s="59" t="s">
        <v>2</v>
      </c>
      <c r="E186" s="60">
        <f>SUMPRODUCT(Table9[G],Table9[N])/SUM(Table9[G])</f>
        <v>0</v>
      </c>
      <c r="F186" s="61">
        <v>3</v>
      </c>
    </row>
    <row r="187" spans="1:6" ht="18.75" x14ac:dyDescent="0.3">
      <c r="A187" s="58" t="s">
        <v>90</v>
      </c>
      <c r="B187" s="10" t="s">
        <v>78</v>
      </c>
      <c r="C187" s="10"/>
      <c r="D187" s="59" t="s">
        <v>2</v>
      </c>
      <c r="E187" s="60">
        <f>SUMPRODUCT(Table1021[G],Table1021[N])/SUM(Table1021[G])</f>
        <v>0</v>
      </c>
      <c r="F187" s="61">
        <v>6</v>
      </c>
    </row>
    <row r="188" spans="1:6" ht="18.75" x14ac:dyDescent="0.3">
      <c r="A188" s="58" t="s">
        <v>91</v>
      </c>
      <c r="B188" s="10" t="s">
        <v>79</v>
      </c>
      <c r="C188" s="10"/>
      <c r="D188" s="59" t="s">
        <v>2</v>
      </c>
      <c r="E188" s="60">
        <f>SUMPRODUCT(Table1020[G],Table1020[N])/SUM(Table1020[G])</f>
        <v>0</v>
      </c>
      <c r="F188" s="61">
        <v>2</v>
      </c>
    </row>
    <row r="189" spans="1:6" ht="18.75" x14ac:dyDescent="0.3">
      <c r="A189" s="58" t="s">
        <v>92</v>
      </c>
      <c r="B189" s="10" t="s">
        <v>80</v>
      </c>
      <c r="C189" s="10"/>
      <c r="D189" s="59" t="s">
        <v>2</v>
      </c>
      <c r="E189" s="60">
        <f>SUMPRODUCT(Table10[G],Table10[N])/SUM(Table10[G])</f>
        <v>0</v>
      </c>
      <c r="F189" s="61">
        <v>2</v>
      </c>
    </row>
    <row r="190" spans="1:6" ht="18.75" x14ac:dyDescent="0.3">
      <c r="A190" s="58" t="s">
        <v>93</v>
      </c>
      <c r="B190" s="10" t="s">
        <v>83</v>
      </c>
      <c r="C190" s="63"/>
      <c r="D190" s="59" t="s">
        <v>2</v>
      </c>
      <c r="E190" s="60">
        <v>0</v>
      </c>
      <c r="F190" s="61">
        <v>0</v>
      </c>
    </row>
    <row r="191" spans="1:6" ht="23.25" x14ac:dyDescent="0.35">
      <c r="A191" s="55">
        <v>2</v>
      </c>
      <c r="B191" s="57" t="s">
        <v>107</v>
      </c>
      <c r="E191" s="56">
        <f>SUMPRODUCT(F181:F190,E181:E190)/SUM(F181:F190)</f>
        <v>0</v>
      </c>
      <c r="F191" s="62">
        <v>3</v>
      </c>
    </row>
    <row r="194" spans="1:5" x14ac:dyDescent="0.25">
      <c r="B194" t="s">
        <v>111</v>
      </c>
      <c r="E194">
        <f>((E174*F174)+E179*F179+E191*F191)/(F174+F179+F191)</f>
        <v>0</v>
      </c>
    </row>
    <row r="199" spans="1:5" x14ac:dyDescent="0.25">
      <c r="A199" s="1" t="s">
        <v>154</v>
      </c>
    </row>
    <row r="200" spans="1:5" x14ac:dyDescent="0.25">
      <c r="A200" s="1" t="s">
        <v>155</v>
      </c>
    </row>
    <row r="201" spans="1:5" x14ac:dyDescent="0.25">
      <c r="A201" s="1" t="s">
        <v>156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4" sqref="A44"/>
    </sheetView>
  </sheetViews>
  <sheetFormatPr defaultColWidth="11.42578125" defaultRowHeight="1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Leeres Kriterienblatt</vt:lpstr>
      <vt:lpstr>Beispiele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HSR</cp:lastModifiedBy>
  <cp:lastPrinted>2011-02-14T12:33:31Z</cp:lastPrinted>
  <dcterms:created xsi:type="dcterms:W3CDTF">2010-02-01T15:47:35Z</dcterms:created>
  <dcterms:modified xsi:type="dcterms:W3CDTF">2011-09-23T07:47:42Z</dcterms:modified>
</cp:coreProperties>
</file>