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kasobg/Documents/kandi/RobustBiodieselSCM/data/"/>
    </mc:Choice>
  </mc:AlternateContent>
  <xr:revisionPtr revIDLastSave="0" documentId="13_ncr:9_{A3553F0D-6E90-0B4D-BE3B-0FCE64815ECA}" xr6:coauthVersionLast="47" xr6:coauthVersionMax="47" xr10:uidLastSave="{00000000-0000-0000-0000-000000000000}"/>
  <bookViews>
    <workbookView xWindow="0" yWindow="500" windowWidth="37220" windowHeight="21100" activeTab="3" xr2:uid="{00000000-000D-0000-FFFF-FFFF00000000}"/>
  </bookViews>
  <sheets>
    <sheet name="1000_10" sheetId="1" r:id="rId1"/>
    <sheet name="CO" sheetId="2" r:id="rId2"/>
    <sheet name="AF" sheetId="3" r:id="rId3"/>
    <sheet name="COMPARISON" sheetId="4" r:id="rId4"/>
  </sheets>
  <externalReferences>
    <externalReference r:id="rId5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N16" i="4" l="1"/>
  <c r="M16" i="4"/>
  <c r="L16" i="4"/>
  <c r="K16" i="4"/>
  <c r="J16" i="4"/>
  <c r="I16" i="4"/>
  <c r="H16" i="4"/>
  <c r="N15" i="4"/>
  <c r="M15" i="4"/>
  <c r="L15" i="4"/>
  <c r="K15" i="4"/>
  <c r="J15" i="4"/>
  <c r="I15" i="4"/>
  <c r="H15" i="4"/>
  <c r="N14" i="4"/>
  <c r="M14" i="4"/>
  <c r="L14" i="4"/>
  <c r="K14" i="4"/>
  <c r="J14" i="4"/>
  <c r="I14" i="4"/>
  <c r="H14" i="4"/>
  <c r="N23" i="4"/>
  <c r="M23" i="4"/>
  <c r="L23" i="4"/>
  <c r="N22" i="4"/>
  <c r="M22" i="4"/>
  <c r="L22" i="4"/>
  <c r="N21" i="4"/>
  <c r="M21" i="4"/>
  <c r="L21" i="4"/>
  <c r="F105" i="1"/>
  <c r="F106" i="1"/>
  <c r="A1" i="3"/>
  <c r="A1" i="2"/>
  <c r="A1" i="1"/>
  <c r="P3" i="3"/>
  <c r="O3" i="3"/>
  <c r="N3" i="3"/>
  <c r="M3" i="3"/>
  <c r="L3" i="3"/>
  <c r="K3" i="3"/>
  <c r="J3" i="3"/>
  <c r="I3" i="3"/>
  <c r="H3" i="3"/>
  <c r="G3" i="3"/>
  <c r="F3" i="3"/>
  <c r="E3" i="3"/>
  <c r="P2" i="3"/>
  <c r="O2" i="3"/>
  <c r="N2" i="3"/>
  <c r="M2" i="3"/>
  <c r="L2" i="3"/>
  <c r="K2" i="3"/>
  <c r="J2" i="3"/>
  <c r="I2" i="3"/>
  <c r="H2" i="3"/>
  <c r="G2" i="3"/>
  <c r="F2" i="3"/>
  <c r="E2" i="3"/>
  <c r="L2" i="2"/>
  <c r="P3" i="2"/>
  <c r="O3" i="2"/>
  <c r="N3" i="2"/>
  <c r="M3" i="2"/>
  <c r="L3" i="2"/>
  <c r="K3" i="2"/>
  <c r="J3" i="2"/>
  <c r="I3" i="2"/>
  <c r="H3" i="2"/>
  <c r="G3" i="2"/>
  <c r="F3" i="2"/>
  <c r="E3" i="2"/>
  <c r="P2" i="2"/>
  <c r="O2" i="2"/>
  <c r="N2" i="2"/>
  <c r="M2" i="2"/>
  <c r="K2" i="2"/>
  <c r="J2" i="2"/>
  <c r="I2" i="2"/>
  <c r="H2" i="2"/>
  <c r="G2" i="2"/>
  <c r="F2" i="2"/>
  <c r="E2" i="2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H3" i="1"/>
  <c r="I3" i="1"/>
  <c r="J3" i="1"/>
  <c r="K3" i="1"/>
  <c r="L3" i="1"/>
  <c r="M3" i="1"/>
  <c r="N3" i="1"/>
  <c r="O3" i="1"/>
  <c r="P3" i="1"/>
  <c r="H2" i="1"/>
  <c r="I2" i="1"/>
  <c r="J2" i="1"/>
  <c r="K2" i="1"/>
  <c r="L2" i="1"/>
  <c r="M2" i="1"/>
  <c r="N2" i="1"/>
  <c r="O2" i="1"/>
  <c r="P2" i="1"/>
  <c r="F3" i="1"/>
  <c r="G3" i="1"/>
  <c r="E3" i="1"/>
  <c r="F2" i="1"/>
  <c r="G2" i="1"/>
  <c r="E2" i="1"/>
</calcChain>
</file>

<file path=xl/sharedStrings.xml><?xml version="1.0" encoding="utf-8"?>
<sst xmlns="http://purl.oclc.org/ooxml/spreadsheetml/main" count="267" uniqueCount="80">
  <si>
    <t>sup</t>
  </si>
  <si>
    <t>cap</t>
  </si>
  <si>
    <t>risk</t>
  </si>
  <si>
    <t>PFAD</t>
  </si>
  <si>
    <t>AF</t>
  </si>
  <si>
    <t>CO</t>
  </si>
  <si>
    <t>total biom</t>
  </si>
  <si>
    <t>prod biod</t>
  </si>
  <si>
    <t>demand</t>
  </si>
  <si>
    <t>quality</t>
  </si>
  <si>
    <t>prod cost</t>
  </si>
  <si>
    <t>trans cost</t>
  </si>
  <si>
    <t>process cost</t>
  </si>
  <si>
    <t>hydro cost</t>
  </si>
  <si>
    <t>total cost</t>
  </si>
  <si>
    <t>-</t>
  </si>
  <si>
    <t>instance 1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</si>
  <si>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</si>
  <si>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</si>
  <si>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</si>
  <si>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</si>
  <si>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</si>
  <si>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</si>
  <si>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</si>
  <si>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</si>
  <si>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</si>
  <si>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instance 11</t>
  </si>
  <si>
    <t>instance 12</t>
  </si>
  <si>
    <t>instance 13</t>
  </si>
  <si>
    <t>instance 14</t>
  </si>
  <si>
    <t>instance 15</t>
  </si>
  <si>
    <t>instance 16</t>
  </si>
  <si>
    <t>instance 17</t>
  </si>
  <si>
    <t>instance 18</t>
  </si>
  <si>
    <t>instance 19</t>
  </si>
  <si>
    <t>instance 20</t>
  </si>
  <si>
    <t>instance 21</t>
  </si>
  <si>
    <t>instance 22</t>
  </si>
  <si>
    <t>instance 23</t>
  </si>
  <si>
    <t>instance 24</t>
  </si>
  <si>
    <t>instance 25</t>
  </si>
  <si>
    <t>instance 26</t>
  </si>
  <si>
    <t>instance 27</t>
  </si>
  <si>
    <t>instance 28</t>
  </si>
  <si>
    <t>instance 29</t>
  </si>
  <si>
    <t>instance 30</t>
  </si>
  <si>
    <t>instance 31</t>
  </si>
  <si>
    <t>instance 32</t>
  </si>
  <si>
    <t>instance 33</t>
  </si>
  <si>
    <t>instance 34</t>
  </si>
  <si>
    <t>instance 35</t>
  </si>
  <si>
    <t>instance 36</t>
  </si>
  <si>
    <t>instance 37</t>
  </si>
  <si>
    <t>instance 38</t>
  </si>
  <si>
    <t>instance 39</t>
  </si>
  <si>
    <t>instance 40</t>
  </si>
  <si>
    <t>instance 41</t>
  </si>
  <si>
    <t>instance 42</t>
  </si>
  <si>
    <t>instance 43</t>
  </si>
  <si>
    <t>instance 44</t>
  </si>
  <si>
    <t>instance 45</t>
  </si>
  <si>
    <t>instance 46</t>
  </si>
  <si>
    <t>instance 47</t>
  </si>
  <si>
    <t>instance 48</t>
  </si>
  <si>
    <t>instance 49</t>
  </si>
  <si>
    <t>instance 50</t>
  </si>
  <si>
    <t>average</t>
  </si>
  <si>
    <t>std</t>
  </si>
  <si>
    <t>WCO</t>
  </si>
  <si>
    <t>Total biomass</t>
  </si>
  <si>
    <t>Quality of blend</t>
  </si>
  <si>
    <t>Production cost</t>
  </si>
  <si>
    <t>Transportation cost</t>
  </si>
  <si>
    <t>Total cost</t>
  </si>
  <si>
    <t>All instances (100)</t>
  </si>
  <si>
    <t>CO instances (29)</t>
  </si>
  <si>
    <t>AF instances (71)</t>
  </si>
  <si>
    <t>All instances (50)</t>
  </si>
  <si>
    <t>CO instances (19)</t>
  </si>
  <si>
    <t>AF instances (31)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</si>
</sst>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/>
      <end style="medium">
        <color auto="1"/>
      </end>
      <top/>
      <bottom style="medium">
        <color indexed="64"/>
      </bottom>
      <diagonal/>
    </border>
    <border>
      <start style="medium">
        <color auto="1"/>
      </start>
      <end style="thin">
        <color theme="0" tint="-0.499984740745262"/>
      </end>
      <top/>
      <bottom style="medium">
        <color indexed="64"/>
      </bottom>
      <diagonal/>
    </border>
    <border>
      <start style="thin">
        <color theme="0" tint="-0.499984740745262"/>
      </start>
      <end style="thin">
        <color theme="0" tint="-0.499984740745262"/>
      </end>
      <top/>
      <bottom style="medium">
        <color indexed="64"/>
      </bottom>
      <diagonal/>
    </border>
    <border>
      <start style="thin">
        <color theme="0" tint="-0.499984740745262"/>
      </start>
      <end style="thin">
        <color indexed="64"/>
      </end>
      <top/>
      <bottom style="medium">
        <color indexed="64"/>
      </bottom>
      <diagonal/>
    </border>
    <border>
      <start/>
      <end style="medium">
        <color auto="1"/>
      </end>
      <top/>
      <bottom/>
      <diagonal/>
    </border>
    <border>
      <start style="medium">
        <color auto="1"/>
      </start>
      <end style="thin">
        <color theme="0" tint="-0.499984740745262"/>
      </end>
      <top/>
      <bottom style="thin">
        <color theme="0" tint="-0.499984740745262"/>
      </bottom>
      <diagonal/>
    </border>
    <border>
      <start style="thin">
        <color theme="0" tint="-0.499984740745262"/>
      </start>
      <end style="thin">
        <color theme="0" tint="-0.499984740745262"/>
      </end>
      <top/>
      <bottom style="thin">
        <color theme="0" tint="-0.499984740745262"/>
      </bottom>
      <diagonal/>
    </border>
    <border>
      <start style="thin">
        <color theme="0" tint="-0.499984740745262"/>
      </start>
      <end style="thin">
        <color indexed="64"/>
      </end>
      <top/>
      <bottom style="thin">
        <color theme="0" tint="-0.499984740745262"/>
      </bottom>
      <diagonal/>
    </border>
    <border>
      <start/>
      <end/>
      <top/>
      <bottom style="thin">
        <color theme="0" tint="-0.499984740745262"/>
      </bottom>
      <diagonal/>
    </border>
    <border>
      <start style="medium">
        <color auto="1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 style="thin">
        <color indexed="64"/>
      </end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  <border>
      <start style="medium">
        <color auto="1"/>
      </start>
      <end style="thin">
        <color theme="0" tint="-0.499984740745262"/>
      </end>
      <top style="thin">
        <color theme="0" tint="-0.499984740745262"/>
      </top>
      <bottom/>
      <diagonal/>
    </border>
    <border>
      <start style="thin">
        <color theme="0" tint="-0.499984740745262"/>
      </start>
      <end style="thin">
        <color indexed="64"/>
      </end>
      <top style="thin">
        <color theme="0" tint="-0.499984740745262"/>
      </top>
      <bottom/>
      <diagonal/>
    </border>
    <border>
      <start/>
      <end/>
      <top style="thin">
        <color theme="0" tint="-0.49998474074526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20" fillId="0" borderId="11" xfId="0" applyFont="1" applyBorder="1"/>
    <xf numFmtId="0" fontId="20" fillId="0" borderId="12" xfId="0" applyFont="1" applyBorder="1"/>
    <xf numFmtId="4" fontId="0" fillId="0" borderId="0" xfId="0" applyNumberFormat="1" applyAlignment="1">
      <alignment horizontal="center" vertical="center"/>
    </xf>
    <xf numFmtId="4" fontId="0" fillId="0" borderId="15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11" xfId="0" applyFill="1" applyBorder="1"/>
    <xf numFmtId="0" fontId="0" fillId="0" borderId="0" xfId="0" applyFill="1"/>
    <xf numFmtId="3" fontId="0" fillId="0" borderId="0" xfId="0" applyNumberFormat="1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4" fontId="0" fillId="0" borderId="11" xfId="0" applyNumberFormat="1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22" fillId="34" borderId="19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6" borderId="17" xfId="0" applyFont="1" applyFill="1" applyBorder="1" applyAlignment="1">
      <alignment horizontal="center" vertical="center"/>
    </xf>
    <xf numFmtId="0" fontId="18" fillId="36" borderId="19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164" fontId="21" fillId="33" borderId="21" xfId="0" applyNumberFormat="1" applyFont="1" applyFill="1" applyBorder="1" applyAlignment="1">
      <alignment horizontal="center" vertical="center"/>
    </xf>
    <xf numFmtId="164" fontId="21" fillId="33" borderId="22" xfId="0" applyNumberFormat="1" applyFont="1" applyFill="1" applyBorder="1" applyAlignment="1">
      <alignment horizontal="center" vertical="center"/>
    </xf>
    <xf numFmtId="164" fontId="21" fillId="34" borderId="23" xfId="0" applyNumberFormat="1" applyFont="1" applyFill="1" applyBorder="1" applyAlignment="1">
      <alignment horizontal="center" vertical="center"/>
    </xf>
    <xf numFmtId="4" fontId="21" fillId="35" borderId="24" xfId="0" applyNumberFormat="1" applyFont="1" applyFill="1" applyBorder="1" applyAlignment="1">
      <alignment horizontal="center" vertical="center"/>
    </xf>
    <xf numFmtId="164" fontId="21" fillId="36" borderId="21" xfId="0" applyNumberFormat="1" applyFont="1" applyFill="1" applyBorder="1" applyAlignment="1">
      <alignment horizontal="center" vertical="center"/>
    </xf>
    <xf numFmtId="164" fontId="21" fillId="36" borderId="23" xfId="0" applyNumberFormat="1" applyFont="1" applyFill="1" applyBorder="1" applyAlignment="1">
      <alignment horizontal="center" vertical="center"/>
    </xf>
    <xf numFmtId="164" fontId="21" fillId="37" borderId="24" xfId="0" applyNumberFormat="1" applyFont="1" applyFill="1" applyBorder="1" applyAlignment="1">
      <alignment horizontal="center" vertical="center"/>
    </xf>
    <xf numFmtId="164" fontId="21" fillId="36" borderId="25" xfId="0" applyNumberFormat="1" applyFont="1" applyFill="1" applyBorder="1" applyAlignment="1">
      <alignment horizontal="center" vertical="center"/>
    </xf>
    <xf numFmtId="164" fontId="21" fillId="36" borderId="26" xfId="0" applyNumberFormat="1" applyFont="1" applyFill="1" applyBorder="1" applyAlignment="1">
      <alignment horizontal="center" vertical="center"/>
    </xf>
    <xf numFmtId="164" fontId="21" fillId="37" borderId="27" xfId="0" applyNumberFormat="1" applyFont="1" applyFill="1" applyBorder="1" applyAlignment="1">
      <alignment horizontal="center" vertical="center"/>
    </xf>
    <xf numFmtId="164" fontId="21" fillId="36" borderId="28" xfId="0" applyNumberFormat="1" applyFont="1" applyFill="1" applyBorder="1" applyAlignment="1">
      <alignment horizontal="center" vertical="center"/>
    </xf>
    <xf numFmtId="164" fontId="21" fillId="36" borderId="29" xfId="0" applyNumberFormat="1" applyFont="1" applyFill="1" applyBorder="1" applyAlignment="1">
      <alignment horizontal="center" vertical="center"/>
    </xf>
    <xf numFmtId="164" fontId="21" fillId="37" borderId="3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Biomass type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75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73C-CF4E-A47E-4DD1CB27ED9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3C-CF4E-A47E-4DD1CB27ED9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3C-CF4E-A47E-4DD1CB27ED93}"/>
              </c:ext>
            </c:extLst>
          </c:dPt>
          <c:dLbls>
            <c:dLbl>
              <c:idx val="1"/>
              <c:layout>
                <c:manualLayout>
                  <c:x val="6.2166262236088413E-2"/>
                  <c:y val="2.119221640357156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3C-CF4E-A47E-4DD1CB27ED93}"/>
                </c:ext>
              </c:extLst>
            </c:dLbl>
            <c:dLbl>
              <c:idx val="2"/>
              <c:layout>
                <c:manualLayout>
                  <c:x val="-5.5639578071608971E-2"/>
                  <c:y val="-2.440775345665523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73C-CF4E-A47E-4DD1CB27ED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'1000_10'!$E$1:$G$1</c:f>
              <c:strCache>
                <c:ptCount val="3"/>
                <c:pt idx="0">
                  <c:v>PFAD</c:v>
                </c:pt>
                <c:pt idx="1">
                  <c:v>AF</c:v>
                </c:pt>
                <c:pt idx="2">
                  <c:v>CO</c:v>
                </c:pt>
              </c:strCache>
            </c:strRef>
          </c:cat>
          <c:val>
            <c:numRef>
              <c:f>'1000_10'!$E$2:$G$2</c:f>
              <c:numCache>
                <c:formatCode>#,##0.00</c:formatCode>
                <c:ptCount val="3"/>
                <c:pt idx="0" formatCode="#,##0">
                  <c:v>0</c:v>
                </c:pt>
                <c:pt idx="1">
                  <c:v>979.87784568079587</c:v>
                </c:pt>
                <c:pt idx="2">
                  <c:v>751.42591551404678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C-CF4E-A47E-4DD1CB27E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Cost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9EC-A94C-AF1C-BF5029086DD4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9EC-A94C-AF1C-BF5029086DD4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EC-A94C-AF1C-BF5029086D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9EC-A94C-AF1C-BF5029086DD4}"/>
              </c:ext>
            </c:extLst>
          </c:dPt>
          <c:dLbls>
            <c:dLbl>
              <c:idx val="0"/>
              <c:layout>
                <c:manualLayout>
                  <c:x val="0.141814804464682"/>
                  <c:y val="-1.069904994270082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9EC-A94C-AF1C-BF5029086DD4}"/>
                </c:ext>
              </c:extLst>
            </c:dLbl>
            <c:dLbl>
              <c:idx val="1"/>
              <c:layout>
                <c:manualLayout>
                  <c:x val="-0.40084362106093729"/>
                  <c:y val="-9.510665040109422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9EC-A94C-AF1C-BF5029086DD4}"/>
                </c:ext>
              </c:extLst>
            </c:dLbl>
            <c:dLbl>
              <c:idx val="2"/>
              <c:layout>
                <c:manualLayout>
                  <c:x val="-0.13076208636759654"/>
                  <c:y val="7.212339654726257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9EC-A94C-AF1C-BF5029086DD4}"/>
                </c:ext>
              </c:extLst>
            </c:dLbl>
            <c:dLbl>
              <c:idx val="3"/>
              <c:layout>
                <c:manualLayout>
                  <c:x val="-0.19845495043808459"/>
                  <c:y val="-1.28037780488706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9EC-A94C-AF1C-BF5029086D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'1000_10'!$L$1:$O$1</c:f>
              <c:strCache>
                <c:ptCount val="4"/>
                <c:pt idx="0">
                  <c:v>prod cost</c:v>
                </c:pt>
                <c:pt idx="1">
                  <c:v>trans cost</c:v>
                </c:pt>
                <c:pt idx="2">
                  <c:v>process cost</c:v>
                </c:pt>
                <c:pt idx="3">
                  <c:v>hydro cost</c:v>
                </c:pt>
              </c:strCache>
            </c:strRef>
          </c:cat>
          <c:val>
            <c:numRef>
              <c:f>'1000_10'!$L$2:$O$2</c:f>
              <c:numCache>
                <c:formatCode>#,##0.00</c:formatCode>
                <c:ptCount val="4"/>
                <c:pt idx="0">
                  <c:v>579807.61715083057</c:v>
                </c:pt>
                <c:pt idx="1">
                  <c:v>8594462.8539185878</c:v>
                </c:pt>
                <c:pt idx="2">
                  <c:v>1192964.6031433837</c:v>
                </c:pt>
                <c:pt idx="3">
                  <c:v>159574.4680851062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C-A94C-AF1C-BF5029086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Biomass type averages when main</a:t>
            </a:r>
            <a:r>
              <a:rPr lang="en-GB" sz="2000" baseline="0%"/>
              <a:t> supplier CO</a:t>
            </a:r>
            <a:endParaRPr lang="en-GB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75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F7-AF4B-9F7E-EA84DBB858CE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F7-AF4B-9F7E-EA84DBB858CE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F7-AF4B-9F7E-EA84DBB858CE}"/>
              </c:ext>
            </c:extLst>
          </c:dPt>
          <c:dLbls>
            <c:dLbl>
              <c:idx val="1"/>
              <c:layout>
                <c:manualLayout>
                  <c:x val="8.8535401127597391E-2"/>
                  <c:y val="9.3997920071311834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F7-AF4B-9F7E-EA84DBB858CE}"/>
                </c:ext>
              </c:extLst>
            </c:dLbl>
            <c:dLbl>
              <c:idx val="2"/>
              <c:layout>
                <c:manualLayout>
                  <c:x val="-5.5639578071608971E-2"/>
                  <c:y val="-2.440775345665523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EF7-AF4B-9F7E-EA84DBB858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CO!$E$1:$G$1</c:f>
              <c:strCache>
                <c:ptCount val="3"/>
                <c:pt idx="0">
                  <c:v>PFAD</c:v>
                </c:pt>
                <c:pt idx="1">
                  <c:v>AF</c:v>
                </c:pt>
                <c:pt idx="2">
                  <c:v>CO</c:v>
                </c:pt>
              </c:strCache>
            </c:strRef>
          </c:cat>
          <c:val>
            <c:numRef>
              <c:f>CO!$E$2:$G$2</c:f>
              <c:numCache>
                <c:formatCode>#,##0.00</c:formatCode>
                <c:ptCount val="3"/>
                <c:pt idx="0" formatCode="#,##0">
                  <c:v>0</c:v>
                </c:pt>
                <c:pt idx="1">
                  <c:v>41.715447194322891</c:v>
                </c:pt>
                <c:pt idx="2">
                  <c:v>1640.211345659126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F7-AF4B-9F7E-EA84DBB85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Cost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DDB-294B-9101-326AB040462C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DDB-294B-9101-326AB040462C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DDB-294B-9101-326AB04046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DDB-294B-9101-326AB040462C}"/>
              </c:ext>
            </c:extLst>
          </c:dPt>
          <c:dLbls>
            <c:dLbl>
              <c:idx val="0"/>
              <c:layout>
                <c:manualLayout>
                  <c:x val="0.141814804464682"/>
                  <c:y val="-1.069904994270082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DB-294B-9101-326AB040462C}"/>
                </c:ext>
              </c:extLst>
            </c:dLbl>
            <c:dLbl>
              <c:idx val="1"/>
              <c:layout>
                <c:manualLayout>
                  <c:x val="-0.3660995784617832"/>
                  <c:y val="-8.806439687996746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DDB-294B-9101-326AB040462C}"/>
                </c:ext>
              </c:extLst>
            </c:dLbl>
            <c:dLbl>
              <c:idx val="2"/>
              <c:layout>
                <c:manualLayout>
                  <c:x val="-0.13076208636759654"/>
                  <c:y val="7.212339654726257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DDB-294B-9101-326AB040462C}"/>
                </c:ext>
              </c:extLst>
            </c:dLbl>
            <c:dLbl>
              <c:idx val="3"/>
              <c:layout>
                <c:manualLayout>
                  <c:x val="-0.19845495043808459"/>
                  <c:y val="-1.28037780488706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DDB-294B-9101-326AB04046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CO!$L$1:$O$1</c:f>
              <c:strCache>
                <c:ptCount val="4"/>
                <c:pt idx="0">
                  <c:v>prod cost</c:v>
                </c:pt>
                <c:pt idx="1">
                  <c:v>trans cost</c:v>
                </c:pt>
                <c:pt idx="2">
                  <c:v>process cost</c:v>
                </c:pt>
                <c:pt idx="3">
                  <c:v>hydro cost</c:v>
                </c:pt>
              </c:strCache>
            </c:strRef>
          </c:cat>
          <c:val>
            <c:numRef>
              <c:f>CO!$L$2:$O$2</c:f>
              <c:numCache>
                <c:formatCode>#,##0.00</c:formatCode>
                <c:ptCount val="4"/>
                <c:pt idx="0">
                  <c:v>426739.01529251126</c:v>
                </c:pt>
                <c:pt idx="1">
                  <c:v>12218735.779509377</c:v>
                </c:pt>
                <c:pt idx="2">
                  <c:v>1144377.6662954544</c:v>
                </c:pt>
                <c:pt idx="3">
                  <c:v>159574.468085106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B-294B-9101-326AB0404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Biomass type averages when</a:t>
            </a:r>
            <a:r>
              <a:rPr lang="en-GB" sz="2000" baseline="0%"/>
              <a:t> main supplier AF</a:t>
            </a:r>
            <a:endParaRPr lang="en-GB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75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21-9546-9CC9-75325B4F73C1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21-9546-9CC9-75325B4F73C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21-9546-9CC9-75325B4F73C1}"/>
              </c:ext>
            </c:extLst>
          </c:dPt>
          <c:dLbls>
            <c:dLbl>
              <c:idx val="1"/>
              <c:layout>
                <c:manualLayout>
                  <c:x val="6.2166262236088413E-2"/>
                  <c:y val="2.119221640357156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C21-9546-9CC9-75325B4F73C1}"/>
                </c:ext>
              </c:extLst>
            </c:dLbl>
            <c:dLbl>
              <c:idx val="2"/>
              <c:layout>
                <c:manualLayout>
                  <c:x val="-5.5639578071608971E-2"/>
                  <c:y val="-2.440775345665523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C21-9546-9CC9-75325B4F73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AF!$E$1:$G$1</c:f>
              <c:strCache>
                <c:ptCount val="3"/>
                <c:pt idx="0">
                  <c:v>PFAD</c:v>
                </c:pt>
                <c:pt idx="1">
                  <c:v>AF</c:v>
                </c:pt>
                <c:pt idx="2">
                  <c:v>CO</c:v>
                </c:pt>
              </c:strCache>
            </c:strRef>
          </c:cat>
          <c:val>
            <c:numRef>
              <c:f>AF!$E$2:$G$2</c:f>
              <c:numCache>
                <c:formatCode>#,##0.00</c:formatCode>
                <c:ptCount val="3"/>
                <c:pt idx="0" formatCode="#,##0">
                  <c:v>0</c:v>
                </c:pt>
                <c:pt idx="1">
                  <c:v>1554.8806060434727</c:v>
                </c:pt>
                <c:pt idx="2">
                  <c:v>206.68645832835347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21-9546-9CC9-75325B4F7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Cost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AA-C54A-BD7F-2EDC4E122130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AA-C54A-BD7F-2EDC4E122130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AA-C54A-BD7F-2EDC4E1221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7AA-C54A-BD7F-2EDC4E122130}"/>
              </c:ext>
            </c:extLst>
          </c:dPt>
          <c:dLbls>
            <c:dLbl>
              <c:idx val="0"/>
              <c:layout>
                <c:manualLayout>
                  <c:x val="0.141814804464682"/>
                  <c:y val="-1.06990499427008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AA-C54A-BD7F-2EDC4E122130}"/>
                </c:ext>
              </c:extLst>
            </c:dLbl>
            <c:dLbl>
              <c:idx val="1"/>
              <c:layout>
                <c:manualLayout>
                  <c:x val="-0.45094800519454903"/>
                  <c:y val="-8.57169790395918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7AA-C54A-BD7F-2EDC4E122130}"/>
                </c:ext>
              </c:extLst>
            </c:dLbl>
            <c:dLbl>
              <c:idx val="2"/>
              <c:layout>
                <c:manualLayout>
                  <c:x val="-0.13076208636759654"/>
                  <c:y val="7.21233965472625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7AA-C54A-BD7F-2EDC4E122130}"/>
                </c:ext>
              </c:extLst>
            </c:dLbl>
            <c:dLbl>
              <c:idx val="3"/>
              <c:layout>
                <c:manualLayout>
                  <c:x val="-0.19845495043808459"/>
                  <c:y val="-1.28037780488706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AA-C54A-BD7F-2EDC4E1221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AF!$L$1:$O$1</c:f>
              <c:strCache>
                <c:ptCount val="4"/>
                <c:pt idx="0">
                  <c:v>prod cost</c:v>
                </c:pt>
                <c:pt idx="1">
                  <c:v>trans cost</c:v>
                </c:pt>
                <c:pt idx="2">
                  <c:v>process cost</c:v>
                </c:pt>
                <c:pt idx="3">
                  <c:v>hydro cost</c:v>
                </c:pt>
              </c:strCache>
            </c:strRef>
          </c:cat>
          <c:val>
            <c:numRef>
              <c:f>AF!$L$2:$O$2</c:f>
              <c:numCache>
                <c:formatCode>#,##0.00</c:formatCode>
                <c:ptCount val="4"/>
                <c:pt idx="0">
                  <c:v>673623.85699947784</c:v>
                </c:pt>
                <c:pt idx="1">
                  <c:v>6373134.286621009</c:v>
                </c:pt>
                <c:pt idx="2">
                  <c:v>1222743.693469533</c:v>
                </c:pt>
                <c:pt idx="3">
                  <c:v>159574.46808510605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AA-C54A-BD7F-2EDC4E122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1.emf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16</xdr:col>
      <xdr:colOff>381000</xdr:colOff>
      <xdr:row>0</xdr:row>
      <xdr:rowOff>266700</xdr:rowOff>
    </xdr:from>
    <xdr:to>
      <xdr:col>23</xdr:col>
      <xdr:colOff>660400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150B20-226A-1911-37DE-34BF06712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381000</xdr:colOff>
      <xdr:row>28</xdr:row>
      <xdr:rowOff>0</xdr:rowOff>
    </xdr:from>
    <xdr:to>
      <xdr:col>23</xdr:col>
      <xdr:colOff>685800</xdr:colOff>
      <xdr:row>54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84E0CB-00AC-B92E-A4EF-53E517A1A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16</xdr:col>
      <xdr:colOff>355600</xdr:colOff>
      <xdr:row>0</xdr:row>
      <xdr:rowOff>228600</xdr:rowOff>
    </xdr:from>
    <xdr:to>
      <xdr:col>23</xdr:col>
      <xdr:colOff>635000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3EF18C-14B5-0C4C-A940-F346D4996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355600</xdr:colOff>
      <xdr:row>27</xdr:row>
      <xdr:rowOff>165100</xdr:rowOff>
    </xdr:from>
    <xdr:to>
      <xdr:col>23</xdr:col>
      <xdr:colOff>660400</xdr:colOff>
      <xdr:row>54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466452-1351-9648-AA81-E7E4E41B6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16</xdr:col>
      <xdr:colOff>330200</xdr:colOff>
      <xdr:row>0</xdr:row>
      <xdr:rowOff>241300</xdr:rowOff>
    </xdr:from>
    <xdr:to>
      <xdr:col>23</xdr:col>
      <xdr:colOff>609600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D8D050-2120-E747-96C2-162026857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330200</xdr:colOff>
      <xdr:row>27</xdr:row>
      <xdr:rowOff>177800</xdr:rowOff>
    </xdr:from>
    <xdr:to>
      <xdr:col>23</xdr:col>
      <xdr:colOff>635000</xdr:colOff>
      <xdr:row>54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25988C-6831-7744-B724-D1AC3DC413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14</xdr:col>
      <xdr:colOff>368300</xdr:colOff>
      <xdr:row>12</xdr:row>
      <xdr:rowOff>0</xdr:rowOff>
    </xdr:from>
    <xdr:to>
      <xdr:col>27</xdr:col>
      <xdr:colOff>139700</xdr:colOff>
      <xdr:row>16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C87EAD-2CE2-922E-F082-246E5C31CCC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5811500" y="2438400"/>
          <a:ext cx="10502900" cy="15367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1000_2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000_2"/>
      <sheetName val="CO"/>
      <sheetName val="AF"/>
      <sheetName val="COMPARISON"/>
    </sheetNames>
    <sheetDataSet>
      <sheetData sheetId="0">
        <row r="2">
          <cell r="L2">
            <v>598950.58796899999</v>
          </cell>
          <cell r="M2">
            <v>8215500</v>
          </cell>
          <cell r="P2">
            <v>10174100</v>
          </cell>
        </row>
      </sheetData>
      <sheetData sheetId="1">
        <row r="2">
          <cell r="L2">
            <v>428151.40590689634</v>
          </cell>
          <cell r="M2">
            <v>12375862.068965517</v>
          </cell>
          <cell r="P2">
            <v>14110344.827586208</v>
          </cell>
        </row>
      </sheetData>
      <sheetData sheetId="2">
        <row r="2">
          <cell r="L2">
            <v>668713.63416338013</v>
          </cell>
          <cell r="M2">
            <v>6516197.1830985919</v>
          </cell>
          <cell r="P2">
            <v>8566338.0281690136</v>
          </cell>
        </row>
      </sheetData>
      <sheetData sheetId="3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workbookViewId="0">
      <selection activeCell="AA7" sqref="AA7"/>
    </sheetView>
  </sheetViews>
  <sheetFormatPr baseColWidth="10" defaultRowHeight="16" x14ac:dyDescent="0.2"/>
  <cols>
    <col min="1" max="1" width="12.5" customWidth="1"/>
    <col min="2" max="2" width="7" customWidth="1"/>
    <col min="3" max="3" width="5.33203125" customWidth="1"/>
    <col min="4" max="4" width="5.6640625" customWidth="1"/>
    <col min="5" max="7" width="11" bestFit="1" customWidth="1"/>
    <col min="8" max="8" width="12.83203125" customWidth="1"/>
    <col min="9" max="9" width="12.1640625" customWidth="1"/>
    <col min="10" max="10" width="11" bestFit="1" customWidth="1"/>
    <col min="11" max="11" width="10" customWidth="1"/>
    <col min="12" max="12" width="12.1640625" customWidth="1"/>
    <col min="13" max="13" width="13.33203125" customWidth="1"/>
    <col min="14" max="14" width="14.6640625" customWidth="1"/>
    <col min="15" max="15" width="12.1640625" customWidth="1"/>
    <col min="16" max="16" width="13.5" customWidth="1"/>
  </cols>
  <sheetData>
    <row r="1" spans="1:16" ht="22" thickBot="1" x14ac:dyDescent="0.25">
      <c r="A1" s="2" t="str">
        <f>100-COUNTBLANK(A4:A103)&amp;" instances"</f>
        <v>50 instances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5" t="s">
        <v>8</v>
      </c>
      <c r="K1" s="6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4" t="s">
        <v>14</v>
      </c>
    </row>
    <row r="2" spans="1:16" ht="19" x14ac:dyDescent="0.25">
      <c r="A2" s="7" t="s">
        <v>66</v>
      </c>
      <c r="D2" s="3"/>
      <c r="E2" s="16">
        <f>AVERAGE(E4:E103)</f>
        <v>0</v>
      </c>
      <c r="F2" s="9">
        <f t="shared" ref="F2:P2" si="0">AVERAGE(F4:F103)</f>
        <v>979.87784568079587</v>
      </c>
      <c r="G2" s="10">
        <f t="shared" si="0"/>
        <v>751.42591551404678</v>
      </c>
      <c r="H2" s="9">
        <f t="shared" si="0"/>
        <v>1731.3037611948416</v>
      </c>
      <c r="I2" s="16">
        <f t="shared" si="0"/>
        <v>1500</v>
      </c>
      <c r="J2" s="19">
        <f t="shared" si="0"/>
        <v>1500</v>
      </c>
      <c r="K2" s="12">
        <f t="shared" si="0"/>
        <v>0.86872978080297103</v>
      </c>
      <c r="L2" s="9">
        <f t="shared" si="0"/>
        <v>579807.61715083057</v>
      </c>
      <c r="M2" s="9">
        <f t="shared" si="0"/>
        <v>8594462.8539185878</v>
      </c>
      <c r="N2" s="9">
        <f t="shared" si="0"/>
        <v>1192964.6031433837</v>
      </c>
      <c r="O2" s="11">
        <f t="shared" si="0"/>
        <v>159574.4680851062</v>
      </c>
      <c r="P2" s="9">
        <f t="shared" si="0"/>
        <v>10526809.542297916</v>
      </c>
    </row>
    <row r="3" spans="1:16" ht="20" thickBot="1" x14ac:dyDescent="0.3">
      <c r="A3" s="8" t="s">
        <v>67</v>
      </c>
      <c r="B3" s="1"/>
      <c r="C3" s="1"/>
      <c r="D3" s="2"/>
      <c r="E3" s="17">
        <f>STDEV(E4:E103)</f>
        <v>0</v>
      </c>
      <c r="F3" s="13">
        <f t="shared" ref="F3:G3" si="1">STDEV(F4:F103)</f>
        <v>766.3523721550697</v>
      </c>
      <c r="G3" s="14">
        <f t="shared" si="1"/>
        <v>726.0180367784867</v>
      </c>
      <c r="H3" s="13">
        <f t="shared" ref="H3" si="2">STDEV(H4:H103)</f>
        <v>40.334335376582025</v>
      </c>
      <c r="I3" s="17">
        <f t="shared" ref="I3" si="3">STDEV(I4:I103)</f>
        <v>0</v>
      </c>
      <c r="J3" s="20">
        <f t="shared" ref="J3" si="4">STDEV(J4:J103)</f>
        <v>0</v>
      </c>
      <c r="K3" s="15">
        <f t="shared" ref="K3" si="5">STDEV(K4:K103)</f>
        <v>2.0093514714420183E-2</v>
      </c>
      <c r="L3" s="13">
        <f t="shared" ref="L3" si="6">STDEV(L4:L103)</f>
        <v>125036.43966740677</v>
      </c>
      <c r="M3" s="13">
        <f t="shared" ref="M3" si="7">STDEV(M4:M103)</f>
        <v>3885405.7284598323</v>
      </c>
      <c r="N3" s="13">
        <f t="shared" ref="N3" si="8">STDEV(N4:N103)</f>
        <v>39688.98601055504</v>
      </c>
      <c r="O3" s="14">
        <f t="shared" ref="O3" si="9">STDEV(O4:O103)</f>
        <v>2.0579515874459977E-10</v>
      </c>
      <c r="P3" s="13">
        <f t="shared" ref="P3" si="10">STDEV(P4:P103)</f>
        <v>3750508.0632509738</v>
      </c>
    </row>
    <row r="4" spans="1:16" x14ac:dyDescent="0.2">
      <c r="A4" s="3" t="s">
        <v>16</v>
      </c>
      <c r="B4">
        <v>1000</v>
      </c>
      <c r="C4">
        <v>10</v>
      </c>
      <c r="D4" s="3" t="s">
        <v>15</v>
      </c>
      <c r="E4" s="16">
        <v>0</v>
      </c>
      <c r="F4" s="9">
        <v>1646.87</v>
      </c>
      <c r="G4" s="11">
        <v>119.538611422172</v>
      </c>
      <c r="H4" s="9">
        <v>1766.40861142217</v>
      </c>
      <c r="I4" s="16">
        <v>1500</v>
      </c>
      <c r="J4" s="19">
        <v>1500</v>
      </c>
      <c r="K4" s="12">
        <v>0.88214331132597801</v>
      </c>
      <c r="L4" s="9">
        <v>688632.65285554295</v>
      </c>
      <c r="M4" s="9">
        <v>2909965.8836547998</v>
      </c>
      <c r="N4" s="9">
        <v>1227507.77576707</v>
      </c>
      <c r="O4" s="11">
        <v>159574.468085106</v>
      </c>
      <c r="P4" s="9">
        <v>4985680.7803625297</v>
      </c>
    </row>
    <row r="5" spans="1:16" x14ac:dyDescent="0.2">
      <c r="A5" s="3" t="s">
        <v>17</v>
      </c>
      <c r="B5">
        <v>1000</v>
      </c>
      <c r="C5">
        <v>10</v>
      </c>
      <c r="D5" s="3" t="s">
        <v>15</v>
      </c>
      <c r="E5" s="16">
        <v>0</v>
      </c>
      <c r="F5" s="9">
        <v>1773.0496453900701</v>
      </c>
      <c r="G5" s="11">
        <v>0</v>
      </c>
      <c r="H5" s="9">
        <v>1773.0496453900701</v>
      </c>
      <c r="I5" s="16">
        <v>1500</v>
      </c>
      <c r="J5" s="19">
        <v>1500</v>
      </c>
      <c r="K5" s="12">
        <v>0.87679709958845897</v>
      </c>
      <c r="L5" s="9">
        <v>709219.85815602797</v>
      </c>
      <c r="M5" s="9">
        <v>4115738.3633723399</v>
      </c>
      <c r="N5" s="9">
        <v>1234042.55319148</v>
      </c>
      <c r="O5" s="11">
        <v>159574.468085106</v>
      </c>
      <c r="P5" s="9">
        <v>6218575.2428049603</v>
      </c>
    </row>
    <row r="6" spans="1:16" x14ac:dyDescent="0.2">
      <c r="A6" s="3" t="s">
        <v>18</v>
      </c>
      <c r="B6">
        <v>1000</v>
      </c>
      <c r="C6">
        <v>10</v>
      </c>
      <c r="D6" s="3" t="s">
        <v>15</v>
      </c>
      <c r="E6" s="16">
        <v>0</v>
      </c>
      <c r="F6" s="9">
        <v>0</v>
      </c>
      <c r="G6" s="11">
        <v>1679.73124300112</v>
      </c>
      <c r="H6" s="9">
        <v>1679.73124300112</v>
      </c>
      <c r="I6" s="16">
        <v>1500</v>
      </c>
      <c r="J6" s="19">
        <v>1500</v>
      </c>
      <c r="K6" s="12">
        <v>0.85000000000000397</v>
      </c>
      <c r="L6" s="9">
        <v>419932.81075027998</v>
      </c>
      <c r="M6" s="9">
        <v>11895193.196704101</v>
      </c>
      <c r="N6" s="9">
        <v>1142217.24524076</v>
      </c>
      <c r="O6" s="11">
        <v>159574.468085106</v>
      </c>
      <c r="P6" s="9">
        <v>13616917.720780199</v>
      </c>
    </row>
    <row r="7" spans="1:16" x14ac:dyDescent="0.2">
      <c r="A7" s="3" t="s">
        <v>19</v>
      </c>
      <c r="B7">
        <v>1000</v>
      </c>
      <c r="C7">
        <v>10</v>
      </c>
      <c r="D7" s="3" t="s">
        <v>15</v>
      </c>
      <c r="E7" s="16">
        <v>0</v>
      </c>
      <c r="F7" s="9">
        <v>1444.63</v>
      </c>
      <c r="G7" s="11">
        <v>311.134400895856</v>
      </c>
      <c r="H7" s="9">
        <v>1755.76440089585</v>
      </c>
      <c r="I7" s="16">
        <v>1500</v>
      </c>
      <c r="J7" s="19">
        <v>1500</v>
      </c>
      <c r="K7" s="12">
        <v>0.86962190612697499</v>
      </c>
      <c r="L7" s="9">
        <v>655635.60022396396</v>
      </c>
      <c r="M7" s="9">
        <v>4288313.7512267604</v>
      </c>
      <c r="N7" s="9">
        <v>1217033.8726091799</v>
      </c>
      <c r="O7" s="11">
        <v>159574.468085106</v>
      </c>
      <c r="P7" s="9">
        <v>6320557.6921450198</v>
      </c>
    </row>
    <row r="8" spans="1:16" x14ac:dyDescent="0.2">
      <c r="A8" s="3" t="s">
        <v>20</v>
      </c>
      <c r="B8">
        <v>1000</v>
      </c>
      <c r="C8">
        <v>10</v>
      </c>
      <c r="D8" s="3" t="s">
        <v>15</v>
      </c>
      <c r="E8" s="16">
        <v>0</v>
      </c>
      <c r="F8" s="9">
        <v>1588.92</v>
      </c>
      <c r="G8" s="11">
        <v>174.43861142217199</v>
      </c>
      <c r="H8" s="9">
        <v>1763.35861142217</v>
      </c>
      <c r="I8" s="16">
        <v>1500</v>
      </c>
      <c r="J8" s="19">
        <v>1500</v>
      </c>
      <c r="K8" s="12">
        <v>0.87869223290297005</v>
      </c>
      <c r="L8" s="9">
        <v>679177.65285554295</v>
      </c>
      <c r="M8" s="9">
        <v>8887933.33963768</v>
      </c>
      <c r="N8" s="9">
        <v>1224506.5757670701</v>
      </c>
      <c r="O8" s="11">
        <v>159574.468085106</v>
      </c>
      <c r="P8" s="9">
        <v>10951192.0363454</v>
      </c>
    </row>
    <row r="9" spans="1:16" x14ac:dyDescent="0.2">
      <c r="A9" s="3" t="s">
        <v>21</v>
      </c>
      <c r="B9">
        <v>1000</v>
      </c>
      <c r="C9">
        <v>10</v>
      </c>
      <c r="D9" s="3" t="s">
        <v>15</v>
      </c>
      <c r="E9" s="16">
        <v>0</v>
      </c>
      <c r="F9" s="9">
        <v>1696.4812297368901</v>
      </c>
      <c r="G9" s="11">
        <v>72.538499039852795</v>
      </c>
      <c r="H9" s="9">
        <v>1769.0197287767401</v>
      </c>
      <c r="I9" s="16">
        <v>1500</v>
      </c>
      <c r="J9" s="19">
        <v>1500</v>
      </c>
      <c r="K9" s="12">
        <v>0.9</v>
      </c>
      <c r="L9" s="9">
        <v>696727.11665472004</v>
      </c>
      <c r="M9" s="9">
        <v>3292161.77051776</v>
      </c>
      <c r="N9" s="9">
        <v>1230077.11524397</v>
      </c>
      <c r="O9" s="11">
        <v>159574.468085106</v>
      </c>
      <c r="P9" s="9">
        <v>5378540.47050157</v>
      </c>
    </row>
    <row r="10" spans="1:16" x14ac:dyDescent="0.2">
      <c r="A10" s="3" t="s">
        <v>22</v>
      </c>
      <c r="B10">
        <v>1000</v>
      </c>
      <c r="C10">
        <v>10</v>
      </c>
      <c r="D10" s="3" t="s">
        <v>15</v>
      </c>
      <c r="E10" s="16">
        <v>0</v>
      </c>
      <c r="F10" s="9">
        <v>1593.48</v>
      </c>
      <c r="G10" s="11">
        <v>170.11861142217199</v>
      </c>
      <c r="H10" s="9">
        <v>1763.5986114221701</v>
      </c>
      <c r="I10" s="16">
        <v>1500</v>
      </c>
      <c r="J10" s="19">
        <v>1500</v>
      </c>
      <c r="K10" s="12">
        <v>0.86352411798499096</v>
      </c>
      <c r="L10" s="9">
        <v>679921.65285554295</v>
      </c>
      <c r="M10" s="9">
        <v>3108555.7805319699</v>
      </c>
      <c r="N10" s="9">
        <v>1224742.73576707</v>
      </c>
      <c r="O10" s="11">
        <v>159574.468085106</v>
      </c>
      <c r="P10" s="9">
        <v>5172794.6372397002</v>
      </c>
    </row>
    <row r="11" spans="1:16" x14ac:dyDescent="0.2">
      <c r="A11" s="3" t="s">
        <v>23</v>
      </c>
      <c r="B11">
        <v>1000</v>
      </c>
      <c r="C11">
        <v>10</v>
      </c>
      <c r="D11" s="3" t="s">
        <v>15</v>
      </c>
      <c r="E11" s="16">
        <v>0</v>
      </c>
      <c r="F11" s="9">
        <v>0</v>
      </c>
      <c r="G11" s="11">
        <v>1679.73124300112</v>
      </c>
      <c r="H11" s="9">
        <v>1679.73124300112</v>
      </c>
      <c r="I11" s="16">
        <v>1500</v>
      </c>
      <c r="J11" s="19">
        <v>1500</v>
      </c>
      <c r="K11" s="12">
        <v>0.85000000000000397</v>
      </c>
      <c r="L11" s="9">
        <v>419932.81075027998</v>
      </c>
      <c r="M11" s="9">
        <v>11650808.564386901</v>
      </c>
      <c r="N11" s="9">
        <v>1142217.24524076</v>
      </c>
      <c r="O11" s="11">
        <v>159574.468085106</v>
      </c>
      <c r="P11" s="9">
        <v>13372533.0884631</v>
      </c>
    </row>
    <row r="12" spans="1:16" x14ac:dyDescent="0.2">
      <c r="A12" s="3" t="s">
        <v>24</v>
      </c>
      <c r="B12">
        <v>1000</v>
      </c>
      <c r="C12">
        <v>10</v>
      </c>
      <c r="D12" s="3" t="s">
        <v>15</v>
      </c>
      <c r="E12" s="16">
        <v>0</v>
      </c>
      <c r="F12" s="9">
        <v>0</v>
      </c>
      <c r="G12" s="11">
        <v>1679.73124300112</v>
      </c>
      <c r="H12" s="9">
        <v>1679.73124300112</v>
      </c>
      <c r="I12" s="16">
        <v>1500</v>
      </c>
      <c r="J12" s="19">
        <v>1500</v>
      </c>
      <c r="K12" s="12">
        <v>0.84999999999999198</v>
      </c>
      <c r="L12" s="9">
        <v>419932.81075027998</v>
      </c>
      <c r="M12" s="9">
        <v>12645060.3121471</v>
      </c>
      <c r="N12" s="9">
        <v>1142217.24524076</v>
      </c>
      <c r="O12" s="11">
        <v>159574.468085106</v>
      </c>
      <c r="P12" s="9">
        <v>14366784.8362232</v>
      </c>
    </row>
    <row r="13" spans="1:16" x14ac:dyDescent="0.2">
      <c r="A13" s="3" t="s">
        <v>25</v>
      </c>
      <c r="B13">
        <v>1000</v>
      </c>
      <c r="C13">
        <v>10</v>
      </c>
      <c r="D13" s="3" t="s">
        <v>15</v>
      </c>
      <c r="E13" s="16">
        <v>0</v>
      </c>
      <c r="F13" s="9">
        <v>0</v>
      </c>
      <c r="G13" s="11">
        <v>1679.73124300111</v>
      </c>
      <c r="H13" s="9">
        <v>1679.73124300111</v>
      </c>
      <c r="I13" s="16">
        <v>1500</v>
      </c>
      <c r="J13" s="19">
        <v>1500</v>
      </c>
      <c r="K13" s="12">
        <v>0.84999999999999398</v>
      </c>
      <c r="L13" s="9">
        <v>419932.81075027998</v>
      </c>
      <c r="M13" s="9">
        <v>12094092.6959475</v>
      </c>
      <c r="N13" s="9">
        <v>1142217.24524076</v>
      </c>
      <c r="O13" s="11">
        <v>159574.468085106</v>
      </c>
      <c r="P13" s="9">
        <v>13815817.220023699</v>
      </c>
    </row>
    <row r="14" spans="1:16" x14ac:dyDescent="0.2">
      <c r="A14" s="3" t="s">
        <v>26</v>
      </c>
      <c r="B14">
        <v>1000</v>
      </c>
      <c r="C14">
        <v>10</v>
      </c>
      <c r="D14" s="3" t="s">
        <v>15</v>
      </c>
      <c r="E14" s="16">
        <v>0</v>
      </c>
      <c r="F14" s="9">
        <v>0</v>
      </c>
      <c r="G14" s="11">
        <v>1679.73124300112</v>
      </c>
      <c r="H14" s="9">
        <v>1679.73124300112</v>
      </c>
      <c r="I14" s="16">
        <v>1500</v>
      </c>
      <c r="J14" s="19">
        <v>1500</v>
      </c>
      <c r="K14" s="12">
        <v>0.84999999999998599</v>
      </c>
      <c r="L14" s="9">
        <v>419932.81075027998</v>
      </c>
      <c r="M14" s="9">
        <v>12566862.225261999</v>
      </c>
      <c r="N14" s="9">
        <v>1142217.24524076</v>
      </c>
      <c r="O14" s="11">
        <v>159574.468085106</v>
      </c>
      <c r="P14" s="9">
        <v>14288586.7493382</v>
      </c>
    </row>
    <row r="15" spans="1:16" x14ac:dyDescent="0.2">
      <c r="A15" s="3" t="s">
        <v>27</v>
      </c>
      <c r="B15">
        <v>1000</v>
      </c>
      <c r="C15">
        <v>10</v>
      </c>
      <c r="D15" s="3" t="s">
        <v>15</v>
      </c>
      <c r="E15" s="18">
        <v>0</v>
      </c>
      <c r="F15" s="9">
        <v>1434.74</v>
      </c>
      <c r="G15" s="11">
        <v>320.50387458006702</v>
      </c>
      <c r="H15" s="9">
        <v>1755.24387458006</v>
      </c>
      <c r="I15" s="16">
        <v>1500</v>
      </c>
      <c r="J15" s="19">
        <v>1500</v>
      </c>
      <c r="K15" s="12">
        <v>0.88174775160657404</v>
      </c>
      <c r="L15" s="9">
        <v>654021.96864501596</v>
      </c>
      <c r="M15" s="9">
        <v>10665765.6754166</v>
      </c>
      <c r="N15" s="9">
        <v>1216521.67471444</v>
      </c>
      <c r="O15" s="11">
        <v>159574.468085106</v>
      </c>
      <c r="P15" s="9">
        <v>12695883.786861099</v>
      </c>
    </row>
    <row r="16" spans="1:16" x14ac:dyDescent="0.2">
      <c r="A16" s="3" t="s">
        <v>28</v>
      </c>
      <c r="B16">
        <v>1000</v>
      </c>
      <c r="C16">
        <v>10</v>
      </c>
      <c r="D16" s="3" t="s">
        <v>15</v>
      </c>
      <c r="E16" s="16">
        <v>0</v>
      </c>
      <c r="F16" s="9">
        <v>1773.0496453900701</v>
      </c>
      <c r="G16" s="11">
        <v>0</v>
      </c>
      <c r="H16" s="9">
        <v>1773.0496453900701</v>
      </c>
      <c r="I16" s="16">
        <v>1500</v>
      </c>
      <c r="J16" s="19">
        <v>1500</v>
      </c>
      <c r="K16" s="12">
        <v>0.86095350898944001</v>
      </c>
      <c r="L16" s="9">
        <v>709219.85815602797</v>
      </c>
      <c r="M16" s="9">
        <v>4541910.8420723397</v>
      </c>
      <c r="N16" s="9">
        <v>1234042.55319148</v>
      </c>
      <c r="O16" s="11">
        <v>159574.468085106</v>
      </c>
      <c r="P16" s="9">
        <v>6644747.7215049602</v>
      </c>
    </row>
    <row r="17" spans="1:16" x14ac:dyDescent="0.2">
      <c r="A17" s="3" t="s">
        <v>29</v>
      </c>
      <c r="B17">
        <v>1000</v>
      </c>
      <c r="C17">
        <v>10</v>
      </c>
      <c r="D17" s="3" t="s">
        <v>15</v>
      </c>
      <c r="E17" s="16">
        <v>0</v>
      </c>
      <c r="F17" s="9">
        <v>1773.0496453900701</v>
      </c>
      <c r="G17" s="11">
        <v>0</v>
      </c>
      <c r="H17" s="9">
        <v>1773.0496453900701</v>
      </c>
      <c r="I17" s="16">
        <v>1500</v>
      </c>
      <c r="J17" s="19">
        <v>1500</v>
      </c>
      <c r="K17" s="12">
        <v>0.86738075696152706</v>
      </c>
      <c r="L17" s="9">
        <v>709219.85815602797</v>
      </c>
      <c r="M17" s="9">
        <v>2501386.6003404199</v>
      </c>
      <c r="N17" s="9">
        <v>1234042.55319148</v>
      </c>
      <c r="O17" s="11">
        <v>159574.468085106</v>
      </c>
      <c r="P17" s="9">
        <v>4604223.4797730399</v>
      </c>
    </row>
    <row r="18" spans="1:16" x14ac:dyDescent="0.2">
      <c r="A18" s="3" t="s">
        <v>30</v>
      </c>
      <c r="B18">
        <v>1000</v>
      </c>
      <c r="C18">
        <v>10</v>
      </c>
      <c r="D18" s="3" t="s">
        <v>15</v>
      </c>
      <c r="E18" s="16">
        <v>0</v>
      </c>
      <c r="F18" s="9">
        <v>0</v>
      </c>
      <c r="G18" s="11">
        <v>1679.73124300112</v>
      </c>
      <c r="H18" s="9">
        <v>1679.73124300112</v>
      </c>
      <c r="I18" s="16">
        <v>1500</v>
      </c>
      <c r="J18" s="19">
        <v>1500</v>
      </c>
      <c r="K18" s="12">
        <v>0.85</v>
      </c>
      <c r="L18" s="9">
        <v>419932.81075027998</v>
      </c>
      <c r="M18" s="9">
        <v>12124253.256285399</v>
      </c>
      <c r="N18" s="9">
        <v>1142217.24524076</v>
      </c>
      <c r="O18" s="11">
        <v>159574.468085106</v>
      </c>
      <c r="P18" s="9">
        <v>13845977.7803615</v>
      </c>
    </row>
    <row r="19" spans="1:16" x14ac:dyDescent="0.2">
      <c r="A19" s="3" t="s">
        <v>31</v>
      </c>
      <c r="B19">
        <v>1000</v>
      </c>
      <c r="C19">
        <v>10</v>
      </c>
      <c r="D19" s="3" t="s">
        <v>15</v>
      </c>
      <c r="E19" s="16">
        <v>0</v>
      </c>
      <c r="F19" s="9">
        <v>1773.04964539006</v>
      </c>
      <c r="G19" s="11">
        <v>0</v>
      </c>
      <c r="H19" s="9">
        <v>1773.04964539006</v>
      </c>
      <c r="I19" s="16">
        <v>1500</v>
      </c>
      <c r="J19" s="19">
        <v>1500</v>
      </c>
      <c r="K19" s="12">
        <v>0.86011350656640295</v>
      </c>
      <c r="L19" s="9">
        <v>709219.85815602704</v>
      </c>
      <c r="M19" s="9">
        <v>2180851.0638297801</v>
      </c>
      <c r="N19" s="9">
        <v>1234042.55319148</v>
      </c>
      <c r="O19" s="11">
        <v>159574.468085106</v>
      </c>
      <c r="P19" s="9">
        <v>4283687.9432624001</v>
      </c>
    </row>
    <row r="20" spans="1:16" x14ac:dyDescent="0.2">
      <c r="A20" s="3" t="s">
        <v>32</v>
      </c>
      <c r="B20">
        <v>1000</v>
      </c>
      <c r="C20">
        <v>10</v>
      </c>
      <c r="D20" s="3" t="s">
        <v>15</v>
      </c>
      <c r="E20" s="16">
        <v>0</v>
      </c>
      <c r="F20" s="9">
        <v>1530.96</v>
      </c>
      <c r="G20" s="11">
        <v>229.348085106382</v>
      </c>
      <c r="H20" s="9">
        <v>1760.3080851063801</v>
      </c>
      <c r="I20" s="16">
        <v>1500</v>
      </c>
      <c r="J20" s="19">
        <v>1500</v>
      </c>
      <c r="K20" s="12">
        <v>0.85496013418361005</v>
      </c>
      <c r="L20" s="9">
        <v>669721.02127659495</v>
      </c>
      <c r="M20" s="9">
        <v>3392661.6854930199</v>
      </c>
      <c r="N20" s="9">
        <v>1221504.8578723399</v>
      </c>
      <c r="O20" s="11">
        <v>159574.468085106</v>
      </c>
      <c r="P20" s="9">
        <v>5443462.0327270599</v>
      </c>
    </row>
    <row r="21" spans="1:16" x14ac:dyDescent="0.2">
      <c r="A21" s="3" t="s">
        <v>33</v>
      </c>
      <c r="B21">
        <v>1000</v>
      </c>
      <c r="C21">
        <v>10</v>
      </c>
      <c r="D21" s="3" t="s">
        <v>15</v>
      </c>
      <c r="E21" s="16">
        <v>0</v>
      </c>
      <c r="F21" s="9">
        <v>1519.7568389057701</v>
      </c>
      <c r="G21" s="11">
        <v>239.96160614301701</v>
      </c>
      <c r="H21" s="9">
        <v>1759.71844504879</v>
      </c>
      <c r="I21" s="16">
        <v>1500</v>
      </c>
      <c r="J21" s="19">
        <v>1500</v>
      </c>
      <c r="K21" s="12">
        <v>0.9</v>
      </c>
      <c r="L21" s="9">
        <v>667893.13709806395</v>
      </c>
      <c r="M21" s="9">
        <v>5956174.1797903599</v>
      </c>
      <c r="N21" s="9">
        <v>1220924.65205567</v>
      </c>
      <c r="O21" s="11">
        <v>159574.468085106</v>
      </c>
      <c r="P21" s="9">
        <v>8004566.4370291997</v>
      </c>
    </row>
    <row r="22" spans="1:16" x14ac:dyDescent="0.2">
      <c r="A22" s="3" t="s">
        <v>34</v>
      </c>
      <c r="B22">
        <v>1000</v>
      </c>
      <c r="C22">
        <v>10</v>
      </c>
      <c r="D22" s="3" t="s">
        <v>15</v>
      </c>
      <c r="E22" s="16">
        <v>0</v>
      </c>
      <c r="F22" s="9">
        <v>0</v>
      </c>
      <c r="G22" s="11">
        <v>1679.73124300112</v>
      </c>
      <c r="H22" s="9">
        <v>1679.73124300112</v>
      </c>
      <c r="I22" s="16">
        <v>1500</v>
      </c>
      <c r="J22" s="19">
        <v>1500</v>
      </c>
      <c r="K22" s="12">
        <v>0.85</v>
      </c>
      <c r="L22" s="9">
        <v>419932.81075027998</v>
      </c>
      <c r="M22" s="9">
        <v>12137097.780403901</v>
      </c>
      <c r="N22" s="9">
        <v>1142217.24524076</v>
      </c>
      <c r="O22" s="11">
        <v>159574.468085106</v>
      </c>
      <c r="P22" s="9">
        <v>13858822.3044801</v>
      </c>
    </row>
    <row r="23" spans="1:16" x14ac:dyDescent="0.2">
      <c r="A23" s="3" t="s">
        <v>35</v>
      </c>
      <c r="B23">
        <v>1000</v>
      </c>
      <c r="C23">
        <v>10</v>
      </c>
      <c r="D23" s="3" t="s">
        <v>15</v>
      </c>
      <c r="E23" s="16">
        <v>0</v>
      </c>
      <c r="F23" s="9">
        <v>1674.66010035625</v>
      </c>
      <c r="G23" s="11">
        <v>93.211147926772995</v>
      </c>
      <c r="H23" s="9">
        <v>1767.8712482830199</v>
      </c>
      <c r="I23" s="16">
        <v>1500</v>
      </c>
      <c r="J23" s="19">
        <v>1500</v>
      </c>
      <c r="K23" s="12">
        <v>0.85459575466125703</v>
      </c>
      <c r="L23" s="9">
        <v>693166.82712419506</v>
      </c>
      <c r="M23" s="9">
        <v>8077221.4220801396</v>
      </c>
      <c r="N23" s="9">
        <v>1228947.01043815</v>
      </c>
      <c r="O23" s="11">
        <v>159574.468085106</v>
      </c>
      <c r="P23" s="9">
        <v>10158909.727727599</v>
      </c>
    </row>
    <row r="24" spans="1:16" x14ac:dyDescent="0.2">
      <c r="A24" s="3" t="s">
        <v>36</v>
      </c>
      <c r="B24">
        <v>1000</v>
      </c>
      <c r="C24">
        <v>10</v>
      </c>
      <c r="D24" s="3" t="s">
        <v>15</v>
      </c>
      <c r="E24" s="16">
        <v>0</v>
      </c>
      <c r="F24" s="9">
        <v>0</v>
      </c>
      <c r="G24" s="11">
        <v>1679.73124300111</v>
      </c>
      <c r="H24" s="9">
        <v>1679.73124300111</v>
      </c>
      <c r="I24" s="16">
        <v>1500</v>
      </c>
      <c r="J24" s="19">
        <v>1500</v>
      </c>
      <c r="K24" s="12">
        <v>0.85000000000000098</v>
      </c>
      <c r="L24" s="9">
        <v>419932.81075027899</v>
      </c>
      <c r="M24" s="9">
        <v>12664164.708153799</v>
      </c>
      <c r="N24" s="9">
        <v>1142217.24524076</v>
      </c>
      <c r="O24" s="11">
        <v>159574.468085106</v>
      </c>
      <c r="P24" s="9">
        <v>14385889.2322299</v>
      </c>
    </row>
    <row r="25" spans="1:16" x14ac:dyDescent="0.2">
      <c r="A25" s="3" t="s">
        <v>37</v>
      </c>
      <c r="B25">
        <v>1000</v>
      </c>
      <c r="C25">
        <v>10</v>
      </c>
      <c r="D25" s="3" t="s">
        <v>15</v>
      </c>
      <c r="E25" s="16">
        <v>0</v>
      </c>
      <c r="F25" s="9">
        <v>1614.29</v>
      </c>
      <c r="G25" s="11">
        <v>150.403874580067</v>
      </c>
      <c r="H25" s="9">
        <v>1764.6938745800601</v>
      </c>
      <c r="I25" s="16">
        <v>1500</v>
      </c>
      <c r="J25" s="19">
        <v>1500</v>
      </c>
      <c r="K25" s="12">
        <v>0.89886935554078695</v>
      </c>
      <c r="L25" s="9">
        <v>683316.96864501596</v>
      </c>
      <c r="M25" s="9">
        <v>7842635.9335874496</v>
      </c>
      <c r="N25" s="9">
        <v>1225820.4747144401</v>
      </c>
      <c r="O25" s="11">
        <v>159574.468085106</v>
      </c>
      <c r="P25" s="9">
        <v>9911347.8450320195</v>
      </c>
    </row>
    <row r="26" spans="1:16" x14ac:dyDescent="0.2">
      <c r="A26" s="3" t="s">
        <v>38</v>
      </c>
      <c r="B26">
        <v>1000</v>
      </c>
      <c r="C26">
        <v>10</v>
      </c>
      <c r="D26" s="3" t="s">
        <v>15</v>
      </c>
      <c r="E26" s="16">
        <v>0</v>
      </c>
      <c r="F26" s="9">
        <v>1773.0496453900701</v>
      </c>
      <c r="G26" s="11">
        <v>0</v>
      </c>
      <c r="H26" s="9">
        <v>1773.0496453900701</v>
      </c>
      <c r="I26" s="16">
        <v>1500</v>
      </c>
      <c r="J26" s="19">
        <v>1500</v>
      </c>
      <c r="K26" s="12">
        <v>0.86910395726699496</v>
      </c>
      <c r="L26" s="9">
        <v>709219.85815602797</v>
      </c>
      <c r="M26" s="9">
        <v>5240937.4481702102</v>
      </c>
      <c r="N26" s="9">
        <v>1234042.55319148</v>
      </c>
      <c r="O26" s="11">
        <v>159574.468085106</v>
      </c>
      <c r="P26" s="9">
        <v>7343774.3276028298</v>
      </c>
    </row>
    <row r="27" spans="1:16" x14ac:dyDescent="0.2">
      <c r="A27" s="3" t="s">
        <v>39</v>
      </c>
      <c r="B27">
        <v>1000</v>
      </c>
      <c r="C27">
        <v>10</v>
      </c>
      <c r="D27" s="3" t="s">
        <v>15</v>
      </c>
      <c r="E27" s="16">
        <v>0</v>
      </c>
      <c r="F27" s="9">
        <v>0</v>
      </c>
      <c r="G27" s="11">
        <v>1679.73124300112</v>
      </c>
      <c r="H27" s="9">
        <v>1679.73124300112</v>
      </c>
      <c r="I27" s="16">
        <v>1500</v>
      </c>
      <c r="J27" s="19">
        <v>1500</v>
      </c>
      <c r="K27" s="12">
        <v>0.84999999999999198</v>
      </c>
      <c r="L27" s="9">
        <v>419932.81075027998</v>
      </c>
      <c r="M27" s="9">
        <v>12147755.519788099</v>
      </c>
      <c r="N27" s="9">
        <v>1142217.24524076</v>
      </c>
      <c r="O27" s="11">
        <v>159574.468085106</v>
      </c>
      <c r="P27" s="9">
        <v>13869480.0438643</v>
      </c>
    </row>
    <row r="28" spans="1:16" x14ac:dyDescent="0.2">
      <c r="A28" s="3" t="s">
        <v>40</v>
      </c>
      <c r="B28">
        <v>1000</v>
      </c>
      <c r="C28">
        <v>10</v>
      </c>
      <c r="D28" s="3" t="s">
        <v>15</v>
      </c>
      <c r="E28" s="16">
        <v>0</v>
      </c>
      <c r="F28" s="9">
        <v>1518.78</v>
      </c>
      <c r="G28" s="11">
        <v>240.88703247480399</v>
      </c>
      <c r="H28" s="9">
        <v>1759.6670324748</v>
      </c>
      <c r="I28" s="16">
        <v>1500</v>
      </c>
      <c r="J28" s="19">
        <v>1500</v>
      </c>
      <c r="K28" s="12">
        <v>0.87637773247727702</v>
      </c>
      <c r="L28" s="9">
        <v>667733.75811870105</v>
      </c>
      <c r="M28" s="9">
        <v>3433901.48512606</v>
      </c>
      <c r="N28" s="9">
        <v>1220874.0620828599</v>
      </c>
      <c r="O28" s="11">
        <v>159574.468085106</v>
      </c>
      <c r="P28" s="9">
        <v>5482083.7734127399</v>
      </c>
    </row>
    <row r="29" spans="1:16" x14ac:dyDescent="0.2">
      <c r="A29" s="3" t="s">
        <v>41</v>
      </c>
      <c r="B29">
        <v>1000</v>
      </c>
      <c r="C29">
        <v>10</v>
      </c>
      <c r="D29" s="3" t="s">
        <v>15</v>
      </c>
      <c r="E29" s="16">
        <v>0</v>
      </c>
      <c r="F29" s="9">
        <v>1773.0496453900701</v>
      </c>
      <c r="G29" s="11">
        <v>0</v>
      </c>
      <c r="H29" s="9">
        <v>1773.0496453900701</v>
      </c>
      <c r="I29" s="16">
        <v>1500</v>
      </c>
      <c r="J29" s="19">
        <v>1500</v>
      </c>
      <c r="K29" s="12">
        <v>0.87490832817366504</v>
      </c>
      <c r="L29" s="9">
        <v>709219.85815602797</v>
      </c>
      <c r="M29" s="9">
        <v>3486760.1091510602</v>
      </c>
      <c r="N29" s="9">
        <v>1234042.55319148</v>
      </c>
      <c r="O29" s="11">
        <v>159574.468085106</v>
      </c>
      <c r="P29" s="9">
        <v>5589596.9885836802</v>
      </c>
    </row>
    <row r="30" spans="1:16" x14ac:dyDescent="0.2">
      <c r="A30" s="3" t="s">
        <v>42</v>
      </c>
      <c r="B30">
        <v>1000</v>
      </c>
      <c r="C30">
        <v>10</v>
      </c>
      <c r="D30" s="3" t="s">
        <v>15</v>
      </c>
      <c r="E30" s="16">
        <v>0</v>
      </c>
      <c r="F30" s="9">
        <v>1516.85</v>
      </c>
      <c r="G30" s="11">
        <v>242.71545352743499</v>
      </c>
      <c r="H30" s="9">
        <v>1759.56545352743</v>
      </c>
      <c r="I30" s="16">
        <v>1500</v>
      </c>
      <c r="J30" s="19">
        <v>1500</v>
      </c>
      <c r="K30" s="12">
        <v>0.89723192387202999</v>
      </c>
      <c r="L30" s="9">
        <v>667418.86338185798</v>
      </c>
      <c r="M30" s="9">
        <v>10351034.3918442</v>
      </c>
      <c r="N30" s="9">
        <v>1220774.1083986501</v>
      </c>
      <c r="O30" s="11">
        <v>159574.468085106</v>
      </c>
      <c r="P30" s="9">
        <v>12398801.8317098</v>
      </c>
    </row>
    <row r="31" spans="1:16" x14ac:dyDescent="0.2">
      <c r="A31" s="3" t="s">
        <v>43</v>
      </c>
      <c r="B31">
        <v>1000</v>
      </c>
      <c r="C31">
        <v>10</v>
      </c>
      <c r="D31" s="3" t="s">
        <v>15</v>
      </c>
      <c r="E31" s="16">
        <v>0</v>
      </c>
      <c r="F31" s="9">
        <v>1477.2464391242099</v>
      </c>
      <c r="G31" s="11">
        <v>280.23461646238599</v>
      </c>
      <c r="H31" s="9">
        <v>1757.4810555866</v>
      </c>
      <c r="I31" s="16">
        <v>1500</v>
      </c>
      <c r="J31" s="19">
        <v>1500</v>
      </c>
      <c r="K31" s="12">
        <v>0.9</v>
      </c>
      <c r="L31" s="9">
        <v>660957.22976528294</v>
      </c>
      <c r="M31" s="9">
        <v>9029942.9757486805</v>
      </c>
      <c r="N31" s="9">
        <v>1218723.0608248699</v>
      </c>
      <c r="O31" s="11">
        <v>159574.468085106</v>
      </c>
      <c r="P31" s="9">
        <v>11069197.7344239</v>
      </c>
    </row>
    <row r="32" spans="1:16" x14ac:dyDescent="0.2">
      <c r="A32" s="3" t="s">
        <v>44</v>
      </c>
      <c r="B32">
        <v>1000</v>
      </c>
      <c r="C32">
        <v>10</v>
      </c>
      <c r="D32" s="3" t="s">
        <v>15</v>
      </c>
      <c r="E32" s="16">
        <v>0</v>
      </c>
      <c r="F32" s="9">
        <v>0</v>
      </c>
      <c r="G32" s="11">
        <v>1679.73124300112</v>
      </c>
      <c r="H32" s="9">
        <v>1679.73124300112</v>
      </c>
      <c r="I32" s="16">
        <v>1500</v>
      </c>
      <c r="J32" s="19">
        <v>1500</v>
      </c>
      <c r="K32" s="12">
        <v>0.85000000000000697</v>
      </c>
      <c r="L32" s="9">
        <v>419932.81075027998</v>
      </c>
      <c r="M32" s="9">
        <v>12685635.0933745</v>
      </c>
      <c r="N32" s="9">
        <v>1142217.24524076</v>
      </c>
      <c r="O32" s="11">
        <v>159574.468085106</v>
      </c>
      <c r="P32" s="9">
        <v>14407359.617450699</v>
      </c>
    </row>
    <row r="33" spans="1:16" x14ac:dyDescent="0.2">
      <c r="A33" s="3" t="s">
        <v>45</v>
      </c>
      <c r="B33">
        <v>1000</v>
      </c>
      <c r="C33">
        <v>10</v>
      </c>
      <c r="D33" s="3" t="s">
        <v>15</v>
      </c>
      <c r="E33" s="16">
        <v>0</v>
      </c>
      <c r="F33" s="9">
        <v>1773.04964539006</v>
      </c>
      <c r="G33" s="11">
        <v>0</v>
      </c>
      <c r="H33" s="9">
        <v>1773.04964539006</v>
      </c>
      <c r="I33" s="16">
        <v>1500</v>
      </c>
      <c r="J33" s="19">
        <v>1500</v>
      </c>
      <c r="K33" s="12">
        <v>0.863159143227343</v>
      </c>
      <c r="L33" s="9">
        <v>709219.85815602797</v>
      </c>
      <c r="M33" s="9">
        <v>2180851.0638297801</v>
      </c>
      <c r="N33" s="9">
        <v>1234042.55319148</v>
      </c>
      <c r="O33" s="11">
        <v>159574.468085106</v>
      </c>
      <c r="P33" s="9">
        <v>4283687.9432624001</v>
      </c>
    </row>
    <row r="34" spans="1:16" x14ac:dyDescent="0.2">
      <c r="A34" s="3" t="s">
        <v>46</v>
      </c>
      <c r="B34">
        <v>1000</v>
      </c>
      <c r="C34">
        <v>10</v>
      </c>
      <c r="D34" s="3" t="s">
        <v>15</v>
      </c>
      <c r="E34" s="16">
        <v>0</v>
      </c>
      <c r="F34" s="9">
        <v>1773.0496453900701</v>
      </c>
      <c r="G34" s="11">
        <v>0</v>
      </c>
      <c r="H34" s="9">
        <v>1773.0496453900701</v>
      </c>
      <c r="I34" s="16">
        <v>1500</v>
      </c>
      <c r="J34" s="19">
        <v>1500</v>
      </c>
      <c r="K34" s="12">
        <v>0.84985923284799103</v>
      </c>
      <c r="L34" s="9">
        <v>709219.85815602797</v>
      </c>
      <c r="M34" s="9">
        <v>2180851.0638297801</v>
      </c>
      <c r="N34" s="9">
        <v>1234042.55319148</v>
      </c>
      <c r="O34" s="11">
        <v>159574.468085106</v>
      </c>
      <c r="P34" s="9">
        <v>4283687.9432624001</v>
      </c>
    </row>
    <row r="35" spans="1:16" x14ac:dyDescent="0.2">
      <c r="A35" s="3" t="s">
        <v>47</v>
      </c>
      <c r="B35">
        <v>1000</v>
      </c>
      <c r="C35">
        <v>10</v>
      </c>
      <c r="D35" s="3" t="s">
        <v>15</v>
      </c>
      <c r="E35" s="16">
        <v>0</v>
      </c>
      <c r="F35" s="9">
        <v>1307.68</v>
      </c>
      <c r="G35" s="11">
        <v>440.87650615901401</v>
      </c>
      <c r="H35" s="9">
        <v>1748.55650615901</v>
      </c>
      <c r="I35" s="16">
        <v>1500</v>
      </c>
      <c r="J35" s="19">
        <v>1500</v>
      </c>
      <c r="K35" s="12">
        <v>0.88143652681441997</v>
      </c>
      <c r="L35" s="9">
        <v>633291.12653975305</v>
      </c>
      <c r="M35" s="9">
        <v>9512852.4863501191</v>
      </c>
      <c r="N35" s="9">
        <v>1209941.30418813</v>
      </c>
      <c r="O35" s="11">
        <v>159574.468085106</v>
      </c>
      <c r="P35" s="9">
        <v>11515659.3851631</v>
      </c>
    </row>
    <row r="36" spans="1:16" x14ac:dyDescent="0.2">
      <c r="A36" s="3" t="s">
        <v>48</v>
      </c>
      <c r="B36">
        <v>1000</v>
      </c>
      <c r="C36">
        <v>10</v>
      </c>
      <c r="D36" s="3" t="s">
        <v>15</v>
      </c>
      <c r="E36" s="16">
        <v>0</v>
      </c>
      <c r="F36" s="9">
        <v>0</v>
      </c>
      <c r="G36" s="11">
        <v>1679.73124300111</v>
      </c>
      <c r="H36" s="9">
        <v>1679.73124300111</v>
      </c>
      <c r="I36" s="16">
        <v>1500</v>
      </c>
      <c r="J36" s="19">
        <v>1500</v>
      </c>
      <c r="K36" s="12">
        <v>0.84999999999999898</v>
      </c>
      <c r="L36" s="9">
        <v>419932.81075027998</v>
      </c>
      <c r="M36" s="9">
        <v>12525012.088034701</v>
      </c>
      <c r="N36" s="9">
        <v>1142217.24524076</v>
      </c>
      <c r="O36" s="11">
        <v>159574.468085106</v>
      </c>
      <c r="P36" s="9">
        <v>14246736.612110799</v>
      </c>
    </row>
    <row r="37" spans="1:16" x14ac:dyDescent="0.2">
      <c r="A37" s="3" t="s">
        <v>49</v>
      </c>
      <c r="B37">
        <v>1000</v>
      </c>
      <c r="C37">
        <v>10</v>
      </c>
      <c r="D37" s="3" t="s">
        <v>15</v>
      </c>
      <c r="E37" s="16">
        <v>0</v>
      </c>
      <c r="F37" s="9">
        <v>0</v>
      </c>
      <c r="G37" s="11">
        <v>1679.73124300111</v>
      </c>
      <c r="H37" s="9">
        <v>1679.73124300111</v>
      </c>
      <c r="I37" s="16">
        <v>1500</v>
      </c>
      <c r="J37" s="19">
        <v>1500</v>
      </c>
      <c r="K37" s="12">
        <v>0.85</v>
      </c>
      <c r="L37" s="9">
        <v>419932.81075027899</v>
      </c>
      <c r="M37" s="9">
        <v>11846056.804876899</v>
      </c>
      <c r="N37" s="9">
        <v>1142217.24524076</v>
      </c>
      <c r="O37" s="11">
        <v>159574.468085106</v>
      </c>
      <c r="P37" s="9">
        <v>13567781.3289531</v>
      </c>
    </row>
    <row r="38" spans="1:16" x14ac:dyDescent="0.2">
      <c r="A38" s="3" t="s">
        <v>50</v>
      </c>
      <c r="B38">
        <v>1000</v>
      </c>
      <c r="C38">
        <v>10</v>
      </c>
      <c r="D38" s="3" t="s">
        <v>15</v>
      </c>
      <c r="E38" s="16">
        <v>0</v>
      </c>
      <c r="F38" s="9">
        <v>1509.38284475919</v>
      </c>
      <c r="G38" s="11">
        <v>249.78960059767499</v>
      </c>
      <c r="H38" s="9">
        <v>1759.17244535686</v>
      </c>
      <c r="I38" s="16">
        <v>1500</v>
      </c>
      <c r="J38" s="19">
        <v>1500</v>
      </c>
      <c r="K38" s="12">
        <v>0.9</v>
      </c>
      <c r="L38" s="9">
        <v>666200.53805309499</v>
      </c>
      <c r="M38" s="9">
        <v>6651541.4493049802</v>
      </c>
      <c r="N38" s="9">
        <v>1220387.38835881</v>
      </c>
      <c r="O38" s="11">
        <v>159574.468085106</v>
      </c>
      <c r="P38" s="9">
        <v>8697703.8438019995</v>
      </c>
    </row>
    <row r="39" spans="1:16" x14ac:dyDescent="0.2">
      <c r="A39" s="3" t="s">
        <v>51</v>
      </c>
      <c r="B39">
        <v>1000</v>
      </c>
      <c r="C39">
        <v>10</v>
      </c>
      <c r="D39" s="3" t="s">
        <v>15</v>
      </c>
      <c r="E39" s="16">
        <v>0</v>
      </c>
      <c r="F39" s="9">
        <v>1556.31</v>
      </c>
      <c r="G39" s="11">
        <v>205.33229563269799</v>
      </c>
      <c r="H39" s="9">
        <v>1761.6422956326901</v>
      </c>
      <c r="I39" s="16">
        <v>1500</v>
      </c>
      <c r="J39" s="19">
        <v>1500</v>
      </c>
      <c r="K39" s="12">
        <v>0.9</v>
      </c>
      <c r="L39" s="9">
        <v>673857.07390817394</v>
      </c>
      <c r="M39" s="9">
        <v>7695538.9205370601</v>
      </c>
      <c r="N39" s="9">
        <v>1222817.7210302299</v>
      </c>
      <c r="O39" s="11">
        <v>159574.468085106</v>
      </c>
      <c r="P39" s="9">
        <v>9751788.18356058</v>
      </c>
    </row>
    <row r="40" spans="1:16" x14ac:dyDescent="0.2">
      <c r="A40" s="3" t="s">
        <v>52</v>
      </c>
      <c r="B40">
        <v>1000</v>
      </c>
      <c r="C40">
        <v>10</v>
      </c>
      <c r="D40" s="3" t="s">
        <v>15</v>
      </c>
      <c r="E40" s="16">
        <v>0</v>
      </c>
      <c r="F40" s="9">
        <v>886.52482269503503</v>
      </c>
      <c r="G40" s="11">
        <v>839.86562150055897</v>
      </c>
      <c r="H40" s="9">
        <v>1726.3904441955899</v>
      </c>
      <c r="I40" s="16">
        <v>1500</v>
      </c>
      <c r="J40" s="19">
        <v>1500</v>
      </c>
      <c r="K40" s="12">
        <v>0.9</v>
      </c>
      <c r="L40" s="9">
        <v>564576.33445315401</v>
      </c>
      <c r="M40" s="9">
        <v>11803815.970346799</v>
      </c>
      <c r="N40" s="9">
        <v>1188129.8992161199</v>
      </c>
      <c r="O40" s="11">
        <v>159574.468085106</v>
      </c>
      <c r="P40" s="9">
        <v>13716096.6721012</v>
      </c>
    </row>
    <row r="41" spans="1:16" x14ac:dyDescent="0.2">
      <c r="A41" s="3" t="s">
        <v>53</v>
      </c>
      <c r="B41">
        <v>1000</v>
      </c>
      <c r="C41">
        <v>10</v>
      </c>
      <c r="D41" s="3" t="s">
        <v>15</v>
      </c>
      <c r="E41" s="16">
        <v>0</v>
      </c>
      <c r="F41" s="9">
        <v>0</v>
      </c>
      <c r="G41" s="11">
        <v>1679.73124300112</v>
      </c>
      <c r="H41" s="9">
        <v>1679.73124300112</v>
      </c>
      <c r="I41" s="16">
        <v>1500</v>
      </c>
      <c r="J41" s="19">
        <v>1500</v>
      </c>
      <c r="K41" s="12">
        <v>0.85000000000000597</v>
      </c>
      <c r="L41" s="9">
        <v>419932.81075027998</v>
      </c>
      <c r="M41" s="9">
        <v>11968704.273352399</v>
      </c>
      <c r="N41" s="9">
        <v>1142217.24524076</v>
      </c>
      <c r="O41" s="11">
        <v>159574.468085106</v>
      </c>
      <c r="P41" s="9">
        <v>13690428.7974285</v>
      </c>
    </row>
    <row r="42" spans="1:16" x14ac:dyDescent="0.2">
      <c r="A42" s="3" t="s">
        <v>54</v>
      </c>
      <c r="B42">
        <v>1000</v>
      </c>
      <c r="C42">
        <v>10</v>
      </c>
      <c r="D42" s="3" t="s">
        <v>15</v>
      </c>
      <c r="E42" s="16">
        <v>0</v>
      </c>
      <c r="F42" s="9">
        <v>1548.92118615595</v>
      </c>
      <c r="G42" s="11">
        <v>212.332224537581</v>
      </c>
      <c r="H42" s="9">
        <v>1761.25341069353</v>
      </c>
      <c r="I42" s="16">
        <v>1500</v>
      </c>
      <c r="J42" s="19">
        <v>1500</v>
      </c>
      <c r="K42" s="12">
        <v>0.9</v>
      </c>
      <c r="L42" s="9">
        <v>672651.53059677803</v>
      </c>
      <c r="M42" s="9">
        <v>10842512.5588711</v>
      </c>
      <c r="N42" s="9">
        <v>1222435.0582500999</v>
      </c>
      <c r="O42" s="11">
        <v>159574.468085106</v>
      </c>
      <c r="P42" s="9">
        <v>12897173.6158031</v>
      </c>
    </row>
    <row r="43" spans="1:16" x14ac:dyDescent="0.2">
      <c r="A43" s="3" t="s">
        <v>55</v>
      </c>
      <c r="B43">
        <v>1000</v>
      </c>
      <c r="C43">
        <v>10</v>
      </c>
      <c r="D43" s="3" t="s">
        <v>15</v>
      </c>
      <c r="E43" s="16">
        <v>0</v>
      </c>
      <c r="F43" s="9">
        <v>0</v>
      </c>
      <c r="G43" s="11">
        <v>1679.73124300112</v>
      </c>
      <c r="H43" s="9">
        <v>1679.73124300112</v>
      </c>
      <c r="I43" s="16">
        <v>1500</v>
      </c>
      <c r="J43" s="19">
        <v>1500</v>
      </c>
      <c r="K43" s="12">
        <v>0.84999999999999498</v>
      </c>
      <c r="L43" s="9">
        <v>419932.81075027998</v>
      </c>
      <c r="M43" s="9">
        <v>11996794.125588501</v>
      </c>
      <c r="N43" s="9">
        <v>1142217.24524076</v>
      </c>
      <c r="O43" s="11">
        <v>159574.468085106</v>
      </c>
      <c r="P43" s="9">
        <v>13718518.6496647</v>
      </c>
    </row>
    <row r="44" spans="1:16" x14ac:dyDescent="0.2">
      <c r="A44" s="3" t="s">
        <v>56</v>
      </c>
      <c r="B44">
        <v>1000</v>
      </c>
      <c r="C44">
        <v>10</v>
      </c>
      <c r="D44" s="3" t="s">
        <v>15</v>
      </c>
      <c r="E44" s="16">
        <v>0</v>
      </c>
      <c r="F44" s="9">
        <v>151.91613653480101</v>
      </c>
      <c r="G44" s="11">
        <v>1535.8106925997199</v>
      </c>
      <c r="H44" s="9">
        <v>1687.7268291345299</v>
      </c>
      <c r="I44" s="16">
        <v>1500</v>
      </c>
      <c r="J44" s="19">
        <v>1500</v>
      </c>
      <c r="K44" s="12">
        <v>0.85439690363835497</v>
      </c>
      <c r="L44" s="9">
        <v>444719.12776385201</v>
      </c>
      <c r="M44" s="9">
        <v>12067375.4698031</v>
      </c>
      <c r="N44" s="9">
        <v>1150084.90199603</v>
      </c>
      <c r="O44" s="11">
        <v>159574.468085106</v>
      </c>
      <c r="P44" s="9">
        <v>13821753.9676481</v>
      </c>
    </row>
    <row r="45" spans="1:16" x14ac:dyDescent="0.2">
      <c r="A45" s="3" t="s">
        <v>57</v>
      </c>
      <c r="B45">
        <v>1000</v>
      </c>
      <c r="C45">
        <v>10</v>
      </c>
      <c r="D45" s="3" t="s">
        <v>15</v>
      </c>
      <c r="E45" s="16">
        <v>0</v>
      </c>
      <c r="F45" s="9">
        <v>1425.6127276211</v>
      </c>
      <c r="G45" s="11">
        <v>329.15076420217503</v>
      </c>
      <c r="H45" s="9">
        <v>1754.76349182328</v>
      </c>
      <c r="I45" s="16">
        <v>1500</v>
      </c>
      <c r="J45" s="19">
        <v>1500</v>
      </c>
      <c r="K45" s="12">
        <v>0.9</v>
      </c>
      <c r="L45" s="9">
        <v>652532.78209898702</v>
      </c>
      <c r="M45" s="9">
        <v>7262321.8673975496</v>
      </c>
      <c r="N45" s="9">
        <v>1216048.97808177</v>
      </c>
      <c r="O45" s="11">
        <v>159574.468085106</v>
      </c>
      <c r="P45" s="9">
        <v>9290478.0956634209</v>
      </c>
    </row>
    <row r="46" spans="1:16" x14ac:dyDescent="0.2">
      <c r="A46" s="3" t="s">
        <v>58</v>
      </c>
      <c r="B46">
        <v>1000</v>
      </c>
      <c r="C46">
        <v>10</v>
      </c>
      <c r="D46" s="3" t="s">
        <v>15</v>
      </c>
      <c r="E46" s="16">
        <v>0</v>
      </c>
      <c r="F46" s="9">
        <v>1513</v>
      </c>
      <c r="G46" s="11">
        <v>246.36282194848701</v>
      </c>
      <c r="H46" s="9">
        <v>1759.3628219484799</v>
      </c>
      <c r="I46" s="16">
        <v>1500</v>
      </c>
      <c r="J46" s="19">
        <v>1500</v>
      </c>
      <c r="K46" s="12">
        <v>0.87985130428875902</v>
      </c>
      <c r="L46" s="9">
        <v>666790.70548712194</v>
      </c>
      <c r="M46" s="9">
        <v>9177825.5138967503</v>
      </c>
      <c r="N46" s="9">
        <v>1220574.7189249699</v>
      </c>
      <c r="O46" s="11">
        <v>159574.468085106</v>
      </c>
      <c r="P46" s="9">
        <v>11224765.406393901</v>
      </c>
    </row>
    <row r="47" spans="1:16" x14ac:dyDescent="0.2">
      <c r="A47" s="3" t="s">
        <v>59</v>
      </c>
      <c r="B47">
        <v>1000</v>
      </c>
      <c r="C47">
        <v>10</v>
      </c>
      <c r="D47" s="3" t="s">
        <v>15</v>
      </c>
      <c r="E47" s="16">
        <v>0</v>
      </c>
      <c r="F47" s="9">
        <v>1234.1368105851</v>
      </c>
      <c r="G47" s="11">
        <v>510.54900139417902</v>
      </c>
      <c r="H47" s="9">
        <v>1744.6858119792801</v>
      </c>
      <c r="I47" s="16">
        <v>1500</v>
      </c>
      <c r="J47" s="19">
        <v>1500</v>
      </c>
      <c r="K47" s="12">
        <v>0.83791028496346098</v>
      </c>
      <c r="L47" s="9">
        <v>621291.97458258597</v>
      </c>
      <c r="M47" s="9">
        <v>12042001.1813589</v>
      </c>
      <c r="N47" s="9">
        <v>1206132.54111527</v>
      </c>
      <c r="O47" s="11">
        <v>159574.468085106</v>
      </c>
      <c r="P47" s="9">
        <v>14029000.165141899</v>
      </c>
    </row>
    <row r="48" spans="1:16" x14ac:dyDescent="0.2">
      <c r="A48" s="3" t="s">
        <v>60</v>
      </c>
      <c r="B48">
        <v>1000</v>
      </c>
      <c r="C48">
        <v>10</v>
      </c>
      <c r="D48" s="3" t="s">
        <v>15</v>
      </c>
      <c r="E48" s="16">
        <v>0</v>
      </c>
      <c r="F48" s="9">
        <v>0</v>
      </c>
      <c r="G48" s="11">
        <v>1679.73124300111</v>
      </c>
      <c r="H48" s="9">
        <v>1679.73124300111</v>
      </c>
      <c r="I48" s="16">
        <v>1500</v>
      </c>
      <c r="J48" s="19">
        <v>1500</v>
      </c>
      <c r="K48" s="12">
        <v>0.85</v>
      </c>
      <c r="L48" s="9">
        <v>419932.81075027998</v>
      </c>
      <c r="M48" s="9">
        <v>12167556.3112054</v>
      </c>
      <c r="N48" s="9">
        <v>1142217.24524076</v>
      </c>
      <c r="O48" s="11">
        <v>159574.468085106</v>
      </c>
      <c r="P48" s="9">
        <v>13889280.835281599</v>
      </c>
    </row>
    <row r="49" spans="1:16" x14ac:dyDescent="0.2">
      <c r="A49" s="3" t="s">
        <v>61</v>
      </c>
      <c r="B49">
        <v>1000</v>
      </c>
      <c r="C49">
        <v>10</v>
      </c>
      <c r="D49" s="3" t="s">
        <v>15</v>
      </c>
      <c r="E49" s="16">
        <v>0</v>
      </c>
      <c r="F49" s="9">
        <v>0</v>
      </c>
      <c r="G49" s="11">
        <v>1679.73124300112</v>
      </c>
      <c r="H49" s="9">
        <v>1679.73124300112</v>
      </c>
      <c r="I49" s="16">
        <v>1500</v>
      </c>
      <c r="J49" s="19">
        <v>1500</v>
      </c>
      <c r="K49" s="12">
        <v>0.85000000000000497</v>
      </c>
      <c r="L49" s="9">
        <v>419932.81075027899</v>
      </c>
      <c r="M49" s="9">
        <v>12604858.373377301</v>
      </c>
      <c r="N49" s="9">
        <v>1142217.24524076</v>
      </c>
      <c r="O49" s="11">
        <v>159574.468085106</v>
      </c>
      <c r="P49" s="9">
        <v>14326582.8974535</v>
      </c>
    </row>
    <row r="50" spans="1:16" x14ac:dyDescent="0.2">
      <c r="A50" s="3" t="s">
        <v>62</v>
      </c>
      <c r="B50">
        <v>1000</v>
      </c>
      <c r="C50">
        <v>10</v>
      </c>
      <c r="D50" s="3" t="s">
        <v>15</v>
      </c>
      <c r="E50" s="16">
        <v>0</v>
      </c>
      <c r="F50" s="9">
        <v>1743.32755918455</v>
      </c>
      <c r="G50" s="11">
        <v>28.157765878913199</v>
      </c>
      <c r="H50" s="9">
        <v>1771.4853250634601</v>
      </c>
      <c r="I50" s="16">
        <v>1500</v>
      </c>
      <c r="J50" s="19">
        <v>1500</v>
      </c>
      <c r="K50" s="12">
        <v>0.9</v>
      </c>
      <c r="L50" s="9">
        <v>704370.46514354798</v>
      </c>
      <c r="M50" s="9">
        <v>3067533.6890018201</v>
      </c>
      <c r="N50" s="9">
        <v>1232503.2619900999</v>
      </c>
      <c r="O50" s="11">
        <v>159574.468085106</v>
      </c>
      <c r="P50" s="9">
        <v>5163981.8842205796</v>
      </c>
    </row>
    <row r="51" spans="1:16" x14ac:dyDescent="0.2">
      <c r="A51" s="3" t="s">
        <v>63</v>
      </c>
      <c r="B51">
        <v>1000</v>
      </c>
      <c r="C51">
        <v>10</v>
      </c>
      <c r="D51" s="3" t="s">
        <v>15</v>
      </c>
      <c r="E51" s="16">
        <v>0</v>
      </c>
      <c r="F51" s="9">
        <v>0</v>
      </c>
      <c r="G51" s="11">
        <v>1679.73124300111</v>
      </c>
      <c r="H51" s="9">
        <v>1679.73124300111</v>
      </c>
      <c r="I51" s="16">
        <v>1500</v>
      </c>
      <c r="J51" s="19">
        <v>1500</v>
      </c>
      <c r="K51" s="12">
        <v>0.85000000000000397</v>
      </c>
      <c r="L51" s="9">
        <v>419932.81075027998</v>
      </c>
      <c r="M51" s="9">
        <v>12153088.332030101</v>
      </c>
      <c r="N51" s="9">
        <v>1142217.24524076</v>
      </c>
      <c r="O51" s="11">
        <v>159574.468085106</v>
      </c>
      <c r="P51" s="9">
        <v>13874812.8561063</v>
      </c>
    </row>
    <row r="52" spans="1:16" x14ac:dyDescent="0.2">
      <c r="A52" s="3" t="s">
        <v>64</v>
      </c>
      <c r="B52">
        <v>1000</v>
      </c>
      <c r="C52">
        <v>10</v>
      </c>
      <c r="D52" s="3" t="s">
        <v>15</v>
      </c>
      <c r="E52" s="16">
        <v>0</v>
      </c>
      <c r="F52" s="9">
        <v>1034.3410651030699</v>
      </c>
      <c r="G52" s="11">
        <v>699.82918132452005</v>
      </c>
      <c r="H52" s="9">
        <v>1734.17024642759</v>
      </c>
      <c r="I52" s="16">
        <v>1500</v>
      </c>
      <c r="J52" s="19">
        <v>1500</v>
      </c>
      <c r="K52" s="12">
        <v>0.866720063026443</v>
      </c>
      <c r="L52" s="9">
        <v>588693.72137236001</v>
      </c>
      <c r="M52" s="9">
        <v>11845664.418935001</v>
      </c>
      <c r="N52" s="9">
        <v>1195785.2246124099</v>
      </c>
      <c r="O52" s="11">
        <v>159574.468085106</v>
      </c>
      <c r="P52" s="9">
        <v>13789717.833004899</v>
      </c>
    </row>
    <row r="53" spans="1:16" x14ac:dyDescent="0.2">
      <c r="A53" s="3" t="s">
        <v>65</v>
      </c>
      <c r="B53">
        <v>1000</v>
      </c>
      <c r="C53">
        <v>10</v>
      </c>
      <c r="D53" s="3" t="s">
        <v>15</v>
      </c>
      <c r="E53" s="16">
        <v>0</v>
      </c>
      <c r="F53" s="9">
        <v>640.67736015733396</v>
      </c>
      <c r="G53" s="11">
        <v>1072.77374390469</v>
      </c>
      <c r="H53" s="9">
        <v>1713.45110406203</v>
      </c>
      <c r="I53" s="16">
        <v>1500</v>
      </c>
      <c r="J53" s="19">
        <v>1500</v>
      </c>
      <c r="K53" s="12">
        <v>0.88613420311287305</v>
      </c>
      <c r="L53" s="9">
        <v>524464.38003910799</v>
      </c>
      <c r="M53" s="9">
        <v>12215610.679956499</v>
      </c>
      <c r="N53" s="9">
        <v>1175397.5885246899</v>
      </c>
      <c r="O53" s="11">
        <v>159574.468085106</v>
      </c>
      <c r="P53" s="9">
        <v>14075047.116605399</v>
      </c>
    </row>
    <row r="54" spans="1:16" x14ac:dyDescent="0.2">
      <c r="A54" s="3"/>
      <c r="D54" s="3"/>
      <c r="E54" s="16"/>
      <c r="F54" s="9"/>
      <c r="G54" s="11"/>
      <c r="H54" s="9"/>
      <c r="I54" s="16"/>
      <c r="J54" s="19"/>
      <c r="K54" s="12"/>
      <c r="L54" s="9"/>
      <c r="M54" s="9"/>
      <c r="N54" s="9"/>
      <c r="O54" s="11"/>
      <c r="P54" s="9"/>
    </row>
    <row r="55" spans="1:16" x14ac:dyDescent="0.2">
      <c r="A55" s="3"/>
      <c r="D55" s="3"/>
      <c r="E55" s="16"/>
      <c r="F55" s="9"/>
      <c r="G55" s="11"/>
      <c r="H55" s="9"/>
      <c r="I55" s="16"/>
      <c r="J55" s="19"/>
      <c r="K55" s="12"/>
      <c r="L55" s="9"/>
      <c r="M55" s="9"/>
      <c r="N55" s="9"/>
      <c r="O55" s="11"/>
      <c r="P55" s="9"/>
    </row>
    <row r="56" spans="1:16" x14ac:dyDescent="0.2">
      <c r="A56" s="3"/>
      <c r="D56" s="3"/>
      <c r="E56" s="16"/>
      <c r="F56" s="9"/>
      <c r="G56" s="11"/>
      <c r="H56" s="9"/>
      <c r="I56" s="16"/>
      <c r="J56" s="19"/>
      <c r="K56" s="12"/>
      <c r="L56" s="9"/>
      <c r="M56" s="9"/>
      <c r="N56" s="9"/>
      <c r="O56" s="11"/>
      <c r="P56" s="9"/>
    </row>
    <row r="57" spans="1:16" x14ac:dyDescent="0.2">
      <c r="A57" s="3"/>
      <c r="D57" s="3"/>
      <c r="E57" s="16"/>
      <c r="F57" s="9"/>
      <c r="G57" s="11"/>
      <c r="H57" s="9"/>
      <c r="I57" s="16"/>
      <c r="J57" s="19"/>
      <c r="K57" s="12"/>
      <c r="L57" s="9"/>
      <c r="M57" s="9"/>
      <c r="N57" s="9"/>
      <c r="O57" s="11"/>
      <c r="P57" s="9"/>
    </row>
    <row r="58" spans="1:16" x14ac:dyDescent="0.2">
      <c r="A58" s="3"/>
      <c r="D58" s="3"/>
      <c r="E58" s="16"/>
      <c r="F58" s="9"/>
      <c r="G58" s="11"/>
      <c r="H58" s="9"/>
      <c r="I58" s="16"/>
      <c r="J58" s="19"/>
      <c r="K58" s="12"/>
      <c r="L58" s="9"/>
      <c r="M58" s="9"/>
      <c r="N58" s="9"/>
      <c r="O58" s="11"/>
      <c r="P58" s="9"/>
    </row>
    <row r="59" spans="1:16" x14ac:dyDescent="0.2">
      <c r="A59" s="3"/>
      <c r="D59" s="3"/>
      <c r="E59" s="16"/>
      <c r="F59" s="9"/>
      <c r="G59" s="11"/>
      <c r="H59" s="9"/>
      <c r="I59" s="16"/>
      <c r="J59" s="19"/>
      <c r="K59" s="12"/>
      <c r="L59" s="9"/>
      <c r="M59" s="9"/>
      <c r="N59" s="9"/>
      <c r="O59" s="11"/>
      <c r="P59" s="9"/>
    </row>
    <row r="60" spans="1:16" x14ac:dyDescent="0.2">
      <c r="A60" s="3"/>
      <c r="D60" s="3"/>
      <c r="E60" s="16"/>
      <c r="F60" s="9"/>
      <c r="G60" s="11"/>
      <c r="H60" s="9"/>
      <c r="I60" s="16"/>
      <c r="J60" s="19"/>
      <c r="K60" s="12"/>
      <c r="L60" s="9"/>
      <c r="M60" s="9"/>
      <c r="N60" s="9"/>
      <c r="O60" s="11"/>
      <c r="P60" s="9"/>
    </row>
    <row r="61" spans="1:16" x14ac:dyDescent="0.2">
      <c r="A61" s="3"/>
      <c r="D61" s="3"/>
      <c r="E61" s="16"/>
      <c r="F61" s="9"/>
      <c r="G61" s="11"/>
      <c r="H61" s="9"/>
      <c r="I61" s="16"/>
      <c r="J61" s="19"/>
      <c r="K61" s="12"/>
      <c r="L61" s="9"/>
      <c r="M61" s="9"/>
      <c r="N61" s="9"/>
      <c r="O61" s="11"/>
      <c r="P61" s="9"/>
    </row>
    <row r="62" spans="1:16" x14ac:dyDescent="0.2">
      <c r="A62" s="3"/>
      <c r="D62" s="3"/>
      <c r="E62" s="16"/>
      <c r="F62" s="9"/>
      <c r="G62" s="11"/>
      <c r="H62" s="9"/>
      <c r="I62" s="16"/>
      <c r="J62" s="19"/>
      <c r="K62" s="12"/>
      <c r="L62" s="9"/>
      <c r="M62" s="9"/>
      <c r="N62" s="9"/>
      <c r="O62" s="11"/>
      <c r="P62" s="9"/>
    </row>
    <row r="63" spans="1:16" x14ac:dyDescent="0.2">
      <c r="A63" s="3"/>
      <c r="D63" s="3"/>
      <c r="E63" s="16"/>
      <c r="F63" s="9"/>
      <c r="G63" s="11"/>
      <c r="H63" s="9"/>
      <c r="I63" s="16"/>
      <c r="J63" s="19"/>
      <c r="K63" s="12"/>
      <c r="L63" s="9"/>
      <c r="M63" s="9"/>
      <c r="N63" s="9"/>
      <c r="O63" s="11"/>
      <c r="P63" s="9"/>
    </row>
    <row r="64" spans="1:16" x14ac:dyDescent="0.2">
      <c r="A64" s="3"/>
      <c r="D64" s="3"/>
      <c r="E64" s="16"/>
      <c r="F64" s="9"/>
      <c r="G64" s="11"/>
      <c r="H64" s="9"/>
      <c r="I64" s="16"/>
      <c r="J64" s="19"/>
      <c r="K64" s="12"/>
      <c r="L64" s="9"/>
      <c r="M64" s="9"/>
      <c r="N64" s="9"/>
      <c r="O64" s="11"/>
      <c r="P64" s="9"/>
    </row>
    <row r="65" spans="1:16" x14ac:dyDescent="0.2">
      <c r="A65" s="3"/>
      <c r="D65" s="3"/>
      <c r="E65" s="16"/>
      <c r="F65" s="9"/>
      <c r="G65" s="11"/>
      <c r="H65" s="9"/>
      <c r="I65" s="16"/>
      <c r="J65" s="19"/>
      <c r="K65" s="12"/>
      <c r="L65" s="9"/>
      <c r="M65" s="9"/>
      <c r="N65" s="9"/>
      <c r="O65" s="11"/>
      <c r="P65" s="9"/>
    </row>
    <row r="66" spans="1:16" x14ac:dyDescent="0.2">
      <c r="A66" s="3"/>
      <c r="D66" s="3"/>
      <c r="E66" s="16"/>
      <c r="F66" s="9"/>
      <c r="G66" s="11"/>
      <c r="H66" s="9"/>
      <c r="I66" s="16"/>
      <c r="J66" s="19"/>
      <c r="K66" s="12"/>
      <c r="L66" s="9"/>
      <c r="M66" s="9"/>
      <c r="N66" s="9"/>
      <c r="O66" s="11"/>
      <c r="P66" s="9"/>
    </row>
    <row r="67" spans="1:16" x14ac:dyDescent="0.2">
      <c r="A67" s="3"/>
      <c r="D67" s="3"/>
      <c r="E67" s="16"/>
      <c r="F67" s="9"/>
      <c r="G67" s="11"/>
      <c r="H67" s="9"/>
      <c r="I67" s="16"/>
      <c r="J67" s="19"/>
      <c r="K67" s="12"/>
      <c r="L67" s="9"/>
      <c r="M67" s="9"/>
      <c r="N67" s="9"/>
      <c r="O67" s="11"/>
      <c r="P67" s="9"/>
    </row>
    <row r="68" spans="1:16" x14ac:dyDescent="0.2">
      <c r="A68" s="3"/>
      <c r="D68" s="3"/>
      <c r="E68" s="16"/>
      <c r="F68" s="9"/>
      <c r="G68" s="11"/>
      <c r="H68" s="9"/>
      <c r="I68" s="16"/>
      <c r="J68" s="19"/>
      <c r="K68" s="12"/>
      <c r="L68" s="9"/>
      <c r="M68" s="9"/>
      <c r="N68" s="9"/>
      <c r="O68" s="11"/>
      <c r="P68" s="9"/>
    </row>
    <row r="69" spans="1:16" x14ac:dyDescent="0.2">
      <c r="A69" s="3"/>
      <c r="D69" s="3"/>
      <c r="E69" s="16"/>
      <c r="F69" s="9"/>
      <c r="G69" s="11"/>
      <c r="H69" s="9"/>
      <c r="I69" s="16"/>
      <c r="J69" s="19"/>
      <c r="K69" s="12"/>
      <c r="L69" s="9"/>
      <c r="M69" s="9"/>
      <c r="N69" s="9"/>
      <c r="O69" s="11"/>
      <c r="P69" s="9"/>
    </row>
    <row r="70" spans="1:16" x14ac:dyDescent="0.2">
      <c r="A70" s="3"/>
      <c r="D70" s="3"/>
      <c r="E70" s="16"/>
      <c r="F70" s="9"/>
      <c r="G70" s="11"/>
      <c r="H70" s="9"/>
      <c r="I70" s="16"/>
      <c r="J70" s="19"/>
      <c r="K70" s="12"/>
      <c r="L70" s="9"/>
      <c r="M70" s="9"/>
      <c r="N70" s="9"/>
      <c r="O70" s="11"/>
      <c r="P70" s="9"/>
    </row>
    <row r="71" spans="1:16" x14ac:dyDescent="0.2">
      <c r="A71" s="3"/>
      <c r="D71" s="3"/>
      <c r="E71" s="16"/>
      <c r="F71" s="9"/>
      <c r="G71" s="11"/>
      <c r="H71" s="9"/>
      <c r="I71" s="16"/>
      <c r="J71" s="19"/>
      <c r="K71" s="12"/>
      <c r="L71" s="9"/>
      <c r="M71" s="9"/>
      <c r="N71" s="9"/>
      <c r="O71" s="11"/>
      <c r="P71" s="9"/>
    </row>
    <row r="72" spans="1:16" x14ac:dyDescent="0.2">
      <c r="A72" s="3"/>
      <c r="D72" s="3"/>
      <c r="E72" s="16"/>
      <c r="F72" s="9"/>
      <c r="G72" s="11"/>
      <c r="H72" s="9"/>
      <c r="I72" s="16"/>
      <c r="J72" s="19"/>
      <c r="K72" s="12"/>
      <c r="L72" s="9"/>
      <c r="M72" s="9"/>
      <c r="N72" s="9"/>
      <c r="O72" s="11"/>
      <c r="P72" s="9"/>
    </row>
    <row r="73" spans="1:16" x14ac:dyDescent="0.2">
      <c r="A73" s="3"/>
      <c r="D73" s="3"/>
      <c r="E73" s="16"/>
      <c r="F73" s="9"/>
      <c r="G73" s="11"/>
      <c r="H73" s="9"/>
      <c r="I73" s="16"/>
      <c r="J73" s="19"/>
      <c r="K73" s="12"/>
      <c r="L73" s="9"/>
      <c r="M73" s="9"/>
      <c r="N73" s="9"/>
      <c r="O73" s="11"/>
      <c r="P73" s="9"/>
    </row>
    <row r="74" spans="1:16" x14ac:dyDescent="0.2">
      <c r="A74" s="3"/>
      <c r="D74" s="3"/>
      <c r="E74" s="16"/>
      <c r="F74" s="9"/>
      <c r="G74" s="11"/>
      <c r="H74" s="9"/>
      <c r="I74" s="16"/>
      <c r="J74" s="19"/>
      <c r="K74" s="12"/>
      <c r="L74" s="9"/>
      <c r="M74" s="9"/>
      <c r="N74" s="9"/>
      <c r="O74" s="11"/>
      <c r="P74" s="9"/>
    </row>
    <row r="75" spans="1:16" x14ac:dyDescent="0.2">
      <c r="A75" s="3"/>
      <c r="D75" s="3"/>
      <c r="E75" s="16"/>
      <c r="F75" s="9"/>
      <c r="G75" s="11"/>
      <c r="H75" s="9"/>
      <c r="I75" s="16"/>
      <c r="J75" s="19"/>
      <c r="K75" s="12"/>
      <c r="L75" s="9"/>
      <c r="M75" s="9"/>
      <c r="N75" s="9"/>
      <c r="O75" s="11"/>
      <c r="P75" s="9"/>
    </row>
    <row r="76" spans="1:16" x14ac:dyDescent="0.2">
      <c r="A76" s="22"/>
      <c r="B76" s="23"/>
      <c r="C76" s="23"/>
      <c r="D76" s="22"/>
      <c r="E76" s="24"/>
      <c r="F76" s="25"/>
      <c r="G76" s="26"/>
      <c r="H76" s="25"/>
      <c r="I76" s="24"/>
      <c r="J76" s="27"/>
      <c r="K76" s="28"/>
      <c r="L76" s="25"/>
      <c r="M76" s="25"/>
      <c r="N76" s="25"/>
      <c r="O76" s="26"/>
      <c r="P76" s="25"/>
    </row>
    <row r="77" spans="1:16" x14ac:dyDescent="0.2">
      <c r="A77" s="22"/>
      <c r="B77" s="23"/>
      <c r="C77" s="23"/>
      <c r="D77" s="22"/>
      <c r="E77" s="24"/>
      <c r="F77" s="25"/>
      <c r="G77" s="26"/>
      <c r="H77" s="25"/>
      <c r="I77" s="24"/>
      <c r="J77" s="27"/>
      <c r="K77" s="28"/>
      <c r="L77" s="25"/>
      <c r="M77" s="25"/>
      <c r="N77" s="25"/>
      <c r="O77" s="26"/>
      <c r="P77" s="25"/>
    </row>
    <row r="78" spans="1:16" x14ac:dyDescent="0.2">
      <c r="A78" s="22"/>
      <c r="B78" s="23"/>
      <c r="C78" s="23"/>
      <c r="D78" s="22"/>
      <c r="E78" s="24"/>
      <c r="F78" s="25"/>
      <c r="G78" s="26"/>
      <c r="H78" s="25"/>
      <c r="I78" s="24"/>
      <c r="J78" s="27"/>
      <c r="K78" s="28"/>
      <c r="L78" s="25"/>
      <c r="M78" s="25"/>
      <c r="N78" s="25"/>
      <c r="O78" s="26"/>
      <c r="P78" s="25"/>
    </row>
    <row r="79" spans="1:16" x14ac:dyDescent="0.2">
      <c r="A79" s="22"/>
      <c r="B79" s="23"/>
      <c r="C79" s="23"/>
      <c r="D79" s="22"/>
      <c r="E79" s="24"/>
      <c r="F79" s="25"/>
      <c r="G79" s="26"/>
      <c r="H79" s="25"/>
      <c r="I79" s="24"/>
      <c r="J79" s="27"/>
      <c r="K79" s="28"/>
      <c r="L79" s="25"/>
      <c r="M79" s="25"/>
      <c r="N79" s="25"/>
      <c r="O79" s="26"/>
      <c r="P79" s="25"/>
    </row>
    <row r="80" spans="1:16" x14ac:dyDescent="0.2">
      <c r="A80" s="22"/>
      <c r="B80" s="23"/>
      <c r="C80" s="23"/>
      <c r="D80" s="22"/>
      <c r="E80" s="24"/>
      <c r="F80" s="25"/>
      <c r="G80" s="26"/>
      <c r="H80" s="25"/>
      <c r="I80" s="24"/>
      <c r="J80" s="27"/>
      <c r="K80" s="28"/>
      <c r="L80" s="25"/>
      <c r="M80" s="25"/>
      <c r="N80" s="25"/>
      <c r="O80" s="26"/>
      <c r="P80" s="25"/>
    </row>
    <row r="81" spans="1:16" x14ac:dyDescent="0.2">
      <c r="A81" s="22"/>
      <c r="B81" s="23"/>
      <c r="C81" s="23"/>
      <c r="D81" s="22"/>
      <c r="E81" s="24"/>
      <c r="F81" s="25"/>
      <c r="G81" s="26"/>
      <c r="H81" s="25"/>
      <c r="I81" s="24"/>
      <c r="J81" s="27"/>
      <c r="K81" s="28"/>
      <c r="L81" s="25"/>
      <c r="M81" s="25"/>
      <c r="N81" s="25"/>
      <c r="O81" s="26"/>
      <c r="P81" s="25"/>
    </row>
    <row r="82" spans="1:16" x14ac:dyDescent="0.2">
      <c r="A82" s="22"/>
      <c r="B82" s="23"/>
      <c r="C82" s="23"/>
      <c r="D82" s="22"/>
      <c r="E82" s="24"/>
      <c r="F82" s="25"/>
      <c r="G82" s="26"/>
      <c r="H82" s="25"/>
      <c r="I82" s="24"/>
      <c r="J82" s="27"/>
      <c r="K82" s="28"/>
      <c r="L82" s="25"/>
      <c r="M82" s="25"/>
      <c r="N82" s="25"/>
      <c r="O82" s="26"/>
      <c r="P82" s="25"/>
    </row>
    <row r="83" spans="1:16" x14ac:dyDescent="0.2">
      <c r="A83" s="22"/>
      <c r="B83" s="23"/>
      <c r="C83" s="23"/>
      <c r="D83" s="22"/>
      <c r="E83" s="24"/>
      <c r="F83" s="25"/>
      <c r="G83" s="26"/>
      <c r="H83" s="25"/>
      <c r="I83" s="24"/>
      <c r="J83" s="27"/>
      <c r="K83" s="28"/>
      <c r="L83" s="25"/>
      <c r="M83" s="25"/>
      <c r="N83" s="25"/>
      <c r="O83" s="26"/>
      <c r="P83" s="25"/>
    </row>
    <row r="84" spans="1:16" x14ac:dyDescent="0.2">
      <c r="A84" s="22"/>
      <c r="B84" s="23"/>
      <c r="C84" s="23"/>
      <c r="D84" s="22"/>
      <c r="E84" s="24"/>
      <c r="F84" s="25"/>
      <c r="G84" s="26"/>
      <c r="H84" s="25"/>
      <c r="I84" s="24"/>
      <c r="J84" s="27"/>
      <c r="K84" s="28"/>
      <c r="L84" s="25"/>
      <c r="M84" s="25"/>
      <c r="N84" s="25"/>
      <c r="O84" s="26"/>
      <c r="P84" s="25"/>
    </row>
    <row r="85" spans="1:16" x14ac:dyDescent="0.2">
      <c r="A85" s="22"/>
      <c r="B85" s="23"/>
      <c r="C85" s="23"/>
      <c r="D85" s="22"/>
      <c r="E85" s="24"/>
      <c r="F85" s="25"/>
      <c r="G85" s="26"/>
      <c r="H85" s="25"/>
      <c r="I85" s="24"/>
      <c r="J85" s="27"/>
      <c r="K85" s="28"/>
      <c r="L85" s="25"/>
      <c r="M85" s="25"/>
      <c r="N85" s="25"/>
      <c r="O85" s="26"/>
      <c r="P85" s="25"/>
    </row>
    <row r="86" spans="1:16" x14ac:dyDescent="0.2">
      <c r="A86" s="22"/>
      <c r="B86" s="23"/>
      <c r="C86" s="23"/>
      <c r="D86" s="22"/>
      <c r="E86" s="24"/>
      <c r="F86" s="25"/>
      <c r="G86" s="26"/>
      <c r="H86" s="25"/>
      <c r="I86" s="24"/>
      <c r="J86" s="27"/>
      <c r="K86" s="28"/>
      <c r="L86" s="25"/>
      <c r="M86" s="25"/>
      <c r="N86" s="25"/>
      <c r="O86" s="26"/>
      <c r="P86" s="25"/>
    </row>
    <row r="87" spans="1:16" x14ac:dyDescent="0.2">
      <c r="A87" s="3"/>
      <c r="D87" s="3"/>
      <c r="E87" s="16"/>
      <c r="F87" s="9"/>
      <c r="G87" s="11"/>
      <c r="H87" s="9"/>
      <c r="I87" s="16"/>
      <c r="J87" s="19"/>
      <c r="K87" s="12"/>
      <c r="L87" s="9"/>
      <c r="M87" s="9"/>
      <c r="N87" s="9"/>
      <c r="O87" s="11"/>
      <c r="P87" s="9"/>
    </row>
    <row r="88" spans="1:16" x14ac:dyDescent="0.2">
      <c r="A88" s="3"/>
      <c r="D88" s="3"/>
      <c r="E88" s="16"/>
      <c r="F88" s="9"/>
      <c r="G88" s="11"/>
      <c r="H88" s="9"/>
      <c r="I88" s="16"/>
      <c r="J88" s="19"/>
      <c r="K88" s="12"/>
      <c r="L88" s="9"/>
      <c r="M88" s="9"/>
      <c r="N88" s="9"/>
      <c r="O88" s="11"/>
      <c r="P88" s="9"/>
    </row>
    <row r="89" spans="1:16" x14ac:dyDescent="0.2">
      <c r="A89" s="3"/>
      <c r="D89" s="3"/>
      <c r="E89" s="16"/>
      <c r="F89" s="9"/>
      <c r="G89" s="11"/>
      <c r="H89" s="9"/>
      <c r="I89" s="16"/>
      <c r="J89" s="19"/>
      <c r="K89" s="12"/>
      <c r="L89" s="9"/>
      <c r="M89" s="9"/>
      <c r="N89" s="9"/>
      <c r="O89" s="11"/>
      <c r="P89" s="9"/>
    </row>
    <row r="90" spans="1:16" x14ac:dyDescent="0.2">
      <c r="A90" s="3"/>
      <c r="D90" s="3"/>
      <c r="E90" s="16"/>
      <c r="F90" s="9"/>
      <c r="G90" s="11"/>
      <c r="H90" s="9"/>
      <c r="I90" s="16"/>
      <c r="J90" s="19"/>
      <c r="K90" s="12"/>
      <c r="L90" s="9"/>
      <c r="M90" s="9"/>
      <c r="N90" s="9"/>
      <c r="O90" s="11"/>
      <c r="P90" s="9"/>
    </row>
    <row r="91" spans="1:16" x14ac:dyDescent="0.2">
      <c r="A91" s="3"/>
      <c r="D91" s="3"/>
      <c r="E91" s="16"/>
      <c r="F91" s="9"/>
      <c r="G91" s="11"/>
      <c r="H91" s="9"/>
      <c r="I91" s="16"/>
      <c r="J91" s="19"/>
      <c r="K91" s="12"/>
      <c r="L91" s="9"/>
      <c r="M91" s="9"/>
      <c r="N91" s="9"/>
      <c r="O91" s="11"/>
      <c r="P91" s="9"/>
    </row>
    <row r="92" spans="1:16" x14ac:dyDescent="0.2">
      <c r="A92" s="3"/>
      <c r="D92" s="3"/>
      <c r="E92" s="16"/>
      <c r="F92" s="9"/>
      <c r="G92" s="11"/>
      <c r="H92" s="9"/>
      <c r="I92" s="16"/>
      <c r="J92" s="19"/>
      <c r="K92" s="12"/>
      <c r="L92" s="9"/>
      <c r="M92" s="9"/>
      <c r="N92" s="9"/>
      <c r="O92" s="11"/>
      <c r="P92" s="9"/>
    </row>
    <row r="93" spans="1:16" x14ac:dyDescent="0.2">
      <c r="A93" s="3"/>
      <c r="D93" s="3"/>
      <c r="E93" s="16"/>
      <c r="F93" s="9"/>
      <c r="G93" s="11"/>
      <c r="H93" s="9"/>
      <c r="I93" s="16"/>
      <c r="J93" s="19"/>
      <c r="K93" s="12"/>
      <c r="L93" s="9"/>
      <c r="M93" s="9"/>
      <c r="N93" s="9"/>
      <c r="O93" s="11"/>
      <c r="P93" s="9"/>
    </row>
    <row r="94" spans="1:16" x14ac:dyDescent="0.2">
      <c r="A94" s="3"/>
      <c r="D94" s="3"/>
      <c r="E94" s="16"/>
      <c r="F94" s="9"/>
      <c r="G94" s="11"/>
      <c r="H94" s="9"/>
      <c r="I94" s="16"/>
      <c r="J94" s="19"/>
      <c r="K94" s="12"/>
      <c r="L94" s="9"/>
      <c r="M94" s="9"/>
      <c r="N94" s="9"/>
      <c r="O94" s="11"/>
      <c r="P94" s="9"/>
    </row>
    <row r="95" spans="1:16" x14ac:dyDescent="0.2">
      <c r="A95" s="3"/>
      <c r="D95" s="3"/>
      <c r="E95" s="16"/>
      <c r="F95" s="9"/>
      <c r="G95" s="11"/>
      <c r="H95" s="9"/>
      <c r="I95" s="16"/>
      <c r="J95" s="19"/>
      <c r="K95" s="12"/>
      <c r="L95" s="9"/>
      <c r="M95" s="9"/>
      <c r="N95" s="9"/>
      <c r="O95" s="11"/>
      <c r="P95" s="9"/>
    </row>
    <row r="96" spans="1:16" x14ac:dyDescent="0.2">
      <c r="A96" s="3"/>
      <c r="D96" s="3"/>
      <c r="E96" s="16"/>
      <c r="F96" s="9"/>
      <c r="G96" s="11"/>
      <c r="H96" s="9"/>
      <c r="I96" s="16"/>
      <c r="J96" s="19"/>
      <c r="K96" s="12"/>
      <c r="L96" s="9"/>
      <c r="M96" s="9"/>
      <c r="N96" s="9"/>
      <c r="O96" s="11"/>
      <c r="P96" s="9"/>
    </row>
    <row r="97" spans="1:16" x14ac:dyDescent="0.2">
      <c r="A97" s="3"/>
      <c r="D97" s="3"/>
      <c r="E97" s="16"/>
      <c r="F97" s="9"/>
      <c r="G97" s="11"/>
      <c r="H97" s="9"/>
      <c r="I97" s="16"/>
      <c r="J97" s="19"/>
      <c r="K97" s="12"/>
      <c r="L97" s="9"/>
      <c r="M97" s="9"/>
      <c r="N97" s="9"/>
      <c r="O97" s="11"/>
      <c r="P97" s="9"/>
    </row>
    <row r="98" spans="1:16" x14ac:dyDescent="0.2">
      <c r="A98" s="3"/>
      <c r="D98" s="3"/>
      <c r="E98" s="16"/>
      <c r="F98" s="9"/>
      <c r="G98" s="11"/>
      <c r="H98" s="9"/>
      <c r="I98" s="16"/>
      <c r="J98" s="19"/>
      <c r="K98" s="12"/>
      <c r="L98" s="9"/>
      <c r="M98" s="9"/>
      <c r="N98" s="9"/>
      <c r="O98" s="11"/>
      <c r="P98" s="9"/>
    </row>
    <row r="99" spans="1:16" x14ac:dyDescent="0.2">
      <c r="A99" s="3"/>
      <c r="D99" s="3"/>
      <c r="E99" s="16"/>
      <c r="F99" s="9"/>
      <c r="G99" s="11"/>
      <c r="H99" s="9"/>
      <c r="I99" s="16"/>
      <c r="J99" s="19"/>
      <c r="K99" s="12"/>
      <c r="L99" s="9"/>
      <c r="M99" s="9"/>
      <c r="N99" s="9"/>
      <c r="O99" s="11"/>
      <c r="P99" s="9"/>
    </row>
    <row r="100" spans="1:16" x14ac:dyDescent="0.2">
      <c r="A100" s="3"/>
      <c r="D100" s="3"/>
      <c r="E100" s="16"/>
      <c r="F100" s="9"/>
      <c r="G100" s="11"/>
      <c r="H100" s="9"/>
      <c r="I100" s="16"/>
      <c r="J100" s="19"/>
      <c r="K100" s="12"/>
      <c r="L100" s="9"/>
      <c r="M100" s="9"/>
      <c r="N100" s="9"/>
      <c r="O100" s="11"/>
      <c r="P100" s="9"/>
    </row>
    <row r="101" spans="1:16" x14ac:dyDescent="0.2">
      <c r="A101" s="3"/>
      <c r="D101" s="3"/>
      <c r="E101" s="16"/>
      <c r="F101" s="9"/>
      <c r="G101" s="11"/>
      <c r="H101" s="9"/>
      <c r="I101" s="16"/>
      <c r="J101" s="19"/>
      <c r="K101" s="12"/>
      <c r="L101" s="9"/>
      <c r="M101" s="9"/>
      <c r="N101" s="9"/>
      <c r="O101" s="11"/>
      <c r="P101" s="9"/>
    </row>
    <row r="102" spans="1:16" x14ac:dyDescent="0.2">
      <c r="A102" s="3"/>
      <c r="D102" s="3"/>
      <c r="E102" s="16"/>
      <c r="F102" s="9"/>
      <c r="G102" s="11"/>
      <c r="H102" s="9"/>
      <c r="I102" s="16"/>
      <c r="J102" s="19"/>
      <c r="K102" s="12"/>
      <c r="L102" s="9"/>
      <c r="M102" s="9"/>
      <c r="N102" s="9"/>
      <c r="O102" s="11"/>
      <c r="P102" s="9"/>
    </row>
    <row r="103" spans="1:16" x14ac:dyDescent="0.2">
      <c r="A103" s="3"/>
      <c r="D103" s="3"/>
      <c r="E103" s="16"/>
      <c r="F103" s="9"/>
      <c r="G103" s="11"/>
      <c r="H103" s="9"/>
      <c r="I103" s="16"/>
      <c r="J103" s="19"/>
      <c r="K103" s="12"/>
      <c r="L103" s="9"/>
      <c r="M103" s="9"/>
      <c r="N103" s="9"/>
      <c r="O103" s="11"/>
      <c r="P103" s="9"/>
    </row>
    <row r="105" spans="1:16" x14ac:dyDescent="0.2">
      <c r="F105">
        <f>COUNTIF(F106:F155,"=1")</f>
        <v>31</v>
      </c>
    </row>
    <row r="106" spans="1:16" x14ac:dyDescent="0.2">
      <c r="E106" s="21">
        <v>1</v>
      </c>
      <c r="F106">
        <f>IF(F4&gt;G4,1,0)</f>
        <v>1</v>
      </c>
    </row>
    <row r="107" spans="1:16" x14ac:dyDescent="0.2">
      <c r="E107" s="21">
        <v>2</v>
      </c>
      <c r="F107">
        <f t="shared" ref="F107:F155" si="11">IF(F5&gt;G5,1,0)</f>
        <v>1</v>
      </c>
    </row>
    <row r="108" spans="1:16" x14ac:dyDescent="0.2">
      <c r="E108" s="21">
        <v>3</v>
      </c>
      <c r="F108">
        <f t="shared" si="11"/>
        <v>0</v>
      </c>
    </row>
    <row r="109" spans="1:16" x14ac:dyDescent="0.2">
      <c r="E109" s="21">
        <v>4</v>
      </c>
      <c r="F109">
        <f t="shared" si="11"/>
        <v>1</v>
      </c>
    </row>
    <row r="110" spans="1:16" x14ac:dyDescent="0.2">
      <c r="E110" s="21">
        <v>5</v>
      </c>
      <c r="F110">
        <f t="shared" si="11"/>
        <v>1</v>
      </c>
    </row>
    <row r="111" spans="1:16" x14ac:dyDescent="0.2">
      <c r="E111" s="21">
        <v>6</v>
      </c>
      <c r="F111">
        <f t="shared" si="11"/>
        <v>1</v>
      </c>
    </row>
    <row r="112" spans="1:16" x14ac:dyDescent="0.2">
      <c r="E112" s="21">
        <v>7</v>
      </c>
      <c r="F112">
        <f t="shared" si="11"/>
        <v>1</v>
      </c>
    </row>
    <row r="113" spans="5:6" x14ac:dyDescent="0.2">
      <c r="E113" s="21">
        <v>8</v>
      </c>
      <c r="F113">
        <f t="shared" si="11"/>
        <v>0</v>
      </c>
    </row>
    <row r="114" spans="5:6" x14ac:dyDescent="0.2">
      <c r="E114" s="21">
        <v>9</v>
      </c>
      <c r="F114">
        <f t="shared" si="11"/>
        <v>0</v>
      </c>
    </row>
    <row r="115" spans="5:6" x14ac:dyDescent="0.2">
      <c r="E115" s="21">
        <v>10</v>
      </c>
      <c r="F115">
        <f t="shared" si="11"/>
        <v>0</v>
      </c>
    </row>
    <row r="116" spans="5:6" x14ac:dyDescent="0.2">
      <c r="E116" s="21">
        <v>11</v>
      </c>
      <c r="F116">
        <f t="shared" si="11"/>
        <v>0</v>
      </c>
    </row>
    <row r="117" spans="5:6" x14ac:dyDescent="0.2">
      <c r="E117" s="21">
        <v>12</v>
      </c>
      <c r="F117">
        <f t="shared" si="11"/>
        <v>1</v>
      </c>
    </row>
    <row r="118" spans="5:6" x14ac:dyDescent="0.2">
      <c r="E118" s="21">
        <v>13</v>
      </c>
      <c r="F118">
        <f t="shared" si="11"/>
        <v>1</v>
      </c>
    </row>
    <row r="119" spans="5:6" x14ac:dyDescent="0.2">
      <c r="E119" s="21">
        <v>14</v>
      </c>
      <c r="F119">
        <f t="shared" si="11"/>
        <v>1</v>
      </c>
    </row>
    <row r="120" spans="5:6" x14ac:dyDescent="0.2">
      <c r="E120" s="21">
        <v>15</v>
      </c>
      <c r="F120">
        <f t="shared" si="11"/>
        <v>0</v>
      </c>
    </row>
    <row r="121" spans="5:6" x14ac:dyDescent="0.2">
      <c r="E121" s="21">
        <v>16</v>
      </c>
      <c r="F121">
        <f t="shared" si="11"/>
        <v>1</v>
      </c>
    </row>
    <row r="122" spans="5:6" x14ac:dyDescent="0.2">
      <c r="E122" s="21">
        <v>17</v>
      </c>
      <c r="F122">
        <f t="shared" si="11"/>
        <v>1</v>
      </c>
    </row>
    <row r="123" spans="5:6" x14ac:dyDescent="0.2">
      <c r="E123" s="21">
        <v>18</v>
      </c>
      <c r="F123">
        <f t="shared" si="11"/>
        <v>1</v>
      </c>
    </row>
    <row r="124" spans="5:6" x14ac:dyDescent="0.2">
      <c r="E124" s="21">
        <v>19</v>
      </c>
      <c r="F124">
        <f t="shared" si="11"/>
        <v>0</v>
      </c>
    </row>
    <row r="125" spans="5:6" x14ac:dyDescent="0.2">
      <c r="E125" s="21">
        <v>20</v>
      </c>
      <c r="F125">
        <f t="shared" si="11"/>
        <v>1</v>
      </c>
    </row>
    <row r="126" spans="5:6" x14ac:dyDescent="0.2">
      <c r="E126" s="21">
        <v>21</v>
      </c>
      <c r="F126">
        <f t="shared" si="11"/>
        <v>0</v>
      </c>
    </row>
    <row r="127" spans="5:6" x14ac:dyDescent="0.2">
      <c r="E127" s="21">
        <v>22</v>
      </c>
      <c r="F127">
        <f t="shared" si="11"/>
        <v>1</v>
      </c>
    </row>
    <row r="128" spans="5:6" x14ac:dyDescent="0.2">
      <c r="E128" s="21">
        <v>23</v>
      </c>
      <c r="F128">
        <f t="shared" si="11"/>
        <v>1</v>
      </c>
    </row>
    <row r="129" spans="5:6" x14ac:dyDescent="0.2">
      <c r="E129" s="21">
        <v>24</v>
      </c>
      <c r="F129">
        <f t="shared" si="11"/>
        <v>0</v>
      </c>
    </row>
    <row r="130" spans="5:6" x14ac:dyDescent="0.2">
      <c r="E130" s="21">
        <v>25</v>
      </c>
      <c r="F130">
        <f t="shared" si="11"/>
        <v>1</v>
      </c>
    </row>
    <row r="131" spans="5:6" x14ac:dyDescent="0.2">
      <c r="E131" s="21">
        <v>26</v>
      </c>
      <c r="F131">
        <f t="shared" si="11"/>
        <v>1</v>
      </c>
    </row>
    <row r="132" spans="5:6" x14ac:dyDescent="0.2">
      <c r="E132" s="21">
        <v>27</v>
      </c>
      <c r="F132">
        <f t="shared" si="11"/>
        <v>1</v>
      </c>
    </row>
    <row r="133" spans="5:6" x14ac:dyDescent="0.2">
      <c r="E133" s="21">
        <v>28</v>
      </c>
      <c r="F133">
        <f t="shared" si="11"/>
        <v>1</v>
      </c>
    </row>
    <row r="134" spans="5:6" x14ac:dyDescent="0.2">
      <c r="E134" s="21">
        <v>29</v>
      </c>
      <c r="F134">
        <f t="shared" si="11"/>
        <v>0</v>
      </c>
    </row>
    <row r="135" spans="5:6" x14ac:dyDescent="0.2">
      <c r="E135" s="21">
        <v>30</v>
      </c>
      <c r="F135">
        <f t="shared" si="11"/>
        <v>1</v>
      </c>
    </row>
    <row r="136" spans="5:6" x14ac:dyDescent="0.2">
      <c r="E136" s="21">
        <v>31</v>
      </c>
      <c r="F136">
        <f t="shared" si="11"/>
        <v>1</v>
      </c>
    </row>
    <row r="137" spans="5:6" x14ac:dyDescent="0.2">
      <c r="E137" s="21">
        <v>32</v>
      </c>
      <c r="F137">
        <f t="shared" si="11"/>
        <v>1</v>
      </c>
    </row>
    <row r="138" spans="5:6" x14ac:dyDescent="0.2">
      <c r="E138" s="21">
        <v>33</v>
      </c>
      <c r="F138">
        <f t="shared" si="11"/>
        <v>0</v>
      </c>
    </row>
    <row r="139" spans="5:6" x14ac:dyDescent="0.2">
      <c r="E139" s="21">
        <v>34</v>
      </c>
      <c r="F139">
        <f t="shared" si="11"/>
        <v>0</v>
      </c>
    </row>
    <row r="140" spans="5:6" x14ac:dyDescent="0.2">
      <c r="E140" s="21">
        <v>35</v>
      </c>
      <c r="F140">
        <f t="shared" si="11"/>
        <v>1</v>
      </c>
    </row>
    <row r="141" spans="5:6" x14ac:dyDescent="0.2">
      <c r="E141" s="21">
        <v>36</v>
      </c>
      <c r="F141">
        <f t="shared" si="11"/>
        <v>1</v>
      </c>
    </row>
    <row r="142" spans="5:6" x14ac:dyDescent="0.2">
      <c r="E142" s="21">
        <v>37</v>
      </c>
      <c r="F142">
        <f t="shared" si="11"/>
        <v>1</v>
      </c>
    </row>
    <row r="143" spans="5:6" x14ac:dyDescent="0.2">
      <c r="E143" s="21">
        <v>38</v>
      </c>
      <c r="F143">
        <f t="shared" si="11"/>
        <v>0</v>
      </c>
    </row>
    <row r="144" spans="5:6" x14ac:dyDescent="0.2">
      <c r="E144" s="21">
        <v>39</v>
      </c>
      <c r="F144">
        <f t="shared" si="11"/>
        <v>1</v>
      </c>
    </row>
    <row r="145" spans="5:6" x14ac:dyDescent="0.2">
      <c r="E145" s="21">
        <v>40</v>
      </c>
      <c r="F145">
        <f t="shared" si="11"/>
        <v>0</v>
      </c>
    </row>
    <row r="146" spans="5:6" x14ac:dyDescent="0.2">
      <c r="E146" s="21">
        <v>41</v>
      </c>
      <c r="F146">
        <f t="shared" si="11"/>
        <v>0</v>
      </c>
    </row>
    <row r="147" spans="5:6" x14ac:dyDescent="0.2">
      <c r="E147" s="21">
        <v>42</v>
      </c>
      <c r="F147">
        <f t="shared" si="11"/>
        <v>1</v>
      </c>
    </row>
    <row r="148" spans="5:6" x14ac:dyDescent="0.2">
      <c r="E148" s="21">
        <v>43</v>
      </c>
      <c r="F148">
        <f t="shared" si="11"/>
        <v>1</v>
      </c>
    </row>
    <row r="149" spans="5:6" x14ac:dyDescent="0.2">
      <c r="E149" s="21">
        <v>44</v>
      </c>
      <c r="F149">
        <f t="shared" si="11"/>
        <v>1</v>
      </c>
    </row>
    <row r="150" spans="5:6" x14ac:dyDescent="0.2">
      <c r="E150" s="21">
        <v>45</v>
      </c>
      <c r="F150">
        <f t="shared" si="11"/>
        <v>0</v>
      </c>
    </row>
    <row r="151" spans="5:6" x14ac:dyDescent="0.2">
      <c r="E151" s="21">
        <v>46</v>
      </c>
      <c r="F151">
        <f t="shared" si="11"/>
        <v>0</v>
      </c>
    </row>
    <row r="152" spans="5:6" x14ac:dyDescent="0.2">
      <c r="E152" s="21">
        <v>47</v>
      </c>
      <c r="F152">
        <f t="shared" si="11"/>
        <v>1</v>
      </c>
    </row>
    <row r="153" spans="5:6" x14ac:dyDescent="0.2">
      <c r="E153" s="21">
        <v>48</v>
      </c>
      <c r="F153">
        <f t="shared" si="11"/>
        <v>0</v>
      </c>
    </row>
    <row r="154" spans="5:6" x14ac:dyDescent="0.2">
      <c r="E154" s="21">
        <v>49</v>
      </c>
      <c r="F154">
        <f t="shared" si="11"/>
        <v>1</v>
      </c>
    </row>
    <row r="155" spans="5:6" x14ac:dyDescent="0.2">
      <c r="E155" s="21">
        <v>50</v>
      </c>
      <c r="F155">
        <f t="shared" si="11"/>
        <v>0</v>
      </c>
    </row>
    <row r="156" spans="5:6" x14ac:dyDescent="0.2">
      <c r="E156" s="21"/>
    </row>
    <row r="157" spans="5:6" x14ac:dyDescent="0.2">
      <c r="E157" s="21"/>
    </row>
    <row r="158" spans="5:6" x14ac:dyDescent="0.2">
      <c r="E158" s="21"/>
    </row>
    <row r="159" spans="5:6" x14ac:dyDescent="0.2">
      <c r="E159" s="21"/>
    </row>
    <row r="160" spans="5:6" x14ac:dyDescent="0.2">
      <c r="E160" s="21"/>
    </row>
    <row r="161" spans="5:5" x14ac:dyDescent="0.2">
      <c r="E161" s="21"/>
    </row>
    <row r="162" spans="5:5" x14ac:dyDescent="0.2">
      <c r="E162" s="21"/>
    </row>
    <row r="163" spans="5:5" x14ac:dyDescent="0.2">
      <c r="E163" s="21"/>
    </row>
    <row r="164" spans="5:5" x14ac:dyDescent="0.2">
      <c r="E164" s="21"/>
    </row>
    <row r="165" spans="5:5" x14ac:dyDescent="0.2">
      <c r="E165" s="21"/>
    </row>
    <row r="166" spans="5:5" x14ac:dyDescent="0.2">
      <c r="E166" s="21"/>
    </row>
    <row r="167" spans="5:5" x14ac:dyDescent="0.2">
      <c r="E167" s="21"/>
    </row>
    <row r="168" spans="5:5" x14ac:dyDescent="0.2">
      <c r="E168" s="21"/>
    </row>
    <row r="169" spans="5:5" x14ac:dyDescent="0.2">
      <c r="E169" s="21"/>
    </row>
    <row r="170" spans="5:5" x14ac:dyDescent="0.2">
      <c r="E170" s="21"/>
    </row>
    <row r="171" spans="5:5" x14ac:dyDescent="0.2">
      <c r="E171" s="21"/>
    </row>
    <row r="172" spans="5:5" x14ac:dyDescent="0.2">
      <c r="E172" s="21"/>
    </row>
    <row r="173" spans="5:5" x14ac:dyDescent="0.2">
      <c r="E173" s="21"/>
    </row>
    <row r="174" spans="5:5" x14ac:dyDescent="0.2">
      <c r="E174" s="21"/>
    </row>
    <row r="175" spans="5:5" x14ac:dyDescent="0.2">
      <c r="E175" s="21"/>
    </row>
    <row r="176" spans="5:5" x14ac:dyDescent="0.2">
      <c r="E176" s="21"/>
    </row>
    <row r="177" spans="5:5" x14ac:dyDescent="0.2">
      <c r="E177" s="21"/>
    </row>
    <row r="178" spans="5:5" x14ac:dyDescent="0.2">
      <c r="E178" s="21"/>
    </row>
    <row r="179" spans="5:5" x14ac:dyDescent="0.2">
      <c r="E179" s="21"/>
    </row>
    <row r="180" spans="5:5" x14ac:dyDescent="0.2">
      <c r="E180" s="21"/>
    </row>
    <row r="181" spans="5:5" x14ac:dyDescent="0.2">
      <c r="E181" s="21"/>
    </row>
    <row r="182" spans="5:5" x14ac:dyDescent="0.2">
      <c r="E182" s="21"/>
    </row>
    <row r="183" spans="5:5" x14ac:dyDescent="0.2">
      <c r="E183" s="21"/>
    </row>
    <row r="184" spans="5:5" x14ac:dyDescent="0.2">
      <c r="E184" s="21"/>
    </row>
    <row r="185" spans="5:5" x14ac:dyDescent="0.2">
      <c r="E185" s="21"/>
    </row>
    <row r="186" spans="5:5" x14ac:dyDescent="0.2">
      <c r="E186" s="21"/>
    </row>
    <row r="187" spans="5:5" x14ac:dyDescent="0.2">
      <c r="E187" s="21"/>
    </row>
    <row r="188" spans="5:5" x14ac:dyDescent="0.2">
      <c r="E188" s="21"/>
    </row>
    <row r="189" spans="5:5" x14ac:dyDescent="0.2">
      <c r="E189" s="21"/>
    </row>
    <row r="190" spans="5:5" x14ac:dyDescent="0.2">
      <c r="E190" s="21"/>
    </row>
    <row r="191" spans="5:5" x14ac:dyDescent="0.2">
      <c r="E191" s="21"/>
    </row>
    <row r="192" spans="5:5" x14ac:dyDescent="0.2">
      <c r="E192" s="21"/>
    </row>
    <row r="193" spans="5:5" x14ac:dyDescent="0.2">
      <c r="E193" s="21"/>
    </row>
    <row r="194" spans="5:5" x14ac:dyDescent="0.2">
      <c r="E194" s="21"/>
    </row>
    <row r="195" spans="5:5" x14ac:dyDescent="0.2">
      <c r="E195" s="21"/>
    </row>
    <row r="196" spans="5:5" x14ac:dyDescent="0.2">
      <c r="E196" s="21"/>
    </row>
    <row r="197" spans="5:5" x14ac:dyDescent="0.2">
      <c r="E197" s="21"/>
    </row>
    <row r="198" spans="5:5" x14ac:dyDescent="0.2">
      <c r="E198" s="21"/>
    </row>
    <row r="199" spans="5:5" x14ac:dyDescent="0.2">
      <c r="E199" s="21"/>
    </row>
    <row r="200" spans="5:5" x14ac:dyDescent="0.2">
      <c r="E200" s="21"/>
    </row>
    <row r="201" spans="5:5" x14ac:dyDescent="0.2">
      <c r="E201" s="21"/>
    </row>
    <row r="202" spans="5:5" x14ac:dyDescent="0.2">
      <c r="E202" s="21"/>
    </row>
    <row r="203" spans="5:5" x14ac:dyDescent="0.2">
      <c r="E203" s="21"/>
    </row>
    <row r="204" spans="5:5" x14ac:dyDescent="0.2">
      <c r="E204" s="21"/>
    </row>
    <row r="205" spans="5:5" x14ac:dyDescent="0.2">
      <c r="E205" s="21"/>
    </row>
  </sheetData>
  <phoneticPr fontId="19" type="noConversion"/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3"/>
  <sheetViews>
    <sheetView workbookViewId="0">
      <selection activeCell="F18" sqref="F18"/>
    </sheetView>
  </sheetViews>
  <sheetFormatPr baseColWidth="10" defaultRowHeight="16" x14ac:dyDescent="0.2"/>
  <cols>
    <col min="1" max="1" width="12.5" customWidth="1"/>
    <col min="2" max="2" width="7" customWidth="1"/>
    <col min="3" max="3" width="5.33203125" customWidth="1"/>
    <col min="4" max="4" width="5.6640625" customWidth="1"/>
    <col min="5" max="7" width="11" bestFit="1" customWidth="1"/>
    <col min="8" max="8" width="12.83203125" customWidth="1"/>
    <col min="9" max="9" width="12.1640625" customWidth="1"/>
    <col min="10" max="10" width="11" bestFit="1" customWidth="1"/>
    <col min="11" max="11" width="10" customWidth="1"/>
    <col min="12" max="12" width="12.1640625" customWidth="1"/>
    <col min="13" max="13" width="13.33203125" customWidth="1"/>
    <col min="14" max="14" width="14.6640625" customWidth="1"/>
    <col min="15" max="15" width="12.1640625" customWidth="1"/>
    <col min="16" max="17" width="13.5" customWidth="1"/>
  </cols>
  <sheetData>
    <row r="1" spans="1:16" ht="22" thickBot="1" x14ac:dyDescent="0.25">
      <c r="A1" s="2" t="str">
        <f>100-COUNTBLANK(A4:A103)&amp;" instances"</f>
        <v>19 instances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5" t="s">
        <v>8</v>
      </c>
      <c r="K1" s="6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4" t="s">
        <v>14</v>
      </c>
    </row>
    <row r="2" spans="1:16" ht="19" x14ac:dyDescent="0.25">
      <c r="A2" s="7" t="s">
        <v>66</v>
      </c>
      <c r="D2" s="3"/>
      <c r="E2" s="16">
        <f>AVERAGE(E4:E103)</f>
        <v>0</v>
      </c>
      <c r="F2" s="9">
        <f t="shared" ref="F2:P2" si="0">AVERAGE(F4:F103)</f>
        <v>41.715447194322891</v>
      </c>
      <c r="G2" s="10">
        <f t="shared" si="0"/>
        <v>1640.211345659126</v>
      </c>
      <c r="H2" s="9">
        <f t="shared" si="0"/>
        <v>1681.9267928534498</v>
      </c>
      <c r="I2" s="16">
        <f t="shared" si="0"/>
        <v>1500</v>
      </c>
      <c r="J2" s="19">
        <f t="shared" si="0"/>
        <v>1500</v>
      </c>
      <c r="K2" s="12">
        <f t="shared" si="0"/>
        <v>0.85213321614480086</v>
      </c>
      <c r="L2" s="9">
        <f>AVERAGE(L4:L103)</f>
        <v>426739.01529251126</v>
      </c>
      <c r="M2" s="9">
        <f t="shared" si="0"/>
        <v>12218735.779509377</v>
      </c>
      <c r="N2" s="9">
        <f t="shared" si="0"/>
        <v>1144377.6662954544</v>
      </c>
      <c r="O2" s="11">
        <f t="shared" si="0"/>
        <v>159574.468085106</v>
      </c>
      <c r="P2" s="9">
        <f t="shared" si="0"/>
        <v>13949426.929182466</v>
      </c>
    </row>
    <row r="3" spans="1:16" ht="20" thickBot="1" x14ac:dyDescent="0.3">
      <c r="A3" s="8" t="s">
        <v>67</v>
      </c>
      <c r="B3" s="1"/>
      <c r="C3" s="1"/>
      <c r="D3" s="2"/>
      <c r="E3" s="17">
        <f>STDEV(E4:E103)</f>
        <v>0</v>
      </c>
      <c r="F3" s="13">
        <f t="shared" ref="F3:P3" si="1">STDEV(F4:F103)</f>
        <v>149.1610986297861</v>
      </c>
      <c r="G3" s="14">
        <f t="shared" si="1"/>
        <v>141.31051449137763</v>
      </c>
      <c r="H3" s="13">
        <f t="shared" si="1"/>
        <v>7.8505841384101922</v>
      </c>
      <c r="I3" s="17">
        <f t="shared" si="1"/>
        <v>0</v>
      </c>
      <c r="J3" s="20">
        <f t="shared" si="1"/>
        <v>0</v>
      </c>
      <c r="K3" s="15">
        <f t="shared" si="1"/>
        <v>8.2950848395601136E-3</v>
      </c>
      <c r="L3" s="13">
        <f t="shared" si="1"/>
        <v>24336.810829070342</v>
      </c>
      <c r="M3" s="13">
        <f t="shared" si="1"/>
        <v>307872.75499939016</v>
      </c>
      <c r="N3" s="13">
        <f t="shared" si="1"/>
        <v>7724.9747921932385</v>
      </c>
      <c r="O3" s="14">
        <f t="shared" si="1"/>
        <v>0</v>
      </c>
      <c r="P3" s="13">
        <f t="shared" si="1"/>
        <v>308571.8794874936</v>
      </c>
    </row>
    <row r="4" spans="1:16" x14ac:dyDescent="0.2">
      <c r="A4" s="3"/>
      <c r="D4" s="3"/>
      <c r="E4" s="16"/>
      <c r="F4" s="9"/>
      <c r="G4" s="11"/>
      <c r="H4" s="9"/>
      <c r="I4" s="16"/>
      <c r="J4" s="19"/>
      <c r="K4" s="12"/>
      <c r="L4" s="9"/>
      <c r="M4" s="9"/>
      <c r="N4" s="9"/>
      <c r="O4" s="11"/>
      <c r="P4" s="9"/>
    </row>
    <row r="5" spans="1:16" x14ac:dyDescent="0.2">
      <c r="A5" s="3"/>
      <c r="D5" s="3"/>
      <c r="E5" s="16"/>
      <c r="F5" s="9"/>
      <c r="G5" s="11"/>
      <c r="H5" s="9"/>
      <c r="I5" s="16"/>
      <c r="J5" s="19"/>
      <c r="K5" s="12"/>
      <c r="L5" s="9"/>
      <c r="M5" s="9"/>
      <c r="N5" s="9"/>
      <c r="O5" s="11"/>
      <c r="P5" s="9"/>
    </row>
    <row r="6" spans="1:16" x14ac:dyDescent="0.2">
      <c r="A6" s="3" t="s">
        <v>18</v>
      </c>
      <c r="B6">
        <v>1000</v>
      </c>
      <c r="C6">
        <v>10</v>
      </c>
      <c r="D6" s="3" t="s">
        <v>15</v>
      </c>
      <c r="E6" s="16">
        <v>0</v>
      </c>
      <c r="F6" s="9">
        <v>0</v>
      </c>
      <c r="G6" s="11">
        <v>1679.73124300112</v>
      </c>
      <c r="H6" s="9">
        <v>1679.73124300112</v>
      </c>
      <c r="I6" s="16">
        <v>1500</v>
      </c>
      <c r="J6" s="19">
        <v>1500</v>
      </c>
      <c r="K6" s="12">
        <v>0.85000000000000397</v>
      </c>
      <c r="L6" s="9">
        <v>419932.81075027998</v>
      </c>
      <c r="M6" s="9">
        <v>11895193.196704101</v>
      </c>
      <c r="N6" s="9">
        <v>1142217.24524076</v>
      </c>
      <c r="O6" s="11">
        <v>159574.468085106</v>
      </c>
      <c r="P6" s="9">
        <v>13616917.720780199</v>
      </c>
    </row>
    <row r="7" spans="1:16" x14ac:dyDescent="0.2">
      <c r="A7" s="3"/>
      <c r="D7" s="3"/>
      <c r="E7" s="16"/>
      <c r="F7" s="9"/>
      <c r="G7" s="11"/>
      <c r="H7" s="9"/>
      <c r="I7" s="16"/>
      <c r="J7" s="19"/>
      <c r="K7" s="12"/>
      <c r="L7" s="9"/>
      <c r="M7" s="9"/>
      <c r="N7" s="9"/>
      <c r="O7" s="11"/>
      <c r="P7" s="9"/>
    </row>
    <row r="8" spans="1:16" x14ac:dyDescent="0.2">
      <c r="A8" s="3"/>
      <c r="D8" s="3"/>
      <c r="E8" s="16"/>
      <c r="F8" s="9"/>
      <c r="G8" s="11"/>
      <c r="H8" s="9"/>
      <c r="I8" s="16"/>
      <c r="J8" s="19"/>
      <c r="K8" s="12"/>
      <c r="L8" s="9"/>
      <c r="M8" s="9"/>
      <c r="N8" s="9"/>
      <c r="O8" s="11"/>
      <c r="P8" s="9"/>
    </row>
    <row r="9" spans="1:16" x14ac:dyDescent="0.2">
      <c r="A9" s="3"/>
      <c r="D9" s="3"/>
      <c r="E9" s="16"/>
      <c r="F9" s="9"/>
      <c r="G9" s="11"/>
      <c r="H9" s="9"/>
      <c r="I9" s="16"/>
      <c r="J9" s="19"/>
      <c r="K9" s="12"/>
      <c r="L9" s="9"/>
      <c r="M9" s="9"/>
      <c r="N9" s="9"/>
      <c r="O9" s="11"/>
      <c r="P9" s="9"/>
    </row>
    <row r="10" spans="1:16" x14ac:dyDescent="0.2">
      <c r="A10" s="3"/>
      <c r="D10" s="3"/>
      <c r="E10" s="16"/>
      <c r="F10" s="9"/>
      <c r="G10" s="11"/>
      <c r="H10" s="9"/>
      <c r="I10" s="16"/>
      <c r="J10" s="19"/>
      <c r="K10" s="12"/>
      <c r="L10" s="9"/>
      <c r="M10" s="9"/>
      <c r="N10" s="9"/>
      <c r="O10" s="11"/>
      <c r="P10" s="9"/>
    </row>
    <row r="11" spans="1:16" x14ac:dyDescent="0.2">
      <c r="A11" s="3" t="s">
        <v>23</v>
      </c>
      <c r="B11">
        <v>1000</v>
      </c>
      <c r="C11">
        <v>10</v>
      </c>
      <c r="D11" s="3" t="s">
        <v>15</v>
      </c>
      <c r="E11" s="16">
        <v>0</v>
      </c>
      <c r="F11" s="9">
        <v>0</v>
      </c>
      <c r="G11" s="11">
        <v>1679.73124300112</v>
      </c>
      <c r="H11" s="9">
        <v>1679.73124300112</v>
      </c>
      <c r="I11" s="16">
        <v>1500</v>
      </c>
      <c r="J11" s="19">
        <v>1500</v>
      </c>
      <c r="K11" s="12">
        <v>0.85000000000000397</v>
      </c>
      <c r="L11" s="9">
        <v>419932.81075027998</v>
      </c>
      <c r="M11" s="9">
        <v>11650808.564386901</v>
      </c>
      <c r="N11" s="9">
        <v>1142217.24524076</v>
      </c>
      <c r="O11" s="11">
        <v>159574.468085106</v>
      </c>
      <c r="P11" s="9">
        <v>13372533.0884631</v>
      </c>
    </row>
    <row r="12" spans="1:16" x14ac:dyDescent="0.2">
      <c r="A12" s="3" t="s">
        <v>24</v>
      </c>
      <c r="B12">
        <v>1000</v>
      </c>
      <c r="C12">
        <v>10</v>
      </c>
      <c r="D12" s="3" t="s">
        <v>15</v>
      </c>
      <c r="E12" s="16">
        <v>0</v>
      </c>
      <c r="F12" s="9">
        <v>0</v>
      </c>
      <c r="G12" s="11">
        <v>1679.73124300112</v>
      </c>
      <c r="H12" s="9">
        <v>1679.73124300112</v>
      </c>
      <c r="I12" s="16">
        <v>1500</v>
      </c>
      <c r="J12" s="19">
        <v>1500</v>
      </c>
      <c r="K12" s="12">
        <v>0.84999999999999198</v>
      </c>
      <c r="L12" s="9">
        <v>419932.81075027998</v>
      </c>
      <c r="M12" s="9">
        <v>12645060.3121471</v>
      </c>
      <c r="N12" s="9">
        <v>1142217.24524076</v>
      </c>
      <c r="O12" s="11">
        <v>159574.468085106</v>
      </c>
      <c r="P12" s="9">
        <v>14366784.8362232</v>
      </c>
    </row>
    <row r="13" spans="1:16" x14ac:dyDescent="0.2">
      <c r="A13" s="3" t="s">
        <v>25</v>
      </c>
      <c r="B13">
        <v>1000</v>
      </c>
      <c r="C13">
        <v>10</v>
      </c>
      <c r="D13" s="3" t="s">
        <v>15</v>
      </c>
      <c r="E13" s="16">
        <v>0</v>
      </c>
      <c r="F13" s="9">
        <v>0</v>
      </c>
      <c r="G13" s="11">
        <v>1679.73124300111</v>
      </c>
      <c r="H13" s="9">
        <v>1679.73124300111</v>
      </c>
      <c r="I13" s="16">
        <v>1500</v>
      </c>
      <c r="J13" s="19">
        <v>1500</v>
      </c>
      <c r="K13" s="12">
        <v>0.84999999999999398</v>
      </c>
      <c r="L13" s="9">
        <v>419932.81075027998</v>
      </c>
      <c r="M13" s="9">
        <v>12094092.6959475</v>
      </c>
      <c r="N13" s="9">
        <v>1142217.24524076</v>
      </c>
      <c r="O13" s="11">
        <v>159574.468085106</v>
      </c>
      <c r="P13" s="9">
        <v>13815817.220023699</v>
      </c>
    </row>
    <row r="14" spans="1:16" x14ac:dyDescent="0.2">
      <c r="A14" s="3" t="s">
        <v>26</v>
      </c>
      <c r="B14">
        <v>1000</v>
      </c>
      <c r="C14">
        <v>10</v>
      </c>
      <c r="D14" s="3" t="s">
        <v>15</v>
      </c>
      <c r="E14" s="16">
        <v>0</v>
      </c>
      <c r="F14" s="9">
        <v>0</v>
      </c>
      <c r="G14" s="11">
        <v>1679.73124300112</v>
      </c>
      <c r="H14" s="9">
        <v>1679.73124300112</v>
      </c>
      <c r="I14" s="16">
        <v>1500</v>
      </c>
      <c r="J14" s="19">
        <v>1500</v>
      </c>
      <c r="K14" s="12">
        <v>0.84999999999998599</v>
      </c>
      <c r="L14" s="9">
        <v>419932.81075027998</v>
      </c>
      <c r="M14" s="9">
        <v>12566862.225261999</v>
      </c>
      <c r="N14" s="9">
        <v>1142217.24524076</v>
      </c>
      <c r="O14" s="11">
        <v>159574.468085106</v>
      </c>
      <c r="P14" s="9">
        <v>14288586.7493382</v>
      </c>
    </row>
    <row r="15" spans="1:16" x14ac:dyDescent="0.2">
      <c r="A15" s="3"/>
      <c r="D15" s="3"/>
      <c r="E15" s="18"/>
      <c r="F15" s="9"/>
      <c r="G15" s="11"/>
      <c r="H15" s="9"/>
      <c r="I15" s="16"/>
      <c r="J15" s="19"/>
      <c r="K15" s="12"/>
      <c r="L15" s="9"/>
      <c r="M15" s="9"/>
      <c r="N15" s="9"/>
      <c r="O15" s="11"/>
      <c r="P15" s="9"/>
    </row>
    <row r="16" spans="1:16" x14ac:dyDescent="0.2">
      <c r="A16" s="3"/>
      <c r="D16" s="3"/>
      <c r="E16" s="16"/>
      <c r="F16" s="9"/>
      <c r="G16" s="11"/>
      <c r="H16" s="9"/>
      <c r="I16" s="16"/>
      <c r="J16" s="19"/>
      <c r="K16" s="12"/>
      <c r="L16" s="9"/>
      <c r="M16" s="9"/>
      <c r="N16" s="9"/>
      <c r="O16" s="11"/>
      <c r="P16" s="9"/>
    </row>
    <row r="17" spans="1:16" x14ac:dyDescent="0.2">
      <c r="A17" s="3"/>
      <c r="D17" s="3"/>
      <c r="E17" s="16"/>
      <c r="F17" s="9"/>
      <c r="G17" s="11"/>
      <c r="H17" s="9"/>
      <c r="I17" s="16"/>
      <c r="J17" s="19"/>
      <c r="K17" s="12"/>
      <c r="L17" s="9"/>
      <c r="M17" s="9"/>
      <c r="N17" s="9"/>
      <c r="O17" s="11"/>
      <c r="P17" s="9"/>
    </row>
    <row r="18" spans="1:16" x14ac:dyDescent="0.2">
      <c r="A18" s="3" t="s">
        <v>30</v>
      </c>
      <c r="B18">
        <v>1000</v>
      </c>
      <c r="C18">
        <v>10</v>
      </c>
      <c r="D18" s="3" t="s">
        <v>15</v>
      </c>
      <c r="E18" s="16">
        <v>0</v>
      </c>
      <c r="F18" s="9">
        <v>0</v>
      </c>
      <c r="G18" s="11">
        <v>1679.73124300112</v>
      </c>
      <c r="H18" s="9">
        <v>1679.73124300112</v>
      </c>
      <c r="I18" s="16">
        <v>1500</v>
      </c>
      <c r="J18" s="19">
        <v>1500</v>
      </c>
      <c r="K18" s="12">
        <v>0.85</v>
      </c>
      <c r="L18" s="9">
        <v>419932.81075027998</v>
      </c>
      <c r="M18" s="9">
        <v>12124253.256285399</v>
      </c>
      <c r="N18" s="9">
        <v>1142217.24524076</v>
      </c>
      <c r="O18" s="11">
        <v>159574.468085106</v>
      </c>
      <c r="P18" s="9">
        <v>13845977.7803615</v>
      </c>
    </row>
    <row r="19" spans="1:16" x14ac:dyDescent="0.2">
      <c r="A19" s="3"/>
      <c r="D19" s="3"/>
      <c r="E19" s="16"/>
      <c r="F19" s="9"/>
      <c r="G19" s="11"/>
      <c r="H19" s="9"/>
      <c r="I19" s="16"/>
      <c r="J19" s="19"/>
      <c r="K19" s="12"/>
      <c r="L19" s="9"/>
      <c r="M19" s="9"/>
      <c r="N19" s="9"/>
      <c r="O19" s="11"/>
      <c r="P19" s="9"/>
    </row>
    <row r="20" spans="1:16" x14ac:dyDescent="0.2">
      <c r="A20" s="3"/>
      <c r="D20" s="3"/>
      <c r="E20" s="16"/>
      <c r="F20" s="9"/>
      <c r="G20" s="11"/>
      <c r="H20" s="9"/>
      <c r="I20" s="16"/>
      <c r="J20" s="19"/>
      <c r="K20" s="12"/>
      <c r="L20" s="9"/>
      <c r="M20" s="9"/>
      <c r="N20" s="9"/>
      <c r="O20" s="11"/>
      <c r="P20" s="9"/>
    </row>
    <row r="21" spans="1:16" x14ac:dyDescent="0.2">
      <c r="A21" s="3"/>
      <c r="D21" s="3"/>
      <c r="E21" s="16"/>
      <c r="F21" s="9"/>
      <c r="G21" s="11"/>
      <c r="H21" s="9"/>
      <c r="I21" s="16"/>
      <c r="J21" s="19"/>
      <c r="K21" s="12"/>
      <c r="L21" s="9"/>
      <c r="M21" s="9"/>
      <c r="N21" s="9"/>
      <c r="O21" s="11"/>
      <c r="P21" s="9"/>
    </row>
    <row r="22" spans="1:16" x14ac:dyDescent="0.2">
      <c r="A22" s="3" t="s">
        <v>34</v>
      </c>
      <c r="B22">
        <v>1000</v>
      </c>
      <c r="C22">
        <v>10</v>
      </c>
      <c r="D22" s="3" t="s">
        <v>15</v>
      </c>
      <c r="E22" s="16">
        <v>0</v>
      </c>
      <c r="F22" s="9">
        <v>0</v>
      </c>
      <c r="G22" s="11">
        <v>1679.73124300112</v>
      </c>
      <c r="H22" s="9">
        <v>1679.73124300112</v>
      </c>
      <c r="I22" s="16">
        <v>1500</v>
      </c>
      <c r="J22" s="19">
        <v>1500</v>
      </c>
      <c r="K22" s="12">
        <v>0.85</v>
      </c>
      <c r="L22" s="9">
        <v>419932.81075027998</v>
      </c>
      <c r="M22" s="9">
        <v>12137097.780403901</v>
      </c>
      <c r="N22" s="9">
        <v>1142217.24524076</v>
      </c>
      <c r="O22" s="11">
        <v>159574.468085106</v>
      </c>
      <c r="P22" s="9">
        <v>13858822.3044801</v>
      </c>
    </row>
    <row r="23" spans="1:16" x14ac:dyDescent="0.2">
      <c r="A23" s="3"/>
      <c r="D23" s="3"/>
      <c r="E23" s="16"/>
      <c r="F23" s="9"/>
      <c r="G23" s="11"/>
      <c r="H23" s="9"/>
      <c r="I23" s="16"/>
      <c r="J23" s="19"/>
      <c r="K23" s="12"/>
      <c r="L23" s="9"/>
      <c r="M23" s="9"/>
      <c r="N23" s="9"/>
      <c r="O23" s="11"/>
      <c r="P23" s="9"/>
    </row>
    <row r="24" spans="1:16" x14ac:dyDescent="0.2">
      <c r="A24" s="3" t="s">
        <v>36</v>
      </c>
      <c r="B24">
        <v>1000</v>
      </c>
      <c r="C24">
        <v>10</v>
      </c>
      <c r="D24" s="3" t="s">
        <v>15</v>
      </c>
      <c r="E24" s="16">
        <v>0</v>
      </c>
      <c r="F24" s="9">
        <v>0</v>
      </c>
      <c r="G24" s="11">
        <v>1679.73124300111</v>
      </c>
      <c r="H24" s="9">
        <v>1679.73124300111</v>
      </c>
      <c r="I24" s="16">
        <v>1500</v>
      </c>
      <c r="J24" s="19">
        <v>1500</v>
      </c>
      <c r="K24" s="12">
        <v>0.85000000000000098</v>
      </c>
      <c r="L24" s="9">
        <v>419932.81075027899</v>
      </c>
      <c r="M24" s="9">
        <v>12664164.708153799</v>
      </c>
      <c r="N24" s="9">
        <v>1142217.24524076</v>
      </c>
      <c r="O24" s="11">
        <v>159574.468085106</v>
      </c>
      <c r="P24" s="9">
        <v>14385889.2322299</v>
      </c>
    </row>
    <row r="25" spans="1:16" x14ac:dyDescent="0.2">
      <c r="A25" s="3"/>
      <c r="D25" s="3"/>
      <c r="E25" s="16"/>
      <c r="F25" s="9"/>
      <c r="G25" s="11"/>
      <c r="H25" s="9"/>
      <c r="I25" s="16"/>
      <c r="J25" s="19"/>
      <c r="K25" s="12"/>
      <c r="L25" s="9"/>
      <c r="M25" s="9"/>
      <c r="N25" s="9"/>
      <c r="O25" s="11"/>
      <c r="P25" s="9"/>
    </row>
    <row r="26" spans="1:16" x14ac:dyDescent="0.2">
      <c r="A26" s="3"/>
      <c r="D26" s="3"/>
      <c r="E26" s="16"/>
      <c r="F26" s="9"/>
      <c r="G26" s="11"/>
      <c r="H26" s="9"/>
      <c r="I26" s="16"/>
      <c r="J26" s="19"/>
      <c r="K26" s="12"/>
      <c r="L26" s="9"/>
      <c r="M26" s="9"/>
      <c r="N26" s="9"/>
      <c r="O26" s="11"/>
      <c r="P26" s="9"/>
    </row>
    <row r="27" spans="1:16" x14ac:dyDescent="0.2">
      <c r="A27" s="3" t="s">
        <v>39</v>
      </c>
      <c r="B27">
        <v>1000</v>
      </c>
      <c r="C27">
        <v>10</v>
      </c>
      <c r="D27" s="3" t="s">
        <v>15</v>
      </c>
      <c r="E27" s="16">
        <v>0</v>
      </c>
      <c r="F27" s="9">
        <v>0</v>
      </c>
      <c r="G27" s="11">
        <v>1679.73124300112</v>
      </c>
      <c r="H27" s="9">
        <v>1679.73124300112</v>
      </c>
      <c r="I27" s="16">
        <v>1500</v>
      </c>
      <c r="J27" s="19">
        <v>1500</v>
      </c>
      <c r="K27" s="12">
        <v>0.84999999999999198</v>
      </c>
      <c r="L27" s="9">
        <v>419932.81075027998</v>
      </c>
      <c r="M27" s="9">
        <v>12147755.519788099</v>
      </c>
      <c r="N27" s="9">
        <v>1142217.24524076</v>
      </c>
      <c r="O27" s="11">
        <v>159574.468085106</v>
      </c>
      <c r="P27" s="9">
        <v>13869480.0438643</v>
      </c>
    </row>
    <row r="28" spans="1:16" x14ac:dyDescent="0.2">
      <c r="A28" s="3"/>
      <c r="D28" s="3"/>
      <c r="E28" s="16"/>
      <c r="F28" s="9"/>
      <c r="G28" s="11"/>
      <c r="H28" s="9"/>
      <c r="I28" s="16"/>
      <c r="J28" s="19"/>
      <c r="K28" s="12"/>
      <c r="L28" s="9"/>
      <c r="M28" s="9"/>
      <c r="N28" s="9"/>
      <c r="O28" s="11"/>
      <c r="P28" s="9"/>
    </row>
    <row r="29" spans="1:16" x14ac:dyDescent="0.2">
      <c r="A29" s="3"/>
      <c r="D29" s="3"/>
      <c r="E29" s="16"/>
      <c r="F29" s="9"/>
      <c r="G29" s="11"/>
      <c r="H29" s="9"/>
      <c r="I29" s="16"/>
      <c r="J29" s="19"/>
      <c r="K29" s="12"/>
      <c r="L29" s="9"/>
      <c r="M29" s="9"/>
      <c r="N29" s="9"/>
      <c r="O29" s="11"/>
      <c r="P29" s="9"/>
    </row>
    <row r="30" spans="1:16" x14ac:dyDescent="0.2">
      <c r="A30" s="3"/>
      <c r="D30" s="3"/>
      <c r="E30" s="16"/>
      <c r="F30" s="9"/>
      <c r="G30" s="11"/>
      <c r="H30" s="9"/>
      <c r="I30" s="16"/>
      <c r="J30" s="19"/>
      <c r="K30" s="12"/>
      <c r="L30" s="9"/>
      <c r="M30" s="9"/>
      <c r="N30" s="9"/>
      <c r="O30" s="11"/>
      <c r="P30" s="9"/>
    </row>
    <row r="31" spans="1:16" x14ac:dyDescent="0.2">
      <c r="A31" s="3"/>
      <c r="D31" s="3"/>
      <c r="E31" s="16"/>
      <c r="F31" s="9"/>
      <c r="G31" s="11"/>
      <c r="H31" s="9"/>
      <c r="I31" s="16"/>
      <c r="J31" s="19"/>
      <c r="K31" s="12"/>
      <c r="L31" s="9"/>
      <c r="M31" s="9"/>
      <c r="N31" s="9"/>
      <c r="O31" s="11"/>
      <c r="P31" s="9"/>
    </row>
    <row r="32" spans="1:16" x14ac:dyDescent="0.2">
      <c r="A32" s="3" t="s">
        <v>44</v>
      </c>
      <c r="B32">
        <v>1000</v>
      </c>
      <c r="C32">
        <v>10</v>
      </c>
      <c r="D32" s="3" t="s">
        <v>15</v>
      </c>
      <c r="E32" s="16">
        <v>0</v>
      </c>
      <c r="F32" s="9">
        <v>0</v>
      </c>
      <c r="G32" s="11">
        <v>1679.73124300112</v>
      </c>
      <c r="H32" s="9">
        <v>1679.73124300112</v>
      </c>
      <c r="I32" s="16">
        <v>1500</v>
      </c>
      <c r="J32" s="19">
        <v>1500</v>
      </c>
      <c r="K32" s="12">
        <v>0.85000000000000697</v>
      </c>
      <c r="L32" s="9">
        <v>419932.81075027998</v>
      </c>
      <c r="M32" s="9">
        <v>12685635.0933745</v>
      </c>
      <c r="N32" s="9">
        <v>1142217.24524076</v>
      </c>
      <c r="O32" s="11">
        <v>159574.468085106</v>
      </c>
      <c r="P32" s="9">
        <v>14407359.617450699</v>
      </c>
    </row>
    <row r="33" spans="1:16" x14ac:dyDescent="0.2">
      <c r="A33" s="3"/>
      <c r="D33" s="3"/>
      <c r="E33" s="16"/>
      <c r="F33" s="9"/>
      <c r="G33" s="11"/>
      <c r="H33" s="9"/>
      <c r="I33" s="16"/>
      <c r="J33" s="19"/>
      <c r="K33" s="12"/>
      <c r="L33" s="9"/>
      <c r="M33" s="9"/>
      <c r="N33" s="9"/>
      <c r="O33" s="11"/>
      <c r="P33" s="9"/>
    </row>
    <row r="34" spans="1:16" x14ac:dyDescent="0.2">
      <c r="A34" s="3"/>
      <c r="D34" s="3"/>
      <c r="E34" s="16"/>
      <c r="F34" s="9"/>
      <c r="G34" s="11"/>
      <c r="H34" s="9"/>
      <c r="I34" s="16"/>
      <c r="J34" s="19"/>
      <c r="K34" s="12"/>
      <c r="L34" s="9"/>
      <c r="M34" s="9"/>
      <c r="N34" s="9"/>
      <c r="O34" s="11"/>
      <c r="P34" s="9"/>
    </row>
    <row r="35" spans="1:16" x14ac:dyDescent="0.2">
      <c r="A35" s="3"/>
      <c r="D35" s="3"/>
      <c r="E35" s="16"/>
      <c r="F35" s="9"/>
      <c r="G35" s="11"/>
      <c r="H35" s="9"/>
      <c r="I35" s="16"/>
      <c r="J35" s="19"/>
      <c r="K35" s="12"/>
      <c r="L35" s="9"/>
      <c r="M35" s="9"/>
      <c r="N35" s="9"/>
      <c r="O35" s="11"/>
      <c r="P35" s="9"/>
    </row>
    <row r="36" spans="1:16" x14ac:dyDescent="0.2">
      <c r="A36" s="3" t="s">
        <v>48</v>
      </c>
      <c r="B36">
        <v>1000</v>
      </c>
      <c r="C36">
        <v>10</v>
      </c>
      <c r="D36" s="3" t="s">
        <v>15</v>
      </c>
      <c r="E36" s="16">
        <v>0</v>
      </c>
      <c r="F36" s="9">
        <v>0</v>
      </c>
      <c r="G36" s="11">
        <v>1679.73124300111</v>
      </c>
      <c r="H36" s="9">
        <v>1679.73124300111</v>
      </c>
      <c r="I36" s="16">
        <v>1500</v>
      </c>
      <c r="J36" s="19">
        <v>1500</v>
      </c>
      <c r="K36" s="12">
        <v>0.84999999999999898</v>
      </c>
      <c r="L36" s="9">
        <v>419932.81075027998</v>
      </c>
      <c r="M36" s="9">
        <v>12525012.088034701</v>
      </c>
      <c r="N36" s="9">
        <v>1142217.24524076</v>
      </c>
      <c r="O36" s="11">
        <v>159574.468085106</v>
      </c>
      <c r="P36" s="9">
        <v>14246736.612110799</v>
      </c>
    </row>
    <row r="37" spans="1:16" x14ac:dyDescent="0.2">
      <c r="A37" s="3" t="s">
        <v>49</v>
      </c>
      <c r="B37">
        <v>1000</v>
      </c>
      <c r="C37">
        <v>10</v>
      </c>
      <c r="D37" s="3" t="s">
        <v>15</v>
      </c>
      <c r="E37" s="16">
        <v>0</v>
      </c>
      <c r="F37" s="9">
        <v>0</v>
      </c>
      <c r="G37" s="11">
        <v>1679.73124300111</v>
      </c>
      <c r="H37" s="9">
        <v>1679.73124300111</v>
      </c>
      <c r="I37" s="16">
        <v>1500</v>
      </c>
      <c r="J37" s="19">
        <v>1500</v>
      </c>
      <c r="K37" s="12">
        <v>0.85</v>
      </c>
      <c r="L37" s="9">
        <v>419932.81075027899</v>
      </c>
      <c r="M37" s="9">
        <v>11846056.804876899</v>
      </c>
      <c r="N37" s="9">
        <v>1142217.24524076</v>
      </c>
      <c r="O37" s="11">
        <v>159574.468085106</v>
      </c>
      <c r="P37" s="9">
        <v>13567781.3289531</v>
      </c>
    </row>
    <row r="38" spans="1:16" x14ac:dyDescent="0.2">
      <c r="A38" s="3"/>
      <c r="D38" s="3"/>
      <c r="E38" s="16"/>
      <c r="F38" s="9"/>
      <c r="G38" s="11"/>
      <c r="H38" s="9"/>
      <c r="I38" s="16"/>
      <c r="J38" s="19"/>
      <c r="K38" s="12"/>
      <c r="L38" s="9"/>
      <c r="M38" s="9"/>
      <c r="N38" s="9"/>
      <c r="O38" s="11"/>
      <c r="P38" s="9"/>
    </row>
    <row r="39" spans="1:16" x14ac:dyDescent="0.2">
      <c r="A39" s="3"/>
      <c r="D39" s="3"/>
      <c r="E39" s="16"/>
      <c r="F39" s="9"/>
      <c r="G39" s="11"/>
      <c r="H39" s="9"/>
      <c r="I39" s="16"/>
      <c r="J39" s="19"/>
      <c r="K39" s="12"/>
      <c r="L39" s="9"/>
      <c r="M39" s="9"/>
      <c r="N39" s="9"/>
      <c r="O39" s="11"/>
      <c r="P39" s="9"/>
    </row>
    <row r="40" spans="1:16" x14ac:dyDescent="0.2">
      <c r="A40" s="3"/>
      <c r="D40" s="3"/>
      <c r="E40" s="16"/>
      <c r="F40" s="9"/>
      <c r="G40" s="11"/>
      <c r="H40" s="9"/>
      <c r="I40" s="16"/>
      <c r="J40" s="19"/>
      <c r="K40" s="12"/>
      <c r="L40" s="9"/>
      <c r="M40" s="9"/>
      <c r="N40" s="9"/>
      <c r="O40" s="11"/>
      <c r="P40" s="9"/>
    </row>
    <row r="41" spans="1:16" x14ac:dyDescent="0.2">
      <c r="A41" s="3" t="s">
        <v>53</v>
      </c>
      <c r="B41">
        <v>1000</v>
      </c>
      <c r="C41">
        <v>10</v>
      </c>
      <c r="D41" s="3" t="s">
        <v>15</v>
      </c>
      <c r="E41" s="16">
        <v>0</v>
      </c>
      <c r="F41" s="9">
        <v>0</v>
      </c>
      <c r="G41" s="11">
        <v>1679.73124300112</v>
      </c>
      <c r="H41" s="9">
        <v>1679.73124300112</v>
      </c>
      <c r="I41" s="16">
        <v>1500</v>
      </c>
      <c r="J41" s="19">
        <v>1500</v>
      </c>
      <c r="K41" s="12">
        <v>0.85000000000000597</v>
      </c>
      <c r="L41" s="9">
        <v>419932.81075027998</v>
      </c>
      <c r="M41" s="9">
        <v>11968704.273352399</v>
      </c>
      <c r="N41" s="9">
        <v>1142217.24524076</v>
      </c>
      <c r="O41" s="11">
        <v>159574.468085106</v>
      </c>
      <c r="P41" s="9">
        <v>13690428.7974285</v>
      </c>
    </row>
    <row r="42" spans="1:16" x14ac:dyDescent="0.2">
      <c r="A42" s="3"/>
      <c r="D42" s="3"/>
      <c r="E42" s="16"/>
      <c r="F42" s="9"/>
      <c r="G42" s="11"/>
      <c r="H42" s="9"/>
      <c r="I42" s="16"/>
      <c r="J42" s="19"/>
      <c r="K42" s="12"/>
      <c r="L42" s="9"/>
      <c r="M42" s="9"/>
      <c r="N42" s="9"/>
      <c r="O42" s="11"/>
      <c r="P42" s="9"/>
    </row>
    <row r="43" spans="1:16" x14ac:dyDescent="0.2">
      <c r="A43" s="3" t="s">
        <v>55</v>
      </c>
      <c r="B43">
        <v>1000</v>
      </c>
      <c r="C43">
        <v>10</v>
      </c>
      <c r="D43" s="3" t="s">
        <v>15</v>
      </c>
      <c r="E43" s="16">
        <v>0</v>
      </c>
      <c r="F43" s="9">
        <v>0</v>
      </c>
      <c r="G43" s="11">
        <v>1679.73124300112</v>
      </c>
      <c r="H43" s="9">
        <v>1679.73124300112</v>
      </c>
      <c r="I43" s="16">
        <v>1500</v>
      </c>
      <c r="J43" s="19">
        <v>1500</v>
      </c>
      <c r="K43" s="12">
        <v>0.84999999999999498</v>
      </c>
      <c r="L43" s="9">
        <v>419932.81075027998</v>
      </c>
      <c r="M43" s="9">
        <v>11996794.125588501</v>
      </c>
      <c r="N43" s="9">
        <v>1142217.24524076</v>
      </c>
      <c r="O43" s="11">
        <v>159574.468085106</v>
      </c>
      <c r="P43" s="9">
        <v>13718518.6496647</v>
      </c>
    </row>
    <row r="44" spans="1:16" x14ac:dyDescent="0.2">
      <c r="A44" s="3" t="s">
        <v>56</v>
      </c>
      <c r="B44">
        <v>1000</v>
      </c>
      <c r="C44">
        <v>10</v>
      </c>
      <c r="D44" s="3" t="s">
        <v>15</v>
      </c>
      <c r="E44" s="16">
        <v>0</v>
      </c>
      <c r="F44" s="9">
        <v>151.91613653480101</v>
      </c>
      <c r="G44" s="11">
        <v>1535.8106925997199</v>
      </c>
      <c r="H44" s="9">
        <v>1687.7268291345299</v>
      </c>
      <c r="I44" s="16">
        <v>1500</v>
      </c>
      <c r="J44" s="19">
        <v>1500</v>
      </c>
      <c r="K44" s="12">
        <v>0.85439690363835497</v>
      </c>
      <c r="L44" s="9">
        <v>444719.12776385201</v>
      </c>
      <c r="M44" s="9">
        <v>12067375.4698031</v>
      </c>
      <c r="N44" s="9">
        <v>1150084.90199603</v>
      </c>
      <c r="O44" s="11">
        <v>159574.468085106</v>
      </c>
      <c r="P44" s="9">
        <v>13821753.9676481</v>
      </c>
    </row>
    <row r="45" spans="1:16" x14ac:dyDescent="0.2">
      <c r="A45" s="3"/>
      <c r="D45" s="3"/>
      <c r="E45" s="16"/>
      <c r="F45" s="9"/>
      <c r="G45" s="11"/>
      <c r="H45" s="9"/>
      <c r="I45" s="16"/>
      <c r="J45" s="19"/>
      <c r="K45" s="12"/>
      <c r="L45" s="9"/>
      <c r="M45" s="9"/>
      <c r="N45" s="9"/>
      <c r="O45" s="11"/>
      <c r="P45" s="9"/>
    </row>
    <row r="46" spans="1:16" x14ac:dyDescent="0.2">
      <c r="A46" s="3"/>
      <c r="D46" s="3"/>
      <c r="E46" s="16"/>
      <c r="F46" s="9"/>
      <c r="G46" s="11"/>
      <c r="H46" s="9"/>
      <c r="I46" s="16"/>
      <c r="J46" s="19"/>
      <c r="K46" s="12"/>
      <c r="L46" s="9"/>
      <c r="M46" s="9"/>
      <c r="N46" s="9"/>
      <c r="O46" s="11"/>
      <c r="P46" s="9"/>
    </row>
    <row r="47" spans="1:16" x14ac:dyDescent="0.2">
      <c r="A47" s="3"/>
      <c r="D47" s="3"/>
      <c r="E47" s="16"/>
      <c r="F47" s="9"/>
      <c r="G47" s="11"/>
      <c r="H47" s="9"/>
      <c r="I47" s="16"/>
      <c r="J47" s="19"/>
      <c r="K47" s="12"/>
      <c r="L47" s="9"/>
      <c r="M47" s="9"/>
      <c r="N47" s="9"/>
      <c r="O47" s="11"/>
      <c r="P47" s="9"/>
    </row>
    <row r="48" spans="1:16" x14ac:dyDescent="0.2">
      <c r="A48" s="3" t="s">
        <v>60</v>
      </c>
      <c r="B48">
        <v>1000</v>
      </c>
      <c r="C48">
        <v>10</v>
      </c>
      <c r="D48" s="3" t="s">
        <v>15</v>
      </c>
      <c r="E48" s="16">
        <v>0</v>
      </c>
      <c r="F48" s="9">
        <v>0</v>
      </c>
      <c r="G48" s="11">
        <v>1679.73124300111</v>
      </c>
      <c r="H48" s="9">
        <v>1679.73124300111</v>
      </c>
      <c r="I48" s="16">
        <v>1500</v>
      </c>
      <c r="J48" s="19">
        <v>1500</v>
      </c>
      <c r="K48" s="12">
        <v>0.85</v>
      </c>
      <c r="L48" s="9">
        <v>419932.81075027998</v>
      </c>
      <c r="M48" s="9">
        <v>12167556.3112054</v>
      </c>
      <c r="N48" s="9">
        <v>1142217.24524076</v>
      </c>
      <c r="O48" s="11">
        <v>159574.468085106</v>
      </c>
      <c r="P48" s="9">
        <v>13889280.835281599</v>
      </c>
    </row>
    <row r="49" spans="1:16" x14ac:dyDescent="0.2">
      <c r="A49" s="3" t="s">
        <v>61</v>
      </c>
      <c r="B49">
        <v>1000</v>
      </c>
      <c r="C49">
        <v>10</v>
      </c>
      <c r="D49" s="3" t="s">
        <v>15</v>
      </c>
      <c r="E49" s="16">
        <v>0</v>
      </c>
      <c r="F49" s="9">
        <v>0</v>
      </c>
      <c r="G49" s="11">
        <v>1679.73124300112</v>
      </c>
      <c r="H49" s="9">
        <v>1679.73124300112</v>
      </c>
      <c r="I49" s="16">
        <v>1500</v>
      </c>
      <c r="J49" s="19">
        <v>1500</v>
      </c>
      <c r="K49" s="12">
        <v>0.85000000000000497</v>
      </c>
      <c r="L49" s="9">
        <v>419932.81075027899</v>
      </c>
      <c r="M49" s="9">
        <v>12604858.373377301</v>
      </c>
      <c r="N49" s="9">
        <v>1142217.24524076</v>
      </c>
      <c r="O49" s="11">
        <v>159574.468085106</v>
      </c>
      <c r="P49" s="9">
        <v>14326582.8974535</v>
      </c>
    </row>
    <row r="50" spans="1:16" x14ac:dyDescent="0.2">
      <c r="A50" s="3"/>
      <c r="D50" s="3"/>
      <c r="E50" s="16"/>
      <c r="F50" s="9"/>
      <c r="G50" s="11"/>
      <c r="H50" s="9"/>
      <c r="I50" s="16"/>
      <c r="J50" s="19"/>
      <c r="K50" s="12"/>
      <c r="L50" s="9"/>
      <c r="M50" s="9"/>
      <c r="N50" s="9"/>
      <c r="O50" s="11"/>
      <c r="P50" s="9"/>
    </row>
    <row r="51" spans="1:16" x14ac:dyDescent="0.2">
      <c r="A51" s="3" t="s">
        <v>63</v>
      </c>
      <c r="B51">
        <v>1000</v>
      </c>
      <c r="C51">
        <v>10</v>
      </c>
      <c r="D51" s="3" t="s">
        <v>15</v>
      </c>
      <c r="E51" s="16">
        <v>0</v>
      </c>
      <c r="F51" s="9">
        <v>0</v>
      </c>
      <c r="G51" s="11">
        <v>1679.73124300111</v>
      </c>
      <c r="H51" s="9">
        <v>1679.73124300111</v>
      </c>
      <c r="I51" s="16">
        <v>1500</v>
      </c>
      <c r="J51" s="19">
        <v>1500</v>
      </c>
      <c r="K51" s="12">
        <v>0.85000000000000397</v>
      </c>
      <c r="L51" s="9">
        <v>419932.81075027998</v>
      </c>
      <c r="M51" s="9">
        <v>12153088.332030101</v>
      </c>
      <c r="N51" s="9">
        <v>1142217.24524076</v>
      </c>
      <c r="O51" s="11">
        <v>159574.468085106</v>
      </c>
      <c r="P51" s="9">
        <v>13874812.8561063</v>
      </c>
    </row>
    <row r="52" spans="1:16" x14ac:dyDescent="0.2">
      <c r="A52" s="3"/>
      <c r="D52" s="3"/>
      <c r="E52" s="16"/>
      <c r="F52" s="9"/>
      <c r="G52" s="11"/>
      <c r="H52" s="9"/>
      <c r="I52" s="16"/>
      <c r="J52" s="19"/>
      <c r="K52" s="12"/>
      <c r="L52" s="9"/>
      <c r="M52" s="9"/>
      <c r="N52" s="9"/>
      <c r="O52" s="11"/>
      <c r="P52" s="9"/>
    </row>
    <row r="53" spans="1:16" x14ac:dyDescent="0.2">
      <c r="A53" s="3" t="s">
        <v>65</v>
      </c>
      <c r="B53">
        <v>1000</v>
      </c>
      <c r="C53">
        <v>10</v>
      </c>
      <c r="D53" s="3" t="s">
        <v>15</v>
      </c>
      <c r="E53" s="16">
        <v>0</v>
      </c>
      <c r="F53" s="9">
        <v>640.67736015733396</v>
      </c>
      <c r="G53" s="11">
        <v>1072.77374390469</v>
      </c>
      <c r="H53" s="9">
        <v>1713.45110406203</v>
      </c>
      <c r="I53" s="16">
        <v>1500</v>
      </c>
      <c r="J53" s="19">
        <v>1500</v>
      </c>
      <c r="K53" s="12">
        <v>0.88613420311287305</v>
      </c>
      <c r="L53" s="9">
        <v>524464.38003910799</v>
      </c>
      <c r="M53" s="9">
        <v>12215610.679956499</v>
      </c>
      <c r="N53" s="9">
        <v>1175397.5885246899</v>
      </c>
      <c r="O53" s="11">
        <v>159574.468085106</v>
      </c>
      <c r="P53" s="9">
        <v>14075047.116605399</v>
      </c>
    </row>
    <row r="54" spans="1:16" x14ac:dyDescent="0.2">
      <c r="A54" s="3"/>
      <c r="D54" s="3"/>
      <c r="E54" s="16"/>
      <c r="F54" s="9"/>
      <c r="G54" s="11"/>
      <c r="H54" s="9"/>
      <c r="I54" s="16"/>
      <c r="J54" s="19"/>
      <c r="K54" s="12"/>
      <c r="L54" s="9"/>
      <c r="M54" s="9"/>
      <c r="N54" s="9"/>
      <c r="O54" s="11"/>
      <c r="P54" s="9"/>
    </row>
    <row r="55" spans="1:16" x14ac:dyDescent="0.2">
      <c r="A55" s="3"/>
      <c r="D55" s="3"/>
      <c r="E55" s="16"/>
      <c r="F55" s="9"/>
      <c r="G55" s="11"/>
      <c r="H55" s="9"/>
      <c r="I55" s="16"/>
      <c r="J55" s="19"/>
      <c r="K55" s="12"/>
      <c r="L55" s="9"/>
      <c r="M55" s="9"/>
      <c r="N55" s="9"/>
      <c r="O55" s="11"/>
      <c r="P55" s="9"/>
    </row>
    <row r="56" spans="1:16" x14ac:dyDescent="0.2">
      <c r="A56" s="3"/>
      <c r="D56" s="3"/>
      <c r="E56" s="16"/>
      <c r="F56" s="9"/>
      <c r="G56" s="11"/>
      <c r="H56" s="9"/>
      <c r="I56" s="16"/>
      <c r="J56" s="19"/>
      <c r="K56" s="12"/>
      <c r="L56" s="9"/>
      <c r="M56" s="9"/>
      <c r="N56" s="9"/>
      <c r="O56" s="11"/>
      <c r="P56" s="9"/>
    </row>
    <row r="57" spans="1:16" x14ac:dyDescent="0.2">
      <c r="A57" s="3"/>
      <c r="D57" s="3"/>
      <c r="E57" s="16"/>
      <c r="F57" s="9"/>
      <c r="G57" s="11"/>
      <c r="H57" s="9"/>
      <c r="I57" s="16"/>
      <c r="J57" s="19"/>
      <c r="K57" s="12"/>
      <c r="L57" s="9"/>
      <c r="M57" s="9"/>
      <c r="N57" s="9"/>
      <c r="O57" s="11"/>
      <c r="P57" s="9"/>
    </row>
    <row r="58" spans="1:16" x14ac:dyDescent="0.2">
      <c r="A58" s="3"/>
      <c r="D58" s="3"/>
      <c r="E58" s="16"/>
      <c r="F58" s="9"/>
      <c r="G58" s="11"/>
      <c r="H58" s="9"/>
      <c r="I58" s="16"/>
      <c r="J58" s="19"/>
      <c r="K58" s="12"/>
      <c r="L58" s="9"/>
      <c r="M58" s="9"/>
      <c r="N58" s="9"/>
      <c r="O58" s="11"/>
      <c r="P58" s="9"/>
    </row>
    <row r="59" spans="1:16" x14ac:dyDescent="0.2">
      <c r="A59" s="3"/>
      <c r="D59" s="3"/>
      <c r="E59" s="16"/>
      <c r="F59" s="9"/>
      <c r="G59" s="11"/>
      <c r="H59" s="9"/>
      <c r="I59" s="16"/>
      <c r="J59" s="19"/>
      <c r="K59" s="12"/>
      <c r="L59" s="9"/>
      <c r="M59" s="9"/>
      <c r="N59" s="9"/>
      <c r="O59" s="11"/>
      <c r="P59" s="9"/>
    </row>
    <row r="60" spans="1:16" x14ac:dyDescent="0.2">
      <c r="A60" s="3"/>
      <c r="D60" s="3"/>
      <c r="E60" s="16"/>
      <c r="F60" s="9"/>
      <c r="G60" s="11"/>
      <c r="H60" s="9"/>
      <c r="I60" s="16"/>
      <c r="J60" s="19"/>
      <c r="K60" s="12"/>
      <c r="L60" s="9"/>
      <c r="M60" s="9"/>
      <c r="N60" s="9"/>
      <c r="O60" s="11"/>
      <c r="P60" s="9"/>
    </row>
    <row r="61" spans="1:16" x14ac:dyDescent="0.2">
      <c r="A61" s="3"/>
      <c r="D61" s="3"/>
      <c r="E61" s="16"/>
      <c r="F61" s="9"/>
      <c r="G61" s="11"/>
      <c r="H61" s="9"/>
      <c r="I61" s="16"/>
      <c r="J61" s="19"/>
      <c r="K61" s="12"/>
      <c r="L61" s="9"/>
      <c r="M61" s="9"/>
      <c r="N61" s="9"/>
      <c r="O61" s="11"/>
      <c r="P61" s="9"/>
    </row>
    <row r="62" spans="1:16" x14ac:dyDescent="0.2">
      <c r="A62" s="3"/>
      <c r="D62" s="3"/>
      <c r="E62" s="16"/>
      <c r="F62" s="9"/>
      <c r="G62" s="11"/>
      <c r="H62" s="9"/>
      <c r="I62" s="16"/>
      <c r="J62" s="19"/>
      <c r="K62" s="12"/>
      <c r="L62" s="9"/>
      <c r="M62" s="9"/>
      <c r="N62" s="9"/>
      <c r="O62" s="11"/>
      <c r="P62" s="9"/>
    </row>
    <row r="63" spans="1:16" x14ac:dyDescent="0.2">
      <c r="A63" s="3"/>
      <c r="D63" s="3"/>
      <c r="E63" s="16"/>
      <c r="F63" s="9"/>
      <c r="G63" s="11"/>
      <c r="H63" s="9"/>
      <c r="I63" s="16"/>
      <c r="J63" s="19"/>
      <c r="K63" s="12"/>
      <c r="L63" s="9"/>
      <c r="M63" s="9"/>
      <c r="N63" s="9"/>
      <c r="O63" s="11"/>
      <c r="P63" s="9"/>
    </row>
    <row r="64" spans="1:16" x14ac:dyDescent="0.2">
      <c r="A64" s="3"/>
      <c r="D64" s="3"/>
      <c r="E64" s="16"/>
      <c r="F64" s="9"/>
      <c r="G64" s="11"/>
      <c r="H64" s="9"/>
      <c r="I64" s="16"/>
      <c r="J64" s="19"/>
      <c r="K64" s="12"/>
      <c r="L64" s="9"/>
      <c r="M64" s="9"/>
      <c r="N64" s="9"/>
      <c r="O64" s="11"/>
      <c r="P64" s="9"/>
    </row>
    <row r="65" spans="1:16" x14ac:dyDescent="0.2">
      <c r="A65" s="3"/>
      <c r="D65" s="3"/>
      <c r="E65" s="16"/>
      <c r="F65" s="9"/>
      <c r="G65" s="11"/>
      <c r="H65" s="9"/>
      <c r="I65" s="16"/>
      <c r="J65" s="19"/>
      <c r="K65" s="12"/>
      <c r="L65" s="9"/>
      <c r="M65" s="9"/>
      <c r="N65" s="9"/>
      <c r="O65" s="11"/>
      <c r="P65" s="9"/>
    </row>
    <row r="66" spans="1:16" x14ac:dyDescent="0.2">
      <c r="A66" s="3"/>
      <c r="D66" s="3"/>
      <c r="E66" s="16"/>
      <c r="F66" s="9"/>
      <c r="G66" s="11"/>
      <c r="H66" s="9"/>
      <c r="I66" s="16"/>
      <c r="J66" s="19"/>
      <c r="K66" s="12"/>
      <c r="L66" s="9"/>
      <c r="M66" s="9"/>
      <c r="N66" s="9"/>
      <c r="O66" s="11"/>
      <c r="P66" s="9"/>
    </row>
    <row r="67" spans="1:16" x14ac:dyDescent="0.2">
      <c r="A67" s="3"/>
      <c r="D67" s="3"/>
      <c r="E67" s="16"/>
      <c r="F67" s="9"/>
      <c r="G67" s="11"/>
      <c r="H67" s="9"/>
      <c r="I67" s="16"/>
      <c r="J67" s="19"/>
      <c r="K67" s="12"/>
      <c r="L67" s="9"/>
      <c r="M67" s="9"/>
      <c r="N67" s="9"/>
      <c r="O67" s="11"/>
      <c r="P67" s="9"/>
    </row>
    <row r="68" spans="1:16" x14ac:dyDescent="0.2">
      <c r="A68" s="3"/>
      <c r="D68" s="3"/>
      <c r="E68" s="16"/>
      <c r="F68" s="9"/>
      <c r="G68" s="11"/>
      <c r="H68" s="9"/>
      <c r="I68" s="16"/>
      <c r="J68" s="19"/>
      <c r="K68" s="12"/>
      <c r="L68" s="9"/>
      <c r="M68" s="9"/>
      <c r="N68" s="9"/>
      <c r="O68" s="11"/>
      <c r="P68" s="9"/>
    </row>
    <row r="69" spans="1:16" x14ac:dyDescent="0.2">
      <c r="A69" s="3"/>
      <c r="D69" s="3"/>
      <c r="E69" s="16"/>
      <c r="F69" s="9"/>
      <c r="G69" s="11"/>
      <c r="H69" s="9"/>
      <c r="I69" s="16"/>
      <c r="J69" s="19"/>
      <c r="K69" s="12"/>
      <c r="L69" s="9"/>
      <c r="M69" s="9"/>
      <c r="N69" s="9"/>
      <c r="O69" s="11"/>
      <c r="P69" s="9"/>
    </row>
    <row r="70" spans="1:16" x14ac:dyDescent="0.2">
      <c r="A70" s="3"/>
      <c r="D70" s="3"/>
      <c r="E70" s="16"/>
      <c r="F70" s="9"/>
      <c r="G70" s="11"/>
      <c r="H70" s="9"/>
      <c r="I70" s="16"/>
      <c r="J70" s="19"/>
      <c r="K70" s="12"/>
      <c r="L70" s="9"/>
      <c r="M70" s="9"/>
      <c r="N70" s="9"/>
      <c r="O70" s="11"/>
      <c r="P70" s="9"/>
    </row>
    <row r="71" spans="1:16" x14ac:dyDescent="0.2">
      <c r="A71" s="3"/>
      <c r="D71" s="3"/>
      <c r="E71" s="16"/>
      <c r="F71" s="9"/>
      <c r="G71" s="11"/>
      <c r="H71" s="9"/>
      <c r="I71" s="16"/>
      <c r="J71" s="19"/>
      <c r="K71" s="12"/>
      <c r="L71" s="9"/>
      <c r="M71" s="9"/>
      <c r="N71" s="9"/>
      <c r="O71" s="11"/>
      <c r="P71" s="9"/>
    </row>
    <row r="72" spans="1:16" x14ac:dyDescent="0.2">
      <c r="A72" s="3"/>
      <c r="D72" s="3"/>
      <c r="E72" s="16"/>
      <c r="F72" s="9"/>
      <c r="G72" s="11"/>
      <c r="H72" s="9"/>
      <c r="I72" s="16"/>
      <c r="J72" s="19"/>
      <c r="K72" s="12"/>
      <c r="L72" s="9"/>
      <c r="M72" s="9"/>
      <c r="N72" s="9"/>
      <c r="O72" s="11"/>
      <c r="P72" s="9"/>
    </row>
    <row r="73" spans="1:16" x14ac:dyDescent="0.2">
      <c r="A73" s="3"/>
      <c r="D73" s="3"/>
      <c r="E73" s="16"/>
      <c r="F73" s="9"/>
      <c r="G73" s="11"/>
      <c r="H73" s="9"/>
      <c r="I73" s="16"/>
      <c r="J73" s="19"/>
      <c r="K73" s="12"/>
      <c r="L73" s="9"/>
      <c r="M73" s="9"/>
      <c r="N73" s="9"/>
      <c r="O73" s="11"/>
      <c r="P73" s="9"/>
    </row>
    <row r="74" spans="1:16" x14ac:dyDescent="0.2">
      <c r="A74" s="3"/>
      <c r="D74" s="3"/>
      <c r="E74" s="16"/>
      <c r="F74" s="9"/>
      <c r="G74" s="11"/>
      <c r="H74" s="9"/>
      <c r="I74" s="16"/>
      <c r="J74" s="19"/>
      <c r="K74" s="12"/>
      <c r="L74" s="9"/>
      <c r="M74" s="9"/>
      <c r="N74" s="9"/>
      <c r="O74" s="11"/>
      <c r="P74" s="9"/>
    </row>
    <row r="75" spans="1:16" x14ac:dyDescent="0.2">
      <c r="A75" s="3"/>
      <c r="D75" s="3"/>
      <c r="E75" s="16"/>
      <c r="F75" s="9"/>
      <c r="G75" s="11"/>
      <c r="H75" s="9"/>
      <c r="I75" s="16"/>
      <c r="J75" s="19"/>
      <c r="K75" s="12"/>
      <c r="L75" s="9"/>
      <c r="M75" s="9"/>
      <c r="N75" s="9"/>
      <c r="O75" s="11"/>
      <c r="P75" s="9"/>
    </row>
    <row r="76" spans="1:16" x14ac:dyDescent="0.2">
      <c r="A76" s="3"/>
      <c r="D76" s="3"/>
      <c r="E76" s="16"/>
      <c r="F76" s="9"/>
      <c r="G76" s="11"/>
      <c r="H76" s="9"/>
      <c r="I76" s="16"/>
      <c r="J76" s="19"/>
      <c r="K76" s="12"/>
      <c r="L76" s="9"/>
      <c r="M76" s="9"/>
      <c r="N76" s="9"/>
      <c r="O76" s="11"/>
      <c r="P76" s="9"/>
    </row>
    <row r="77" spans="1:16" x14ac:dyDescent="0.2">
      <c r="A77" s="3"/>
      <c r="D77" s="3"/>
      <c r="E77" s="16"/>
      <c r="F77" s="9"/>
      <c r="G77" s="11"/>
      <c r="H77" s="9"/>
      <c r="I77" s="16"/>
      <c r="J77" s="19"/>
      <c r="K77" s="12"/>
      <c r="L77" s="9"/>
      <c r="M77" s="9"/>
      <c r="N77" s="9"/>
      <c r="O77" s="11"/>
      <c r="P77" s="9"/>
    </row>
    <row r="78" spans="1:16" x14ac:dyDescent="0.2">
      <c r="A78" s="3"/>
      <c r="D78" s="3"/>
      <c r="E78" s="16"/>
      <c r="F78" s="9"/>
      <c r="G78" s="11"/>
      <c r="H78" s="9"/>
      <c r="I78" s="16"/>
      <c r="J78" s="19"/>
      <c r="K78" s="12"/>
      <c r="L78" s="9"/>
      <c r="M78" s="9"/>
      <c r="N78" s="9"/>
      <c r="O78" s="11"/>
      <c r="P78" s="9"/>
    </row>
    <row r="79" spans="1:16" x14ac:dyDescent="0.2">
      <c r="A79" s="3"/>
      <c r="D79" s="3"/>
      <c r="E79" s="16"/>
      <c r="F79" s="9"/>
      <c r="G79" s="11"/>
      <c r="H79" s="9"/>
      <c r="I79" s="16"/>
      <c r="J79" s="19"/>
      <c r="K79" s="12"/>
      <c r="L79" s="9"/>
      <c r="M79" s="9"/>
      <c r="N79" s="9"/>
      <c r="O79" s="11"/>
      <c r="P79" s="9"/>
    </row>
    <row r="80" spans="1:16" x14ac:dyDescent="0.2">
      <c r="A80" s="3"/>
      <c r="D80" s="3"/>
      <c r="E80" s="16"/>
      <c r="F80" s="9"/>
      <c r="G80" s="11"/>
      <c r="H80" s="9"/>
      <c r="I80" s="16"/>
      <c r="J80" s="19"/>
      <c r="K80" s="12"/>
      <c r="L80" s="9"/>
      <c r="M80" s="9"/>
      <c r="N80" s="9"/>
      <c r="O80" s="11"/>
      <c r="P80" s="9"/>
    </row>
    <row r="81" spans="1:16" x14ac:dyDescent="0.2">
      <c r="A81" s="3"/>
      <c r="D81" s="3"/>
      <c r="E81" s="16"/>
      <c r="F81" s="9"/>
      <c r="G81" s="11"/>
      <c r="H81" s="9"/>
      <c r="I81" s="16"/>
      <c r="J81" s="19"/>
      <c r="K81" s="12"/>
      <c r="L81" s="9"/>
      <c r="M81" s="9"/>
      <c r="N81" s="9"/>
      <c r="O81" s="11"/>
      <c r="P81" s="9"/>
    </row>
    <row r="82" spans="1:16" x14ac:dyDescent="0.2">
      <c r="A82" s="3"/>
      <c r="D82" s="3"/>
      <c r="E82" s="16"/>
      <c r="F82" s="9"/>
      <c r="G82" s="11"/>
      <c r="H82" s="9"/>
      <c r="I82" s="16"/>
      <c r="J82" s="19"/>
      <c r="K82" s="12"/>
      <c r="L82" s="9"/>
      <c r="M82" s="9"/>
      <c r="N82" s="9"/>
      <c r="O82" s="11"/>
      <c r="P82" s="9"/>
    </row>
    <row r="83" spans="1:16" x14ac:dyDescent="0.2">
      <c r="A83" s="3"/>
      <c r="D83" s="3"/>
      <c r="E83" s="16"/>
      <c r="F83" s="9"/>
      <c r="G83" s="11"/>
      <c r="H83" s="9"/>
      <c r="I83" s="16"/>
      <c r="J83" s="19"/>
      <c r="K83" s="12"/>
      <c r="L83" s="9"/>
      <c r="M83" s="9"/>
      <c r="N83" s="9"/>
      <c r="O83" s="11"/>
      <c r="P83" s="9"/>
    </row>
    <row r="84" spans="1:16" x14ac:dyDescent="0.2">
      <c r="A84" s="3"/>
      <c r="D84" s="3"/>
      <c r="E84" s="16"/>
      <c r="F84" s="9"/>
      <c r="G84" s="11"/>
      <c r="H84" s="9"/>
      <c r="I84" s="16"/>
      <c r="J84" s="19"/>
      <c r="K84" s="12"/>
      <c r="L84" s="9"/>
      <c r="M84" s="9"/>
      <c r="N84" s="9"/>
      <c r="O84" s="11"/>
      <c r="P84" s="9"/>
    </row>
    <row r="85" spans="1:16" x14ac:dyDescent="0.2">
      <c r="A85" s="3"/>
      <c r="D85" s="3"/>
      <c r="E85" s="16"/>
      <c r="F85" s="9"/>
      <c r="G85" s="11"/>
      <c r="H85" s="9"/>
      <c r="I85" s="16"/>
      <c r="J85" s="19"/>
      <c r="K85" s="12"/>
      <c r="L85" s="9"/>
      <c r="M85" s="9"/>
      <c r="N85" s="9"/>
      <c r="O85" s="11"/>
      <c r="P85" s="9"/>
    </row>
    <row r="86" spans="1:16" x14ac:dyDescent="0.2">
      <c r="A86" s="3"/>
      <c r="D86" s="3"/>
      <c r="E86" s="16"/>
      <c r="F86" s="9"/>
      <c r="G86" s="11"/>
      <c r="H86" s="9"/>
      <c r="I86" s="16"/>
      <c r="J86" s="19"/>
      <c r="K86" s="12"/>
      <c r="L86" s="9"/>
      <c r="M86" s="9"/>
      <c r="N86" s="9"/>
      <c r="O86" s="11"/>
      <c r="P86" s="9"/>
    </row>
    <row r="87" spans="1:16" x14ac:dyDescent="0.2">
      <c r="A87" s="3"/>
      <c r="D87" s="3"/>
      <c r="E87" s="16"/>
      <c r="F87" s="9"/>
      <c r="G87" s="11"/>
      <c r="H87" s="9"/>
      <c r="I87" s="16"/>
      <c r="J87" s="19"/>
      <c r="K87" s="12"/>
      <c r="L87" s="9"/>
      <c r="M87" s="9"/>
      <c r="N87" s="9"/>
      <c r="O87" s="11"/>
      <c r="P87" s="9"/>
    </row>
    <row r="88" spans="1:16" x14ac:dyDescent="0.2">
      <c r="A88" s="3"/>
      <c r="D88" s="3"/>
      <c r="E88" s="16"/>
      <c r="F88" s="9"/>
      <c r="G88" s="11"/>
      <c r="H88" s="9"/>
      <c r="I88" s="16"/>
      <c r="J88" s="19"/>
      <c r="K88" s="12"/>
      <c r="L88" s="9"/>
      <c r="M88" s="9"/>
      <c r="N88" s="9"/>
      <c r="O88" s="11"/>
      <c r="P88" s="9"/>
    </row>
    <row r="89" spans="1:16" x14ac:dyDescent="0.2">
      <c r="A89" s="3"/>
      <c r="D89" s="3"/>
      <c r="E89" s="16"/>
      <c r="F89" s="9"/>
      <c r="G89" s="11"/>
      <c r="H89" s="9"/>
      <c r="I89" s="16"/>
      <c r="J89" s="19"/>
      <c r="K89" s="12"/>
      <c r="L89" s="9"/>
      <c r="M89" s="9"/>
      <c r="N89" s="9"/>
      <c r="O89" s="11"/>
      <c r="P89" s="9"/>
    </row>
    <row r="90" spans="1:16" x14ac:dyDescent="0.2">
      <c r="A90" s="3"/>
      <c r="D90" s="3"/>
      <c r="E90" s="16"/>
      <c r="F90" s="9"/>
      <c r="G90" s="11"/>
      <c r="H90" s="9"/>
      <c r="I90" s="16"/>
      <c r="J90" s="19"/>
      <c r="K90" s="12"/>
      <c r="L90" s="9"/>
      <c r="M90" s="9"/>
      <c r="N90" s="9"/>
      <c r="O90" s="11"/>
      <c r="P90" s="9"/>
    </row>
    <row r="91" spans="1:16" x14ac:dyDescent="0.2">
      <c r="A91" s="3"/>
      <c r="D91" s="3"/>
      <c r="E91" s="16"/>
      <c r="F91" s="9"/>
      <c r="G91" s="11"/>
      <c r="H91" s="9"/>
      <c r="I91" s="16"/>
      <c r="J91" s="19"/>
      <c r="K91" s="12"/>
      <c r="L91" s="9"/>
      <c r="M91" s="9"/>
      <c r="N91" s="9"/>
      <c r="O91" s="11"/>
      <c r="P91" s="9"/>
    </row>
    <row r="92" spans="1:16" x14ac:dyDescent="0.2">
      <c r="A92" s="3"/>
      <c r="D92" s="3"/>
      <c r="E92" s="16"/>
      <c r="F92" s="9"/>
      <c r="G92" s="11"/>
      <c r="H92" s="9"/>
      <c r="I92" s="16"/>
      <c r="J92" s="19"/>
      <c r="K92" s="12"/>
      <c r="L92" s="9"/>
      <c r="M92" s="9"/>
      <c r="N92" s="9"/>
      <c r="O92" s="11"/>
      <c r="P92" s="9"/>
    </row>
    <row r="93" spans="1:16" x14ac:dyDescent="0.2">
      <c r="A93" s="3"/>
      <c r="D93" s="3"/>
      <c r="E93" s="16"/>
      <c r="F93" s="9"/>
      <c r="G93" s="11"/>
      <c r="H93" s="9"/>
      <c r="I93" s="16"/>
      <c r="J93" s="19"/>
      <c r="K93" s="12"/>
      <c r="L93" s="9"/>
      <c r="M93" s="9"/>
      <c r="N93" s="9"/>
      <c r="O93" s="11"/>
      <c r="P93" s="9"/>
    </row>
    <row r="94" spans="1:16" x14ac:dyDescent="0.2">
      <c r="A94" s="3"/>
      <c r="D94" s="3"/>
      <c r="E94" s="16"/>
      <c r="F94" s="9"/>
      <c r="G94" s="11"/>
      <c r="H94" s="9"/>
      <c r="I94" s="16"/>
      <c r="J94" s="19"/>
      <c r="K94" s="12"/>
      <c r="L94" s="9"/>
      <c r="M94" s="9"/>
      <c r="N94" s="9"/>
      <c r="O94" s="11"/>
      <c r="P94" s="9"/>
    </row>
    <row r="95" spans="1:16" x14ac:dyDescent="0.2">
      <c r="A95" s="3"/>
      <c r="D95" s="3"/>
      <c r="E95" s="16"/>
      <c r="F95" s="9"/>
      <c r="G95" s="11"/>
      <c r="H95" s="9"/>
      <c r="I95" s="16"/>
      <c r="J95" s="19"/>
      <c r="K95" s="12"/>
      <c r="L95" s="9"/>
      <c r="M95" s="9"/>
      <c r="N95" s="9"/>
      <c r="O95" s="11"/>
      <c r="P95" s="9"/>
    </row>
    <row r="96" spans="1:16" x14ac:dyDescent="0.2">
      <c r="A96" s="3"/>
      <c r="D96" s="3"/>
      <c r="E96" s="16"/>
      <c r="F96" s="9"/>
      <c r="G96" s="11"/>
      <c r="H96" s="9"/>
      <c r="I96" s="16"/>
      <c r="J96" s="19"/>
      <c r="K96" s="12"/>
      <c r="L96" s="9"/>
      <c r="M96" s="9"/>
      <c r="N96" s="9"/>
      <c r="O96" s="11"/>
      <c r="P96" s="9"/>
    </row>
    <row r="97" spans="1:16" x14ac:dyDescent="0.2">
      <c r="A97" s="3"/>
      <c r="D97" s="3"/>
      <c r="E97" s="16"/>
      <c r="F97" s="9"/>
      <c r="G97" s="11"/>
      <c r="H97" s="9"/>
      <c r="I97" s="16"/>
      <c r="J97" s="19"/>
      <c r="K97" s="12"/>
      <c r="L97" s="9"/>
      <c r="M97" s="9"/>
      <c r="N97" s="9"/>
      <c r="O97" s="11"/>
      <c r="P97" s="9"/>
    </row>
    <row r="98" spans="1:16" x14ac:dyDescent="0.2">
      <c r="A98" s="3"/>
      <c r="D98" s="3"/>
      <c r="E98" s="16"/>
      <c r="F98" s="9"/>
      <c r="G98" s="11"/>
      <c r="H98" s="9"/>
      <c r="I98" s="16"/>
      <c r="J98" s="19"/>
      <c r="K98" s="12"/>
      <c r="L98" s="9"/>
      <c r="M98" s="9"/>
      <c r="N98" s="9"/>
      <c r="O98" s="11"/>
      <c r="P98" s="9"/>
    </row>
    <row r="99" spans="1:16" x14ac:dyDescent="0.2">
      <c r="A99" s="3"/>
      <c r="D99" s="3"/>
      <c r="E99" s="16"/>
      <c r="F99" s="9"/>
      <c r="G99" s="11"/>
      <c r="H99" s="9"/>
      <c r="I99" s="16"/>
      <c r="J99" s="19"/>
      <c r="K99" s="12"/>
      <c r="L99" s="9"/>
      <c r="M99" s="9"/>
      <c r="N99" s="9"/>
      <c r="O99" s="11"/>
      <c r="P99" s="9"/>
    </row>
    <row r="100" spans="1:16" x14ac:dyDescent="0.2">
      <c r="A100" s="3"/>
      <c r="D100" s="3"/>
      <c r="E100" s="16"/>
      <c r="F100" s="9"/>
      <c r="G100" s="11"/>
      <c r="H100" s="9"/>
      <c r="I100" s="16"/>
      <c r="J100" s="19"/>
      <c r="K100" s="12"/>
      <c r="L100" s="9"/>
      <c r="M100" s="9"/>
      <c r="N100" s="9"/>
      <c r="O100" s="11"/>
      <c r="P100" s="9"/>
    </row>
    <row r="101" spans="1:16" x14ac:dyDescent="0.2">
      <c r="A101" s="3"/>
      <c r="D101" s="3"/>
      <c r="E101" s="16"/>
      <c r="F101" s="9"/>
      <c r="G101" s="11"/>
      <c r="H101" s="9"/>
      <c r="I101" s="16"/>
      <c r="J101" s="19"/>
      <c r="K101" s="12"/>
      <c r="L101" s="9"/>
      <c r="M101" s="9"/>
      <c r="N101" s="9"/>
      <c r="O101" s="11"/>
      <c r="P101" s="9"/>
    </row>
    <row r="102" spans="1:16" x14ac:dyDescent="0.2">
      <c r="A102" s="3"/>
      <c r="D102" s="3"/>
      <c r="E102" s="16"/>
      <c r="F102" s="9"/>
      <c r="G102" s="11"/>
      <c r="H102" s="9"/>
      <c r="I102" s="16"/>
      <c r="J102" s="19"/>
      <c r="K102" s="12"/>
      <c r="L102" s="9"/>
      <c r="M102" s="9"/>
      <c r="N102" s="9"/>
      <c r="O102" s="11"/>
      <c r="P102" s="9"/>
    </row>
    <row r="103" spans="1:16" x14ac:dyDescent="0.2">
      <c r="A103" s="3"/>
      <c r="D103" s="3"/>
      <c r="E103" s="16"/>
      <c r="F103" s="9"/>
      <c r="G103" s="11"/>
      <c r="H103" s="9"/>
      <c r="I103" s="16"/>
      <c r="J103" s="19"/>
      <c r="K103" s="12"/>
      <c r="L103" s="9"/>
      <c r="M103" s="9"/>
      <c r="N103" s="9"/>
      <c r="O103" s="11"/>
      <c r="P103" s="9"/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3"/>
  <sheetViews>
    <sheetView workbookViewId="0">
      <selection activeCell="M20" sqref="M20"/>
    </sheetView>
  </sheetViews>
  <sheetFormatPr baseColWidth="10" defaultRowHeight="16" x14ac:dyDescent="0.2"/>
  <cols>
    <col min="1" max="1" width="12.5" customWidth="1"/>
    <col min="2" max="2" width="7" customWidth="1"/>
    <col min="3" max="3" width="5.33203125" customWidth="1"/>
    <col min="4" max="4" width="5.6640625" customWidth="1"/>
    <col min="5" max="7" width="11" bestFit="1" customWidth="1"/>
    <col min="8" max="8" width="12.83203125" customWidth="1"/>
    <col min="9" max="9" width="12.1640625" customWidth="1"/>
    <col min="10" max="10" width="11" bestFit="1" customWidth="1"/>
    <col min="11" max="11" width="10" customWidth="1"/>
    <col min="12" max="12" width="12.1640625" customWidth="1"/>
    <col min="13" max="13" width="13.33203125" customWidth="1"/>
    <col min="14" max="14" width="14.6640625" customWidth="1"/>
    <col min="15" max="15" width="12.1640625" customWidth="1"/>
    <col min="16" max="16" width="13.5" customWidth="1"/>
  </cols>
  <sheetData>
    <row r="1" spans="1:16" ht="22" thickBot="1" x14ac:dyDescent="0.25">
      <c r="A1" s="2" t="str">
        <f>100-COUNTBLANK(A4:A103)&amp;" instances"</f>
        <v>31 instances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5" t="s">
        <v>8</v>
      </c>
      <c r="K1" s="6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4" t="s">
        <v>14</v>
      </c>
    </row>
    <row r="2" spans="1:16" ht="19" x14ac:dyDescent="0.25">
      <c r="A2" s="7" t="s">
        <v>66</v>
      </c>
      <c r="D2" s="3"/>
      <c r="E2" s="16">
        <f>AVERAGE(E4:E103)</f>
        <v>0</v>
      </c>
      <c r="F2" s="9">
        <f t="shared" ref="F2:P2" si="0">AVERAGE(F4:F103)</f>
        <v>1554.8806060434727</v>
      </c>
      <c r="G2" s="10">
        <f t="shared" si="0"/>
        <v>206.68645832835347</v>
      </c>
      <c r="H2" s="9">
        <f t="shared" si="0"/>
        <v>1761.5670643718247</v>
      </c>
      <c r="I2" s="16">
        <f t="shared" si="0"/>
        <v>1500</v>
      </c>
      <c r="J2" s="19">
        <f t="shared" si="0"/>
        <v>1500</v>
      </c>
      <c r="K2" s="12">
        <f t="shared" si="0"/>
        <v>0.87890186881926913</v>
      </c>
      <c r="L2" s="9">
        <f t="shared" si="0"/>
        <v>673623.85699947784</v>
      </c>
      <c r="M2" s="9">
        <f t="shared" si="0"/>
        <v>6373134.286621009</v>
      </c>
      <c r="N2" s="9">
        <f t="shared" si="0"/>
        <v>1222743.693469533</v>
      </c>
      <c r="O2" s="11">
        <f t="shared" si="0"/>
        <v>159574.46808510605</v>
      </c>
      <c r="P2" s="9">
        <f t="shared" si="0"/>
        <v>8429076.3051751293</v>
      </c>
    </row>
    <row r="3" spans="1:16" ht="20" thickBot="1" x14ac:dyDescent="0.3">
      <c r="A3" s="8" t="s">
        <v>67</v>
      </c>
      <c r="B3" s="1"/>
      <c r="C3" s="1"/>
      <c r="D3" s="2"/>
      <c r="E3" s="17">
        <f>STDEV(E4:E103)</f>
        <v>0</v>
      </c>
      <c r="F3" s="13">
        <f t="shared" ref="F3:P3" si="1">STDEV(F4:F103)</f>
        <v>216.38861006438194</v>
      </c>
      <c r="G3" s="14">
        <f t="shared" si="1"/>
        <v>204.99973585046649</v>
      </c>
      <c r="H3" s="13">
        <f t="shared" si="1"/>
        <v>11.388874213915438</v>
      </c>
      <c r="I3" s="17">
        <f t="shared" si="1"/>
        <v>0</v>
      </c>
      <c r="J3" s="20">
        <f t="shared" si="1"/>
        <v>0</v>
      </c>
      <c r="K3" s="15">
        <f t="shared" si="1"/>
        <v>1.835218400888456E-2</v>
      </c>
      <c r="L3" s="13">
        <f t="shared" si="1"/>
        <v>35305.510063135931</v>
      </c>
      <c r="M3" s="13">
        <f t="shared" si="1"/>
        <v>3344055.997332674</v>
      </c>
      <c r="N3" s="13">
        <f t="shared" si="1"/>
        <v>11206.652226490472</v>
      </c>
      <c r="O3" s="14">
        <f t="shared" si="1"/>
        <v>5.9169836194785728E-11</v>
      </c>
      <c r="P3" s="13">
        <f t="shared" si="1"/>
        <v>3309322.2593421643</v>
      </c>
    </row>
    <row r="4" spans="1:16" x14ac:dyDescent="0.2">
      <c r="A4" s="3" t="s">
        <v>16</v>
      </c>
      <c r="B4">
        <v>1000</v>
      </c>
      <c r="C4">
        <v>10</v>
      </c>
      <c r="D4" s="3" t="s">
        <v>15</v>
      </c>
      <c r="E4" s="16">
        <v>0</v>
      </c>
      <c r="F4" s="9">
        <v>1646.87</v>
      </c>
      <c r="G4" s="11">
        <v>119.538611422172</v>
      </c>
      <c r="H4" s="9">
        <v>1766.40861142217</v>
      </c>
      <c r="I4" s="16">
        <v>1500</v>
      </c>
      <c r="J4" s="19">
        <v>1500</v>
      </c>
      <c r="K4" s="12">
        <v>0.88214331132597801</v>
      </c>
      <c r="L4" s="9">
        <v>688632.65285554295</v>
      </c>
      <c r="M4" s="9">
        <v>2909965.8836547998</v>
      </c>
      <c r="N4" s="9">
        <v>1227507.77576707</v>
      </c>
      <c r="O4" s="11">
        <v>159574.468085106</v>
      </c>
      <c r="P4" s="9">
        <v>4985680.7803625297</v>
      </c>
    </row>
    <row r="5" spans="1:16" x14ac:dyDescent="0.2">
      <c r="A5" s="3" t="s">
        <v>17</v>
      </c>
      <c r="B5">
        <v>1000</v>
      </c>
      <c r="C5">
        <v>10</v>
      </c>
      <c r="D5" s="3" t="s">
        <v>15</v>
      </c>
      <c r="E5" s="16">
        <v>0</v>
      </c>
      <c r="F5" s="9">
        <v>1773.0496453900701</v>
      </c>
      <c r="G5" s="11">
        <v>0</v>
      </c>
      <c r="H5" s="9">
        <v>1773.0496453900701</v>
      </c>
      <c r="I5" s="16">
        <v>1500</v>
      </c>
      <c r="J5" s="19">
        <v>1500</v>
      </c>
      <c r="K5" s="12">
        <v>0.87679709958845897</v>
      </c>
      <c r="L5" s="9">
        <v>709219.85815602797</v>
      </c>
      <c r="M5" s="9">
        <v>4115738.3633723399</v>
      </c>
      <c r="N5" s="9">
        <v>1234042.55319148</v>
      </c>
      <c r="O5" s="11">
        <v>159574.468085106</v>
      </c>
      <c r="P5" s="9">
        <v>6218575.2428049603</v>
      </c>
    </row>
    <row r="6" spans="1:16" x14ac:dyDescent="0.2">
      <c r="A6" s="3"/>
      <c r="D6" s="3"/>
      <c r="E6" s="16"/>
      <c r="F6" s="9"/>
      <c r="G6" s="11"/>
      <c r="H6" s="9"/>
      <c r="I6" s="16"/>
      <c r="J6" s="19"/>
      <c r="K6" s="12"/>
      <c r="L6" s="9"/>
      <c r="M6" s="9"/>
      <c r="N6" s="9"/>
      <c r="O6" s="11"/>
      <c r="P6" s="9"/>
    </row>
    <row r="7" spans="1:16" x14ac:dyDescent="0.2">
      <c r="A7" s="3" t="s">
        <v>19</v>
      </c>
      <c r="B7">
        <v>1000</v>
      </c>
      <c r="C7">
        <v>10</v>
      </c>
      <c r="D7" s="3" t="s">
        <v>15</v>
      </c>
      <c r="E7" s="16">
        <v>0</v>
      </c>
      <c r="F7" s="9">
        <v>1444.63</v>
      </c>
      <c r="G7" s="11">
        <v>311.134400895856</v>
      </c>
      <c r="H7" s="9">
        <v>1755.76440089585</v>
      </c>
      <c r="I7" s="16">
        <v>1500</v>
      </c>
      <c r="J7" s="19">
        <v>1500</v>
      </c>
      <c r="K7" s="12">
        <v>0.86962190612697499</v>
      </c>
      <c r="L7" s="9">
        <v>655635.60022396396</v>
      </c>
      <c r="M7" s="9">
        <v>4288313.7512267604</v>
      </c>
      <c r="N7" s="9">
        <v>1217033.8726091799</v>
      </c>
      <c r="O7" s="11">
        <v>159574.468085106</v>
      </c>
      <c r="P7" s="9">
        <v>6320557.6921450198</v>
      </c>
    </row>
    <row r="8" spans="1:16" x14ac:dyDescent="0.2">
      <c r="A8" s="3" t="s">
        <v>20</v>
      </c>
      <c r="B8">
        <v>1000</v>
      </c>
      <c r="C8">
        <v>10</v>
      </c>
      <c r="D8" s="3" t="s">
        <v>15</v>
      </c>
      <c r="E8" s="16">
        <v>0</v>
      </c>
      <c r="F8" s="9">
        <v>1588.92</v>
      </c>
      <c r="G8" s="11">
        <v>174.43861142217199</v>
      </c>
      <c r="H8" s="9">
        <v>1763.35861142217</v>
      </c>
      <c r="I8" s="16">
        <v>1500</v>
      </c>
      <c r="J8" s="19">
        <v>1500</v>
      </c>
      <c r="K8" s="12">
        <v>0.87869223290297005</v>
      </c>
      <c r="L8" s="9">
        <v>679177.65285554295</v>
      </c>
      <c r="M8" s="9">
        <v>8887933.33963768</v>
      </c>
      <c r="N8" s="9">
        <v>1224506.5757670701</v>
      </c>
      <c r="O8" s="11">
        <v>159574.468085106</v>
      </c>
      <c r="P8" s="9">
        <v>10951192.0363454</v>
      </c>
    </row>
    <row r="9" spans="1:16" x14ac:dyDescent="0.2">
      <c r="A9" s="3" t="s">
        <v>21</v>
      </c>
      <c r="B9">
        <v>1000</v>
      </c>
      <c r="C9">
        <v>10</v>
      </c>
      <c r="D9" s="3" t="s">
        <v>15</v>
      </c>
      <c r="E9" s="16">
        <v>0</v>
      </c>
      <c r="F9" s="9">
        <v>1696.4812297368901</v>
      </c>
      <c r="G9" s="11">
        <v>72.538499039852795</v>
      </c>
      <c r="H9" s="9">
        <v>1769.0197287767401</v>
      </c>
      <c r="I9" s="16">
        <v>1500</v>
      </c>
      <c r="J9" s="19">
        <v>1500</v>
      </c>
      <c r="K9" s="12">
        <v>0.9</v>
      </c>
      <c r="L9" s="9">
        <v>696727.11665472004</v>
      </c>
      <c r="M9" s="9">
        <v>3292161.77051776</v>
      </c>
      <c r="N9" s="9">
        <v>1230077.11524397</v>
      </c>
      <c r="O9" s="11">
        <v>159574.468085106</v>
      </c>
      <c r="P9" s="9">
        <v>5378540.47050157</v>
      </c>
    </row>
    <row r="10" spans="1:16" x14ac:dyDescent="0.2">
      <c r="A10" s="3" t="s">
        <v>22</v>
      </c>
      <c r="B10">
        <v>1000</v>
      </c>
      <c r="C10">
        <v>10</v>
      </c>
      <c r="D10" s="3" t="s">
        <v>15</v>
      </c>
      <c r="E10" s="16">
        <v>0</v>
      </c>
      <c r="F10" s="9">
        <v>1593.48</v>
      </c>
      <c r="G10" s="11">
        <v>170.11861142217199</v>
      </c>
      <c r="H10" s="9">
        <v>1763.5986114221701</v>
      </c>
      <c r="I10" s="16">
        <v>1500</v>
      </c>
      <c r="J10" s="19">
        <v>1500</v>
      </c>
      <c r="K10" s="12">
        <v>0.86352411798499096</v>
      </c>
      <c r="L10" s="9">
        <v>679921.65285554295</v>
      </c>
      <c r="M10" s="9">
        <v>3108555.7805319699</v>
      </c>
      <c r="N10" s="9">
        <v>1224742.73576707</v>
      </c>
      <c r="O10" s="11">
        <v>159574.468085106</v>
      </c>
      <c r="P10" s="9">
        <v>5172794.6372397002</v>
      </c>
    </row>
    <row r="11" spans="1:16" x14ac:dyDescent="0.2">
      <c r="A11" s="3"/>
      <c r="D11" s="3"/>
      <c r="E11" s="16"/>
      <c r="F11" s="9"/>
      <c r="G11" s="11"/>
      <c r="H11" s="9"/>
      <c r="I11" s="16"/>
      <c r="J11" s="19"/>
      <c r="K11" s="12"/>
      <c r="L11" s="9"/>
      <c r="M11" s="9"/>
      <c r="N11" s="9"/>
      <c r="O11" s="11"/>
      <c r="P11" s="9"/>
    </row>
    <row r="12" spans="1:16" x14ac:dyDescent="0.2">
      <c r="A12" s="3"/>
      <c r="D12" s="3"/>
      <c r="E12" s="16"/>
      <c r="F12" s="9"/>
      <c r="G12" s="11"/>
      <c r="H12" s="9"/>
      <c r="I12" s="16"/>
      <c r="J12" s="19"/>
      <c r="K12" s="12"/>
      <c r="L12" s="9"/>
      <c r="M12" s="9"/>
      <c r="N12" s="9"/>
      <c r="O12" s="11"/>
      <c r="P12" s="9"/>
    </row>
    <row r="13" spans="1:16" x14ac:dyDescent="0.2">
      <c r="A13" s="3"/>
      <c r="D13" s="3"/>
      <c r="E13" s="16"/>
      <c r="F13" s="9"/>
      <c r="G13" s="11"/>
      <c r="H13" s="9"/>
      <c r="I13" s="16"/>
      <c r="J13" s="19"/>
      <c r="K13" s="12"/>
      <c r="L13" s="9"/>
      <c r="M13" s="9"/>
      <c r="N13" s="9"/>
      <c r="O13" s="11"/>
      <c r="P13" s="9"/>
    </row>
    <row r="14" spans="1:16" x14ac:dyDescent="0.2">
      <c r="A14" s="3"/>
      <c r="D14" s="3"/>
      <c r="E14" s="16"/>
      <c r="F14" s="9"/>
      <c r="G14" s="11"/>
      <c r="H14" s="9"/>
      <c r="I14" s="16"/>
      <c r="J14" s="19"/>
      <c r="K14" s="12"/>
      <c r="L14" s="9"/>
      <c r="M14" s="9"/>
      <c r="N14" s="9"/>
      <c r="O14" s="11"/>
      <c r="P14" s="9"/>
    </row>
    <row r="15" spans="1:16" x14ac:dyDescent="0.2">
      <c r="A15" s="3" t="s">
        <v>27</v>
      </c>
      <c r="B15">
        <v>1000</v>
      </c>
      <c r="C15">
        <v>10</v>
      </c>
      <c r="D15" s="3" t="s">
        <v>15</v>
      </c>
      <c r="E15" s="18">
        <v>0</v>
      </c>
      <c r="F15" s="9">
        <v>1434.74</v>
      </c>
      <c r="G15" s="11">
        <v>320.50387458006702</v>
      </c>
      <c r="H15" s="9">
        <v>1755.24387458006</v>
      </c>
      <c r="I15" s="16">
        <v>1500</v>
      </c>
      <c r="J15" s="19">
        <v>1500</v>
      </c>
      <c r="K15" s="12">
        <v>0.88174775160657404</v>
      </c>
      <c r="L15" s="9">
        <v>654021.96864501596</v>
      </c>
      <c r="M15" s="9">
        <v>10665765.6754166</v>
      </c>
      <c r="N15" s="9">
        <v>1216521.67471444</v>
      </c>
      <c r="O15" s="11">
        <v>159574.468085106</v>
      </c>
      <c r="P15" s="9">
        <v>12695883.786861099</v>
      </c>
    </row>
    <row r="16" spans="1:16" x14ac:dyDescent="0.2">
      <c r="A16" s="3" t="s">
        <v>28</v>
      </c>
      <c r="B16">
        <v>1000</v>
      </c>
      <c r="C16">
        <v>10</v>
      </c>
      <c r="D16" s="3" t="s">
        <v>15</v>
      </c>
      <c r="E16" s="16">
        <v>0</v>
      </c>
      <c r="F16" s="9">
        <v>1773.0496453900701</v>
      </c>
      <c r="G16" s="11">
        <v>0</v>
      </c>
      <c r="H16" s="9">
        <v>1773.0496453900701</v>
      </c>
      <c r="I16" s="16">
        <v>1500</v>
      </c>
      <c r="J16" s="19">
        <v>1500</v>
      </c>
      <c r="K16" s="12">
        <v>0.86095350898944001</v>
      </c>
      <c r="L16" s="9">
        <v>709219.85815602797</v>
      </c>
      <c r="M16" s="9">
        <v>4541910.8420723397</v>
      </c>
      <c r="N16" s="9">
        <v>1234042.55319148</v>
      </c>
      <c r="O16" s="11">
        <v>159574.468085106</v>
      </c>
      <c r="P16" s="9">
        <v>6644747.7215049602</v>
      </c>
    </row>
    <row r="17" spans="1:16" x14ac:dyDescent="0.2">
      <c r="A17" s="3" t="s">
        <v>29</v>
      </c>
      <c r="B17">
        <v>1000</v>
      </c>
      <c r="C17">
        <v>10</v>
      </c>
      <c r="D17" s="3" t="s">
        <v>15</v>
      </c>
      <c r="E17" s="16">
        <v>0</v>
      </c>
      <c r="F17" s="9">
        <v>1773.0496453900701</v>
      </c>
      <c r="G17" s="11">
        <v>0</v>
      </c>
      <c r="H17" s="9">
        <v>1773.0496453900701</v>
      </c>
      <c r="I17" s="16">
        <v>1500</v>
      </c>
      <c r="J17" s="19">
        <v>1500</v>
      </c>
      <c r="K17" s="12">
        <v>0.86738075696152706</v>
      </c>
      <c r="L17" s="9">
        <v>709219.85815602797</v>
      </c>
      <c r="M17" s="9">
        <v>2501386.6003404199</v>
      </c>
      <c r="N17" s="9">
        <v>1234042.55319148</v>
      </c>
      <c r="O17" s="11">
        <v>159574.468085106</v>
      </c>
      <c r="P17" s="9">
        <v>4604223.4797730399</v>
      </c>
    </row>
    <row r="18" spans="1:16" x14ac:dyDescent="0.2">
      <c r="A18" s="3"/>
      <c r="D18" s="3"/>
      <c r="E18" s="16"/>
      <c r="F18" s="9"/>
      <c r="G18" s="11"/>
      <c r="H18" s="9"/>
      <c r="I18" s="16"/>
      <c r="J18" s="19"/>
      <c r="K18" s="12"/>
      <c r="L18" s="9"/>
      <c r="M18" s="9"/>
      <c r="N18" s="9"/>
      <c r="O18" s="11"/>
      <c r="P18" s="9"/>
    </row>
    <row r="19" spans="1:16" x14ac:dyDescent="0.2">
      <c r="A19" s="3" t="s">
        <v>31</v>
      </c>
      <c r="B19">
        <v>1000</v>
      </c>
      <c r="C19">
        <v>10</v>
      </c>
      <c r="D19" s="3" t="s">
        <v>15</v>
      </c>
      <c r="E19" s="16">
        <v>0</v>
      </c>
      <c r="F19" s="9">
        <v>1773.04964539006</v>
      </c>
      <c r="G19" s="11">
        <v>0</v>
      </c>
      <c r="H19" s="9">
        <v>1773.04964539006</v>
      </c>
      <c r="I19" s="16">
        <v>1500</v>
      </c>
      <c r="J19" s="19">
        <v>1500</v>
      </c>
      <c r="K19" s="12">
        <v>0.86011350656640295</v>
      </c>
      <c r="L19" s="9">
        <v>709219.85815602704</v>
      </c>
      <c r="M19" s="9">
        <v>2180851.0638297801</v>
      </c>
      <c r="N19" s="9">
        <v>1234042.55319148</v>
      </c>
      <c r="O19" s="11">
        <v>159574.468085106</v>
      </c>
      <c r="P19" s="9">
        <v>4283687.9432624001</v>
      </c>
    </row>
    <row r="20" spans="1:16" x14ac:dyDescent="0.2">
      <c r="A20" s="3" t="s">
        <v>32</v>
      </c>
      <c r="B20">
        <v>1000</v>
      </c>
      <c r="C20">
        <v>10</v>
      </c>
      <c r="D20" s="3" t="s">
        <v>15</v>
      </c>
      <c r="E20" s="16">
        <v>0</v>
      </c>
      <c r="F20" s="9">
        <v>1530.96</v>
      </c>
      <c r="G20" s="11">
        <v>229.348085106382</v>
      </c>
      <c r="H20" s="9">
        <v>1760.3080851063801</v>
      </c>
      <c r="I20" s="16">
        <v>1500</v>
      </c>
      <c r="J20" s="19">
        <v>1500</v>
      </c>
      <c r="K20" s="12">
        <v>0.85496013418361005</v>
      </c>
      <c r="L20" s="9">
        <v>669721.02127659495</v>
      </c>
      <c r="M20" s="9">
        <v>3392661.6854930199</v>
      </c>
      <c r="N20" s="9">
        <v>1221504.8578723399</v>
      </c>
      <c r="O20" s="11">
        <v>159574.468085106</v>
      </c>
      <c r="P20" s="9">
        <v>5443462.0327270599</v>
      </c>
    </row>
    <row r="21" spans="1:16" x14ac:dyDescent="0.2">
      <c r="A21" s="3" t="s">
        <v>33</v>
      </c>
      <c r="B21">
        <v>1000</v>
      </c>
      <c r="C21">
        <v>10</v>
      </c>
      <c r="D21" s="3" t="s">
        <v>15</v>
      </c>
      <c r="E21" s="16">
        <v>0</v>
      </c>
      <c r="F21" s="9">
        <v>1519.7568389057701</v>
      </c>
      <c r="G21" s="11">
        <v>239.96160614301701</v>
      </c>
      <c r="H21" s="9">
        <v>1759.71844504879</v>
      </c>
      <c r="I21" s="16">
        <v>1500</v>
      </c>
      <c r="J21" s="19">
        <v>1500</v>
      </c>
      <c r="K21" s="12">
        <v>0.9</v>
      </c>
      <c r="L21" s="9">
        <v>667893.13709806395</v>
      </c>
      <c r="M21" s="9">
        <v>5956174.1797903599</v>
      </c>
      <c r="N21" s="9">
        <v>1220924.65205567</v>
      </c>
      <c r="O21" s="11">
        <v>159574.468085106</v>
      </c>
      <c r="P21" s="9">
        <v>8004566.4370291997</v>
      </c>
    </row>
    <row r="22" spans="1:16" x14ac:dyDescent="0.2">
      <c r="A22" s="3"/>
      <c r="D22" s="3"/>
      <c r="E22" s="16"/>
      <c r="F22" s="9"/>
      <c r="G22" s="11"/>
      <c r="H22" s="9"/>
      <c r="I22" s="16"/>
      <c r="J22" s="19"/>
      <c r="K22" s="12"/>
      <c r="L22" s="9"/>
      <c r="M22" s="9"/>
      <c r="N22" s="9"/>
      <c r="O22" s="11"/>
      <c r="P22" s="9"/>
    </row>
    <row r="23" spans="1:16" x14ac:dyDescent="0.2">
      <c r="A23" s="3" t="s">
        <v>35</v>
      </c>
      <c r="B23">
        <v>1000</v>
      </c>
      <c r="C23">
        <v>10</v>
      </c>
      <c r="D23" s="3" t="s">
        <v>15</v>
      </c>
      <c r="E23" s="16">
        <v>0</v>
      </c>
      <c r="F23" s="9">
        <v>1674.66010035625</v>
      </c>
      <c r="G23" s="11">
        <v>93.211147926772995</v>
      </c>
      <c r="H23" s="9">
        <v>1767.8712482830199</v>
      </c>
      <c r="I23" s="16">
        <v>1500</v>
      </c>
      <c r="J23" s="19">
        <v>1500</v>
      </c>
      <c r="K23" s="12">
        <v>0.85459575466125703</v>
      </c>
      <c r="L23" s="9">
        <v>693166.82712419506</v>
      </c>
      <c r="M23" s="9">
        <v>8077221.4220801396</v>
      </c>
      <c r="N23" s="9">
        <v>1228947.01043815</v>
      </c>
      <c r="O23" s="11">
        <v>159574.468085106</v>
      </c>
      <c r="P23" s="9">
        <v>10158909.727727599</v>
      </c>
    </row>
    <row r="24" spans="1:16" x14ac:dyDescent="0.2">
      <c r="A24" s="3"/>
      <c r="D24" s="3"/>
      <c r="E24" s="16"/>
      <c r="F24" s="9"/>
      <c r="G24" s="11"/>
      <c r="H24" s="9"/>
      <c r="I24" s="16"/>
      <c r="J24" s="19"/>
      <c r="K24" s="12"/>
      <c r="L24" s="9"/>
      <c r="M24" s="9"/>
      <c r="N24" s="9"/>
      <c r="O24" s="11"/>
      <c r="P24" s="9"/>
    </row>
    <row r="25" spans="1:16" x14ac:dyDescent="0.2">
      <c r="A25" s="3" t="s">
        <v>37</v>
      </c>
      <c r="B25">
        <v>1000</v>
      </c>
      <c r="C25">
        <v>10</v>
      </c>
      <c r="D25" s="3" t="s">
        <v>15</v>
      </c>
      <c r="E25" s="16">
        <v>0</v>
      </c>
      <c r="F25" s="9">
        <v>1614.29</v>
      </c>
      <c r="G25" s="11">
        <v>150.403874580067</v>
      </c>
      <c r="H25" s="9">
        <v>1764.6938745800601</v>
      </c>
      <c r="I25" s="16">
        <v>1500</v>
      </c>
      <c r="J25" s="19">
        <v>1500</v>
      </c>
      <c r="K25" s="12">
        <v>0.89886935554078695</v>
      </c>
      <c r="L25" s="9">
        <v>683316.96864501596</v>
      </c>
      <c r="M25" s="9">
        <v>7842635.9335874496</v>
      </c>
      <c r="N25" s="9">
        <v>1225820.4747144401</v>
      </c>
      <c r="O25" s="11">
        <v>159574.468085106</v>
      </c>
      <c r="P25" s="9">
        <v>9911347.8450320195</v>
      </c>
    </row>
    <row r="26" spans="1:16" x14ac:dyDescent="0.2">
      <c r="A26" s="3" t="s">
        <v>38</v>
      </c>
      <c r="B26">
        <v>1000</v>
      </c>
      <c r="C26">
        <v>10</v>
      </c>
      <c r="D26" s="3" t="s">
        <v>15</v>
      </c>
      <c r="E26" s="16">
        <v>0</v>
      </c>
      <c r="F26" s="9">
        <v>1773.0496453900701</v>
      </c>
      <c r="G26" s="11">
        <v>0</v>
      </c>
      <c r="H26" s="9">
        <v>1773.0496453900701</v>
      </c>
      <c r="I26" s="16">
        <v>1500</v>
      </c>
      <c r="J26" s="19">
        <v>1500</v>
      </c>
      <c r="K26" s="12">
        <v>0.86910395726699496</v>
      </c>
      <c r="L26" s="9">
        <v>709219.85815602797</v>
      </c>
      <c r="M26" s="9">
        <v>5240937.4481702102</v>
      </c>
      <c r="N26" s="9">
        <v>1234042.55319148</v>
      </c>
      <c r="O26" s="11">
        <v>159574.468085106</v>
      </c>
      <c r="P26" s="9">
        <v>7343774.3276028298</v>
      </c>
    </row>
    <row r="27" spans="1:16" x14ac:dyDescent="0.2">
      <c r="A27" s="3"/>
      <c r="D27" s="3"/>
      <c r="E27" s="16"/>
      <c r="F27" s="9"/>
      <c r="G27" s="11"/>
      <c r="H27" s="9"/>
      <c r="I27" s="16"/>
      <c r="J27" s="19"/>
      <c r="K27" s="12"/>
      <c r="L27" s="9"/>
      <c r="M27" s="9"/>
      <c r="N27" s="9"/>
      <c r="O27" s="11"/>
      <c r="P27" s="9"/>
    </row>
    <row r="28" spans="1:16" x14ac:dyDescent="0.2">
      <c r="A28" s="3" t="s">
        <v>40</v>
      </c>
      <c r="B28">
        <v>1000</v>
      </c>
      <c r="C28">
        <v>10</v>
      </c>
      <c r="D28" s="3" t="s">
        <v>15</v>
      </c>
      <c r="E28" s="16">
        <v>0</v>
      </c>
      <c r="F28" s="9">
        <v>1518.78</v>
      </c>
      <c r="G28" s="11">
        <v>240.88703247480399</v>
      </c>
      <c r="H28" s="9">
        <v>1759.6670324748</v>
      </c>
      <c r="I28" s="16">
        <v>1500</v>
      </c>
      <c r="J28" s="19">
        <v>1500</v>
      </c>
      <c r="K28" s="12">
        <v>0.87637773247727702</v>
      </c>
      <c r="L28" s="9">
        <v>667733.75811870105</v>
      </c>
      <c r="M28" s="9">
        <v>3433901.48512606</v>
      </c>
      <c r="N28" s="9">
        <v>1220874.0620828599</v>
      </c>
      <c r="O28" s="11">
        <v>159574.468085106</v>
      </c>
      <c r="P28" s="9">
        <v>5482083.7734127399</v>
      </c>
    </row>
    <row r="29" spans="1:16" x14ac:dyDescent="0.2">
      <c r="A29" s="3" t="s">
        <v>41</v>
      </c>
      <c r="B29">
        <v>1000</v>
      </c>
      <c r="C29">
        <v>10</v>
      </c>
      <c r="D29" s="3" t="s">
        <v>15</v>
      </c>
      <c r="E29" s="16">
        <v>0</v>
      </c>
      <c r="F29" s="9">
        <v>1773.0496453900701</v>
      </c>
      <c r="G29" s="11">
        <v>0</v>
      </c>
      <c r="H29" s="9">
        <v>1773.0496453900701</v>
      </c>
      <c r="I29" s="16">
        <v>1500</v>
      </c>
      <c r="J29" s="19">
        <v>1500</v>
      </c>
      <c r="K29" s="12">
        <v>0.87490832817366504</v>
      </c>
      <c r="L29" s="9">
        <v>709219.85815602797</v>
      </c>
      <c r="M29" s="9">
        <v>3486760.1091510602</v>
      </c>
      <c r="N29" s="9">
        <v>1234042.55319148</v>
      </c>
      <c r="O29" s="11">
        <v>159574.468085106</v>
      </c>
      <c r="P29" s="9">
        <v>5589596.9885836802</v>
      </c>
    </row>
    <row r="30" spans="1:16" x14ac:dyDescent="0.2">
      <c r="A30" s="3" t="s">
        <v>42</v>
      </c>
      <c r="B30">
        <v>1000</v>
      </c>
      <c r="C30">
        <v>10</v>
      </c>
      <c r="D30" s="3" t="s">
        <v>15</v>
      </c>
      <c r="E30" s="16">
        <v>0</v>
      </c>
      <c r="F30" s="9">
        <v>1516.85</v>
      </c>
      <c r="G30" s="11">
        <v>242.71545352743499</v>
      </c>
      <c r="H30" s="9">
        <v>1759.56545352743</v>
      </c>
      <c r="I30" s="16">
        <v>1500</v>
      </c>
      <c r="J30" s="19">
        <v>1500</v>
      </c>
      <c r="K30" s="12">
        <v>0.89723192387202999</v>
      </c>
      <c r="L30" s="9">
        <v>667418.86338185798</v>
      </c>
      <c r="M30" s="9">
        <v>10351034.3918442</v>
      </c>
      <c r="N30" s="9">
        <v>1220774.1083986501</v>
      </c>
      <c r="O30" s="11">
        <v>159574.468085106</v>
      </c>
      <c r="P30" s="9">
        <v>12398801.8317098</v>
      </c>
    </row>
    <row r="31" spans="1:16" x14ac:dyDescent="0.2">
      <c r="A31" s="3" t="s">
        <v>43</v>
      </c>
      <c r="B31">
        <v>1000</v>
      </c>
      <c r="C31">
        <v>10</v>
      </c>
      <c r="D31" s="3" t="s">
        <v>15</v>
      </c>
      <c r="E31" s="16">
        <v>0</v>
      </c>
      <c r="F31" s="9">
        <v>1477.2464391242099</v>
      </c>
      <c r="G31" s="11">
        <v>280.23461646238599</v>
      </c>
      <c r="H31" s="9">
        <v>1757.4810555866</v>
      </c>
      <c r="I31" s="16">
        <v>1500</v>
      </c>
      <c r="J31" s="19">
        <v>1500</v>
      </c>
      <c r="K31" s="12">
        <v>0.9</v>
      </c>
      <c r="L31" s="9">
        <v>660957.22976528294</v>
      </c>
      <c r="M31" s="9">
        <v>9029942.9757486805</v>
      </c>
      <c r="N31" s="9">
        <v>1218723.0608248699</v>
      </c>
      <c r="O31" s="11">
        <v>159574.468085106</v>
      </c>
      <c r="P31" s="9">
        <v>11069197.7344239</v>
      </c>
    </row>
    <row r="32" spans="1:16" x14ac:dyDescent="0.2">
      <c r="A32" s="3"/>
      <c r="D32" s="3"/>
      <c r="E32" s="16"/>
      <c r="F32" s="9"/>
      <c r="G32" s="11"/>
      <c r="H32" s="9"/>
      <c r="I32" s="16"/>
      <c r="J32" s="19"/>
      <c r="K32" s="12"/>
      <c r="L32" s="9"/>
      <c r="M32" s="9"/>
      <c r="N32" s="9"/>
      <c r="O32" s="11"/>
      <c r="P32" s="9"/>
    </row>
    <row r="33" spans="1:16" x14ac:dyDescent="0.2">
      <c r="A33" s="3" t="s">
        <v>45</v>
      </c>
      <c r="B33">
        <v>1000</v>
      </c>
      <c r="C33">
        <v>10</v>
      </c>
      <c r="D33" s="3" t="s">
        <v>15</v>
      </c>
      <c r="E33" s="16">
        <v>0</v>
      </c>
      <c r="F33" s="9">
        <v>1773.04964539006</v>
      </c>
      <c r="G33" s="11">
        <v>0</v>
      </c>
      <c r="H33" s="9">
        <v>1773.04964539006</v>
      </c>
      <c r="I33" s="16">
        <v>1500</v>
      </c>
      <c r="J33" s="19">
        <v>1500</v>
      </c>
      <c r="K33" s="12">
        <v>0.863159143227343</v>
      </c>
      <c r="L33" s="9">
        <v>709219.85815602797</v>
      </c>
      <c r="M33" s="9">
        <v>2180851.0638297801</v>
      </c>
      <c r="N33" s="9">
        <v>1234042.55319148</v>
      </c>
      <c r="O33" s="11">
        <v>159574.468085106</v>
      </c>
      <c r="P33" s="9">
        <v>4283687.9432624001</v>
      </c>
    </row>
    <row r="34" spans="1:16" x14ac:dyDescent="0.2">
      <c r="A34" s="3" t="s">
        <v>46</v>
      </c>
      <c r="B34">
        <v>1000</v>
      </c>
      <c r="C34">
        <v>10</v>
      </c>
      <c r="D34" s="3" t="s">
        <v>15</v>
      </c>
      <c r="E34" s="16">
        <v>0</v>
      </c>
      <c r="F34" s="9">
        <v>1773.0496453900701</v>
      </c>
      <c r="G34" s="11">
        <v>0</v>
      </c>
      <c r="H34" s="9">
        <v>1773.0496453900701</v>
      </c>
      <c r="I34" s="16">
        <v>1500</v>
      </c>
      <c r="J34" s="19">
        <v>1500</v>
      </c>
      <c r="K34" s="12">
        <v>0.84985923284799103</v>
      </c>
      <c r="L34" s="9">
        <v>709219.85815602797</v>
      </c>
      <c r="M34" s="9">
        <v>2180851.0638297801</v>
      </c>
      <c r="N34" s="9">
        <v>1234042.55319148</v>
      </c>
      <c r="O34" s="11">
        <v>159574.468085106</v>
      </c>
      <c r="P34" s="9">
        <v>4283687.9432624001</v>
      </c>
    </row>
    <row r="35" spans="1:16" x14ac:dyDescent="0.2">
      <c r="A35" s="3" t="s">
        <v>47</v>
      </c>
      <c r="B35">
        <v>1000</v>
      </c>
      <c r="C35">
        <v>10</v>
      </c>
      <c r="D35" s="3" t="s">
        <v>15</v>
      </c>
      <c r="E35" s="16">
        <v>0</v>
      </c>
      <c r="F35" s="9">
        <v>1307.68</v>
      </c>
      <c r="G35" s="11">
        <v>440.87650615901401</v>
      </c>
      <c r="H35" s="9">
        <v>1748.55650615901</v>
      </c>
      <c r="I35" s="16">
        <v>1500</v>
      </c>
      <c r="J35" s="19">
        <v>1500</v>
      </c>
      <c r="K35" s="12">
        <v>0.88143652681441997</v>
      </c>
      <c r="L35" s="9">
        <v>633291.12653975305</v>
      </c>
      <c r="M35" s="9">
        <v>9512852.4863501191</v>
      </c>
      <c r="N35" s="9">
        <v>1209941.30418813</v>
      </c>
      <c r="O35" s="11">
        <v>159574.468085106</v>
      </c>
      <c r="P35" s="9">
        <v>11515659.3851631</v>
      </c>
    </row>
    <row r="36" spans="1:16" x14ac:dyDescent="0.2">
      <c r="A36" s="3"/>
      <c r="D36" s="3"/>
      <c r="E36" s="16"/>
      <c r="F36" s="9"/>
      <c r="G36" s="11"/>
      <c r="H36" s="9"/>
      <c r="I36" s="16"/>
      <c r="J36" s="19"/>
      <c r="K36" s="12"/>
      <c r="L36" s="9"/>
      <c r="M36" s="9"/>
      <c r="N36" s="9"/>
      <c r="O36" s="11"/>
      <c r="P36" s="9"/>
    </row>
    <row r="37" spans="1:16" x14ac:dyDescent="0.2">
      <c r="A37" s="3"/>
      <c r="D37" s="3"/>
      <c r="E37" s="16"/>
      <c r="F37" s="9"/>
      <c r="G37" s="11"/>
      <c r="H37" s="9"/>
      <c r="I37" s="16"/>
      <c r="J37" s="19"/>
      <c r="K37" s="12"/>
      <c r="L37" s="9"/>
      <c r="M37" s="9"/>
      <c r="N37" s="9"/>
      <c r="O37" s="11"/>
      <c r="P37" s="9"/>
    </row>
    <row r="38" spans="1:16" x14ac:dyDescent="0.2">
      <c r="A38" s="3" t="s">
        <v>50</v>
      </c>
      <c r="B38">
        <v>1000</v>
      </c>
      <c r="C38">
        <v>10</v>
      </c>
      <c r="D38" s="3" t="s">
        <v>15</v>
      </c>
      <c r="E38" s="16">
        <v>0</v>
      </c>
      <c r="F38" s="9">
        <v>1509.38284475919</v>
      </c>
      <c r="G38" s="11">
        <v>249.78960059767499</v>
      </c>
      <c r="H38" s="9">
        <v>1759.17244535686</v>
      </c>
      <c r="I38" s="16">
        <v>1500</v>
      </c>
      <c r="J38" s="19">
        <v>1500</v>
      </c>
      <c r="K38" s="12">
        <v>0.9</v>
      </c>
      <c r="L38" s="9">
        <v>666200.53805309499</v>
      </c>
      <c r="M38" s="9">
        <v>6651541.4493049802</v>
      </c>
      <c r="N38" s="9">
        <v>1220387.38835881</v>
      </c>
      <c r="O38" s="11">
        <v>159574.468085106</v>
      </c>
      <c r="P38" s="9">
        <v>8697703.8438019995</v>
      </c>
    </row>
    <row r="39" spans="1:16" x14ac:dyDescent="0.2">
      <c r="A39" s="3" t="s">
        <v>51</v>
      </c>
      <c r="B39">
        <v>1000</v>
      </c>
      <c r="C39">
        <v>10</v>
      </c>
      <c r="D39" s="3" t="s">
        <v>15</v>
      </c>
      <c r="E39" s="16">
        <v>0</v>
      </c>
      <c r="F39" s="9">
        <v>1556.31</v>
      </c>
      <c r="G39" s="11">
        <v>205.33229563269799</v>
      </c>
      <c r="H39" s="9">
        <v>1761.6422956326901</v>
      </c>
      <c r="I39" s="16">
        <v>1500</v>
      </c>
      <c r="J39" s="19">
        <v>1500</v>
      </c>
      <c r="K39" s="12">
        <v>0.9</v>
      </c>
      <c r="L39" s="9">
        <v>673857.07390817394</v>
      </c>
      <c r="M39" s="9">
        <v>7695538.9205370601</v>
      </c>
      <c r="N39" s="9">
        <v>1222817.7210302299</v>
      </c>
      <c r="O39" s="11">
        <v>159574.468085106</v>
      </c>
      <c r="P39" s="9">
        <v>9751788.18356058</v>
      </c>
    </row>
    <row r="40" spans="1:16" x14ac:dyDescent="0.2">
      <c r="A40" s="3" t="s">
        <v>52</v>
      </c>
      <c r="B40">
        <v>1000</v>
      </c>
      <c r="C40">
        <v>10</v>
      </c>
      <c r="D40" s="3" t="s">
        <v>15</v>
      </c>
      <c r="E40" s="16">
        <v>0</v>
      </c>
      <c r="F40" s="9">
        <v>886.52482269503503</v>
      </c>
      <c r="G40" s="11">
        <v>839.86562150055897</v>
      </c>
      <c r="H40" s="9">
        <v>1726.3904441955899</v>
      </c>
      <c r="I40" s="16">
        <v>1500</v>
      </c>
      <c r="J40" s="19">
        <v>1500</v>
      </c>
      <c r="K40" s="12">
        <v>0.9</v>
      </c>
      <c r="L40" s="9">
        <v>564576.33445315401</v>
      </c>
      <c r="M40" s="9">
        <v>11803815.970346799</v>
      </c>
      <c r="N40" s="9">
        <v>1188129.8992161199</v>
      </c>
      <c r="O40" s="11">
        <v>159574.468085106</v>
      </c>
      <c r="P40" s="9">
        <v>13716096.6721012</v>
      </c>
    </row>
    <row r="41" spans="1:16" x14ac:dyDescent="0.2">
      <c r="A41" s="3"/>
      <c r="D41" s="3"/>
      <c r="E41" s="16"/>
      <c r="F41" s="9"/>
      <c r="G41" s="11"/>
      <c r="H41" s="9"/>
      <c r="I41" s="16"/>
      <c r="J41" s="19"/>
      <c r="K41" s="12"/>
      <c r="L41" s="9"/>
      <c r="M41" s="9"/>
      <c r="N41" s="9"/>
      <c r="O41" s="11"/>
      <c r="P41" s="9"/>
    </row>
    <row r="42" spans="1:16" x14ac:dyDescent="0.2">
      <c r="A42" s="3" t="s">
        <v>54</v>
      </c>
      <c r="B42">
        <v>1000</v>
      </c>
      <c r="C42">
        <v>10</v>
      </c>
      <c r="D42" s="3" t="s">
        <v>15</v>
      </c>
      <c r="E42" s="16">
        <v>0</v>
      </c>
      <c r="F42" s="9">
        <v>1548.92118615595</v>
      </c>
      <c r="G42" s="11">
        <v>212.332224537581</v>
      </c>
      <c r="H42" s="9">
        <v>1761.25341069353</v>
      </c>
      <c r="I42" s="16">
        <v>1500</v>
      </c>
      <c r="J42" s="19">
        <v>1500</v>
      </c>
      <c r="K42" s="12">
        <v>0.9</v>
      </c>
      <c r="L42" s="9">
        <v>672651.53059677803</v>
      </c>
      <c r="M42" s="9">
        <v>10842512.5588711</v>
      </c>
      <c r="N42" s="9">
        <v>1222435.0582500999</v>
      </c>
      <c r="O42" s="11">
        <v>159574.468085106</v>
      </c>
      <c r="P42" s="9">
        <v>12897173.6158031</v>
      </c>
    </row>
    <row r="43" spans="1:16" x14ac:dyDescent="0.2">
      <c r="A43" s="3"/>
      <c r="D43" s="3"/>
      <c r="E43" s="16"/>
      <c r="F43" s="9"/>
      <c r="G43" s="11"/>
      <c r="H43" s="9"/>
      <c r="I43" s="16"/>
      <c r="J43" s="19"/>
      <c r="K43" s="12"/>
      <c r="L43" s="9"/>
      <c r="M43" s="9"/>
      <c r="N43" s="9"/>
      <c r="O43" s="11"/>
      <c r="P43" s="9"/>
    </row>
    <row r="44" spans="1:16" x14ac:dyDescent="0.2">
      <c r="A44" s="3"/>
      <c r="D44" s="3"/>
      <c r="E44" s="16"/>
      <c r="F44" s="9"/>
      <c r="G44" s="11"/>
      <c r="H44" s="9"/>
      <c r="I44" s="16"/>
      <c r="J44" s="19"/>
      <c r="K44" s="12"/>
      <c r="L44" s="9"/>
      <c r="M44" s="9"/>
      <c r="N44" s="9"/>
      <c r="O44" s="11"/>
      <c r="P44" s="9"/>
    </row>
    <row r="45" spans="1:16" x14ac:dyDescent="0.2">
      <c r="A45" s="3" t="s">
        <v>57</v>
      </c>
      <c r="B45">
        <v>1000</v>
      </c>
      <c r="C45">
        <v>10</v>
      </c>
      <c r="D45" s="3" t="s">
        <v>15</v>
      </c>
      <c r="E45" s="16">
        <v>0</v>
      </c>
      <c r="F45" s="9">
        <v>1425.6127276211</v>
      </c>
      <c r="G45" s="11">
        <v>329.15076420217503</v>
      </c>
      <c r="H45" s="9">
        <v>1754.76349182328</v>
      </c>
      <c r="I45" s="16">
        <v>1500</v>
      </c>
      <c r="J45" s="19">
        <v>1500</v>
      </c>
      <c r="K45" s="12">
        <v>0.9</v>
      </c>
      <c r="L45" s="9">
        <v>652532.78209898702</v>
      </c>
      <c r="M45" s="9">
        <v>7262321.8673975496</v>
      </c>
      <c r="N45" s="9">
        <v>1216048.97808177</v>
      </c>
      <c r="O45" s="11">
        <v>159574.468085106</v>
      </c>
      <c r="P45" s="9">
        <v>9290478.0956634209</v>
      </c>
    </row>
    <row r="46" spans="1:16" x14ac:dyDescent="0.2">
      <c r="A46" s="3" t="s">
        <v>58</v>
      </c>
      <c r="B46">
        <v>1000</v>
      </c>
      <c r="C46">
        <v>10</v>
      </c>
      <c r="D46" s="3" t="s">
        <v>15</v>
      </c>
      <c r="E46" s="16">
        <v>0</v>
      </c>
      <c r="F46" s="9">
        <v>1513</v>
      </c>
      <c r="G46" s="11">
        <v>246.36282194848701</v>
      </c>
      <c r="H46" s="9">
        <v>1759.3628219484799</v>
      </c>
      <c r="I46" s="16">
        <v>1500</v>
      </c>
      <c r="J46" s="19">
        <v>1500</v>
      </c>
      <c r="K46" s="12">
        <v>0.87985130428875902</v>
      </c>
      <c r="L46" s="9">
        <v>666790.70548712194</v>
      </c>
      <c r="M46" s="9">
        <v>9177825.5138967503</v>
      </c>
      <c r="N46" s="9">
        <v>1220574.7189249699</v>
      </c>
      <c r="O46" s="11">
        <v>159574.468085106</v>
      </c>
      <c r="P46" s="9">
        <v>11224765.406393901</v>
      </c>
    </row>
    <row r="47" spans="1:16" x14ac:dyDescent="0.2">
      <c r="A47" s="3" t="s">
        <v>59</v>
      </c>
      <c r="B47">
        <v>1000</v>
      </c>
      <c r="C47">
        <v>10</v>
      </c>
      <c r="D47" s="3" t="s">
        <v>15</v>
      </c>
      <c r="E47" s="16">
        <v>0</v>
      </c>
      <c r="F47" s="9">
        <v>1234.1368105851</v>
      </c>
      <c r="G47" s="11">
        <v>510.54900139417902</v>
      </c>
      <c r="H47" s="9">
        <v>1744.6858119792801</v>
      </c>
      <c r="I47" s="16">
        <v>1500</v>
      </c>
      <c r="J47" s="19">
        <v>1500</v>
      </c>
      <c r="K47" s="12">
        <v>0.83791028496346098</v>
      </c>
      <c r="L47" s="9">
        <v>621291.97458258597</v>
      </c>
      <c r="M47" s="9">
        <v>12042001.1813589</v>
      </c>
      <c r="N47" s="9">
        <v>1206132.54111527</v>
      </c>
      <c r="O47" s="11">
        <v>159574.468085106</v>
      </c>
      <c r="P47" s="9">
        <v>14029000.165141899</v>
      </c>
    </row>
    <row r="48" spans="1:16" x14ac:dyDescent="0.2">
      <c r="A48" s="3"/>
      <c r="D48" s="3"/>
      <c r="E48" s="16"/>
      <c r="F48" s="9"/>
      <c r="G48" s="11"/>
      <c r="H48" s="9"/>
      <c r="I48" s="16"/>
      <c r="J48" s="19"/>
      <c r="K48" s="12"/>
      <c r="L48" s="9"/>
      <c r="M48" s="9"/>
      <c r="N48" s="9"/>
      <c r="O48" s="11"/>
      <c r="P48" s="9"/>
    </row>
    <row r="49" spans="1:16" x14ac:dyDescent="0.2">
      <c r="A49" s="3"/>
      <c r="D49" s="3"/>
      <c r="E49" s="16"/>
      <c r="F49" s="9"/>
      <c r="G49" s="11"/>
      <c r="H49" s="9"/>
      <c r="I49" s="16"/>
      <c r="J49" s="19"/>
      <c r="K49" s="12"/>
      <c r="L49" s="9"/>
      <c r="M49" s="9"/>
      <c r="N49" s="9"/>
      <c r="O49" s="11"/>
      <c r="P49" s="9"/>
    </row>
    <row r="50" spans="1:16" x14ac:dyDescent="0.2">
      <c r="A50" s="3" t="s">
        <v>62</v>
      </c>
      <c r="B50">
        <v>1000</v>
      </c>
      <c r="C50">
        <v>10</v>
      </c>
      <c r="D50" s="3" t="s">
        <v>15</v>
      </c>
      <c r="E50" s="16">
        <v>0</v>
      </c>
      <c r="F50" s="9">
        <v>1743.32755918455</v>
      </c>
      <c r="G50" s="11">
        <v>28.157765878913199</v>
      </c>
      <c r="H50" s="9">
        <v>1771.4853250634601</v>
      </c>
      <c r="I50" s="16">
        <v>1500</v>
      </c>
      <c r="J50" s="19">
        <v>1500</v>
      </c>
      <c r="K50" s="12">
        <v>0.9</v>
      </c>
      <c r="L50" s="9">
        <v>704370.46514354798</v>
      </c>
      <c r="M50" s="9">
        <v>3067533.6890018201</v>
      </c>
      <c r="N50" s="9">
        <v>1232503.2619900999</v>
      </c>
      <c r="O50" s="11">
        <v>159574.468085106</v>
      </c>
      <c r="P50" s="9">
        <v>5163981.8842205796</v>
      </c>
    </row>
    <row r="51" spans="1:16" x14ac:dyDescent="0.2">
      <c r="A51" s="3"/>
      <c r="D51" s="3"/>
      <c r="E51" s="16"/>
      <c r="F51" s="9"/>
      <c r="G51" s="11"/>
      <c r="H51" s="9"/>
      <c r="I51" s="16"/>
      <c r="J51" s="19"/>
      <c r="K51" s="12"/>
      <c r="L51" s="9"/>
      <c r="M51" s="9"/>
      <c r="N51" s="9"/>
      <c r="O51" s="11"/>
      <c r="P51" s="9"/>
    </row>
    <row r="52" spans="1:16" x14ac:dyDescent="0.2">
      <c r="A52" s="3" t="s">
        <v>64</v>
      </c>
      <c r="B52">
        <v>1000</v>
      </c>
      <c r="C52">
        <v>10</v>
      </c>
      <c r="D52" s="3" t="s">
        <v>15</v>
      </c>
      <c r="E52" s="16">
        <v>0</v>
      </c>
      <c r="F52" s="9">
        <v>1034.3410651030699</v>
      </c>
      <c r="G52" s="11">
        <v>699.82918132452005</v>
      </c>
      <c r="H52" s="9">
        <v>1734.17024642759</v>
      </c>
      <c r="I52" s="16">
        <v>1500</v>
      </c>
      <c r="J52" s="19">
        <v>1500</v>
      </c>
      <c r="K52" s="12">
        <v>0.866720063026443</v>
      </c>
      <c r="L52" s="9">
        <v>588693.72137236001</v>
      </c>
      <c r="M52" s="9">
        <v>11845664.418935001</v>
      </c>
      <c r="N52" s="9">
        <v>1195785.2246124099</v>
      </c>
      <c r="O52" s="11">
        <v>159574.468085106</v>
      </c>
      <c r="P52" s="9">
        <v>13789717.833004899</v>
      </c>
    </row>
    <row r="53" spans="1:16" x14ac:dyDescent="0.2">
      <c r="A53" s="3"/>
      <c r="D53" s="3"/>
      <c r="E53" s="16"/>
      <c r="F53" s="9"/>
      <c r="G53" s="11"/>
      <c r="H53" s="9"/>
      <c r="I53" s="16"/>
      <c r="J53" s="19"/>
      <c r="K53" s="12"/>
      <c r="L53" s="9"/>
      <c r="M53" s="9"/>
      <c r="N53" s="9"/>
      <c r="O53" s="11"/>
      <c r="P53" s="9"/>
    </row>
    <row r="54" spans="1:16" x14ac:dyDescent="0.2">
      <c r="A54" s="3"/>
      <c r="D54" s="3"/>
      <c r="E54" s="16"/>
      <c r="F54" s="9"/>
      <c r="G54" s="11"/>
      <c r="H54" s="9"/>
      <c r="I54" s="16"/>
      <c r="J54" s="19"/>
      <c r="K54" s="12"/>
      <c r="L54" s="9"/>
      <c r="M54" s="9"/>
      <c r="N54" s="9"/>
      <c r="O54" s="11"/>
      <c r="P54" s="9"/>
    </row>
    <row r="55" spans="1:16" x14ac:dyDescent="0.2">
      <c r="A55" s="3"/>
      <c r="D55" s="3"/>
      <c r="E55" s="16"/>
      <c r="F55" s="9"/>
      <c r="G55" s="11"/>
      <c r="H55" s="9"/>
      <c r="I55" s="16"/>
      <c r="J55" s="19"/>
      <c r="K55" s="12"/>
      <c r="L55" s="9"/>
      <c r="M55" s="9"/>
      <c r="N55" s="9"/>
      <c r="O55" s="11"/>
      <c r="P55" s="9"/>
    </row>
    <row r="56" spans="1:16" x14ac:dyDescent="0.2">
      <c r="A56" s="3"/>
      <c r="D56" s="3"/>
      <c r="E56" s="16"/>
      <c r="F56" s="9"/>
      <c r="G56" s="11"/>
      <c r="H56" s="9"/>
      <c r="I56" s="16"/>
      <c r="J56" s="19"/>
      <c r="K56" s="12"/>
      <c r="L56" s="9"/>
      <c r="M56" s="9"/>
      <c r="N56" s="9"/>
      <c r="O56" s="11"/>
      <c r="P56" s="9"/>
    </row>
    <row r="57" spans="1:16" x14ac:dyDescent="0.2">
      <c r="A57" s="3"/>
      <c r="D57" s="3"/>
      <c r="E57" s="16"/>
      <c r="F57" s="9"/>
      <c r="G57" s="11"/>
      <c r="H57" s="9"/>
      <c r="I57" s="16"/>
      <c r="J57" s="19"/>
      <c r="K57" s="12"/>
      <c r="L57" s="9"/>
      <c r="M57" s="9"/>
      <c r="N57" s="9"/>
      <c r="O57" s="11"/>
      <c r="P57" s="9"/>
    </row>
    <row r="58" spans="1:16" x14ac:dyDescent="0.2">
      <c r="A58" s="3"/>
      <c r="D58" s="3"/>
      <c r="E58" s="16"/>
      <c r="F58" s="9"/>
      <c r="G58" s="11"/>
      <c r="H58" s="9"/>
      <c r="I58" s="16"/>
      <c r="J58" s="19"/>
      <c r="K58" s="12"/>
      <c r="L58" s="9"/>
      <c r="M58" s="9"/>
      <c r="N58" s="9"/>
      <c r="O58" s="11"/>
      <c r="P58" s="9"/>
    </row>
    <row r="59" spans="1:16" x14ac:dyDescent="0.2">
      <c r="A59" s="3"/>
      <c r="D59" s="3"/>
      <c r="E59" s="16"/>
      <c r="F59" s="9"/>
      <c r="G59" s="11"/>
      <c r="H59" s="9"/>
      <c r="I59" s="16"/>
      <c r="J59" s="19"/>
      <c r="K59" s="12"/>
      <c r="L59" s="9"/>
      <c r="M59" s="9"/>
      <c r="N59" s="9"/>
      <c r="O59" s="11"/>
      <c r="P59" s="9"/>
    </row>
    <row r="60" spans="1:16" x14ac:dyDescent="0.2">
      <c r="A60" s="3"/>
      <c r="D60" s="3"/>
      <c r="E60" s="16"/>
      <c r="F60" s="9"/>
      <c r="G60" s="11"/>
      <c r="H60" s="9"/>
      <c r="I60" s="16"/>
      <c r="J60" s="19"/>
      <c r="K60" s="12"/>
      <c r="L60" s="9"/>
      <c r="M60" s="9"/>
      <c r="N60" s="9"/>
      <c r="O60" s="11"/>
      <c r="P60" s="9"/>
    </row>
    <row r="61" spans="1:16" x14ac:dyDescent="0.2">
      <c r="A61" s="3"/>
      <c r="D61" s="3"/>
      <c r="E61" s="16"/>
      <c r="F61" s="9"/>
      <c r="G61" s="11"/>
      <c r="H61" s="9"/>
      <c r="I61" s="16"/>
      <c r="J61" s="19"/>
      <c r="K61" s="12"/>
      <c r="L61" s="9"/>
      <c r="M61" s="9"/>
      <c r="N61" s="9"/>
      <c r="O61" s="11"/>
      <c r="P61" s="9"/>
    </row>
    <row r="62" spans="1:16" x14ac:dyDescent="0.2">
      <c r="A62" s="3"/>
      <c r="D62" s="3"/>
      <c r="E62" s="16"/>
      <c r="F62" s="9"/>
      <c r="G62" s="11"/>
      <c r="H62" s="9"/>
      <c r="I62" s="16"/>
      <c r="J62" s="19"/>
      <c r="K62" s="12"/>
      <c r="L62" s="9"/>
      <c r="M62" s="9"/>
      <c r="N62" s="9"/>
      <c r="O62" s="11"/>
      <c r="P62" s="9"/>
    </row>
    <row r="63" spans="1:16" x14ac:dyDescent="0.2">
      <c r="A63" s="3"/>
      <c r="D63" s="3"/>
      <c r="E63" s="16"/>
      <c r="F63" s="9"/>
      <c r="G63" s="11"/>
      <c r="H63" s="9"/>
      <c r="I63" s="16"/>
      <c r="J63" s="19"/>
      <c r="K63" s="12"/>
      <c r="L63" s="9"/>
      <c r="M63" s="9"/>
      <c r="N63" s="9"/>
      <c r="O63" s="11"/>
      <c r="P63" s="9"/>
    </row>
    <row r="64" spans="1:16" x14ac:dyDescent="0.2">
      <c r="A64" s="3"/>
      <c r="D64" s="3"/>
      <c r="E64" s="16"/>
      <c r="F64" s="9"/>
      <c r="G64" s="11"/>
      <c r="H64" s="9"/>
      <c r="I64" s="16"/>
      <c r="J64" s="19"/>
      <c r="K64" s="12"/>
      <c r="L64" s="9"/>
      <c r="M64" s="9"/>
      <c r="N64" s="9"/>
      <c r="O64" s="11"/>
      <c r="P64" s="9"/>
    </row>
    <row r="65" spans="1:16" x14ac:dyDescent="0.2">
      <c r="A65" s="3"/>
      <c r="D65" s="3"/>
      <c r="E65" s="16"/>
      <c r="F65" s="9"/>
      <c r="G65" s="11"/>
      <c r="H65" s="9"/>
      <c r="I65" s="16"/>
      <c r="J65" s="19"/>
      <c r="K65" s="12"/>
      <c r="L65" s="9"/>
      <c r="M65" s="9"/>
      <c r="N65" s="9"/>
      <c r="O65" s="11"/>
      <c r="P65" s="9"/>
    </row>
    <row r="66" spans="1:16" x14ac:dyDescent="0.2">
      <c r="A66" s="3"/>
      <c r="D66" s="3"/>
      <c r="E66" s="16"/>
      <c r="F66" s="9"/>
      <c r="G66" s="11"/>
      <c r="H66" s="9"/>
      <c r="I66" s="16"/>
      <c r="J66" s="19"/>
      <c r="K66" s="12"/>
      <c r="L66" s="9"/>
      <c r="M66" s="9"/>
      <c r="N66" s="9"/>
      <c r="O66" s="11"/>
      <c r="P66" s="9"/>
    </row>
    <row r="67" spans="1:16" x14ac:dyDescent="0.2">
      <c r="A67" s="3"/>
      <c r="D67" s="3"/>
      <c r="E67" s="16"/>
      <c r="F67" s="9"/>
      <c r="G67" s="11"/>
      <c r="H67" s="9"/>
      <c r="I67" s="16"/>
      <c r="J67" s="19"/>
      <c r="K67" s="12"/>
      <c r="L67" s="9"/>
      <c r="M67" s="9"/>
      <c r="N67" s="9"/>
      <c r="O67" s="11"/>
      <c r="P67" s="9"/>
    </row>
    <row r="68" spans="1:16" x14ac:dyDescent="0.2">
      <c r="A68" s="3"/>
      <c r="D68" s="3"/>
      <c r="E68" s="16"/>
      <c r="F68" s="9"/>
      <c r="G68" s="11"/>
      <c r="H68" s="9"/>
      <c r="I68" s="16"/>
      <c r="J68" s="19"/>
      <c r="K68" s="12"/>
      <c r="L68" s="9"/>
      <c r="M68" s="9"/>
      <c r="N68" s="9"/>
      <c r="O68" s="11"/>
      <c r="P68" s="9"/>
    </row>
    <row r="69" spans="1:16" x14ac:dyDescent="0.2">
      <c r="A69" s="3"/>
      <c r="D69" s="3"/>
      <c r="E69" s="16"/>
      <c r="F69" s="9"/>
      <c r="G69" s="11"/>
      <c r="H69" s="9"/>
      <c r="I69" s="16"/>
      <c r="J69" s="19"/>
      <c r="K69" s="12"/>
      <c r="L69" s="9"/>
      <c r="M69" s="9"/>
      <c r="N69" s="9"/>
      <c r="O69" s="11"/>
      <c r="P69" s="9"/>
    </row>
    <row r="70" spans="1:16" x14ac:dyDescent="0.2">
      <c r="A70" s="3"/>
      <c r="D70" s="3"/>
      <c r="E70" s="16"/>
      <c r="F70" s="9"/>
      <c r="G70" s="11"/>
      <c r="H70" s="9"/>
      <c r="I70" s="16"/>
      <c r="J70" s="19"/>
      <c r="K70" s="12"/>
      <c r="L70" s="9"/>
      <c r="M70" s="9"/>
      <c r="N70" s="9"/>
      <c r="O70" s="11"/>
      <c r="P70" s="9"/>
    </row>
    <row r="71" spans="1:16" x14ac:dyDescent="0.2">
      <c r="A71" s="3"/>
      <c r="D71" s="3"/>
      <c r="E71" s="16"/>
      <c r="F71" s="9"/>
      <c r="G71" s="11"/>
      <c r="H71" s="9"/>
      <c r="I71" s="16"/>
      <c r="J71" s="19"/>
      <c r="K71" s="12"/>
      <c r="L71" s="9"/>
      <c r="M71" s="9"/>
      <c r="N71" s="9"/>
      <c r="O71" s="11"/>
      <c r="P71" s="9"/>
    </row>
    <row r="72" spans="1:16" x14ac:dyDescent="0.2">
      <c r="A72" s="3"/>
      <c r="D72" s="3"/>
      <c r="E72" s="16"/>
      <c r="F72" s="9"/>
      <c r="G72" s="11"/>
      <c r="H72" s="9"/>
      <c r="I72" s="16"/>
      <c r="J72" s="19"/>
      <c r="K72" s="12"/>
      <c r="L72" s="9"/>
      <c r="M72" s="9"/>
      <c r="N72" s="9"/>
      <c r="O72" s="11"/>
      <c r="P72" s="9"/>
    </row>
    <row r="73" spans="1:16" x14ac:dyDescent="0.2">
      <c r="A73" s="3"/>
      <c r="D73" s="3"/>
      <c r="E73" s="16"/>
      <c r="F73" s="9"/>
      <c r="G73" s="11"/>
      <c r="H73" s="9"/>
      <c r="I73" s="16"/>
      <c r="J73" s="19"/>
      <c r="K73" s="12"/>
      <c r="L73" s="9"/>
      <c r="M73" s="9"/>
      <c r="N73" s="9"/>
      <c r="O73" s="11"/>
      <c r="P73" s="9"/>
    </row>
    <row r="74" spans="1:16" x14ac:dyDescent="0.2">
      <c r="A74" s="3"/>
      <c r="D74" s="3"/>
      <c r="E74" s="16"/>
      <c r="F74" s="9"/>
      <c r="G74" s="11"/>
      <c r="H74" s="9"/>
      <c r="I74" s="16"/>
      <c r="J74" s="19"/>
      <c r="K74" s="12"/>
      <c r="L74" s="9"/>
      <c r="M74" s="9"/>
      <c r="N74" s="9"/>
      <c r="O74" s="11"/>
      <c r="P74" s="9"/>
    </row>
    <row r="75" spans="1:16" x14ac:dyDescent="0.2">
      <c r="A75" s="3"/>
      <c r="D75" s="3"/>
      <c r="E75" s="16"/>
      <c r="F75" s="9"/>
      <c r="G75" s="11"/>
      <c r="H75" s="9"/>
      <c r="I75" s="16"/>
      <c r="J75" s="19"/>
      <c r="K75" s="12"/>
      <c r="L75" s="9"/>
      <c r="M75" s="9"/>
      <c r="N75" s="9"/>
      <c r="O75" s="11"/>
      <c r="P75" s="9"/>
    </row>
    <row r="76" spans="1:16" x14ac:dyDescent="0.2">
      <c r="A76" s="22"/>
      <c r="B76" s="23"/>
      <c r="C76" s="23"/>
      <c r="D76" s="22"/>
      <c r="E76" s="24"/>
      <c r="F76" s="25"/>
      <c r="G76" s="26"/>
      <c r="H76" s="25"/>
      <c r="I76" s="24"/>
      <c r="J76" s="27"/>
      <c r="K76" s="28"/>
      <c r="L76" s="25"/>
      <c r="M76" s="25"/>
      <c r="N76" s="25"/>
      <c r="O76" s="26"/>
      <c r="P76" s="25"/>
    </row>
    <row r="77" spans="1:16" x14ac:dyDescent="0.2">
      <c r="A77" s="3"/>
      <c r="D77" s="3"/>
      <c r="E77" s="16"/>
      <c r="F77" s="9"/>
      <c r="G77" s="11"/>
      <c r="H77" s="9"/>
      <c r="I77" s="16"/>
      <c r="J77" s="19"/>
      <c r="K77" s="12"/>
      <c r="L77" s="9"/>
      <c r="M77" s="9"/>
      <c r="N77" s="9"/>
      <c r="O77" s="11"/>
      <c r="P77" s="9"/>
    </row>
    <row r="78" spans="1:16" x14ac:dyDescent="0.2">
      <c r="A78" s="3"/>
      <c r="D78" s="3"/>
      <c r="E78" s="16"/>
      <c r="F78" s="9"/>
      <c r="G78" s="11"/>
      <c r="H78" s="9"/>
      <c r="I78" s="16"/>
      <c r="J78" s="19"/>
      <c r="K78" s="12"/>
      <c r="L78" s="9"/>
      <c r="M78" s="9"/>
      <c r="N78" s="9"/>
      <c r="O78" s="11"/>
      <c r="P78" s="9"/>
    </row>
    <row r="79" spans="1:16" x14ac:dyDescent="0.2">
      <c r="A79" s="3"/>
      <c r="D79" s="3"/>
      <c r="E79" s="16"/>
      <c r="F79" s="9"/>
      <c r="G79" s="11"/>
      <c r="H79" s="9"/>
      <c r="I79" s="16"/>
      <c r="J79" s="19"/>
      <c r="K79" s="12"/>
      <c r="L79" s="9"/>
      <c r="M79" s="9"/>
      <c r="N79" s="9"/>
      <c r="O79" s="11"/>
      <c r="P79" s="9"/>
    </row>
    <row r="80" spans="1:16" x14ac:dyDescent="0.2">
      <c r="A80" s="3"/>
      <c r="D80" s="3"/>
      <c r="E80" s="16"/>
      <c r="F80" s="9"/>
      <c r="G80" s="11"/>
      <c r="H80" s="9"/>
      <c r="I80" s="16"/>
      <c r="J80" s="19"/>
      <c r="K80" s="12"/>
      <c r="L80" s="9"/>
      <c r="M80" s="9"/>
      <c r="N80" s="9"/>
      <c r="O80" s="11"/>
      <c r="P80" s="9"/>
    </row>
    <row r="81" spans="1:16" x14ac:dyDescent="0.2">
      <c r="A81" s="3"/>
      <c r="D81" s="3"/>
      <c r="E81" s="16"/>
      <c r="F81" s="9"/>
      <c r="G81" s="11"/>
      <c r="H81" s="9"/>
      <c r="I81" s="16"/>
      <c r="J81" s="19"/>
      <c r="K81" s="12"/>
      <c r="L81" s="9"/>
      <c r="M81" s="9"/>
      <c r="N81" s="9"/>
      <c r="O81" s="11"/>
      <c r="P81" s="9"/>
    </row>
    <row r="82" spans="1:16" x14ac:dyDescent="0.2">
      <c r="A82" s="3"/>
      <c r="D82" s="3"/>
      <c r="E82" s="16"/>
      <c r="F82" s="9"/>
      <c r="G82" s="11"/>
      <c r="H82" s="9"/>
      <c r="I82" s="16"/>
      <c r="J82" s="19"/>
      <c r="K82" s="12"/>
      <c r="L82" s="9"/>
      <c r="M82" s="9"/>
      <c r="N82" s="9"/>
      <c r="O82" s="11"/>
      <c r="P82" s="9"/>
    </row>
    <row r="83" spans="1:16" x14ac:dyDescent="0.2">
      <c r="A83" s="3"/>
      <c r="D83" s="3"/>
      <c r="E83" s="16"/>
      <c r="F83" s="9"/>
      <c r="G83" s="11"/>
      <c r="H83" s="9"/>
      <c r="I83" s="16"/>
      <c r="J83" s="19"/>
      <c r="K83" s="12"/>
      <c r="L83" s="9"/>
      <c r="M83" s="9"/>
      <c r="N83" s="9"/>
      <c r="O83" s="11"/>
      <c r="P83" s="9"/>
    </row>
    <row r="84" spans="1:16" x14ac:dyDescent="0.2">
      <c r="A84" s="3"/>
      <c r="D84" s="3"/>
      <c r="E84" s="16"/>
      <c r="F84" s="9"/>
      <c r="G84" s="11"/>
      <c r="H84" s="9"/>
      <c r="I84" s="16"/>
      <c r="J84" s="19"/>
      <c r="K84" s="12"/>
      <c r="L84" s="9"/>
      <c r="M84" s="9"/>
      <c r="N84" s="9"/>
      <c r="O84" s="11"/>
      <c r="P84" s="9"/>
    </row>
    <row r="85" spans="1:16" x14ac:dyDescent="0.2">
      <c r="A85" s="3"/>
      <c r="D85" s="3"/>
      <c r="E85" s="16"/>
      <c r="F85" s="9"/>
      <c r="G85" s="11"/>
      <c r="H85" s="9"/>
      <c r="I85" s="16"/>
      <c r="J85" s="19"/>
      <c r="K85" s="12"/>
      <c r="L85" s="9"/>
      <c r="M85" s="9"/>
      <c r="N85" s="9"/>
      <c r="O85" s="11"/>
      <c r="P85" s="9"/>
    </row>
    <row r="86" spans="1:16" x14ac:dyDescent="0.2">
      <c r="A86" s="22"/>
      <c r="B86" s="23"/>
      <c r="C86" s="23"/>
      <c r="D86" s="22"/>
      <c r="E86" s="24"/>
      <c r="F86" s="25"/>
      <c r="G86" s="26"/>
      <c r="H86" s="25"/>
      <c r="I86" s="24"/>
      <c r="J86" s="27"/>
      <c r="K86" s="28"/>
      <c r="L86" s="25"/>
      <c r="M86" s="25"/>
      <c r="N86" s="25"/>
      <c r="O86" s="26"/>
      <c r="P86" s="25"/>
    </row>
    <row r="87" spans="1:16" x14ac:dyDescent="0.2">
      <c r="A87" s="3"/>
      <c r="D87" s="3"/>
      <c r="E87" s="16"/>
      <c r="F87" s="9"/>
      <c r="G87" s="11"/>
      <c r="H87" s="9"/>
      <c r="I87" s="16"/>
      <c r="J87" s="19"/>
      <c r="K87" s="12"/>
      <c r="L87" s="9"/>
      <c r="M87" s="9"/>
      <c r="N87" s="9"/>
      <c r="O87" s="11"/>
      <c r="P87" s="9"/>
    </row>
    <row r="88" spans="1:16" x14ac:dyDescent="0.2">
      <c r="A88" s="3"/>
      <c r="D88" s="3"/>
      <c r="E88" s="16"/>
      <c r="F88" s="9"/>
      <c r="G88" s="11"/>
      <c r="H88" s="9"/>
      <c r="I88" s="16"/>
      <c r="J88" s="19"/>
      <c r="K88" s="12"/>
      <c r="L88" s="9"/>
      <c r="M88" s="9"/>
      <c r="N88" s="9"/>
      <c r="O88" s="11"/>
      <c r="P88" s="9"/>
    </row>
    <row r="89" spans="1:16" x14ac:dyDescent="0.2">
      <c r="A89" s="3"/>
      <c r="D89" s="3"/>
      <c r="E89" s="16"/>
      <c r="F89" s="9"/>
      <c r="G89" s="11"/>
      <c r="H89" s="9"/>
      <c r="I89" s="16"/>
      <c r="J89" s="19"/>
      <c r="K89" s="12"/>
      <c r="L89" s="9"/>
      <c r="M89" s="9"/>
      <c r="N89" s="9"/>
      <c r="O89" s="11"/>
      <c r="P89" s="9"/>
    </row>
    <row r="90" spans="1:16" x14ac:dyDescent="0.2">
      <c r="A90" s="3"/>
      <c r="D90" s="3"/>
      <c r="E90" s="16"/>
      <c r="F90" s="9"/>
      <c r="G90" s="11"/>
      <c r="H90" s="9"/>
      <c r="I90" s="16"/>
      <c r="J90" s="19"/>
      <c r="K90" s="12"/>
      <c r="L90" s="9"/>
      <c r="M90" s="9"/>
      <c r="N90" s="9"/>
      <c r="O90" s="11"/>
      <c r="P90" s="9"/>
    </row>
    <row r="91" spans="1:16" x14ac:dyDescent="0.2">
      <c r="A91" s="3"/>
      <c r="D91" s="3"/>
      <c r="E91" s="16"/>
      <c r="F91" s="9"/>
      <c r="G91" s="11"/>
      <c r="H91" s="9"/>
      <c r="I91" s="16"/>
      <c r="J91" s="19"/>
      <c r="K91" s="12"/>
      <c r="L91" s="9"/>
      <c r="M91" s="9"/>
      <c r="N91" s="9"/>
      <c r="O91" s="11"/>
      <c r="P91" s="9"/>
    </row>
    <row r="92" spans="1:16" x14ac:dyDescent="0.2">
      <c r="A92" s="3"/>
      <c r="D92" s="3"/>
      <c r="E92" s="16"/>
      <c r="F92" s="9"/>
      <c r="G92" s="11"/>
      <c r="H92" s="9"/>
      <c r="I92" s="16"/>
      <c r="J92" s="19"/>
      <c r="K92" s="12"/>
      <c r="L92" s="9"/>
      <c r="M92" s="9"/>
      <c r="N92" s="9"/>
      <c r="O92" s="11"/>
      <c r="P92" s="9"/>
    </row>
    <row r="93" spans="1:16" x14ac:dyDescent="0.2">
      <c r="A93" s="3"/>
      <c r="D93" s="3"/>
      <c r="E93" s="16"/>
      <c r="F93" s="9"/>
      <c r="G93" s="11"/>
      <c r="H93" s="9"/>
      <c r="I93" s="16"/>
      <c r="J93" s="19"/>
      <c r="K93" s="12"/>
      <c r="L93" s="9"/>
      <c r="M93" s="9"/>
      <c r="N93" s="9"/>
      <c r="O93" s="11"/>
      <c r="P93" s="9"/>
    </row>
    <row r="94" spans="1:16" x14ac:dyDescent="0.2">
      <c r="A94" s="3"/>
      <c r="D94" s="3"/>
      <c r="E94" s="16"/>
      <c r="F94" s="9"/>
      <c r="G94" s="11"/>
      <c r="H94" s="9"/>
      <c r="I94" s="16"/>
      <c r="J94" s="19"/>
      <c r="K94" s="12"/>
      <c r="L94" s="9"/>
      <c r="M94" s="9"/>
      <c r="N94" s="9"/>
      <c r="O94" s="11"/>
      <c r="P94" s="9"/>
    </row>
    <row r="95" spans="1:16" x14ac:dyDescent="0.2">
      <c r="A95" s="3"/>
      <c r="D95" s="3"/>
      <c r="E95" s="16"/>
      <c r="F95" s="9"/>
      <c r="G95" s="11"/>
      <c r="H95" s="9"/>
      <c r="I95" s="16"/>
      <c r="J95" s="19"/>
      <c r="K95" s="12"/>
      <c r="L95" s="9"/>
      <c r="M95" s="9"/>
      <c r="N95" s="9"/>
      <c r="O95" s="11"/>
      <c r="P95" s="9"/>
    </row>
    <row r="96" spans="1:16" x14ac:dyDescent="0.2">
      <c r="A96" s="3"/>
      <c r="D96" s="3"/>
      <c r="E96" s="16"/>
      <c r="F96" s="9"/>
      <c r="G96" s="11"/>
      <c r="H96" s="9"/>
      <c r="I96" s="16"/>
      <c r="J96" s="19"/>
      <c r="K96" s="12"/>
      <c r="L96" s="9"/>
      <c r="M96" s="9"/>
      <c r="N96" s="9"/>
      <c r="O96" s="11"/>
      <c r="P96" s="9"/>
    </row>
    <row r="97" spans="1:16" x14ac:dyDescent="0.2">
      <c r="A97" s="3"/>
      <c r="D97" s="3"/>
      <c r="E97" s="16"/>
      <c r="F97" s="9"/>
      <c r="G97" s="11"/>
      <c r="H97" s="9"/>
      <c r="I97" s="16"/>
      <c r="J97" s="19"/>
      <c r="K97" s="12"/>
      <c r="L97" s="9"/>
      <c r="M97" s="9"/>
      <c r="N97" s="9"/>
      <c r="O97" s="11"/>
      <c r="P97" s="9"/>
    </row>
    <row r="98" spans="1:16" x14ac:dyDescent="0.2">
      <c r="A98" s="3"/>
      <c r="D98" s="3"/>
      <c r="E98" s="16"/>
      <c r="F98" s="9"/>
      <c r="G98" s="11"/>
      <c r="H98" s="9"/>
      <c r="I98" s="16"/>
      <c r="J98" s="19"/>
      <c r="K98" s="12"/>
      <c r="L98" s="9"/>
      <c r="M98" s="9"/>
      <c r="N98" s="9"/>
      <c r="O98" s="11"/>
      <c r="P98" s="9"/>
    </row>
    <row r="99" spans="1:16" x14ac:dyDescent="0.2">
      <c r="A99" s="3"/>
      <c r="D99" s="3"/>
      <c r="E99" s="16"/>
      <c r="F99" s="9"/>
      <c r="G99" s="11"/>
      <c r="H99" s="9"/>
      <c r="I99" s="16"/>
      <c r="J99" s="19"/>
      <c r="K99" s="12"/>
      <c r="L99" s="9"/>
      <c r="M99" s="9"/>
      <c r="N99" s="9"/>
      <c r="O99" s="11"/>
      <c r="P99" s="9"/>
    </row>
    <row r="100" spans="1:16" x14ac:dyDescent="0.2">
      <c r="A100" s="3"/>
      <c r="D100" s="3"/>
      <c r="E100" s="16"/>
      <c r="F100" s="9"/>
      <c r="G100" s="11"/>
      <c r="H100" s="9"/>
      <c r="I100" s="16"/>
      <c r="J100" s="19"/>
      <c r="K100" s="12"/>
      <c r="L100" s="9"/>
      <c r="M100" s="9"/>
      <c r="N100" s="9"/>
      <c r="O100" s="11"/>
      <c r="P100" s="9"/>
    </row>
    <row r="101" spans="1:16" x14ac:dyDescent="0.2">
      <c r="A101" s="3"/>
      <c r="D101" s="3"/>
      <c r="E101" s="16"/>
      <c r="F101" s="9"/>
      <c r="G101" s="11"/>
      <c r="H101" s="9"/>
      <c r="I101" s="16"/>
      <c r="J101" s="19"/>
      <c r="K101" s="12"/>
      <c r="L101" s="9"/>
      <c r="M101" s="9"/>
      <c r="N101" s="9"/>
      <c r="O101" s="11"/>
      <c r="P101" s="9"/>
    </row>
    <row r="102" spans="1:16" x14ac:dyDescent="0.2">
      <c r="A102" s="3"/>
      <c r="D102" s="3"/>
      <c r="E102" s="16"/>
      <c r="F102" s="9"/>
      <c r="G102" s="11"/>
      <c r="H102" s="9"/>
      <c r="I102" s="16"/>
      <c r="J102" s="19"/>
      <c r="K102" s="12"/>
      <c r="L102" s="9"/>
      <c r="M102" s="9"/>
      <c r="N102" s="9"/>
      <c r="O102" s="11"/>
      <c r="P102" s="9"/>
    </row>
    <row r="103" spans="1:16" x14ac:dyDescent="0.2">
      <c r="A103" s="3"/>
      <c r="D103" s="3"/>
      <c r="E103" s="16"/>
      <c r="F103" s="9"/>
      <c r="G103" s="11"/>
      <c r="H103" s="9"/>
      <c r="I103" s="16"/>
      <c r="J103" s="19"/>
      <c r="K103" s="12"/>
      <c r="L103" s="9"/>
      <c r="M103" s="9"/>
      <c r="N103" s="9"/>
      <c r="O103" s="11"/>
      <c r="P103" s="9"/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6D59-B9BA-CC40-BDAD-59FEBED564B8}">
  <dimension ref="G13:N23"/>
  <sheetViews>
    <sheetView tabSelected="1" topLeftCell="B1" workbookViewId="0">
      <selection activeCell="O27" sqref="O27"/>
    </sheetView>
  </sheetViews>
  <sheetFormatPr baseColWidth="10" defaultRowHeight="16" x14ac:dyDescent="0.2"/>
  <cols>
    <col min="7" max="7" width="19.33203125" customWidth="1"/>
    <col min="9" max="9" width="11.6640625" customWidth="1"/>
    <col min="10" max="10" width="17.1640625" customWidth="1"/>
    <col min="11" max="11" width="19.33203125" customWidth="1"/>
    <col min="12" max="12" width="19.5" customWidth="1"/>
    <col min="13" max="13" width="23.5" customWidth="1"/>
    <col min="14" max="14" width="16.33203125" customWidth="1"/>
  </cols>
  <sheetData>
    <row r="13" spans="7:14" ht="30" customHeight="1" thickBot="1" x14ac:dyDescent="0.25">
      <c r="G13" s="29"/>
      <c r="H13" s="30" t="s">
        <v>4</v>
      </c>
      <c r="I13" s="31" t="s">
        <v>68</v>
      </c>
      <c r="J13" s="32" t="s">
        <v>69</v>
      </c>
      <c r="K13" s="33" t="s">
        <v>70</v>
      </c>
      <c r="L13" s="34" t="s">
        <v>71</v>
      </c>
      <c r="M13" s="35" t="s">
        <v>72</v>
      </c>
      <c r="N13" s="36" t="s">
        <v>73</v>
      </c>
    </row>
    <row r="14" spans="7:14" ht="30" customHeight="1" x14ac:dyDescent="0.2">
      <c r="G14" s="37" t="s">
        <v>77</v>
      </c>
      <c r="H14" s="38">
        <f>'1000_10'!F2</f>
        <v>979.87784568079587</v>
      </c>
      <c r="I14" s="39">
        <f>'1000_10'!G2</f>
        <v>751.42591551404678</v>
      </c>
      <c r="J14" s="40">
        <f>'1000_10'!H2</f>
        <v>1731.3037611948416</v>
      </c>
      <c r="K14" s="41">
        <f>'1000_10'!K2</f>
        <v>0.86872978080297103</v>
      </c>
      <c r="L14" s="42">
        <f>'1000_10'!L2</f>
        <v>579807.61715083057</v>
      </c>
      <c r="M14" s="43">
        <f>'1000_10'!M2</f>
        <v>8594462.8539185878</v>
      </c>
      <c r="N14" s="44">
        <f>'1000_10'!P2</f>
        <v>10526809.542297916</v>
      </c>
    </row>
    <row r="15" spans="7:14" ht="30" customHeight="1" x14ac:dyDescent="0.2">
      <c r="G15" s="37" t="s">
        <v>78</v>
      </c>
      <c r="H15" s="38">
        <f>CO!F2</f>
        <v>41.715447194322891</v>
      </c>
      <c r="I15" s="39">
        <f>CO!G2</f>
        <v>1640.211345659126</v>
      </c>
      <c r="J15" s="40">
        <f>CO!H2</f>
        <v>1681.9267928534498</v>
      </c>
      <c r="K15" s="41">
        <f>CO!K2</f>
        <v>0.85213321614480086</v>
      </c>
      <c r="L15" s="42">
        <f>CO!L2</f>
        <v>426739.01529251126</v>
      </c>
      <c r="M15" s="43">
        <f>CO!M2</f>
        <v>12218735.779509377</v>
      </c>
      <c r="N15" s="44">
        <f>CO!P2</f>
        <v>13949426.929182466</v>
      </c>
    </row>
    <row r="16" spans="7:14" ht="30" customHeight="1" x14ac:dyDescent="0.2">
      <c r="G16" s="37" t="s">
        <v>79</v>
      </c>
      <c r="H16" s="38">
        <f>AF!F2</f>
        <v>1554.8806060434727</v>
      </c>
      <c r="I16" s="39">
        <f>AF!G2</f>
        <v>206.68645832835347</v>
      </c>
      <c r="J16" s="40">
        <f>AF!H2</f>
        <v>1761.5670643718247</v>
      </c>
      <c r="K16" s="41">
        <f>AF!K2</f>
        <v>0.87890186881926913</v>
      </c>
      <c r="L16" s="42">
        <f>AF!L2</f>
        <v>673623.85699947784</v>
      </c>
      <c r="M16" s="43">
        <f>AF!M2</f>
        <v>6373134.286621009</v>
      </c>
      <c r="N16" s="44">
        <f>AF!P2</f>
        <v>8429076.3051751293</v>
      </c>
    </row>
    <row r="20" spans="11:14" ht="22" thickBot="1" x14ac:dyDescent="0.25">
      <c r="K20" s="29"/>
      <c r="L20" s="34" t="s">
        <v>71</v>
      </c>
      <c r="M20" s="35" t="s">
        <v>72</v>
      </c>
      <c r="N20" s="36" t="s">
        <v>73</v>
      </c>
    </row>
    <row r="21" spans="11:14" ht="19" x14ac:dyDescent="0.2">
      <c r="K21" s="37" t="s">
        <v>74</v>
      </c>
      <c r="L21" s="42">
        <f>'[1]1000_2'!$L$2</f>
        <v>598950.58796899999</v>
      </c>
      <c r="M21" s="43">
        <f>'[1]1000_2'!$M$2</f>
        <v>8215500</v>
      </c>
      <c r="N21" s="44">
        <f>'[1]1000_2'!$P$2</f>
        <v>10174100</v>
      </c>
    </row>
    <row r="22" spans="11:14" ht="19" x14ac:dyDescent="0.2">
      <c r="K22" s="37" t="s">
        <v>75</v>
      </c>
      <c r="L22" s="45">
        <f>[1]CO!$L$2</f>
        <v>428151.40590689634</v>
      </c>
      <c r="M22" s="46">
        <f>[1]CO!$M$2</f>
        <v>12375862.068965517</v>
      </c>
      <c r="N22" s="47">
        <f>[1]CO!$P$2</f>
        <v>14110344.827586208</v>
      </c>
    </row>
    <row r="23" spans="11:14" ht="19" x14ac:dyDescent="0.2">
      <c r="K23" s="37" t="s">
        <v>76</v>
      </c>
      <c r="L23" s="48">
        <f>[1]AF!$L$2</f>
        <v>668713.63416338013</v>
      </c>
      <c r="M23" s="49">
        <f>[1]AF!$M$2</f>
        <v>6516197.1830985919</v>
      </c>
      <c r="N23" s="50">
        <f>[1]AF!$P$2</f>
        <v>8566338.0281690136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1000_10</vt:lpstr>
      <vt:lpstr>CO</vt:lpstr>
      <vt:lpstr>AF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Olenborg Lukas</cp:lastModifiedBy>
  <dcterms:created xsi:type="dcterms:W3CDTF">2022-05-11T08:19:25Z</dcterms:created>
  <dcterms:modified xsi:type="dcterms:W3CDTF">2022-07-02T12:16:34Z</dcterms:modified>
</cp:coreProperties>
</file>