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kas\Documents\MechProjELS\"/>
    </mc:Choice>
  </mc:AlternateContent>
  <xr:revisionPtr revIDLastSave="0" documentId="13_ncr:1_{9CEC9505-D7E9-4001-8BF3-87070835621D}" xr6:coauthVersionLast="47" xr6:coauthVersionMax="47" xr10:uidLastSave="{00000000-0000-0000-0000-000000000000}"/>
  <bookViews>
    <workbookView xWindow="-120" yWindow="-120" windowWidth="38640" windowHeight="21240" tabRatio="753" activeTab="3" xr2:uid="{00000000-000D-0000-FFFF-FFFF00000000}"/>
  </bookViews>
  <sheets>
    <sheet name="Offene Fragen  Risiken" sheetId="9" r:id="rId1"/>
    <sheet name="Projekt Plan" sheetId="4" r:id="rId2"/>
    <sheet name="Anforderungen Encoder" sheetId="6" r:id="rId3"/>
    <sheet name="Anforderungen" sheetId="8" r:id="rId4"/>
    <sheet name="Prio Matrix" sheetId="1" r:id="rId5"/>
    <sheet name="Systemkomponenten" sheetId="3" r:id="rId6"/>
    <sheet name="Drehbank Parameteridentifikati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5" l="1"/>
  <c r="J36" i="5"/>
  <c r="J39" i="5"/>
  <c r="J42" i="5"/>
  <c r="J30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K6" i="5"/>
  <c r="J6" i="5"/>
  <c r="I6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7" i="5"/>
  <c r="F6" i="5"/>
  <c r="U26" i="5"/>
  <c r="U25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6" i="5"/>
  <c r="G6" i="1"/>
  <c r="G7" i="1"/>
  <c r="G8" i="1"/>
  <c r="G9" i="1"/>
  <c r="G5" i="1"/>
</calcChain>
</file>

<file path=xl/sharedStrings.xml><?xml version="1.0" encoding="utf-8"?>
<sst xmlns="http://schemas.openxmlformats.org/spreadsheetml/2006/main" count="335" uniqueCount="194">
  <si>
    <t>Komponente</t>
  </si>
  <si>
    <t>Entwicklungs Zeit bedarf</t>
  </si>
  <si>
    <t>uC</t>
  </si>
  <si>
    <t>Encoder</t>
  </si>
  <si>
    <t>Motor</t>
  </si>
  <si>
    <t>Motor und Endstufe</t>
  </si>
  <si>
    <t>PSU</t>
  </si>
  <si>
    <t>Raspberry PI + Touchscreen</t>
  </si>
  <si>
    <t>Entwicklungs Priorität</t>
  </si>
  <si>
    <r>
      <rPr>
        <b/>
        <sz val="11"/>
        <color theme="1"/>
        <rFont val="Calibri"/>
        <family val="2"/>
        <scheme val="minor"/>
      </rPr>
      <t>Entwicklungs Zeit bedarf:</t>
    </r>
    <r>
      <rPr>
        <sz val="11"/>
        <color theme="1"/>
        <rFont val="Calibri"/>
        <family val="2"/>
        <scheme val="minor"/>
      </rPr>
      <t xml:space="preserve"> 1-5 (1= niedriger Zeit bedarf, 5=Hoher Zeitbedarf)
</t>
    </r>
    <r>
      <rPr>
        <b/>
        <sz val="11"/>
        <color theme="1"/>
        <rFont val="Calibri"/>
        <family val="2"/>
        <scheme val="minor"/>
      </rPr>
      <t>Systemzentralität:</t>
    </r>
    <r>
      <rPr>
        <sz val="11"/>
        <color theme="1"/>
        <rFont val="Calibri"/>
        <family val="2"/>
        <scheme val="minor"/>
      </rPr>
      <t xml:space="preserve"> 1-5 (1=nicht zentral, 5=sehr zentral)</t>
    </r>
  </si>
  <si>
    <t>Systemrelevanz</t>
  </si>
  <si>
    <t xml:space="preserve">PSU </t>
  </si>
  <si>
    <t>30$</t>
  </si>
  <si>
    <t>Kosten</t>
  </si>
  <si>
    <t>Detailed</t>
  </si>
  <si>
    <t>ok</t>
  </si>
  <si>
    <t>Dokumentation</t>
  </si>
  <si>
    <t>64bit</t>
  </si>
  <si>
    <t>3x32bit</t>
  </si>
  <si>
    <t>Timer</t>
  </si>
  <si>
    <t>4x12bit</t>
  </si>
  <si>
    <t>3x12bit</t>
  </si>
  <si>
    <t>ADC</t>
  </si>
  <si>
    <t>SPI, 2xI2C, 2xUART</t>
  </si>
  <si>
    <t>2xUART,LIN, I2C, 2xSPI, 2xCAN</t>
  </si>
  <si>
    <t>Harware Com.</t>
  </si>
  <si>
    <t>256KB</t>
  </si>
  <si>
    <t>100KB</t>
  </si>
  <si>
    <t>RAM</t>
  </si>
  <si>
    <t>2048KB</t>
  </si>
  <si>
    <t>Flash</t>
  </si>
  <si>
    <t>30 (16xPWM)</t>
  </si>
  <si>
    <t>16-PWM</t>
  </si>
  <si>
    <t>IO-Ports</t>
  </si>
  <si>
    <t>133MHz</t>
  </si>
  <si>
    <t>100MHz</t>
  </si>
  <si>
    <t>Takt</t>
  </si>
  <si>
    <t>Raspberry Pi Pico</t>
  </si>
  <si>
    <t>TI LaunchXL - F28849C</t>
  </si>
  <si>
    <t>Omron E6B2-CWZ6C 1024P/R 0.5M</t>
  </si>
  <si>
    <t>Alternative 1</t>
  </si>
  <si>
    <t>Benutz in Clough42's ELS</t>
  </si>
  <si>
    <t>Schrittmotor</t>
  </si>
  <si>
    <t>Hardware Features</t>
  </si>
  <si>
    <t>AC-Servo</t>
  </si>
  <si>
    <t>DC-Servo</t>
  </si>
  <si>
    <t>Drehzahl</t>
  </si>
  <si>
    <t>Drehmoment</t>
  </si>
  <si>
    <t>Encoder Reader, Floating Point</t>
  </si>
  <si>
    <t>Floating Point</t>
  </si>
  <si>
    <t>Limitiert</t>
  </si>
  <si>
    <t>Hoch</t>
  </si>
  <si>
    <t>Billig</t>
  </si>
  <si>
    <t>Teuer</t>
  </si>
  <si>
    <t>Closed Loop</t>
  </si>
  <si>
    <t>nicht Zwingend</t>
  </si>
  <si>
    <t>Ja</t>
  </si>
  <si>
    <t>Motor Kosten</t>
  </si>
  <si>
    <t>Motor Größe</t>
  </si>
  <si>
    <t>Mittel</t>
  </si>
  <si>
    <t>Groß</t>
  </si>
  <si>
    <t>Alternative 2</t>
  </si>
  <si>
    <t>Software</t>
  </si>
  <si>
    <t>Relatiev einfach und Performant</t>
  </si>
  <si>
    <t>Alternative 3</t>
  </si>
  <si>
    <t>Com. Protokoll</t>
  </si>
  <si>
    <t>Preis Endstufe</t>
  </si>
  <si>
    <t>Jan</t>
  </si>
  <si>
    <t>Feb</t>
  </si>
  <si>
    <t>Mai</t>
  </si>
  <si>
    <t>Jun</t>
  </si>
  <si>
    <t>Jul</t>
  </si>
  <si>
    <t>Aug</t>
  </si>
  <si>
    <t>Sep</t>
  </si>
  <si>
    <t>Okt</t>
  </si>
  <si>
    <t>Nov</t>
  </si>
  <si>
    <t>Dez</t>
  </si>
  <si>
    <t>SS 21</t>
  </si>
  <si>
    <t>WS 21/22</t>
  </si>
  <si>
    <t>Semester</t>
  </si>
  <si>
    <t>Meilenstein</t>
  </si>
  <si>
    <t>Fertiger Benchtop Prototyp</t>
  </si>
  <si>
    <t>Erste Schnitt Versuche</t>
  </si>
  <si>
    <t>Fertigstellung ELS</t>
  </si>
  <si>
    <t>Arbeitspackete</t>
  </si>
  <si>
    <t>Systemarchitektur</t>
  </si>
  <si>
    <t>Auswahl der Komponenten</t>
  </si>
  <si>
    <t>Beschaffung Komponenten</t>
  </si>
  <si>
    <t>Software developement</t>
  </si>
  <si>
    <t>El. Mech. Aufbau Prototyp</t>
  </si>
  <si>
    <t>Systemanforderungen</t>
  </si>
  <si>
    <t>Software architcture</t>
  </si>
  <si>
    <t>Tests/Validierung Prototyp</t>
  </si>
  <si>
    <t>Monat</t>
  </si>
  <si>
    <t>Testweise Integration der Einzelkomponenten</t>
  </si>
  <si>
    <t>Systemtests im Integrierten Zustand</t>
  </si>
  <si>
    <t>Vollständige Systemintegration</t>
  </si>
  <si>
    <t>Done</t>
  </si>
  <si>
    <t>In work</t>
  </si>
  <si>
    <t>Open</t>
  </si>
  <si>
    <t>Anforderung</t>
  </si>
  <si>
    <t>Anforderungen Encoder</t>
  </si>
  <si>
    <t>Sollwert</t>
  </si>
  <si>
    <t>OPKON PRI50 R6</t>
  </si>
  <si>
    <t>Maximale Drehzahl</t>
  </si>
  <si>
    <t>1800 1/min</t>
  </si>
  <si>
    <t>4000 1/min</t>
  </si>
  <si>
    <t>Spannungsversorgung</t>
  </si>
  <si>
    <t>5-30V</t>
  </si>
  <si>
    <t>Auflösung</t>
  </si>
  <si>
    <t>1024 ppt</t>
  </si>
  <si>
    <t>Richtungserkennung</t>
  </si>
  <si>
    <t xml:space="preserve">Ja </t>
  </si>
  <si>
    <t>Optisch</t>
  </si>
  <si>
    <t>Frage</t>
  </si>
  <si>
    <t>Prio</t>
  </si>
  <si>
    <t>Legende</t>
  </si>
  <si>
    <t>Wichtig</t>
  </si>
  <si>
    <t>Niedrig/Answered</t>
  </si>
  <si>
    <t>This sheet will show and rank important and answered questions. Answered Questions will also be linked to the corresponding requirements</t>
  </si>
  <si>
    <t>Answer</t>
  </si>
  <si>
    <t>Requirement</t>
  </si>
  <si>
    <t>Maximales Drehmoment an der Leitspindel?</t>
  </si>
  <si>
    <t>Maximaler delay zwischen Spindel und Leitspindel?</t>
  </si>
  <si>
    <t>Unterbringung Netzteil?</t>
  </si>
  <si>
    <t>Übersetzung für Encoder?</t>
  </si>
  <si>
    <t>Übersetztung für Motor?</t>
  </si>
  <si>
    <t>Thema</t>
  </si>
  <si>
    <t>Themen</t>
  </si>
  <si>
    <t>HMI</t>
  </si>
  <si>
    <t>Drehbank Mechanik</t>
  </si>
  <si>
    <t>Netzteil</t>
  </si>
  <si>
    <t>Leitspindel Drehzahlen</t>
  </si>
  <si>
    <t>W</t>
  </si>
  <si>
    <t>Z1</t>
  </si>
  <si>
    <t>Z2</t>
  </si>
  <si>
    <t>Z22</t>
  </si>
  <si>
    <t>L</t>
  </si>
  <si>
    <t>Übersetzungsverhältnisse</t>
  </si>
  <si>
    <t>Steigung</t>
  </si>
  <si>
    <t>Z11</t>
  </si>
  <si>
    <t>-</t>
  </si>
  <si>
    <t>Einheit</t>
  </si>
  <si>
    <t>mm</t>
  </si>
  <si>
    <t>mm/REV</t>
  </si>
  <si>
    <t>Übersetzung</t>
  </si>
  <si>
    <t>TPI</t>
  </si>
  <si>
    <t>Konfiguration</t>
  </si>
  <si>
    <r>
      <t>Wirkleistung (U*I*cos</t>
    </r>
    <r>
      <rPr>
        <b/>
        <sz val="14"/>
        <color theme="1"/>
        <rFont val="Calibri"/>
        <family val="2"/>
      </rPr>
      <t>Φ) [W]</t>
    </r>
  </si>
  <si>
    <t>Leerlauf (1700rpm)</t>
  </si>
  <si>
    <t>Leerlauf (1700rpm, Vorschub eingekuppelt, kein Werkzeugeingriff)</t>
  </si>
  <si>
    <t>Stromaufnahme max [A]</t>
  </si>
  <si>
    <t>Edelstahl (0.1mm Zustellung, manueller Vorschub)</t>
  </si>
  <si>
    <t>Edelstahl (0.1mm Zustellung, automatischer Vorschub, 0.09mm/rev)</t>
  </si>
  <si>
    <t>Edelstahl (0.1mm Zustellung, automatischer Vorschub, 0.18mm/rev)</t>
  </si>
  <si>
    <t>Leistungsaufnahme Leitspindel (Werkzeug HSS Meißel)</t>
  </si>
  <si>
    <t>Req.Nr/Komponente</t>
  </si>
  <si>
    <t>Design</t>
  </si>
  <si>
    <t>Pulses per Turn</t>
  </si>
  <si>
    <t>Max RPM</t>
  </si>
  <si>
    <t>Größe</t>
  </si>
  <si>
    <t>Richtungs erkennung</t>
  </si>
  <si>
    <t>Touch</t>
  </si>
  <si>
    <t>Modular</t>
  </si>
  <si>
    <t>UART</t>
  </si>
  <si>
    <t>Eigene Spannungsversorgung</t>
  </si>
  <si>
    <t>Anbringung</t>
  </si>
  <si>
    <t>Min drehzahl</t>
  </si>
  <si>
    <t>Motor Controller</t>
  </si>
  <si>
    <t>Versorgungs Spannung</t>
  </si>
  <si>
    <t>Programmierbar</t>
  </si>
  <si>
    <t>Ansteuerung</t>
  </si>
  <si>
    <t>Montage</t>
  </si>
  <si>
    <t>logisch</t>
  </si>
  <si>
    <t>&gt; 100€</t>
  </si>
  <si>
    <t>DIN Rail</t>
  </si>
  <si>
    <t>&gt; 2000 ppt</t>
  </si>
  <si>
    <t>&gt; 2000 rpm</t>
  </si>
  <si>
    <t>&lt; 60mm</t>
  </si>
  <si>
    <t>Schrauben</t>
  </si>
  <si>
    <t>5V</t>
  </si>
  <si>
    <t>Raspberry Pi</t>
  </si>
  <si>
    <t>&lt; 150€</t>
  </si>
  <si>
    <t>3-D Druck</t>
  </si>
  <si>
    <t>&lt; 100€</t>
  </si>
  <si>
    <t>&gt; 1000 ppt</t>
  </si>
  <si>
    <t>&gt; 24V &lt; 50V</t>
  </si>
  <si>
    <t>&lt; 1rpm</t>
  </si>
  <si>
    <t>&lt; 0.3Nm</t>
  </si>
  <si>
    <t>&gt; 3000rpm</t>
  </si>
  <si>
    <t>&gt; 2</t>
  </si>
  <si>
    <t>&gt; 1</t>
  </si>
  <si>
    <t>&gt; 200kB</t>
  </si>
  <si>
    <t>&gt;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</si>
</sst>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8">
    <xf numFmtId="0" fontId="0" fillId="0" borderId="0" xfId="0"/>
    <xf numFmtId="0" fontId="4" fillId="0" borderId="0" xfId="0" applyFont="1"/>
    <xf numFmtId="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8" xfId="0" applyFont="1" applyBorder="1"/>
    <xf numFmtId="0" fontId="4" fillId="0" borderId="11" xfId="0" applyFont="1" applyBorder="1"/>
    <xf numFmtId="0" fontId="0" fillId="0" borderId="0" xfId="0" applyBorder="1"/>
    <xf numFmtId="0" fontId="7" fillId="0" borderId="0" xfId="0" applyFont="1" applyBorder="1" applyAlignment="1">
      <alignment horizontal="center" vertical="center" textRotation="255"/>
    </xf>
    <xf numFmtId="0" fontId="7" fillId="0" borderId="13" xfId="0" applyFont="1" applyBorder="1" applyAlignment="1">
      <alignment horizontal="center" vertical="center" textRotation="255"/>
    </xf>
    <xf numFmtId="0" fontId="0" fillId="0" borderId="13" xfId="0" applyBorder="1"/>
    <xf numFmtId="0" fontId="0" fillId="0" borderId="14" xfId="0" applyBorder="1"/>
    <xf numFmtId="0" fontId="7" fillId="0" borderId="15" xfId="0" applyFont="1" applyBorder="1" applyAlignment="1">
      <alignment horizontal="center" vertical="center" textRotation="255"/>
    </xf>
    <xf numFmtId="0" fontId="7" fillId="0" borderId="5" xfId="0" applyFont="1" applyBorder="1" applyAlignment="1">
      <alignment horizontal="center" vertical="center" textRotation="255"/>
    </xf>
    <xf numFmtId="0" fontId="7" fillId="0" borderId="6" xfId="0" applyFont="1" applyBorder="1" applyAlignment="1">
      <alignment horizontal="center" vertical="center" textRotation="255"/>
    </xf>
    <xf numFmtId="0" fontId="7" fillId="0" borderId="16" xfId="0" applyFont="1" applyBorder="1" applyAlignment="1">
      <alignment horizontal="center" vertical="center" textRotation="255"/>
    </xf>
    <xf numFmtId="0" fontId="7" fillId="0" borderId="17" xfId="0" applyFont="1" applyBorder="1" applyAlignment="1">
      <alignment horizontal="center" vertical="center" textRotation="255"/>
    </xf>
    <xf numFmtId="0" fontId="0" fillId="0" borderId="18" xfId="0" applyBorder="1"/>
    <xf numFmtId="0" fontId="7" fillId="0" borderId="18" xfId="0" applyFont="1" applyBorder="1" applyAlignment="1">
      <alignment horizontal="center" vertical="center" textRotation="255"/>
    </xf>
    <xf numFmtId="0" fontId="7" fillId="0" borderId="14" xfId="0" applyFont="1" applyBorder="1" applyAlignment="1">
      <alignment horizontal="center" vertical="center" textRotation="255"/>
    </xf>
    <xf numFmtId="0" fontId="0" fillId="0" borderId="5" xfId="0" applyBorder="1"/>
    <xf numFmtId="0" fontId="0" fillId="0" borderId="16" xfId="0" applyBorder="1"/>
    <xf numFmtId="0" fontId="8" fillId="2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4" borderId="0" xfId="3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7" fillId="0" borderId="19" xfId="0" applyFont="1" applyBorder="1" applyAlignment="1">
      <alignment horizontal="center" vertical="center" textRotation="255"/>
    </xf>
    <xf numFmtId="0" fontId="7" fillId="0" borderId="20" xfId="0" applyFont="1" applyBorder="1" applyAlignment="1">
      <alignment horizontal="center" vertical="center" textRotation="255"/>
    </xf>
    <xf numFmtId="0" fontId="7" fillId="0" borderId="21" xfId="0" applyFont="1" applyBorder="1" applyAlignment="1">
      <alignment horizontal="center" vertical="center" textRotation="255"/>
    </xf>
    <xf numFmtId="0" fontId="3" fillId="4" borderId="18" xfId="3" applyBorder="1" applyAlignment="1">
      <alignment horizontal="center"/>
    </xf>
    <xf numFmtId="0" fontId="3" fillId="4" borderId="0" xfId="3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3" borderId="7" xfId="2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3" fillId="4" borderId="7" xfId="3" applyBorder="1" applyAlignment="1">
      <alignment horizontal="center" vertical="center"/>
    </xf>
    <xf numFmtId="0" fontId="2" fillId="3" borderId="0" xfId="2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5" xfId="2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8F70-2E55-409A-9F50-82D93DC069CC}">
  <dimension ref="C7:N23"/>
  <sheetViews>
    <sheetView workbookViewId="0">
      <selection activeCell="H33" sqref="H33"/>
    </sheetView>
  </sheetViews>
  <sheetFormatPr baseColWidth="10" defaultRowHeight="15" x14ac:dyDescent="0.25"/>
  <cols>
    <col min="4" max="4" width="45.42578125" style="32" customWidth="1"/>
    <col min="5" max="5" width="20.140625" style="31" customWidth="1"/>
    <col min="6" max="6" width="32" style="32" customWidth="1"/>
    <col min="7" max="7" width="35.7109375" style="32" customWidth="1"/>
    <col min="8" max="12" width="11.42578125" style="31"/>
    <col min="13" max="13" width="17.5703125" style="31" bestFit="1" customWidth="1"/>
    <col min="14" max="14" width="17.140625" style="32" customWidth="1"/>
  </cols>
  <sheetData>
    <row r="7" spans="3:14" ht="15" customHeight="1" x14ac:dyDescent="0.25">
      <c r="C7" s="37" t="s">
        <v>127</v>
      </c>
      <c r="D7" s="37" t="s">
        <v>114</v>
      </c>
      <c r="E7" s="28" t="s">
        <v>115</v>
      </c>
      <c r="F7" s="37" t="s">
        <v>120</v>
      </c>
      <c r="G7" s="37" t="s">
        <v>121</v>
      </c>
      <c r="H7" s="56" t="s">
        <v>119</v>
      </c>
      <c r="I7" s="56"/>
      <c r="J7" s="56"/>
      <c r="K7" s="56"/>
      <c r="L7" s="56"/>
      <c r="M7" s="28" t="s">
        <v>116</v>
      </c>
      <c r="N7" s="28" t="s">
        <v>128</v>
      </c>
    </row>
    <row r="8" spans="3:14" x14ac:dyDescent="0.25">
      <c r="C8" t="s">
        <v>130</v>
      </c>
      <c r="D8" s="32" t="s">
        <v>122</v>
      </c>
      <c r="E8" s="31" t="s">
        <v>117</v>
      </c>
      <c r="G8" s="36"/>
      <c r="H8" s="56"/>
      <c r="I8" s="56"/>
      <c r="J8" s="56"/>
      <c r="K8" s="56"/>
      <c r="L8" s="56"/>
      <c r="M8" s="33" t="s">
        <v>117</v>
      </c>
      <c r="N8" s="32" t="s">
        <v>3</v>
      </c>
    </row>
    <row r="9" spans="3:14" x14ac:dyDescent="0.25">
      <c r="C9" t="s">
        <v>131</v>
      </c>
      <c r="D9" s="32" t="s">
        <v>124</v>
      </c>
      <c r="E9" s="31" t="s">
        <v>59</v>
      </c>
      <c r="G9" s="36"/>
      <c r="H9" s="56"/>
      <c r="I9" s="56"/>
      <c r="J9" s="56"/>
      <c r="K9" s="56"/>
      <c r="L9" s="56"/>
      <c r="M9" s="34" t="s">
        <v>59</v>
      </c>
      <c r="N9" s="32" t="s">
        <v>129</v>
      </c>
    </row>
    <row r="10" spans="3:14" ht="30" x14ac:dyDescent="0.25">
      <c r="C10" t="s">
        <v>62</v>
      </c>
      <c r="D10" s="32" t="s">
        <v>123</v>
      </c>
      <c r="E10" s="31" t="s">
        <v>117</v>
      </c>
      <c r="G10" s="36"/>
      <c r="H10" s="56"/>
      <c r="I10" s="56"/>
      <c r="J10" s="56"/>
      <c r="K10" s="56"/>
      <c r="L10" s="56"/>
      <c r="M10" s="35" t="s">
        <v>118</v>
      </c>
      <c r="N10" s="32" t="s">
        <v>4</v>
      </c>
    </row>
    <row r="11" spans="3:14" ht="30" x14ac:dyDescent="0.25">
      <c r="C11" t="s">
        <v>3</v>
      </c>
      <c r="D11" s="32" t="s">
        <v>125</v>
      </c>
      <c r="E11" s="31" t="s">
        <v>117</v>
      </c>
      <c r="G11" s="36"/>
      <c r="H11" s="56"/>
      <c r="I11" s="56"/>
      <c r="J11" s="56"/>
      <c r="K11" s="56"/>
      <c r="L11" s="56"/>
      <c r="N11" s="32" t="s">
        <v>130</v>
      </c>
    </row>
    <row r="12" spans="3:14" x14ac:dyDescent="0.25">
      <c r="C12" t="s">
        <v>4</v>
      </c>
      <c r="D12" s="32" t="s">
        <v>126</v>
      </c>
      <c r="E12" s="31" t="s">
        <v>117</v>
      </c>
      <c r="G12" s="36"/>
      <c r="H12" s="56"/>
      <c r="I12" s="56"/>
      <c r="J12" s="56"/>
      <c r="K12" s="56"/>
      <c r="L12" s="56"/>
      <c r="N12" s="32" t="s">
        <v>131</v>
      </c>
    </row>
    <row r="13" spans="3:14" x14ac:dyDescent="0.25">
      <c r="G13" s="36"/>
      <c r="H13" s="56"/>
      <c r="I13" s="56"/>
      <c r="J13" s="56"/>
      <c r="K13" s="56"/>
      <c r="L13" s="56"/>
      <c r="N13" s="32" t="s">
        <v>62</v>
      </c>
    </row>
    <row r="14" spans="3:14" x14ac:dyDescent="0.25">
      <c r="G14" s="36"/>
      <c r="H14" s="56"/>
      <c r="I14" s="56"/>
      <c r="J14" s="56"/>
      <c r="K14" s="56"/>
      <c r="L14" s="56"/>
    </row>
    <row r="15" spans="3:14" x14ac:dyDescent="0.25">
      <c r="G15" s="36"/>
      <c r="H15" s="56"/>
      <c r="I15" s="56"/>
      <c r="J15" s="56"/>
      <c r="K15" s="56"/>
      <c r="L15" s="56"/>
    </row>
    <row r="16" spans="3:14" x14ac:dyDescent="0.25">
      <c r="G16" s="36"/>
      <c r="H16" s="56"/>
      <c r="I16" s="56"/>
      <c r="J16" s="56"/>
      <c r="K16" s="56"/>
      <c r="L16" s="56"/>
    </row>
    <row r="17" spans="7:12" x14ac:dyDescent="0.25">
      <c r="G17" s="36"/>
      <c r="H17" s="56"/>
      <c r="I17" s="56"/>
      <c r="J17" s="56"/>
      <c r="K17" s="56"/>
      <c r="L17" s="56"/>
    </row>
    <row r="18" spans="7:12" x14ac:dyDescent="0.25">
      <c r="G18" s="36"/>
      <c r="H18" s="56"/>
      <c r="I18" s="56"/>
      <c r="J18" s="56"/>
      <c r="K18" s="56"/>
      <c r="L18" s="56"/>
    </row>
    <row r="19" spans="7:12" x14ac:dyDescent="0.25">
      <c r="G19" s="36"/>
      <c r="H19" s="56"/>
      <c r="I19" s="56"/>
      <c r="J19" s="56"/>
      <c r="K19" s="56"/>
      <c r="L19" s="56"/>
    </row>
    <row r="20" spans="7:12" x14ac:dyDescent="0.25">
      <c r="G20" s="36"/>
      <c r="H20" s="56"/>
      <c r="I20" s="56"/>
      <c r="J20" s="56"/>
      <c r="K20" s="56"/>
      <c r="L20" s="56"/>
    </row>
    <row r="21" spans="7:12" x14ac:dyDescent="0.25">
      <c r="G21" s="36"/>
      <c r="H21" s="56"/>
      <c r="I21" s="56"/>
      <c r="J21" s="56"/>
      <c r="K21" s="56"/>
      <c r="L21" s="56"/>
    </row>
    <row r="22" spans="7:12" x14ac:dyDescent="0.25">
      <c r="G22" s="36"/>
      <c r="H22" s="56"/>
      <c r="I22" s="56"/>
      <c r="J22" s="56"/>
      <c r="K22" s="56"/>
      <c r="L22" s="56"/>
    </row>
    <row r="23" spans="7:12" x14ac:dyDescent="0.25">
      <c r="G23" s="36"/>
      <c r="H23" s="36"/>
      <c r="I23" s="36"/>
      <c r="J23" s="36"/>
      <c r="K23" s="36"/>
    </row>
  </sheetData>
  <mergeCells count="1">
    <mergeCell ref="H7:L22"/>
  </mergeCells>
  <dataValidations count="2">
    <dataValidation type="list" allowBlank="1" showInputMessage="1" showErrorMessage="1" sqref="E8:E47" xr:uid="{5E84185E-CB85-4AE6-9528-F5E7131AAF2C}">
      <formula1>$M$8:$M$10</formula1>
    </dataValidation>
    <dataValidation type="list" allowBlank="1" showInputMessage="1" showErrorMessage="1" sqref="C8:C170" xr:uid="{E82F2FBC-E2CA-4CB4-8AD7-AE377AB05732}">
      <formula1>$N$8:$N$13</formula1>
    </dataValidation>
  </dataValidation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166E03E-9498-43D0-A5FD-90F6A4587F5C}">
            <xm:f>NOT(ISERROR(SEARCH($M$10,E8)))</xm:f>
            <xm:f>$M$10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910D1000-58F7-4729-9145-6227CB2B99AB}">
            <xm:f>NOT(ISERROR(SEARCH($M$9,E8)))</xm:f>
            <xm:f>$M$9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73C7DA4A-537D-4A19-81BD-909A5A29AD51}">
            <xm:f>NOT(ISERROR(SEARCH($M$8,E8)))</xm:f>
            <xm:f>$M$8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E8:E234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D481-3DE8-4CF1-900C-17766BD9A35E}">
  <dimension ref="A2:BS27"/>
  <sheetViews>
    <sheetView workbookViewId="0">
      <selection activeCell="BZ31" sqref="BZ31"/>
    </sheetView>
  </sheetViews>
  <sheetFormatPr baseColWidth="10" defaultRowHeight="15" x14ac:dyDescent="0.25"/>
  <cols>
    <col min="3" max="72" width="1.7109375" customWidth="1"/>
  </cols>
  <sheetData>
    <row r="2" spans="1:71" x14ac:dyDescent="0.25">
      <c r="AO2" s="9"/>
      <c r="AP2" s="9"/>
      <c r="AR2" s="9"/>
      <c r="AS2" s="9"/>
      <c r="AU2" s="8"/>
      <c r="AV2" s="8"/>
      <c r="AX2" s="8"/>
      <c r="AY2" s="8"/>
    </row>
    <row r="3" spans="1:71" ht="15.75" thickBot="1" x14ac:dyDescent="0.3"/>
    <row r="4" spans="1:71" x14ac:dyDescent="0.25">
      <c r="A4" s="27" t="s">
        <v>97</v>
      </c>
      <c r="B4" s="10" t="s">
        <v>93</v>
      </c>
      <c r="C4" s="62" t="s">
        <v>69</v>
      </c>
      <c r="D4" s="62"/>
      <c r="E4" s="62"/>
      <c r="F4" s="62"/>
      <c r="G4" s="62"/>
      <c r="H4" s="62"/>
      <c r="I4" s="62"/>
      <c r="J4" s="62"/>
      <c r="K4" s="62" t="s">
        <v>70</v>
      </c>
      <c r="L4" s="62"/>
      <c r="M4" s="62"/>
      <c r="N4" s="62"/>
      <c r="O4" s="62"/>
      <c r="P4" s="62"/>
      <c r="Q4" s="62"/>
      <c r="R4" s="62"/>
      <c r="S4" s="62" t="s">
        <v>71</v>
      </c>
      <c r="T4" s="62"/>
      <c r="U4" s="62"/>
      <c r="V4" s="62"/>
      <c r="W4" s="62"/>
      <c r="X4" s="62"/>
      <c r="Y4" s="62"/>
      <c r="Z4" s="62"/>
      <c r="AA4" s="62" t="s">
        <v>72</v>
      </c>
      <c r="AB4" s="62"/>
      <c r="AC4" s="62"/>
      <c r="AD4" s="62"/>
      <c r="AE4" s="62"/>
      <c r="AF4" s="62" t="s">
        <v>73</v>
      </c>
      <c r="AG4" s="62"/>
      <c r="AH4" s="62"/>
      <c r="AI4" s="62"/>
      <c r="AJ4" s="62"/>
      <c r="AK4" s="62" t="s">
        <v>74</v>
      </c>
      <c r="AL4" s="62"/>
      <c r="AM4" s="62"/>
      <c r="AN4" s="62"/>
      <c r="AO4" s="62"/>
      <c r="AP4" s="62" t="s">
        <v>75</v>
      </c>
      <c r="AQ4" s="62"/>
      <c r="AR4" s="62"/>
      <c r="AS4" s="62"/>
      <c r="AT4" s="62"/>
      <c r="AU4" s="62" t="s">
        <v>76</v>
      </c>
      <c r="AV4" s="62"/>
      <c r="AW4" s="62"/>
      <c r="AX4" s="62"/>
      <c r="AY4" s="62"/>
      <c r="AZ4" s="62" t="s">
        <v>67</v>
      </c>
      <c r="BA4" s="62"/>
      <c r="BB4" s="62"/>
      <c r="BC4" s="62"/>
      <c r="BD4" s="62"/>
      <c r="BE4" s="62"/>
      <c r="BF4" s="62"/>
      <c r="BG4" s="62"/>
      <c r="BH4" s="62"/>
      <c r="BI4" s="62"/>
      <c r="BJ4" s="62" t="s">
        <v>68</v>
      </c>
      <c r="BK4" s="62"/>
      <c r="BL4" s="62"/>
      <c r="BM4" s="62"/>
      <c r="BN4" s="62"/>
      <c r="BO4" s="62"/>
      <c r="BP4" s="62"/>
      <c r="BQ4" s="62"/>
      <c r="BR4" s="62"/>
      <c r="BS4" s="63"/>
    </row>
    <row r="5" spans="1:71" x14ac:dyDescent="0.25">
      <c r="A5" s="28"/>
      <c r="B5" s="11" t="s">
        <v>79</v>
      </c>
      <c r="C5" s="66" t="s">
        <v>77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 t="s">
        <v>78</v>
      </c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7"/>
    </row>
    <row r="6" spans="1:71" x14ac:dyDescent="0.25">
      <c r="A6" s="29" t="s">
        <v>98</v>
      </c>
      <c r="B6" s="11" t="s">
        <v>80</v>
      </c>
      <c r="C6" s="68" t="s">
        <v>81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4" t="s">
        <v>82</v>
      </c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 t="s">
        <v>83</v>
      </c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5"/>
    </row>
    <row r="7" spans="1:71" x14ac:dyDescent="0.25">
      <c r="A7" s="28"/>
      <c r="B7" s="57" t="s">
        <v>84</v>
      </c>
      <c r="C7" s="60" t="s">
        <v>90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4"/>
      <c r="AA7" s="17"/>
      <c r="AB7" s="23"/>
      <c r="AC7" s="23"/>
      <c r="AD7" s="23"/>
      <c r="AE7" s="23"/>
      <c r="AF7" s="23"/>
      <c r="AG7" s="23"/>
      <c r="AH7" s="23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16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6"/>
    </row>
    <row r="8" spans="1:71" x14ac:dyDescent="0.25">
      <c r="A8" s="30" t="s">
        <v>99</v>
      </c>
      <c r="B8" s="58"/>
      <c r="C8" s="13"/>
      <c r="D8" s="13"/>
      <c r="E8" s="13"/>
      <c r="Y8" s="13"/>
      <c r="Z8" s="18"/>
      <c r="AA8" s="19"/>
      <c r="AB8" s="13"/>
      <c r="AC8" s="13"/>
      <c r="AD8" s="13"/>
      <c r="AE8" s="13"/>
      <c r="AF8" s="13"/>
      <c r="AG8" s="13"/>
      <c r="AH8" s="13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25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6"/>
    </row>
    <row r="9" spans="1:71" x14ac:dyDescent="0.25">
      <c r="B9" s="58"/>
      <c r="C9" s="13"/>
      <c r="D9" s="13"/>
      <c r="E9" s="13"/>
      <c r="F9" s="61" t="s">
        <v>85</v>
      </c>
      <c r="G9" s="61"/>
      <c r="H9" s="61"/>
      <c r="I9" s="61"/>
      <c r="J9" s="61"/>
      <c r="K9" s="61"/>
      <c r="L9" s="61"/>
      <c r="M9" s="61"/>
      <c r="N9" s="61"/>
      <c r="O9" s="61"/>
      <c r="P9" s="13"/>
      <c r="Q9" s="13"/>
      <c r="R9" s="13"/>
      <c r="S9" s="13"/>
      <c r="T9" s="13"/>
      <c r="U9" s="13"/>
      <c r="V9" s="13"/>
      <c r="W9" s="13"/>
      <c r="X9" s="13"/>
      <c r="Y9" s="13"/>
      <c r="Z9" s="18"/>
      <c r="AA9" s="19"/>
      <c r="AB9" s="13"/>
      <c r="AC9" s="13"/>
      <c r="AD9" s="13"/>
      <c r="AE9" s="13"/>
      <c r="AF9" s="13"/>
      <c r="AG9" s="13"/>
      <c r="AH9" s="13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25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6"/>
    </row>
    <row r="10" spans="1:71" x14ac:dyDescent="0.25">
      <c r="B10" s="58"/>
      <c r="C10" s="13"/>
      <c r="D10" s="13"/>
      <c r="E10" s="13"/>
      <c r="Z10" s="18"/>
      <c r="AA10" s="19"/>
      <c r="AB10" s="13"/>
      <c r="AC10" s="13"/>
      <c r="AD10" s="13"/>
      <c r="AE10" s="13"/>
      <c r="AF10" s="13"/>
      <c r="AG10" s="13"/>
      <c r="AH10" s="1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25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6"/>
    </row>
    <row r="11" spans="1:71" x14ac:dyDescent="0.25">
      <c r="B11" s="58"/>
      <c r="C11" s="13"/>
      <c r="D11" s="13"/>
      <c r="E11" s="13"/>
      <c r="F11" s="61" t="s">
        <v>86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13"/>
      <c r="U11" s="13"/>
      <c r="V11" s="13"/>
      <c r="W11" s="13"/>
      <c r="X11" s="13"/>
      <c r="Y11" s="13"/>
      <c r="Z11" s="18"/>
      <c r="AA11" s="19"/>
      <c r="AB11" s="13"/>
      <c r="AC11" s="13"/>
      <c r="AD11" s="13"/>
      <c r="AE11" s="13"/>
      <c r="AF11" s="13"/>
      <c r="AG11" s="13"/>
      <c r="AH11" s="1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25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6"/>
    </row>
    <row r="12" spans="1:71" x14ac:dyDescent="0.25">
      <c r="B12" s="58"/>
      <c r="C12" s="13"/>
      <c r="D12" s="13"/>
      <c r="E12" s="13"/>
      <c r="F12" s="13"/>
      <c r="G12" s="13"/>
      <c r="H12" s="13"/>
      <c r="Y12" s="13"/>
      <c r="Z12" s="18"/>
      <c r="AA12" s="19"/>
      <c r="AB12" s="13"/>
      <c r="AC12" s="13"/>
      <c r="AD12" s="13"/>
      <c r="AE12" s="13"/>
      <c r="AF12" s="13"/>
      <c r="AG12" s="13"/>
      <c r="AH12" s="13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25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6"/>
    </row>
    <row r="13" spans="1:71" x14ac:dyDescent="0.25">
      <c r="B13" s="58"/>
      <c r="C13" s="13"/>
      <c r="D13" s="13"/>
      <c r="E13" s="13"/>
      <c r="F13" s="13"/>
      <c r="G13" s="13"/>
      <c r="H13" s="13"/>
      <c r="I13" s="69" t="s">
        <v>87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13"/>
      <c r="Y13" s="13"/>
      <c r="Z13" s="18"/>
      <c r="AA13" s="19"/>
      <c r="AB13" s="13"/>
      <c r="AC13" s="13"/>
      <c r="AD13" s="13"/>
      <c r="AE13" s="13"/>
      <c r="AF13" s="13"/>
      <c r="AG13" s="13"/>
      <c r="AH13" s="1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25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6"/>
    </row>
    <row r="14" spans="1:71" x14ac:dyDescent="0.25">
      <c r="B14" s="58"/>
      <c r="C14" s="13"/>
      <c r="D14" s="13"/>
      <c r="E14" s="13"/>
      <c r="F14" s="13"/>
      <c r="G14" s="13"/>
      <c r="H14" s="13"/>
      <c r="I14" s="13"/>
      <c r="Y14" s="13"/>
      <c r="Z14" s="18"/>
      <c r="AA14" s="19"/>
      <c r="AB14" s="13"/>
      <c r="AC14" s="13"/>
      <c r="AD14" s="13"/>
      <c r="AE14" s="13"/>
      <c r="AF14" s="13"/>
      <c r="AG14" s="13"/>
      <c r="AH14" s="1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25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6"/>
    </row>
    <row r="15" spans="1:71" x14ac:dyDescent="0.25">
      <c r="B15" s="58"/>
      <c r="C15" s="13"/>
      <c r="D15" s="13"/>
      <c r="E15" s="13"/>
      <c r="F15" s="13"/>
      <c r="G15" s="13"/>
      <c r="H15" s="13"/>
      <c r="I15" s="13"/>
      <c r="J15" s="69" t="s">
        <v>91</v>
      </c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13"/>
      <c r="W15" s="13"/>
      <c r="X15" s="13"/>
      <c r="Y15" s="13"/>
      <c r="Z15" s="18"/>
      <c r="AY15" s="25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6"/>
    </row>
    <row r="16" spans="1:71" x14ac:dyDescent="0.25">
      <c r="B16" s="58"/>
      <c r="C16" s="13"/>
      <c r="D16" s="13"/>
      <c r="E16" s="13"/>
      <c r="F16" s="13"/>
      <c r="G16" s="13"/>
      <c r="H16" s="13"/>
      <c r="I16" s="13"/>
      <c r="J16" s="13"/>
      <c r="Y16" s="13"/>
      <c r="Z16" s="18"/>
      <c r="AY16" s="25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6"/>
    </row>
    <row r="17" spans="2:71" x14ac:dyDescent="0.25">
      <c r="B17" s="58"/>
      <c r="C17" s="13"/>
      <c r="D17" s="13"/>
      <c r="E17" s="13"/>
      <c r="F17" s="13"/>
      <c r="G17" s="13"/>
      <c r="H17" s="13"/>
      <c r="I17" s="13"/>
      <c r="J17" s="12"/>
      <c r="K17" s="69" t="s">
        <v>88</v>
      </c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13"/>
      <c r="Y17" s="13"/>
      <c r="Z17" s="18"/>
      <c r="AA17" s="19"/>
      <c r="AB17" s="13"/>
      <c r="AC17" s="13"/>
      <c r="AD17" s="13"/>
      <c r="AE17" s="13"/>
      <c r="AF17" s="13"/>
      <c r="AG17" s="13"/>
      <c r="AH17" s="13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25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6"/>
    </row>
    <row r="18" spans="2:71" x14ac:dyDescent="0.25">
      <c r="B18" s="58"/>
      <c r="C18" s="13"/>
      <c r="D18" s="13"/>
      <c r="E18" s="13"/>
      <c r="F18" s="13"/>
      <c r="G18" s="13"/>
      <c r="H18" s="13"/>
      <c r="I18" s="13"/>
      <c r="J18" s="13"/>
      <c r="Z18" s="18"/>
      <c r="AA18" s="19"/>
      <c r="AB18" s="13"/>
      <c r="AC18" s="13"/>
      <c r="AD18" s="13"/>
      <c r="AE18" s="13"/>
      <c r="AF18" s="13"/>
      <c r="AG18" s="13"/>
      <c r="AH18" s="13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25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6"/>
    </row>
    <row r="19" spans="2:71" x14ac:dyDescent="0.25">
      <c r="B19" s="58"/>
      <c r="C19" s="13"/>
      <c r="D19" s="13"/>
      <c r="E19" s="13"/>
      <c r="F19" s="13"/>
      <c r="G19" s="13"/>
      <c r="H19" s="13"/>
      <c r="I19" s="13"/>
      <c r="J19" s="13"/>
      <c r="K19" s="69" t="s">
        <v>89</v>
      </c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13"/>
      <c r="Z19" s="18"/>
      <c r="AA19" s="19"/>
      <c r="AB19" s="13"/>
      <c r="AC19" s="13"/>
      <c r="AD19" s="13"/>
      <c r="AE19" s="13"/>
      <c r="AF19" s="13"/>
      <c r="AG19" s="13"/>
      <c r="AH19" s="13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25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6"/>
    </row>
    <row r="20" spans="2:71" x14ac:dyDescent="0.25">
      <c r="B20" s="58"/>
      <c r="C20" s="13"/>
      <c r="D20" s="13"/>
      <c r="E20" s="13"/>
      <c r="F20" s="13"/>
      <c r="G20" s="13"/>
      <c r="H20" s="13"/>
      <c r="I20" s="13"/>
      <c r="J20" s="13"/>
      <c r="Y20" s="13"/>
      <c r="Z20" s="18"/>
      <c r="AA20" s="19"/>
      <c r="AB20" s="13"/>
      <c r="AC20" s="13"/>
      <c r="AD20" s="13"/>
      <c r="AE20" s="13"/>
      <c r="AF20" s="13"/>
      <c r="AG20" s="13"/>
      <c r="AH20" s="13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25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6"/>
    </row>
    <row r="21" spans="2:71" x14ac:dyDescent="0.25">
      <c r="B21" s="58"/>
      <c r="C21" s="13"/>
      <c r="D21" s="13"/>
      <c r="E21" s="13"/>
      <c r="F21" s="13"/>
      <c r="G21" s="13"/>
      <c r="H21" s="13"/>
      <c r="I21" s="13"/>
      <c r="J21" s="13"/>
      <c r="K21" s="69" t="s">
        <v>92</v>
      </c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18"/>
      <c r="AA21" s="19"/>
      <c r="AB21" s="13"/>
      <c r="AC21" s="13"/>
      <c r="AD21" s="13"/>
      <c r="AE21" s="13"/>
      <c r="AF21" s="13"/>
      <c r="AG21" s="13"/>
      <c r="AH21" s="13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25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6"/>
    </row>
    <row r="22" spans="2:71" x14ac:dyDescent="0.25">
      <c r="B22" s="5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8"/>
      <c r="AA22" s="70" t="s">
        <v>94</v>
      </c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71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6"/>
    </row>
    <row r="23" spans="2:71" x14ac:dyDescent="0.25">
      <c r="B23" s="5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8"/>
      <c r="AA23" s="19"/>
      <c r="AU23" s="12"/>
      <c r="AV23" s="12"/>
      <c r="AW23" s="12"/>
      <c r="AX23" s="12"/>
      <c r="AY23" s="25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6"/>
    </row>
    <row r="24" spans="2:71" x14ac:dyDescent="0.25">
      <c r="B24" s="5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8"/>
      <c r="AA24" s="19"/>
      <c r="AB24" s="13"/>
      <c r="AC24" s="69" t="s">
        <v>95</v>
      </c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12"/>
      <c r="AW24" s="12"/>
      <c r="AX24" s="12"/>
      <c r="AY24" s="25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6"/>
    </row>
    <row r="25" spans="2:71" x14ac:dyDescent="0.25">
      <c r="B25" s="5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8"/>
      <c r="AA25" s="19"/>
      <c r="AB25" s="13"/>
      <c r="AC25" s="13"/>
      <c r="AD25" s="13"/>
      <c r="AE25" s="13"/>
      <c r="AF25" s="13"/>
      <c r="AG25" s="13"/>
      <c r="AH25" s="13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25"/>
      <c r="AZ25" s="70" t="s">
        <v>96</v>
      </c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12"/>
      <c r="BR25" s="12"/>
      <c r="BS25" s="6"/>
    </row>
    <row r="26" spans="2:71" x14ac:dyDescent="0.25">
      <c r="B26" s="5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8"/>
      <c r="AA26" s="19"/>
      <c r="AB26" s="13"/>
      <c r="AC26" s="13"/>
      <c r="AD26" s="13"/>
      <c r="AE26" s="13"/>
      <c r="AF26" s="13"/>
      <c r="AG26" s="13"/>
      <c r="AH26" s="13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25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6"/>
    </row>
    <row r="27" spans="2:71" ht="15.75" thickBot="1" x14ac:dyDescent="0.3">
      <c r="B27" s="59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20"/>
      <c r="AA27" s="21"/>
      <c r="AB27" s="14"/>
      <c r="AC27" s="14"/>
      <c r="AD27" s="14"/>
      <c r="AE27" s="14"/>
      <c r="AF27" s="14"/>
      <c r="AG27" s="14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6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7"/>
    </row>
  </sheetData>
  <mergeCells count="27">
    <mergeCell ref="AZ25:BP25"/>
    <mergeCell ref="F11:S11"/>
    <mergeCell ref="I13:W13"/>
    <mergeCell ref="J15:U15"/>
    <mergeCell ref="K17:W17"/>
    <mergeCell ref="K19:X19"/>
    <mergeCell ref="AU4:AY4"/>
    <mergeCell ref="AA6:AY6"/>
    <mergeCell ref="K21:Y21"/>
    <mergeCell ref="AA22:AY22"/>
    <mergeCell ref="AC24:AU24"/>
    <mergeCell ref="B7:B27"/>
    <mergeCell ref="C7:N7"/>
    <mergeCell ref="F9:O9"/>
    <mergeCell ref="AZ4:BI4"/>
    <mergeCell ref="BJ4:BS4"/>
    <mergeCell ref="AZ6:BS6"/>
    <mergeCell ref="AA5:BS5"/>
    <mergeCell ref="C5:Z5"/>
    <mergeCell ref="C6:Z6"/>
    <mergeCell ref="C4:J4"/>
    <mergeCell ref="K4:R4"/>
    <mergeCell ref="S4:Z4"/>
    <mergeCell ref="AA4:AE4"/>
    <mergeCell ref="AF4:AJ4"/>
    <mergeCell ref="AK4:AO4"/>
    <mergeCell ref="AP4:AT4"/>
  </mergeCells>
  <phoneticPr fontId="6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8426-F19C-4BE0-9F9A-F811FCB7E8EE}">
  <dimension ref="C6:I36"/>
  <sheetViews>
    <sheetView workbookViewId="0">
      <selection activeCell="F24" sqref="F24"/>
    </sheetView>
  </sheetViews>
  <sheetFormatPr baseColWidth="10" defaultRowHeight="15" x14ac:dyDescent="0.25"/>
  <cols>
    <col min="3" max="5" width="11.42578125" style="31"/>
    <col min="6" max="6" width="15.42578125" style="31" bestFit="1" customWidth="1"/>
    <col min="7" max="9" width="11.42578125" style="31"/>
  </cols>
  <sheetData>
    <row r="6" spans="3:9" ht="21" x14ac:dyDescent="0.25">
      <c r="C6" s="73" t="s">
        <v>101</v>
      </c>
      <c r="D6" s="73"/>
      <c r="E6" s="73"/>
      <c r="F6" s="73"/>
      <c r="G6" s="73"/>
      <c r="H6" s="73"/>
      <c r="I6" s="73"/>
    </row>
    <row r="7" spans="3:9" x14ac:dyDescent="0.25">
      <c r="C7" s="74" t="s">
        <v>100</v>
      </c>
      <c r="D7" s="74"/>
      <c r="E7" s="28" t="s">
        <v>102</v>
      </c>
      <c r="F7" s="28" t="s">
        <v>103</v>
      </c>
    </row>
    <row r="8" spans="3:9" x14ac:dyDescent="0.25">
      <c r="C8" s="72" t="s">
        <v>104</v>
      </c>
      <c r="D8" s="72"/>
      <c r="E8" s="31" t="s">
        <v>105</v>
      </c>
      <c r="F8" s="31" t="s">
        <v>106</v>
      </c>
    </row>
    <row r="9" spans="3:9" x14ac:dyDescent="0.25">
      <c r="C9" s="72" t="s">
        <v>107</v>
      </c>
      <c r="D9" s="72"/>
      <c r="E9" s="31" t="s">
        <v>108</v>
      </c>
      <c r="F9" s="31" t="s">
        <v>108</v>
      </c>
    </row>
    <row r="10" spans="3:9" x14ac:dyDescent="0.25">
      <c r="C10" s="72" t="s">
        <v>109</v>
      </c>
      <c r="D10" s="72"/>
      <c r="E10" s="31" t="s">
        <v>110</v>
      </c>
      <c r="F10" s="31" t="s">
        <v>110</v>
      </c>
    </row>
    <row r="11" spans="3:9" x14ac:dyDescent="0.25">
      <c r="C11" s="72" t="s">
        <v>111</v>
      </c>
      <c r="D11" s="72"/>
      <c r="E11" s="31" t="s">
        <v>112</v>
      </c>
      <c r="F11" s="31" t="s">
        <v>56</v>
      </c>
    </row>
    <row r="12" spans="3:9" x14ac:dyDescent="0.25">
      <c r="C12" s="72" t="s">
        <v>113</v>
      </c>
      <c r="D12" s="72"/>
      <c r="E12" s="31" t="s">
        <v>56</v>
      </c>
      <c r="F12" s="31" t="s">
        <v>56</v>
      </c>
    </row>
    <row r="13" spans="3:9" x14ac:dyDescent="0.25">
      <c r="C13" s="72"/>
      <c r="D13" s="72"/>
    </row>
    <row r="14" spans="3:9" x14ac:dyDescent="0.25">
      <c r="C14" s="72"/>
      <c r="D14" s="72"/>
    </row>
    <row r="15" spans="3:9" x14ac:dyDescent="0.25">
      <c r="C15" s="72"/>
      <c r="D15" s="72"/>
    </row>
    <row r="16" spans="3:9" x14ac:dyDescent="0.25">
      <c r="C16" s="72"/>
      <c r="D16" s="72"/>
    </row>
    <row r="17" spans="3:4" x14ac:dyDescent="0.25">
      <c r="C17" s="72"/>
      <c r="D17" s="72"/>
    </row>
    <row r="18" spans="3:4" x14ac:dyDescent="0.25">
      <c r="C18" s="72"/>
      <c r="D18" s="72"/>
    </row>
    <row r="19" spans="3:4" x14ac:dyDescent="0.25">
      <c r="C19" s="72"/>
      <c r="D19" s="72"/>
    </row>
    <row r="20" spans="3:4" x14ac:dyDescent="0.25">
      <c r="C20" s="72"/>
      <c r="D20" s="72"/>
    </row>
    <row r="21" spans="3:4" x14ac:dyDescent="0.25">
      <c r="C21" s="72"/>
      <c r="D21" s="72"/>
    </row>
    <row r="22" spans="3:4" x14ac:dyDescent="0.25">
      <c r="C22" s="72"/>
      <c r="D22" s="72"/>
    </row>
    <row r="23" spans="3:4" x14ac:dyDescent="0.25">
      <c r="C23" s="72"/>
      <c r="D23" s="72"/>
    </row>
    <row r="24" spans="3:4" x14ac:dyDescent="0.25">
      <c r="C24" s="72"/>
      <c r="D24" s="72"/>
    </row>
    <row r="25" spans="3:4" x14ac:dyDescent="0.25">
      <c r="C25" s="72"/>
      <c r="D25" s="72"/>
    </row>
    <row r="26" spans="3:4" x14ac:dyDescent="0.25">
      <c r="C26" s="72"/>
      <c r="D26" s="72"/>
    </row>
    <row r="27" spans="3:4" x14ac:dyDescent="0.25">
      <c r="C27" s="72"/>
      <c r="D27" s="72"/>
    </row>
    <row r="28" spans="3:4" x14ac:dyDescent="0.25">
      <c r="C28" s="72"/>
      <c r="D28" s="72"/>
    </row>
    <row r="29" spans="3:4" x14ac:dyDescent="0.25">
      <c r="C29" s="72"/>
      <c r="D29" s="72"/>
    </row>
    <row r="30" spans="3:4" x14ac:dyDescent="0.25">
      <c r="C30" s="72"/>
      <c r="D30" s="72"/>
    </row>
    <row r="31" spans="3:4" x14ac:dyDescent="0.25">
      <c r="C31" s="72"/>
      <c r="D31" s="72"/>
    </row>
    <row r="32" spans="3:4" x14ac:dyDescent="0.25">
      <c r="C32" s="72"/>
      <c r="D32" s="72"/>
    </row>
    <row r="33" spans="3:4" x14ac:dyDescent="0.25">
      <c r="C33" s="72"/>
      <c r="D33" s="72"/>
    </row>
    <row r="34" spans="3:4" x14ac:dyDescent="0.25">
      <c r="C34" s="72"/>
      <c r="D34" s="72"/>
    </row>
    <row r="35" spans="3:4" x14ac:dyDescent="0.25">
      <c r="C35" s="72"/>
      <c r="D35" s="72"/>
    </row>
    <row r="36" spans="3:4" x14ac:dyDescent="0.25">
      <c r="C36" s="72"/>
      <c r="D36" s="72"/>
    </row>
  </sheetData>
  <mergeCells count="31">
    <mergeCell ref="C17:D17"/>
    <mergeCell ref="C6:I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6:D36"/>
    <mergeCell ref="C30:D30"/>
    <mergeCell ref="C31:D31"/>
    <mergeCell ref="C32:D32"/>
    <mergeCell ref="C33:D33"/>
    <mergeCell ref="C34:D34"/>
    <mergeCell ref="C35:D3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DD9C-32B9-42AC-8D7D-E5F84A7C120D}">
  <dimension ref="C1:I47"/>
  <sheetViews>
    <sheetView tabSelected="1" topLeftCell="A4" workbookViewId="0">
      <selection activeCell="I33" sqref="I33"/>
    </sheetView>
  </sheetViews>
  <sheetFormatPr baseColWidth="10" defaultRowHeight="15" x14ac:dyDescent="0.25"/>
  <cols>
    <col min="3" max="3" width="25.28515625" style="48" bestFit="1" customWidth="1"/>
    <col min="4" max="4" width="26.28515625" style="32" customWidth="1"/>
    <col min="5" max="5" width="21.5703125" style="48" customWidth="1"/>
    <col min="6" max="7" width="11.42578125" customWidth="1"/>
  </cols>
  <sheetData>
    <row r="1" spans="3:9" x14ac:dyDescent="0.25">
      <c r="C1" s="32"/>
      <c r="F1" s="31"/>
      <c r="G1" s="31"/>
      <c r="H1" s="31"/>
      <c r="I1" s="31"/>
    </row>
    <row r="2" spans="3:9" x14ac:dyDescent="0.25">
      <c r="C2" s="32"/>
      <c r="F2" s="31"/>
      <c r="G2" s="31"/>
      <c r="H2" s="31"/>
      <c r="I2" s="31"/>
    </row>
    <row r="3" spans="3:9" x14ac:dyDescent="0.25">
      <c r="C3" s="32"/>
      <c r="F3" s="31"/>
      <c r="G3" s="31"/>
      <c r="H3" s="31"/>
      <c r="I3" s="31"/>
    </row>
    <row r="4" spans="3:9" ht="21" x14ac:dyDescent="0.25">
      <c r="C4" s="49"/>
      <c r="D4" s="108"/>
      <c r="E4" s="49"/>
      <c r="F4" s="107"/>
      <c r="G4" s="107"/>
      <c r="H4" s="107"/>
      <c r="I4" s="107"/>
    </row>
    <row r="5" spans="3:9" x14ac:dyDescent="0.25">
      <c r="C5" s="51"/>
      <c r="D5" s="51"/>
      <c r="E5" s="50"/>
      <c r="F5" s="28"/>
      <c r="G5" s="31"/>
      <c r="H5" s="31"/>
      <c r="I5" s="31"/>
    </row>
    <row r="7" spans="3:9" ht="15.75" thickBot="1" x14ac:dyDescent="0.3"/>
    <row r="8" spans="3:9" ht="19.5" thickBot="1" x14ac:dyDescent="0.3">
      <c r="C8" s="52" t="s">
        <v>156</v>
      </c>
      <c r="D8" s="109" t="s">
        <v>121</v>
      </c>
      <c r="E8" s="53" t="s">
        <v>157</v>
      </c>
    </row>
    <row r="9" spans="3:9" ht="15.75" thickBot="1" x14ac:dyDescent="0.3">
      <c r="C9" s="113" t="s">
        <v>2</v>
      </c>
      <c r="D9" s="114"/>
      <c r="E9" s="115"/>
    </row>
    <row r="10" spans="3:9" x14ac:dyDescent="0.25">
      <c r="C10" s="111">
        <v>1</v>
      </c>
      <c r="D10" s="112" t="s">
        <v>36</v>
      </c>
      <c r="E10" s="111" t="s">
        <v>35</v>
      </c>
    </row>
    <row r="11" spans="3:9" x14ac:dyDescent="0.25">
      <c r="C11" s="110">
        <v>2</v>
      </c>
      <c r="D11" s="54" t="s">
        <v>33</v>
      </c>
      <c r="E11" s="110" t="s">
        <v>193</v>
      </c>
    </row>
    <row r="12" spans="3:9" x14ac:dyDescent="0.25">
      <c r="C12" s="110">
        <v>3</v>
      </c>
      <c r="D12" s="54" t="s">
        <v>30</v>
      </c>
      <c r="E12" s="110" t="s">
        <v>192</v>
      </c>
    </row>
    <row r="13" spans="3:9" x14ac:dyDescent="0.25">
      <c r="C13" s="110">
        <v>4</v>
      </c>
      <c r="D13" s="54" t="s">
        <v>28</v>
      </c>
      <c r="E13" s="110" t="s">
        <v>192</v>
      </c>
    </row>
    <row r="14" spans="3:9" x14ac:dyDescent="0.25">
      <c r="C14" s="110">
        <v>5</v>
      </c>
      <c r="D14" s="54" t="s">
        <v>25</v>
      </c>
      <c r="E14" s="110" t="s">
        <v>3</v>
      </c>
    </row>
    <row r="15" spans="3:9" x14ac:dyDescent="0.25">
      <c r="C15" s="110">
        <v>6</v>
      </c>
      <c r="D15" s="54" t="s">
        <v>22</v>
      </c>
      <c r="E15" s="110" t="s">
        <v>191</v>
      </c>
    </row>
    <row r="16" spans="3:9" x14ac:dyDescent="0.25">
      <c r="C16" s="110">
        <v>7</v>
      </c>
      <c r="D16" s="54" t="s">
        <v>19</v>
      </c>
      <c r="E16" s="110" t="s">
        <v>190</v>
      </c>
    </row>
    <row r="17" spans="3:5" x14ac:dyDescent="0.25">
      <c r="C17" s="110">
        <v>8</v>
      </c>
      <c r="D17" s="54" t="s">
        <v>16</v>
      </c>
      <c r="E17" s="110" t="s">
        <v>56</v>
      </c>
    </row>
    <row r="18" spans="3:5" x14ac:dyDescent="0.25">
      <c r="C18" s="110">
        <v>9</v>
      </c>
      <c r="D18" s="54" t="s">
        <v>13</v>
      </c>
      <c r="E18" s="110" t="s">
        <v>184</v>
      </c>
    </row>
    <row r="19" spans="3:5" ht="15.75" thickBot="1" x14ac:dyDescent="0.3">
      <c r="C19" s="116" t="s">
        <v>4</v>
      </c>
      <c r="D19" s="55"/>
      <c r="E19" s="117"/>
    </row>
    <row r="20" spans="3:5" x14ac:dyDescent="0.25">
      <c r="C20" s="111">
        <v>1</v>
      </c>
      <c r="D20" s="112" t="s">
        <v>46</v>
      </c>
      <c r="E20" s="111" t="s">
        <v>189</v>
      </c>
    </row>
    <row r="21" spans="3:5" x14ac:dyDescent="0.25">
      <c r="C21" s="110">
        <v>2</v>
      </c>
      <c r="D21" s="54" t="s">
        <v>47</v>
      </c>
      <c r="E21" s="110" t="s">
        <v>188</v>
      </c>
    </row>
    <row r="22" spans="3:5" x14ac:dyDescent="0.25">
      <c r="C22" s="110">
        <v>3</v>
      </c>
      <c r="D22" s="54" t="s">
        <v>57</v>
      </c>
      <c r="E22" s="110" t="s">
        <v>182</v>
      </c>
    </row>
    <row r="23" spans="3:5" x14ac:dyDescent="0.25">
      <c r="C23" s="110">
        <v>4</v>
      </c>
      <c r="D23" s="54" t="s">
        <v>167</v>
      </c>
      <c r="E23" s="110" t="s">
        <v>187</v>
      </c>
    </row>
    <row r="24" spans="3:5" x14ac:dyDescent="0.25">
      <c r="C24" s="110">
        <v>5</v>
      </c>
      <c r="D24" s="54" t="s">
        <v>58</v>
      </c>
      <c r="E24" s="110"/>
    </row>
    <row r="25" spans="3:5" ht="15.75" thickBot="1" x14ac:dyDescent="0.3">
      <c r="C25" s="116" t="s">
        <v>168</v>
      </c>
      <c r="D25" s="55"/>
      <c r="E25" s="117"/>
    </row>
    <row r="26" spans="3:5" x14ac:dyDescent="0.25">
      <c r="C26" s="111">
        <v>1</v>
      </c>
      <c r="D26" s="112" t="s">
        <v>54</v>
      </c>
      <c r="E26" s="111" t="s">
        <v>56</v>
      </c>
    </row>
    <row r="27" spans="3:5" x14ac:dyDescent="0.25">
      <c r="C27" s="110">
        <v>2</v>
      </c>
      <c r="D27" s="54" t="s">
        <v>169</v>
      </c>
      <c r="E27" s="110" t="s">
        <v>186</v>
      </c>
    </row>
    <row r="28" spans="3:5" x14ac:dyDescent="0.25">
      <c r="C28" s="110">
        <v>3</v>
      </c>
      <c r="D28" s="54" t="s">
        <v>170</v>
      </c>
      <c r="E28" s="110" t="s">
        <v>56</v>
      </c>
    </row>
    <row r="29" spans="3:5" x14ac:dyDescent="0.25">
      <c r="C29" s="110">
        <v>4</v>
      </c>
      <c r="D29" s="54" t="s">
        <v>171</v>
      </c>
      <c r="E29" s="110" t="s">
        <v>173</v>
      </c>
    </row>
    <row r="30" spans="3:5" x14ac:dyDescent="0.25">
      <c r="C30" s="110">
        <v>5</v>
      </c>
      <c r="D30" s="54" t="s">
        <v>109</v>
      </c>
      <c r="E30" s="110" t="s">
        <v>185</v>
      </c>
    </row>
    <row r="31" spans="3:5" x14ac:dyDescent="0.25">
      <c r="C31" s="110">
        <v>6</v>
      </c>
      <c r="D31" s="54" t="s">
        <v>13</v>
      </c>
      <c r="E31" s="110" t="s">
        <v>174</v>
      </c>
    </row>
    <row r="32" spans="3:5" x14ac:dyDescent="0.25">
      <c r="C32" s="110">
        <v>7</v>
      </c>
      <c r="D32" s="54" t="s">
        <v>172</v>
      </c>
      <c r="E32" s="110" t="s">
        <v>175</v>
      </c>
    </row>
    <row r="33" spans="3:5" ht="15.75" thickBot="1" x14ac:dyDescent="0.3">
      <c r="C33" s="116" t="s">
        <v>3</v>
      </c>
      <c r="D33" s="55"/>
      <c r="E33" s="117"/>
    </row>
    <row r="34" spans="3:5" x14ac:dyDescent="0.25">
      <c r="C34" s="111">
        <v>1</v>
      </c>
      <c r="D34" s="112" t="s">
        <v>158</v>
      </c>
      <c r="E34" s="111" t="s">
        <v>176</v>
      </c>
    </row>
    <row r="35" spans="3:5" x14ac:dyDescent="0.25">
      <c r="C35" s="110">
        <v>2</v>
      </c>
      <c r="D35" s="54" t="s">
        <v>159</v>
      </c>
      <c r="E35" s="110" t="s">
        <v>177</v>
      </c>
    </row>
    <row r="36" spans="3:5" x14ac:dyDescent="0.25">
      <c r="C36" s="110">
        <v>3</v>
      </c>
      <c r="D36" s="54" t="s">
        <v>160</v>
      </c>
      <c r="E36" s="110" t="s">
        <v>178</v>
      </c>
    </row>
    <row r="37" spans="3:5" x14ac:dyDescent="0.25">
      <c r="C37" s="110">
        <v>4</v>
      </c>
      <c r="D37" s="54" t="s">
        <v>161</v>
      </c>
      <c r="E37" s="110" t="s">
        <v>56</v>
      </c>
    </row>
    <row r="38" spans="3:5" x14ac:dyDescent="0.25">
      <c r="C38" s="110">
        <v>5</v>
      </c>
      <c r="D38" s="54" t="s">
        <v>172</v>
      </c>
      <c r="E38" s="110" t="s">
        <v>179</v>
      </c>
    </row>
    <row r="39" spans="3:5" x14ac:dyDescent="0.25">
      <c r="C39" s="110">
        <v>6</v>
      </c>
      <c r="D39" s="54" t="s">
        <v>13</v>
      </c>
      <c r="E39" s="110" t="s">
        <v>184</v>
      </c>
    </row>
    <row r="40" spans="3:5" x14ac:dyDescent="0.25">
      <c r="C40" s="110">
        <v>7</v>
      </c>
      <c r="D40" s="54" t="s">
        <v>107</v>
      </c>
      <c r="E40" s="110" t="s">
        <v>180</v>
      </c>
    </row>
    <row r="41" spans="3:5" ht="15.75" thickBot="1" x14ac:dyDescent="0.3">
      <c r="C41" s="116" t="s">
        <v>129</v>
      </c>
      <c r="D41" s="55"/>
      <c r="E41" s="117"/>
    </row>
    <row r="42" spans="3:5" x14ac:dyDescent="0.25">
      <c r="C42" s="111">
        <v>1</v>
      </c>
      <c r="D42" s="112" t="s">
        <v>162</v>
      </c>
      <c r="E42" s="111" t="s">
        <v>56</v>
      </c>
    </row>
    <row r="43" spans="3:5" x14ac:dyDescent="0.25">
      <c r="C43" s="110">
        <v>2</v>
      </c>
      <c r="D43" s="54" t="s">
        <v>163</v>
      </c>
      <c r="E43" s="110" t="s">
        <v>181</v>
      </c>
    </row>
    <row r="44" spans="3:5" x14ac:dyDescent="0.25">
      <c r="C44" s="110">
        <v>3</v>
      </c>
      <c r="D44" s="54" t="s">
        <v>164</v>
      </c>
      <c r="E44" s="110" t="s">
        <v>56</v>
      </c>
    </row>
    <row r="45" spans="3:5" ht="30" x14ac:dyDescent="0.25">
      <c r="C45" s="110">
        <v>4</v>
      </c>
      <c r="D45" s="54" t="s">
        <v>165</v>
      </c>
      <c r="E45" s="110" t="s">
        <v>180</v>
      </c>
    </row>
    <row r="46" spans="3:5" x14ac:dyDescent="0.25">
      <c r="C46" s="110">
        <v>5</v>
      </c>
      <c r="D46" s="54" t="s">
        <v>166</v>
      </c>
      <c r="E46" s="110" t="s">
        <v>183</v>
      </c>
    </row>
    <row r="47" spans="3:5" x14ac:dyDescent="0.25">
      <c r="C47" s="110">
        <v>6</v>
      </c>
      <c r="D47" s="54" t="s">
        <v>13</v>
      </c>
      <c r="E47" s="110" t="s">
        <v>182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20"/>
  <sheetViews>
    <sheetView workbookViewId="0">
      <selection activeCell="G42" sqref="G42"/>
    </sheetView>
  </sheetViews>
  <sheetFormatPr baseColWidth="10" defaultColWidth="9.140625" defaultRowHeight="15" x14ac:dyDescent="0.25"/>
  <cols>
    <col min="4" max="4" width="25.28515625" bestFit="1" customWidth="1"/>
    <col min="5" max="5" width="23" bestFit="1" customWidth="1"/>
    <col min="6" max="6" width="16.7109375" bestFit="1" customWidth="1"/>
    <col min="7" max="7" width="20.42578125" bestFit="1" customWidth="1"/>
    <col min="18" max="18" width="29" customWidth="1"/>
  </cols>
  <sheetData>
    <row r="4" spans="4:9" x14ac:dyDescent="0.25">
      <c r="D4" s="1" t="s">
        <v>0</v>
      </c>
      <c r="E4" s="1" t="s">
        <v>1</v>
      </c>
      <c r="F4" s="1" t="s">
        <v>10</v>
      </c>
      <c r="G4" s="1" t="s">
        <v>8</v>
      </c>
    </row>
    <row r="5" spans="4:9" x14ac:dyDescent="0.25">
      <c r="D5" t="s">
        <v>2</v>
      </c>
      <c r="E5">
        <v>5</v>
      </c>
      <c r="F5">
        <v>2</v>
      </c>
      <c r="G5">
        <f>E5+F5</f>
        <v>7</v>
      </c>
    </row>
    <row r="6" spans="4:9" x14ac:dyDescent="0.25">
      <c r="D6" t="s">
        <v>3</v>
      </c>
      <c r="E6">
        <v>1</v>
      </c>
      <c r="F6">
        <v>3</v>
      </c>
      <c r="G6">
        <f t="shared" ref="G6:G9" si="0">E6+F6</f>
        <v>4</v>
      </c>
    </row>
    <row r="7" spans="4:9" x14ac:dyDescent="0.25">
      <c r="D7" t="s">
        <v>5</v>
      </c>
      <c r="E7">
        <v>3</v>
      </c>
      <c r="F7">
        <v>5</v>
      </c>
      <c r="G7">
        <f t="shared" si="0"/>
        <v>8</v>
      </c>
    </row>
    <row r="8" spans="4:9" x14ac:dyDescent="0.25">
      <c r="D8" t="s">
        <v>6</v>
      </c>
      <c r="E8">
        <v>1</v>
      </c>
      <c r="F8">
        <v>2</v>
      </c>
      <c r="G8">
        <f t="shared" si="0"/>
        <v>3</v>
      </c>
    </row>
    <row r="9" spans="4:9" x14ac:dyDescent="0.25">
      <c r="D9" t="s">
        <v>7</v>
      </c>
      <c r="E9">
        <v>3</v>
      </c>
      <c r="F9">
        <v>2</v>
      </c>
      <c r="G9">
        <f t="shared" si="0"/>
        <v>5</v>
      </c>
    </row>
    <row r="12" spans="4:9" x14ac:dyDescent="0.25">
      <c r="D12" s="75" t="s">
        <v>9</v>
      </c>
      <c r="E12" s="75"/>
      <c r="F12" s="75"/>
      <c r="G12" s="75"/>
      <c r="H12" s="75"/>
      <c r="I12" s="75"/>
    </row>
    <row r="13" spans="4:9" x14ac:dyDescent="0.25">
      <c r="D13" s="75"/>
      <c r="E13" s="75"/>
      <c r="F13" s="75"/>
      <c r="G13" s="75"/>
      <c r="H13" s="75"/>
      <c r="I13" s="75"/>
    </row>
    <row r="14" spans="4:9" x14ac:dyDescent="0.25">
      <c r="D14" s="75"/>
      <c r="E14" s="75"/>
      <c r="F14" s="75"/>
      <c r="G14" s="75"/>
      <c r="H14" s="75"/>
      <c r="I14" s="75"/>
    </row>
    <row r="15" spans="4:9" x14ac:dyDescent="0.25">
      <c r="D15" s="75"/>
      <c r="E15" s="75"/>
      <c r="F15" s="75"/>
      <c r="G15" s="75"/>
      <c r="H15" s="75"/>
      <c r="I15" s="75"/>
    </row>
    <row r="16" spans="4:9" x14ac:dyDescent="0.25">
      <c r="D16" s="75"/>
      <c r="E16" s="75"/>
      <c r="F16" s="75"/>
      <c r="G16" s="75"/>
      <c r="H16" s="75"/>
      <c r="I16" s="75"/>
    </row>
    <row r="17" spans="4:9" x14ac:dyDescent="0.25">
      <c r="D17" s="75"/>
      <c r="E17" s="75"/>
      <c r="F17" s="75"/>
      <c r="G17" s="75"/>
      <c r="H17" s="75"/>
      <c r="I17" s="75"/>
    </row>
    <row r="18" spans="4:9" x14ac:dyDescent="0.25">
      <c r="D18" s="75"/>
      <c r="E18" s="75"/>
      <c r="F18" s="75"/>
      <c r="G18" s="75"/>
      <c r="H18" s="75"/>
      <c r="I18" s="75"/>
    </row>
    <row r="19" spans="4:9" x14ac:dyDescent="0.25">
      <c r="D19" s="75"/>
      <c r="E19" s="75"/>
      <c r="F19" s="75"/>
      <c r="G19" s="75"/>
      <c r="H19" s="75"/>
      <c r="I19" s="75"/>
    </row>
    <row r="20" spans="4:9" x14ac:dyDescent="0.25">
      <c r="D20" s="75"/>
      <c r="E20" s="75"/>
      <c r="F20" s="75"/>
      <c r="G20" s="75"/>
      <c r="H20" s="75"/>
      <c r="I20" s="75"/>
    </row>
  </sheetData>
  <mergeCells count="1">
    <mergeCell ref="D12:I20"/>
  </mergeCells>
  <conditionalFormatting sqref="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907E-7CEF-49CA-8285-44590294C8A1}">
  <dimension ref="B3:J25"/>
  <sheetViews>
    <sheetView workbookViewId="0">
      <selection activeCell="H4" sqref="H4"/>
    </sheetView>
  </sheetViews>
  <sheetFormatPr baseColWidth="10" defaultColWidth="9.140625" defaultRowHeight="15" x14ac:dyDescent="0.25"/>
  <cols>
    <col min="2" max="2" width="17.85546875" bestFit="1" customWidth="1"/>
    <col min="3" max="3" width="30.140625" bestFit="1" customWidth="1"/>
    <col min="4" max="4" width="17.28515625" bestFit="1" customWidth="1"/>
    <col min="5" max="6" width="16.42578125" bestFit="1" customWidth="1"/>
    <col min="7" max="8" width="15.85546875" bestFit="1" customWidth="1"/>
    <col min="9" max="9" width="31.7109375" bestFit="1" customWidth="1"/>
    <col min="10" max="10" width="15.7109375" bestFit="1" customWidth="1"/>
    <col min="11" max="11" width="34" bestFit="1" customWidth="1"/>
    <col min="12" max="12" width="11" bestFit="1" customWidth="1"/>
    <col min="13" max="13" width="15.85546875" bestFit="1" customWidth="1"/>
    <col min="14" max="14" width="29.5703125" bestFit="1" customWidth="1"/>
    <col min="15" max="15" width="17.28515625" bestFit="1" customWidth="1"/>
  </cols>
  <sheetData>
    <row r="3" spans="2:10" ht="18.75" x14ac:dyDescent="0.3">
      <c r="B3" s="5" t="s">
        <v>0</v>
      </c>
      <c r="C3" s="5" t="s">
        <v>41</v>
      </c>
      <c r="D3" s="5" t="s">
        <v>40</v>
      </c>
      <c r="E3" s="5" t="s">
        <v>61</v>
      </c>
      <c r="F3" s="5" t="s">
        <v>100</v>
      </c>
      <c r="H3" s="5" t="s">
        <v>0</v>
      </c>
      <c r="I3" s="5" t="s">
        <v>41</v>
      </c>
      <c r="J3" s="5" t="s">
        <v>100</v>
      </c>
    </row>
    <row r="4" spans="2:10" x14ac:dyDescent="0.25">
      <c r="B4" s="4" t="s">
        <v>2</v>
      </c>
      <c r="C4" s="4" t="s">
        <v>38</v>
      </c>
      <c r="D4" s="4" t="s">
        <v>37</v>
      </c>
      <c r="H4" s="1" t="s">
        <v>3</v>
      </c>
      <c r="I4" s="1" t="s">
        <v>39</v>
      </c>
    </row>
    <row r="5" spans="2:10" x14ac:dyDescent="0.25">
      <c r="B5" s="3" t="s">
        <v>36</v>
      </c>
      <c r="C5" s="3" t="s">
        <v>35</v>
      </c>
      <c r="D5" s="3" t="s">
        <v>34</v>
      </c>
    </row>
    <row r="6" spans="2:10" x14ac:dyDescent="0.25">
      <c r="B6" s="3" t="s">
        <v>33</v>
      </c>
      <c r="C6" s="3" t="s">
        <v>32</v>
      </c>
      <c r="D6" s="3" t="s">
        <v>31</v>
      </c>
    </row>
    <row r="7" spans="2:10" x14ac:dyDescent="0.25">
      <c r="B7" s="3" t="s">
        <v>30</v>
      </c>
      <c r="C7" s="3" t="s">
        <v>26</v>
      </c>
      <c r="D7" s="3" t="s">
        <v>29</v>
      </c>
    </row>
    <row r="8" spans="2:10" x14ac:dyDescent="0.25">
      <c r="B8" s="3" t="s">
        <v>28</v>
      </c>
      <c r="C8" s="3" t="s">
        <v>27</v>
      </c>
      <c r="D8" s="3" t="s">
        <v>26</v>
      </c>
    </row>
    <row r="9" spans="2:10" x14ac:dyDescent="0.25">
      <c r="B9" s="3" t="s">
        <v>25</v>
      </c>
      <c r="C9" s="3" t="s">
        <v>24</v>
      </c>
      <c r="D9" s="3" t="s">
        <v>23</v>
      </c>
    </row>
    <row r="10" spans="2:10" x14ac:dyDescent="0.25">
      <c r="B10" s="3" t="s">
        <v>22</v>
      </c>
      <c r="C10" s="3" t="s">
        <v>21</v>
      </c>
      <c r="D10" s="3" t="s">
        <v>20</v>
      </c>
    </row>
    <row r="11" spans="2:10" x14ac:dyDescent="0.25">
      <c r="B11" s="3" t="s">
        <v>19</v>
      </c>
      <c r="C11" s="3" t="s">
        <v>18</v>
      </c>
      <c r="D11" s="3" t="s">
        <v>17</v>
      </c>
    </row>
    <row r="12" spans="2:10" x14ac:dyDescent="0.25">
      <c r="B12" s="3" t="s">
        <v>43</v>
      </c>
      <c r="C12" s="3" t="s">
        <v>48</v>
      </c>
      <c r="D12" s="3" t="s">
        <v>49</v>
      </c>
    </row>
    <row r="13" spans="2:10" x14ac:dyDescent="0.25">
      <c r="B13" s="3" t="s">
        <v>16</v>
      </c>
      <c r="C13" s="3" t="s">
        <v>15</v>
      </c>
      <c r="D13" s="3" t="s">
        <v>14</v>
      </c>
    </row>
    <row r="14" spans="2:10" x14ac:dyDescent="0.25">
      <c r="B14" s="3" t="s">
        <v>13</v>
      </c>
      <c r="C14" s="3" t="s">
        <v>12</v>
      </c>
      <c r="D14" s="2">
        <v>4</v>
      </c>
    </row>
    <row r="17" spans="2:9" ht="18.75" x14ac:dyDescent="0.3">
      <c r="B17" s="5" t="s">
        <v>0</v>
      </c>
      <c r="C17" s="5" t="s">
        <v>40</v>
      </c>
      <c r="D17" s="5" t="s">
        <v>61</v>
      </c>
      <c r="E17" s="5" t="s">
        <v>64</v>
      </c>
      <c r="F17" s="5" t="s">
        <v>100</v>
      </c>
      <c r="H17" s="5" t="s">
        <v>0</v>
      </c>
      <c r="I17" s="5" t="s">
        <v>100</v>
      </c>
    </row>
    <row r="18" spans="2:9" x14ac:dyDescent="0.25">
      <c r="B18" s="1" t="s">
        <v>4</v>
      </c>
      <c r="C18" s="1" t="s">
        <v>42</v>
      </c>
      <c r="D18" s="1" t="s">
        <v>44</v>
      </c>
      <c r="E18" s="1" t="s">
        <v>45</v>
      </c>
      <c r="H18" s="1" t="s">
        <v>11</v>
      </c>
    </row>
    <row r="19" spans="2:9" x14ac:dyDescent="0.25">
      <c r="B19" t="s">
        <v>46</v>
      </c>
      <c r="C19" t="s">
        <v>50</v>
      </c>
      <c r="D19" t="s">
        <v>51</v>
      </c>
      <c r="E19" t="s">
        <v>51</v>
      </c>
    </row>
    <row r="20" spans="2:9" x14ac:dyDescent="0.25">
      <c r="B20" t="s">
        <v>47</v>
      </c>
      <c r="C20" t="s">
        <v>50</v>
      </c>
      <c r="D20" t="s">
        <v>51</v>
      </c>
      <c r="E20" t="s">
        <v>51</v>
      </c>
    </row>
    <row r="21" spans="2:9" x14ac:dyDescent="0.25">
      <c r="B21" t="s">
        <v>62</v>
      </c>
      <c r="C21" t="s">
        <v>63</v>
      </c>
      <c r="D21" t="s">
        <v>65</v>
      </c>
      <c r="E21" t="s">
        <v>65</v>
      </c>
    </row>
    <row r="22" spans="2:9" x14ac:dyDescent="0.25">
      <c r="B22" t="s">
        <v>66</v>
      </c>
      <c r="C22" t="s">
        <v>52</v>
      </c>
      <c r="D22" t="s">
        <v>59</v>
      </c>
      <c r="E22" t="s">
        <v>53</v>
      </c>
    </row>
    <row r="23" spans="2:9" x14ac:dyDescent="0.25">
      <c r="B23" t="s">
        <v>54</v>
      </c>
      <c r="C23" t="s">
        <v>55</v>
      </c>
      <c r="D23" t="s">
        <v>56</v>
      </c>
      <c r="E23" t="s">
        <v>56</v>
      </c>
    </row>
    <row r="24" spans="2:9" x14ac:dyDescent="0.25">
      <c r="B24" t="s">
        <v>57</v>
      </c>
      <c r="C24" t="s">
        <v>52</v>
      </c>
      <c r="D24" t="s">
        <v>53</v>
      </c>
      <c r="E24" t="s">
        <v>53</v>
      </c>
    </row>
    <row r="25" spans="2:9" x14ac:dyDescent="0.25">
      <c r="B25" t="s">
        <v>58</v>
      </c>
      <c r="C25" t="s">
        <v>59</v>
      </c>
      <c r="D25" t="s">
        <v>60</v>
      </c>
      <c r="E25" t="s">
        <v>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F4BD-FA80-43A7-BD48-7BBE22C6D194}">
  <dimension ref="D3:U44"/>
  <sheetViews>
    <sheetView workbookViewId="0">
      <selection activeCell="O30" sqref="O30"/>
    </sheetView>
  </sheetViews>
  <sheetFormatPr baseColWidth="10" defaultRowHeight="15" x14ac:dyDescent="0.25"/>
  <cols>
    <col min="1" max="1" width="11.42578125" customWidth="1"/>
    <col min="2" max="2" width="34" bestFit="1" customWidth="1"/>
    <col min="3" max="3" width="11" bestFit="1" customWidth="1"/>
    <col min="5" max="5" width="9.28515625" bestFit="1" customWidth="1"/>
    <col min="6" max="6" width="15.7109375" bestFit="1" customWidth="1"/>
    <col min="7" max="8" width="10.7109375" customWidth="1"/>
    <col min="21" max="21" width="14.28515625" bestFit="1" customWidth="1"/>
  </cols>
  <sheetData>
    <row r="3" spans="4:21" ht="15.75" thickBot="1" x14ac:dyDescent="0.3"/>
    <row r="4" spans="4:21" ht="19.5" thickBot="1" x14ac:dyDescent="0.35">
      <c r="D4" s="95" t="s">
        <v>132</v>
      </c>
      <c r="E4" s="96"/>
      <c r="F4" s="96"/>
      <c r="G4" s="96"/>
      <c r="H4" s="96"/>
      <c r="I4" s="96"/>
      <c r="J4" s="96"/>
      <c r="K4" s="97"/>
      <c r="M4" s="92" t="s">
        <v>138</v>
      </c>
      <c r="N4" s="93"/>
      <c r="O4" s="93"/>
      <c r="P4" s="93"/>
      <c r="Q4" s="93"/>
      <c r="R4" s="93"/>
      <c r="S4" s="93"/>
      <c r="T4" s="93"/>
      <c r="U4" s="94"/>
    </row>
    <row r="5" spans="4:21" ht="19.5" thickBot="1" x14ac:dyDescent="0.3">
      <c r="D5" s="45" t="s">
        <v>139</v>
      </c>
      <c r="E5" s="45" t="s">
        <v>142</v>
      </c>
      <c r="F5" s="46" t="s">
        <v>145</v>
      </c>
      <c r="G5" s="47">
        <v>100</v>
      </c>
      <c r="H5" s="45">
        <v>250</v>
      </c>
      <c r="I5" s="45">
        <v>350</v>
      </c>
      <c r="J5" s="45">
        <v>500</v>
      </c>
      <c r="K5" s="45">
        <v>1700</v>
      </c>
      <c r="M5" s="40" t="s">
        <v>139</v>
      </c>
      <c r="N5" s="40" t="s">
        <v>133</v>
      </c>
      <c r="O5" s="40" t="s">
        <v>134</v>
      </c>
      <c r="P5" s="40" t="s">
        <v>140</v>
      </c>
      <c r="Q5" s="40" t="s">
        <v>135</v>
      </c>
      <c r="R5" s="40" t="s">
        <v>136</v>
      </c>
      <c r="S5" s="40" t="s">
        <v>137</v>
      </c>
      <c r="T5" s="40" t="s">
        <v>142</v>
      </c>
      <c r="U5" s="40" t="s">
        <v>145</v>
      </c>
    </row>
    <row r="6" spans="4:21" ht="15.75" thickTop="1" x14ac:dyDescent="0.25">
      <c r="D6" s="38">
        <v>0.4</v>
      </c>
      <c r="E6" s="38" t="s">
        <v>143</v>
      </c>
      <c r="F6" s="43">
        <f>U6</f>
        <v>0.26666666666666666</v>
      </c>
      <c r="G6" s="41">
        <f>$G$5*$F6</f>
        <v>26.666666666666668</v>
      </c>
      <c r="H6" s="38">
        <f>$H$5*$F6</f>
        <v>66.666666666666671</v>
      </c>
      <c r="I6" s="38">
        <f>$I$5*$F6</f>
        <v>93.333333333333329</v>
      </c>
      <c r="J6" s="38">
        <f t="shared" ref="J6:J26" si="0">$J$5*$F6</f>
        <v>133.33333333333334</v>
      </c>
      <c r="K6" s="38">
        <f t="shared" ref="K6:K26" si="1">$K$5*$F6</f>
        <v>453.33333333333331</v>
      </c>
      <c r="M6" s="38">
        <v>0.4</v>
      </c>
      <c r="N6" s="38">
        <v>40</v>
      </c>
      <c r="O6" s="38" t="s">
        <v>141</v>
      </c>
      <c r="P6" s="38">
        <v>80</v>
      </c>
      <c r="Q6" s="38">
        <v>60</v>
      </c>
      <c r="R6" s="38">
        <v>30</v>
      </c>
      <c r="S6" s="38">
        <v>75</v>
      </c>
      <c r="T6" s="38" t="s">
        <v>143</v>
      </c>
      <c r="U6" s="38">
        <f>(N6/P6)*(P6/Q6)*(R6/S6)</f>
        <v>0.26666666666666666</v>
      </c>
    </row>
    <row r="7" spans="4:21" x14ac:dyDescent="0.25">
      <c r="D7" s="38">
        <v>0.5</v>
      </c>
      <c r="E7" s="38" t="s">
        <v>143</v>
      </c>
      <c r="F7" s="43">
        <f>U7</f>
        <v>0.33333333333333331</v>
      </c>
      <c r="G7" s="41">
        <f t="shared" ref="G7:G26" si="2">$G$5*$F7</f>
        <v>33.333333333333329</v>
      </c>
      <c r="H7" s="38">
        <f t="shared" ref="H7:H26" si="3">$H$5*$F7</f>
        <v>83.333333333333329</v>
      </c>
      <c r="I7" s="38">
        <f t="shared" ref="I7:I26" si="4">$I$5*$F7</f>
        <v>116.66666666666666</v>
      </c>
      <c r="J7" s="38">
        <f t="shared" si="0"/>
        <v>166.66666666666666</v>
      </c>
      <c r="K7" s="38">
        <f t="shared" si="1"/>
        <v>566.66666666666663</v>
      </c>
      <c r="M7" s="38">
        <v>0.5</v>
      </c>
      <c r="N7" s="38">
        <v>40</v>
      </c>
      <c r="O7" s="38" t="s">
        <v>141</v>
      </c>
      <c r="P7" s="38">
        <v>80</v>
      </c>
      <c r="Q7" s="38">
        <v>60</v>
      </c>
      <c r="R7" s="38">
        <v>40</v>
      </c>
      <c r="S7" s="38">
        <v>80</v>
      </c>
      <c r="T7" s="38" t="s">
        <v>143</v>
      </c>
      <c r="U7" s="38">
        <f t="shared" ref="U7:U24" si="5">(N7/P7)*(P7/Q7)*(R7/S7)</f>
        <v>0.33333333333333331</v>
      </c>
    </row>
    <row r="8" spans="4:21" x14ac:dyDescent="0.25">
      <c r="D8" s="38">
        <v>0.7</v>
      </c>
      <c r="E8" s="38" t="s">
        <v>143</v>
      </c>
      <c r="F8" s="43">
        <f t="shared" ref="F8:F26" si="6">U8</f>
        <v>0.46666666666666662</v>
      </c>
      <c r="G8" s="41">
        <f t="shared" si="2"/>
        <v>46.666666666666664</v>
      </c>
      <c r="H8" s="38">
        <f t="shared" si="3"/>
        <v>116.66666666666666</v>
      </c>
      <c r="I8" s="38">
        <f t="shared" si="4"/>
        <v>163.33333333333331</v>
      </c>
      <c r="J8" s="38">
        <f t="shared" si="0"/>
        <v>233.33333333333331</v>
      </c>
      <c r="K8" s="38">
        <f t="shared" si="1"/>
        <v>793.33333333333326</v>
      </c>
      <c r="M8" s="38">
        <v>0.7</v>
      </c>
      <c r="N8" s="38">
        <v>40</v>
      </c>
      <c r="O8" s="38" t="s">
        <v>141</v>
      </c>
      <c r="P8" s="38">
        <v>80</v>
      </c>
      <c r="Q8" s="38">
        <v>60</v>
      </c>
      <c r="R8" s="38">
        <v>35</v>
      </c>
      <c r="S8" s="38">
        <v>50</v>
      </c>
      <c r="T8" s="38" t="s">
        <v>143</v>
      </c>
      <c r="U8" s="38">
        <f t="shared" si="5"/>
        <v>0.46666666666666662</v>
      </c>
    </row>
    <row r="9" spans="4:21" x14ac:dyDescent="0.25">
      <c r="D9" s="38">
        <v>0.8</v>
      </c>
      <c r="E9" s="38" t="s">
        <v>143</v>
      </c>
      <c r="F9" s="43">
        <f t="shared" si="6"/>
        <v>0.53333333333333333</v>
      </c>
      <c r="G9" s="41">
        <f t="shared" si="2"/>
        <v>53.333333333333336</v>
      </c>
      <c r="H9" s="38">
        <f t="shared" si="3"/>
        <v>133.33333333333334</v>
      </c>
      <c r="I9" s="38">
        <f t="shared" si="4"/>
        <v>186.66666666666666</v>
      </c>
      <c r="J9" s="38">
        <f t="shared" si="0"/>
        <v>266.66666666666669</v>
      </c>
      <c r="K9" s="38">
        <f t="shared" si="1"/>
        <v>906.66666666666663</v>
      </c>
      <c r="M9" s="38">
        <v>0.8</v>
      </c>
      <c r="N9" s="38">
        <v>40</v>
      </c>
      <c r="O9" s="38" t="s">
        <v>141</v>
      </c>
      <c r="P9" s="38">
        <v>80</v>
      </c>
      <c r="Q9" s="38">
        <v>60</v>
      </c>
      <c r="R9" s="38">
        <v>40</v>
      </c>
      <c r="S9" s="38">
        <v>50</v>
      </c>
      <c r="T9" s="38" t="s">
        <v>143</v>
      </c>
      <c r="U9" s="38">
        <f t="shared" si="5"/>
        <v>0.53333333333333333</v>
      </c>
    </row>
    <row r="10" spans="4:21" x14ac:dyDescent="0.25">
      <c r="D10" s="38">
        <v>1</v>
      </c>
      <c r="E10" s="38" t="s">
        <v>143</v>
      </c>
      <c r="F10" s="43">
        <f t="shared" si="6"/>
        <v>0.66666666666666663</v>
      </c>
      <c r="G10" s="41">
        <f t="shared" si="2"/>
        <v>66.666666666666657</v>
      </c>
      <c r="H10" s="38">
        <f t="shared" si="3"/>
        <v>166.66666666666666</v>
      </c>
      <c r="I10" s="38">
        <f t="shared" si="4"/>
        <v>233.33333333333331</v>
      </c>
      <c r="J10" s="38">
        <f t="shared" si="0"/>
        <v>333.33333333333331</v>
      </c>
      <c r="K10" s="38">
        <f t="shared" si="1"/>
        <v>1133.3333333333333</v>
      </c>
      <c r="M10" s="38">
        <v>1</v>
      </c>
      <c r="N10" s="38">
        <v>40</v>
      </c>
      <c r="O10" s="38" t="s">
        <v>141</v>
      </c>
      <c r="P10" s="38">
        <v>80</v>
      </c>
      <c r="Q10" s="38">
        <v>40</v>
      </c>
      <c r="R10" s="38">
        <v>50</v>
      </c>
      <c r="S10" s="38">
        <v>75</v>
      </c>
      <c r="T10" s="38" t="s">
        <v>143</v>
      </c>
      <c r="U10" s="38">
        <f t="shared" si="5"/>
        <v>0.66666666666666663</v>
      </c>
    </row>
    <row r="11" spans="4:21" x14ac:dyDescent="0.25">
      <c r="D11" s="38">
        <v>1.25</v>
      </c>
      <c r="E11" s="38" t="s">
        <v>143</v>
      </c>
      <c r="F11" s="43">
        <f t="shared" si="6"/>
        <v>0.83333333333333337</v>
      </c>
      <c r="G11" s="41">
        <f t="shared" si="2"/>
        <v>83.333333333333343</v>
      </c>
      <c r="H11" s="38">
        <f t="shared" si="3"/>
        <v>208.33333333333334</v>
      </c>
      <c r="I11" s="38">
        <f t="shared" si="4"/>
        <v>291.66666666666669</v>
      </c>
      <c r="J11" s="38">
        <f t="shared" si="0"/>
        <v>416.66666666666669</v>
      </c>
      <c r="K11" s="38">
        <f t="shared" si="1"/>
        <v>1416.6666666666667</v>
      </c>
      <c r="M11" s="38">
        <v>1.25</v>
      </c>
      <c r="N11" s="38">
        <v>40</v>
      </c>
      <c r="O11" s="38" t="s">
        <v>141</v>
      </c>
      <c r="P11" s="38">
        <v>80</v>
      </c>
      <c r="Q11" s="38">
        <v>40</v>
      </c>
      <c r="R11" s="38">
        <v>50</v>
      </c>
      <c r="S11" s="38">
        <v>60</v>
      </c>
      <c r="T11" s="38" t="s">
        <v>143</v>
      </c>
      <c r="U11" s="38">
        <f t="shared" si="5"/>
        <v>0.83333333333333337</v>
      </c>
    </row>
    <row r="12" spans="4:21" x14ac:dyDescent="0.25">
      <c r="D12" s="38">
        <v>1.5</v>
      </c>
      <c r="E12" s="38" t="s">
        <v>143</v>
      </c>
      <c r="F12" s="43">
        <f t="shared" si="6"/>
        <v>1</v>
      </c>
      <c r="G12" s="41">
        <f t="shared" si="2"/>
        <v>100</v>
      </c>
      <c r="H12" s="38">
        <f t="shared" si="3"/>
        <v>250</v>
      </c>
      <c r="I12" s="38">
        <f t="shared" si="4"/>
        <v>350</v>
      </c>
      <c r="J12" s="38">
        <f t="shared" si="0"/>
        <v>500</v>
      </c>
      <c r="K12" s="38">
        <f t="shared" si="1"/>
        <v>1700</v>
      </c>
      <c r="M12" s="38">
        <v>1.5</v>
      </c>
      <c r="N12" s="38">
        <v>40</v>
      </c>
      <c r="O12" s="38" t="s">
        <v>141</v>
      </c>
      <c r="P12" s="38">
        <v>80</v>
      </c>
      <c r="Q12" s="38">
        <v>60</v>
      </c>
      <c r="R12" s="38">
        <v>75</v>
      </c>
      <c r="S12" s="38">
        <v>50</v>
      </c>
      <c r="T12" s="38" t="s">
        <v>143</v>
      </c>
      <c r="U12" s="38">
        <f t="shared" si="5"/>
        <v>1</v>
      </c>
    </row>
    <row r="13" spans="4:21" x14ac:dyDescent="0.25">
      <c r="D13" s="38">
        <v>1.75</v>
      </c>
      <c r="E13" s="38" t="s">
        <v>143</v>
      </c>
      <c r="F13" s="43">
        <f t="shared" si="6"/>
        <v>1.1666666666666665</v>
      </c>
      <c r="G13" s="41">
        <f t="shared" si="2"/>
        <v>116.66666666666666</v>
      </c>
      <c r="H13" s="38">
        <f t="shared" si="3"/>
        <v>291.66666666666663</v>
      </c>
      <c r="I13" s="38">
        <f t="shared" si="4"/>
        <v>408.33333333333326</v>
      </c>
      <c r="J13" s="38">
        <f t="shared" si="0"/>
        <v>583.33333333333326</v>
      </c>
      <c r="K13" s="38">
        <f t="shared" si="1"/>
        <v>1983.333333333333</v>
      </c>
      <c r="M13" s="38">
        <v>1.75</v>
      </c>
      <c r="N13" s="38">
        <v>40</v>
      </c>
      <c r="O13" s="38" t="s">
        <v>141</v>
      </c>
      <c r="P13" s="38">
        <v>80</v>
      </c>
      <c r="Q13" s="38">
        <v>60</v>
      </c>
      <c r="R13" s="38">
        <v>70</v>
      </c>
      <c r="S13" s="38">
        <v>40</v>
      </c>
      <c r="T13" s="38" t="s">
        <v>143</v>
      </c>
      <c r="U13" s="38">
        <f t="shared" si="5"/>
        <v>1.1666666666666665</v>
      </c>
    </row>
    <row r="14" spans="4:21" x14ac:dyDescent="0.25">
      <c r="D14" s="38">
        <v>2</v>
      </c>
      <c r="E14" s="38" t="s">
        <v>143</v>
      </c>
      <c r="F14" s="43">
        <f t="shared" si="6"/>
        <v>1.3333333333333333</v>
      </c>
      <c r="G14" s="41">
        <f t="shared" si="2"/>
        <v>133.33333333333331</v>
      </c>
      <c r="H14" s="38">
        <f t="shared" si="3"/>
        <v>333.33333333333331</v>
      </c>
      <c r="I14" s="38">
        <f t="shared" si="4"/>
        <v>466.66666666666663</v>
      </c>
      <c r="J14" s="38">
        <f t="shared" si="0"/>
        <v>666.66666666666663</v>
      </c>
      <c r="K14" s="38">
        <f t="shared" si="1"/>
        <v>2266.6666666666665</v>
      </c>
      <c r="M14" s="38">
        <v>2</v>
      </c>
      <c r="N14" s="38">
        <v>40</v>
      </c>
      <c r="O14" s="38" t="s">
        <v>141</v>
      </c>
      <c r="P14" s="38">
        <v>80</v>
      </c>
      <c r="Q14" s="38">
        <v>60</v>
      </c>
      <c r="R14" s="38">
        <v>80</v>
      </c>
      <c r="S14" s="38">
        <v>40</v>
      </c>
      <c r="T14" s="38" t="s">
        <v>143</v>
      </c>
      <c r="U14" s="38">
        <f t="shared" si="5"/>
        <v>1.3333333333333333</v>
      </c>
    </row>
    <row r="15" spans="4:21" x14ac:dyDescent="0.25">
      <c r="D15" s="38">
        <v>2.5</v>
      </c>
      <c r="E15" s="38" t="s">
        <v>143</v>
      </c>
      <c r="F15" s="43">
        <f t="shared" si="6"/>
        <v>1.6666666666666665</v>
      </c>
      <c r="G15" s="41">
        <f t="shared" si="2"/>
        <v>166.66666666666666</v>
      </c>
      <c r="H15" s="38">
        <f t="shared" si="3"/>
        <v>416.66666666666663</v>
      </c>
      <c r="I15" s="38">
        <f t="shared" si="4"/>
        <v>583.33333333333326</v>
      </c>
      <c r="J15" s="38">
        <f t="shared" si="0"/>
        <v>833.33333333333326</v>
      </c>
      <c r="K15" s="38">
        <f t="shared" si="1"/>
        <v>2833.333333333333</v>
      </c>
      <c r="M15" s="38">
        <v>2.5</v>
      </c>
      <c r="N15" s="38">
        <v>40</v>
      </c>
      <c r="O15" s="38" t="s">
        <v>141</v>
      </c>
      <c r="P15" s="38">
        <v>80</v>
      </c>
      <c r="Q15" s="38">
        <v>60</v>
      </c>
      <c r="R15" s="38">
        <v>75</v>
      </c>
      <c r="S15" s="38">
        <v>30</v>
      </c>
      <c r="T15" s="38" t="s">
        <v>143</v>
      </c>
      <c r="U15" s="38">
        <f t="shared" si="5"/>
        <v>1.6666666666666665</v>
      </c>
    </row>
    <row r="16" spans="4:21" x14ac:dyDescent="0.25">
      <c r="D16" s="38">
        <v>3</v>
      </c>
      <c r="E16" s="38" t="s">
        <v>143</v>
      </c>
      <c r="F16" s="43">
        <f t="shared" si="6"/>
        <v>2</v>
      </c>
      <c r="G16" s="41">
        <f t="shared" si="2"/>
        <v>200</v>
      </c>
      <c r="H16" s="38">
        <f t="shared" si="3"/>
        <v>500</v>
      </c>
      <c r="I16" s="38">
        <f t="shared" si="4"/>
        <v>700</v>
      </c>
      <c r="J16" s="38">
        <f t="shared" si="0"/>
        <v>1000</v>
      </c>
      <c r="K16" s="38">
        <f t="shared" si="1"/>
        <v>3400</v>
      </c>
      <c r="M16" s="38">
        <v>3</v>
      </c>
      <c r="N16" s="38">
        <v>40</v>
      </c>
      <c r="O16" s="38" t="s">
        <v>141</v>
      </c>
      <c r="P16" s="38">
        <v>80</v>
      </c>
      <c r="Q16" s="38">
        <v>60</v>
      </c>
      <c r="R16" s="38">
        <v>75</v>
      </c>
      <c r="S16" s="38">
        <v>25</v>
      </c>
      <c r="T16" s="38" t="s">
        <v>143</v>
      </c>
      <c r="U16" s="38">
        <f t="shared" si="5"/>
        <v>2</v>
      </c>
    </row>
    <row r="17" spans="4:21" x14ac:dyDescent="0.25">
      <c r="D17" s="38">
        <v>10</v>
      </c>
      <c r="E17" s="38" t="s">
        <v>146</v>
      </c>
      <c r="F17" s="43">
        <f t="shared" si="6"/>
        <v>1.6923076923076923</v>
      </c>
      <c r="G17" s="41">
        <f t="shared" si="2"/>
        <v>169.23076923076923</v>
      </c>
      <c r="H17" s="38">
        <f t="shared" si="3"/>
        <v>423.07692307692309</v>
      </c>
      <c r="I17" s="38">
        <f t="shared" si="4"/>
        <v>592.30769230769226</v>
      </c>
      <c r="J17" s="38">
        <f t="shared" si="0"/>
        <v>846.15384615384619</v>
      </c>
      <c r="K17" s="38">
        <f t="shared" si="1"/>
        <v>2876.9230769230767</v>
      </c>
      <c r="M17" s="38">
        <v>10</v>
      </c>
      <c r="N17" s="38">
        <v>40</v>
      </c>
      <c r="O17" s="38" t="s">
        <v>141</v>
      </c>
      <c r="P17" s="38">
        <v>80</v>
      </c>
      <c r="Q17" s="38">
        <v>20</v>
      </c>
      <c r="R17" s="38">
        <v>55</v>
      </c>
      <c r="S17" s="38">
        <v>65</v>
      </c>
      <c r="T17" s="38" t="s">
        <v>146</v>
      </c>
      <c r="U17" s="38">
        <f t="shared" si="5"/>
        <v>1.6923076923076923</v>
      </c>
    </row>
    <row r="18" spans="4:21" x14ac:dyDescent="0.25">
      <c r="D18" s="38">
        <v>11</v>
      </c>
      <c r="E18" s="38" t="s">
        <v>146</v>
      </c>
      <c r="F18" s="43">
        <f t="shared" si="6"/>
        <v>1.5384615384615385</v>
      </c>
      <c r="G18" s="41">
        <f t="shared" si="2"/>
        <v>153.84615384615387</v>
      </c>
      <c r="H18" s="38">
        <f t="shared" si="3"/>
        <v>384.61538461538464</v>
      </c>
      <c r="I18" s="38">
        <f t="shared" si="4"/>
        <v>538.46153846153845</v>
      </c>
      <c r="J18" s="38">
        <f t="shared" si="0"/>
        <v>769.23076923076928</v>
      </c>
      <c r="K18" s="38">
        <f t="shared" si="1"/>
        <v>2615.3846153846157</v>
      </c>
      <c r="M18" s="38">
        <v>11</v>
      </c>
      <c r="N18" s="38">
        <v>40</v>
      </c>
      <c r="O18" s="38" t="s">
        <v>141</v>
      </c>
      <c r="P18" s="38">
        <v>80</v>
      </c>
      <c r="Q18" s="38">
        <v>20</v>
      </c>
      <c r="R18" s="38">
        <v>50</v>
      </c>
      <c r="S18" s="38">
        <v>65</v>
      </c>
      <c r="T18" s="38" t="s">
        <v>146</v>
      </c>
      <c r="U18" s="38">
        <f t="shared" si="5"/>
        <v>1.5384615384615385</v>
      </c>
    </row>
    <row r="19" spans="4:21" x14ac:dyDescent="0.25">
      <c r="D19" s="38">
        <v>13</v>
      </c>
      <c r="E19" s="38" t="s">
        <v>146</v>
      </c>
      <c r="F19" s="43">
        <f t="shared" si="6"/>
        <v>1.3</v>
      </c>
      <c r="G19" s="41">
        <f t="shared" si="2"/>
        <v>130</v>
      </c>
      <c r="H19" s="38">
        <f t="shared" si="3"/>
        <v>325</v>
      </c>
      <c r="I19" s="38">
        <f t="shared" si="4"/>
        <v>455</v>
      </c>
      <c r="J19" s="38">
        <f t="shared" si="0"/>
        <v>650</v>
      </c>
      <c r="K19" s="38">
        <f t="shared" si="1"/>
        <v>2210</v>
      </c>
      <c r="M19" s="38">
        <v>13</v>
      </c>
      <c r="N19" s="38">
        <v>40</v>
      </c>
      <c r="O19" s="38" t="s">
        <v>141</v>
      </c>
      <c r="P19" s="38">
        <v>80</v>
      </c>
      <c r="Q19" s="38">
        <v>40</v>
      </c>
      <c r="R19" s="38">
        <v>65</v>
      </c>
      <c r="S19" s="38">
        <v>50</v>
      </c>
      <c r="T19" s="38" t="s">
        <v>146</v>
      </c>
      <c r="U19" s="38">
        <f t="shared" si="5"/>
        <v>1.3</v>
      </c>
    </row>
    <row r="20" spans="4:21" x14ac:dyDescent="0.25">
      <c r="D20" s="38">
        <v>19</v>
      </c>
      <c r="E20" s="38" t="s">
        <v>146</v>
      </c>
      <c r="F20" s="43">
        <f t="shared" si="6"/>
        <v>0.88888888888888884</v>
      </c>
      <c r="G20" s="41">
        <f t="shared" si="2"/>
        <v>88.888888888888886</v>
      </c>
      <c r="H20" s="38">
        <f t="shared" si="3"/>
        <v>222.2222222222222</v>
      </c>
      <c r="I20" s="38">
        <f t="shared" si="4"/>
        <v>311.11111111111109</v>
      </c>
      <c r="J20" s="38">
        <f t="shared" si="0"/>
        <v>444.4444444444444</v>
      </c>
      <c r="K20" s="38">
        <f t="shared" si="1"/>
        <v>1511.1111111111111</v>
      </c>
      <c r="M20" s="38">
        <v>19</v>
      </c>
      <c r="N20" s="38">
        <v>40</v>
      </c>
      <c r="O20" s="38" t="s">
        <v>141</v>
      </c>
      <c r="P20" s="38">
        <v>80</v>
      </c>
      <c r="Q20" s="38">
        <v>30</v>
      </c>
      <c r="R20" s="38">
        <v>50</v>
      </c>
      <c r="S20" s="38">
        <v>75</v>
      </c>
      <c r="T20" s="38" t="s">
        <v>146</v>
      </c>
      <c r="U20" s="38">
        <f t="shared" si="5"/>
        <v>0.88888888888888884</v>
      </c>
    </row>
    <row r="21" spans="4:21" x14ac:dyDescent="0.25">
      <c r="D21" s="38">
        <v>20</v>
      </c>
      <c r="E21" s="38" t="s">
        <v>146</v>
      </c>
      <c r="F21" s="43">
        <f t="shared" si="6"/>
        <v>0.84615384615384615</v>
      </c>
      <c r="G21" s="41">
        <f t="shared" si="2"/>
        <v>84.615384615384613</v>
      </c>
      <c r="H21" s="38">
        <f t="shared" si="3"/>
        <v>211.53846153846155</v>
      </c>
      <c r="I21" s="38">
        <f t="shared" si="4"/>
        <v>296.15384615384613</v>
      </c>
      <c r="J21" s="38">
        <f t="shared" si="0"/>
        <v>423.07692307692309</v>
      </c>
      <c r="K21" s="38">
        <f t="shared" si="1"/>
        <v>1438.4615384615383</v>
      </c>
      <c r="M21" s="38">
        <v>20</v>
      </c>
      <c r="N21" s="38">
        <v>40</v>
      </c>
      <c r="O21" s="38" t="s">
        <v>141</v>
      </c>
      <c r="P21" s="38">
        <v>80</v>
      </c>
      <c r="Q21" s="38">
        <v>40</v>
      </c>
      <c r="R21" s="38">
        <v>55</v>
      </c>
      <c r="S21" s="38">
        <v>65</v>
      </c>
      <c r="T21" s="38" t="s">
        <v>146</v>
      </c>
      <c r="U21" s="38">
        <f t="shared" si="5"/>
        <v>0.84615384615384615</v>
      </c>
    </row>
    <row r="22" spans="4:21" x14ac:dyDescent="0.25">
      <c r="D22" s="38">
        <v>22</v>
      </c>
      <c r="E22" s="38" t="s">
        <v>146</v>
      </c>
      <c r="F22" s="43">
        <f t="shared" si="6"/>
        <v>0.76923076923076927</v>
      </c>
      <c r="G22" s="41">
        <f t="shared" si="2"/>
        <v>76.923076923076934</v>
      </c>
      <c r="H22" s="38">
        <f t="shared" si="3"/>
        <v>192.30769230769232</v>
      </c>
      <c r="I22" s="38">
        <f t="shared" si="4"/>
        <v>269.23076923076923</v>
      </c>
      <c r="J22" s="38">
        <f t="shared" si="0"/>
        <v>384.61538461538464</v>
      </c>
      <c r="K22" s="38">
        <f t="shared" si="1"/>
        <v>1307.6923076923078</v>
      </c>
      <c r="M22" s="38">
        <v>22</v>
      </c>
      <c r="N22" s="38">
        <v>40</v>
      </c>
      <c r="O22" s="38" t="s">
        <v>141</v>
      </c>
      <c r="P22" s="38">
        <v>80</v>
      </c>
      <c r="Q22" s="38">
        <v>40</v>
      </c>
      <c r="R22" s="38">
        <v>50</v>
      </c>
      <c r="S22" s="38">
        <v>65</v>
      </c>
      <c r="T22" s="38" t="s">
        <v>146</v>
      </c>
      <c r="U22" s="38">
        <f t="shared" si="5"/>
        <v>0.76923076923076927</v>
      </c>
    </row>
    <row r="23" spans="4:21" x14ac:dyDescent="0.25">
      <c r="D23" s="38">
        <v>40</v>
      </c>
      <c r="E23" s="38" t="s">
        <v>146</v>
      </c>
      <c r="F23" s="43">
        <f t="shared" si="6"/>
        <v>0.42307692307692307</v>
      </c>
      <c r="G23" s="41">
        <f t="shared" si="2"/>
        <v>42.307692307692307</v>
      </c>
      <c r="H23" s="38">
        <f t="shared" si="3"/>
        <v>105.76923076923077</v>
      </c>
      <c r="I23" s="38">
        <f t="shared" si="4"/>
        <v>148.07692307692307</v>
      </c>
      <c r="J23" s="38">
        <f t="shared" si="0"/>
        <v>211.53846153846155</v>
      </c>
      <c r="K23" s="38">
        <f t="shared" si="1"/>
        <v>719.23076923076917</v>
      </c>
      <c r="M23" s="38">
        <v>40</v>
      </c>
      <c r="N23" s="38">
        <v>40</v>
      </c>
      <c r="O23" s="38" t="s">
        <v>141</v>
      </c>
      <c r="P23" s="38">
        <v>50</v>
      </c>
      <c r="Q23" s="38">
        <v>80</v>
      </c>
      <c r="R23" s="38">
        <v>55</v>
      </c>
      <c r="S23" s="38">
        <v>65</v>
      </c>
      <c r="T23" s="38" t="s">
        <v>146</v>
      </c>
      <c r="U23" s="38">
        <f t="shared" si="5"/>
        <v>0.42307692307692307</v>
      </c>
    </row>
    <row r="24" spans="4:21" x14ac:dyDescent="0.25">
      <c r="D24" s="38">
        <v>44</v>
      </c>
      <c r="E24" s="38" t="s">
        <v>146</v>
      </c>
      <c r="F24" s="43">
        <f t="shared" si="6"/>
        <v>0.38461538461538464</v>
      </c>
      <c r="G24" s="41">
        <f t="shared" si="2"/>
        <v>38.461538461538467</v>
      </c>
      <c r="H24" s="38">
        <f t="shared" si="3"/>
        <v>96.15384615384616</v>
      </c>
      <c r="I24" s="38">
        <f t="shared" si="4"/>
        <v>134.61538461538461</v>
      </c>
      <c r="J24" s="38">
        <f t="shared" si="0"/>
        <v>192.30769230769232</v>
      </c>
      <c r="K24" s="38">
        <f t="shared" si="1"/>
        <v>653.84615384615392</v>
      </c>
      <c r="M24" s="38">
        <v>44</v>
      </c>
      <c r="N24" s="38">
        <v>40</v>
      </c>
      <c r="O24" s="38" t="s">
        <v>141</v>
      </c>
      <c r="P24" s="38">
        <v>60</v>
      </c>
      <c r="Q24" s="38">
        <v>80</v>
      </c>
      <c r="R24" s="38">
        <v>50</v>
      </c>
      <c r="S24" s="38">
        <v>65</v>
      </c>
      <c r="T24" s="38" t="s">
        <v>146</v>
      </c>
      <c r="U24" s="38">
        <f t="shared" si="5"/>
        <v>0.38461538461538464</v>
      </c>
    </row>
    <row r="25" spans="4:21" x14ac:dyDescent="0.25">
      <c r="D25" s="38">
        <v>0.09</v>
      </c>
      <c r="E25" s="38" t="s">
        <v>144</v>
      </c>
      <c r="F25" s="43">
        <f t="shared" si="6"/>
        <v>5.859375E-2</v>
      </c>
      <c r="G25" s="41">
        <f t="shared" si="2"/>
        <v>5.859375</v>
      </c>
      <c r="H25" s="38">
        <f t="shared" si="3"/>
        <v>14.6484375</v>
      </c>
      <c r="I25" s="38">
        <f t="shared" si="4"/>
        <v>20.5078125</v>
      </c>
      <c r="J25" s="38">
        <f t="shared" si="0"/>
        <v>29.296875</v>
      </c>
      <c r="K25" s="38">
        <f t="shared" si="1"/>
        <v>99.609375</v>
      </c>
      <c r="M25" s="38">
        <v>0.09</v>
      </c>
      <c r="N25" s="38">
        <v>40</v>
      </c>
      <c r="O25" s="38">
        <v>80</v>
      </c>
      <c r="P25" s="38">
        <v>30</v>
      </c>
      <c r="Q25" s="38">
        <v>80</v>
      </c>
      <c r="R25" s="38">
        <v>25</v>
      </c>
      <c r="S25" s="38">
        <v>80</v>
      </c>
      <c r="T25" s="38" t="s">
        <v>144</v>
      </c>
      <c r="U25" s="38">
        <f>(N25/O25)*(P25/Q25)*(R25/S25)</f>
        <v>5.859375E-2</v>
      </c>
    </row>
    <row r="26" spans="4:21" ht="15.75" thickBot="1" x14ac:dyDescent="0.3">
      <c r="D26" s="39">
        <v>1.7999999999999999E-2</v>
      </c>
      <c r="E26" s="39" t="s">
        <v>144</v>
      </c>
      <c r="F26" s="44">
        <f t="shared" si="6"/>
        <v>0.1171875</v>
      </c>
      <c r="G26" s="42">
        <f t="shared" si="2"/>
        <v>11.71875</v>
      </c>
      <c r="H26" s="39">
        <f t="shared" si="3"/>
        <v>29.296875</v>
      </c>
      <c r="I26" s="39">
        <f t="shared" si="4"/>
        <v>41.015625</v>
      </c>
      <c r="J26" s="39">
        <f t="shared" si="0"/>
        <v>58.59375</v>
      </c>
      <c r="K26" s="39">
        <f t="shared" si="1"/>
        <v>199.21875</v>
      </c>
      <c r="M26" s="39">
        <v>1.7999999999999999E-2</v>
      </c>
      <c r="N26" s="39">
        <v>40</v>
      </c>
      <c r="O26" s="39">
        <v>80</v>
      </c>
      <c r="P26" s="39">
        <v>60</v>
      </c>
      <c r="Q26" s="39">
        <v>80</v>
      </c>
      <c r="R26" s="39">
        <v>25</v>
      </c>
      <c r="S26" s="39">
        <v>80</v>
      </c>
      <c r="T26" s="39" t="s">
        <v>144</v>
      </c>
      <c r="U26" s="39">
        <f>(N26/O26)*(P26/Q26)*(R26/S26)</f>
        <v>0.1171875</v>
      </c>
    </row>
    <row r="27" spans="4:21" ht="15.75" thickBot="1" x14ac:dyDescent="0.3"/>
    <row r="28" spans="4:21" ht="19.5" thickBot="1" x14ac:dyDescent="0.35">
      <c r="D28" s="95" t="s">
        <v>155</v>
      </c>
      <c r="E28" s="96"/>
      <c r="F28" s="96"/>
      <c r="G28" s="96"/>
      <c r="H28" s="96"/>
      <c r="I28" s="96"/>
      <c r="J28" s="96"/>
      <c r="K28" s="96"/>
      <c r="L28" s="97"/>
    </row>
    <row r="29" spans="4:21" ht="19.5" thickBot="1" x14ac:dyDescent="0.3">
      <c r="D29" s="98" t="s">
        <v>147</v>
      </c>
      <c r="E29" s="99"/>
      <c r="F29" s="99"/>
      <c r="G29" s="99" t="s">
        <v>151</v>
      </c>
      <c r="H29" s="99"/>
      <c r="I29" s="99"/>
      <c r="J29" s="103" t="s">
        <v>148</v>
      </c>
      <c r="K29" s="104"/>
      <c r="L29" s="105"/>
    </row>
    <row r="30" spans="4:21" x14ac:dyDescent="0.25">
      <c r="D30" s="106" t="s">
        <v>149</v>
      </c>
      <c r="E30" s="85"/>
      <c r="F30" s="85"/>
      <c r="G30" s="85">
        <v>2.121</v>
      </c>
      <c r="H30" s="85"/>
      <c r="I30" s="85"/>
      <c r="J30" s="85">
        <f>G30*220*0.97</f>
        <v>452.62139999999999</v>
      </c>
      <c r="K30" s="85"/>
      <c r="L30" s="86"/>
    </row>
    <row r="31" spans="4:21" x14ac:dyDescent="0.25">
      <c r="D31" s="100"/>
      <c r="E31" s="87"/>
      <c r="F31" s="87"/>
      <c r="G31" s="87"/>
      <c r="H31" s="87"/>
      <c r="I31" s="87"/>
      <c r="J31" s="87"/>
      <c r="K31" s="87"/>
      <c r="L31" s="88"/>
    </row>
    <row r="32" spans="4:21" x14ac:dyDescent="0.25">
      <c r="D32" s="100"/>
      <c r="E32" s="87"/>
      <c r="F32" s="87"/>
      <c r="G32" s="87"/>
      <c r="H32" s="87"/>
      <c r="I32" s="87"/>
      <c r="J32" s="87"/>
      <c r="K32" s="87"/>
      <c r="L32" s="88"/>
    </row>
    <row r="33" spans="4:12" x14ac:dyDescent="0.25">
      <c r="D33" s="100" t="s">
        <v>150</v>
      </c>
      <c r="E33" s="87"/>
      <c r="F33" s="87"/>
      <c r="G33" s="87">
        <v>2.1259999999999999</v>
      </c>
      <c r="H33" s="87"/>
      <c r="I33" s="87"/>
      <c r="J33" s="76">
        <f t="shared" ref="J33" si="7">G33*230*0.97</f>
        <v>474.31059999999997</v>
      </c>
      <c r="K33" s="77"/>
      <c r="L33" s="78"/>
    </row>
    <row r="34" spans="4:12" x14ac:dyDescent="0.25">
      <c r="D34" s="100"/>
      <c r="E34" s="87"/>
      <c r="F34" s="87"/>
      <c r="G34" s="87"/>
      <c r="H34" s="87"/>
      <c r="I34" s="87"/>
      <c r="J34" s="79"/>
      <c r="K34" s="80"/>
      <c r="L34" s="81"/>
    </row>
    <row r="35" spans="4:12" x14ac:dyDescent="0.25">
      <c r="D35" s="100"/>
      <c r="E35" s="87"/>
      <c r="F35" s="87"/>
      <c r="G35" s="87"/>
      <c r="H35" s="87"/>
      <c r="I35" s="87"/>
      <c r="J35" s="89"/>
      <c r="K35" s="90"/>
      <c r="L35" s="91"/>
    </row>
    <row r="36" spans="4:12" x14ac:dyDescent="0.25">
      <c r="D36" s="100" t="s">
        <v>152</v>
      </c>
      <c r="E36" s="87"/>
      <c r="F36" s="87"/>
      <c r="G36" s="87">
        <v>2.2250000000000001</v>
      </c>
      <c r="H36" s="87"/>
      <c r="I36" s="87"/>
      <c r="J36" s="76">
        <f t="shared" ref="J36" si="8">G36*230*0.97</f>
        <v>496.39749999999998</v>
      </c>
      <c r="K36" s="77"/>
      <c r="L36" s="78"/>
    </row>
    <row r="37" spans="4:12" x14ac:dyDescent="0.25">
      <c r="D37" s="100"/>
      <c r="E37" s="87"/>
      <c r="F37" s="87"/>
      <c r="G37" s="87"/>
      <c r="H37" s="87"/>
      <c r="I37" s="87"/>
      <c r="J37" s="79"/>
      <c r="K37" s="80"/>
      <c r="L37" s="81"/>
    </row>
    <row r="38" spans="4:12" x14ac:dyDescent="0.25">
      <c r="D38" s="100"/>
      <c r="E38" s="87"/>
      <c r="F38" s="87"/>
      <c r="G38" s="87"/>
      <c r="H38" s="87"/>
      <c r="I38" s="87"/>
      <c r="J38" s="89"/>
      <c r="K38" s="90"/>
      <c r="L38" s="91"/>
    </row>
    <row r="39" spans="4:12" x14ac:dyDescent="0.25">
      <c r="D39" s="100" t="s">
        <v>153</v>
      </c>
      <c r="E39" s="87"/>
      <c r="F39" s="87"/>
      <c r="G39" s="87">
        <v>2.242</v>
      </c>
      <c r="H39" s="87"/>
      <c r="I39" s="87"/>
      <c r="J39" s="76">
        <f t="shared" ref="J39" si="9">G39*230*0.97</f>
        <v>500.19019999999995</v>
      </c>
      <c r="K39" s="77"/>
      <c r="L39" s="78"/>
    </row>
    <row r="40" spans="4:12" x14ac:dyDescent="0.25">
      <c r="D40" s="100"/>
      <c r="E40" s="87"/>
      <c r="F40" s="87"/>
      <c r="G40" s="87"/>
      <c r="H40" s="87"/>
      <c r="I40" s="87"/>
      <c r="J40" s="79"/>
      <c r="K40" s="80"/>
      <c r="L40" s="81"/>
    </row>
    <row r="41" spans="4:12" x14ac:dyDescent="0.25">
      <c r="D41" s="100"/>
      <c r="E41" s="87"/>
      <c r="F41" s="87"/>
      <c r="G41" s="87"/>
      <c r="H41" s="87"/>
      <c r="I41" s="87"/>
      <c r="J41" s="89"/>
      <c r="K41" s="90"/>
      <c r="L41" s="91"/>
    </row>
    <row r="42" spans="4:12" x14ac:dyDescent="0.25">
      <c r="D42" s="100" t="s">
        <v>154</v>
      </c>
      <c r="E42" s="87"/>
      <c r="F42" s="87"/>
      <c r="G42" s="87">
        <v>2.3029999999999999</v>
      </c>
      <c r="H42" s="87"/>
      <c r="I42" s="87"/>
      <c r="J42" s="76">
        <f t="shared" ref="J42" si="10">G42*230*0.97</f>
        <v>513.7992999999999</v>
      </c>
      <c r="K42" s="77"/>
      <c r="L42" s="78"/>
    </row>
    <row r="43" spans="4:12" x14ac:dyDescent="0.25">
      <c r="D43" s="100"/>
      <c r="E43" s="87"/>
      <c r="F43" s="87"/>
      <c r="G43" s="87"/>
      <c r="H43" s="87"/>
      <c r="I43" s="87"/>
      <c r="J43" s="79"/>
      <c r="K43" s="80"/>
      <c r="L43" s="81"/>
    </row>
    <row r="44" spans="4:12" ht="15.75" thickBot="1" x14ac:dyDescent="0.3">
      <c r="D44" s="101"/>
      <c r="E44" s="102"/>
      <c r="F44" s="102"/>
      <c r="G44" s="102"/>
      <c r="H44" s="102"/>
      <c r="I44" s="102"/>
      <c r="J44" s="82"/>
      <c r="K44" s="83"/>
      <c r="L44" s="84"/>
    </row>
  </sheetData>
  <mergeCells count="21">
    <mergeCell ref="M4:U4"/>
    <mergeCell ref="D4:K4"/>
    <mergeCell ref="D29:F29"/>
    <mergeCell ref="D39:F41"/>
    <mergeCell ref="D42:F44"/>
    <mergeCell ref="G30:I32"/>
    <mergeCell ref="G33:I35"/>
    <mergeCell ref="G36:I38"/>
    <mergeCell ref="G39:I41"/>
    <mergeCell ref="G42:I44"/>
    <mergeCell ref="D28:L28"/>
    <mergeCell ref="J29:L29"/>
    <mergeCell ref="D30:F32"/>
    <mergeCell ref="D33:F35"/>
    <mergeCell ref="D36:F38"/>
    <mergeCell ref="G29:I29"/>
    <mergeCell ref="J42:L44"/>
    <mergeCell ref="J30:L32"/>
    <mergeCell ref="J33:L35"/>
    <mergeCell ref="J36:L38"/>
    <mergeCell ref="J39:L41"/>
  </mergeCells>
  <conditionalFormatting sqref="K6:K26">
    <cfRule type="top10" dxfId="3" priority="4" rank="3"/>
  </conditionalFormatting>
  <conditionalFormatting sqref="G6:K26">
    <cfRule type="cellIs" dxfId="2" priority="1" operator="greaterThan">
      <formula>600</formula>
    </cfRule>
    <cfRule type="cellIs" dxfId="1" priority="2" operator="equal">
      <formula>500</formula>
    </cfRule>
    <cfRule type="cellIs" dxfId="0" priority="3" operator="lessThanOrEqual">
      <formula>600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Offene Fragen  Risiken</vt:lpstr>
      <vt:lpstr>Projekt Plan</vt:lpstr>
      <vt:lpstr>Anforderungen Encoder</vt:lpstr>
      <vt:lpstr>Anforderungen</vt:lpstr>
      <vt:lpstr>Prio Matrix</vt:lpstr>
      <vt:lpstr>Systemkomponenten</vt:lpstr>
      <vt:lpstr>Drehbank Parameteridentifikatin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Schwörer</dc:creator>
  <cp:lastModifiedBy>Lukas Schwörer</cp:lastModifiedBy>
  <dcterms:created xsi:type="dcterms:W3CDTF">2015-06-05T18:19:34Z</dcterms:created>
  <dcterms:modified xsi:type="dcterms:W3CDTF">2022-02-22T00:24:38Z</dcterms:modified>
</cp:coreProperties>
</file>