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morrak\Downloads\"/>
    </mc:Choice>
  </mc:AlternateContent>
  <xr:revisionPtr revIDLastSave="0" documentId="13_ncr:1_{D33BE0E5-037A-43B7-B70F-8812FDAD8825}" xr6:coauthVersionLast="47" xr6:coauthVersionMax="47" xr10:uidLastSave="{00000000-0000-0000-0000-000000000000}"/>
  <bookViews>
    <workbookView xWindow="28680" yWindow="180" windowWidth="25440" windowHeight="15270" tabRatio="766" activeTab="1" xr2:uid="{6AC0C662-5A15-4914-BF84-DC1142397702}"/>
  </bookViews>
  <sheets>
    <sheet name="Changelog" sheetId="9" r:id="rId1"/>
    <sheet name="User Guide" sheetId="10" r:id="rId2"/>
    <sheet name="Keywords" sheetId="1" r:id="rId3"/>
    <sheet name="Controlled Vocabulary" sheetId="2" r:id="rId4"/>
    <sheet name="(WIP) Filters" sheetId="3" r:id="rId5"/>
    <sheet name="Searches ('Yes' terms only)" sheetId="7" r:id="rId6"/>
    <sheet name="Searches (with 'Maybe' terms)" sheetId="8" r:id="rId7"/>
    <sheet name="Backend - Syntax Table" sheetId="5" state="hidden" r:id="rId8"/>
    <sheet name="Backend - List Sources" sheetId="4" state="hidden"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8" l="1" a="1"/>
  <c r="B2" i="8" s="1"/>
  <c r="B3" i="8" a="1"/>
  <c r="B3" i="8" s="1"/>
  <c r="B4" i="8" a="1"/>
  <c r="B4" i="8" s="1"/>
  <c r="B5" i="8" a="1"/>
  <c r="B5" i="8" s="1"/>
  <c r="B2" i="7" a="1"/>
  <c r="B2" i="7" s="1"/>
  <c r="C2" i="7" a="1"/>
  <c r="C2" i="7" s="1"/>
  <c r="D2" i="7" a="1"/>
  <c r="D2" i="7" s="1"/>
  <c r="E2" i="7" a="1"/>
  <c r="E2" i="7" s="1"/>
  <c r="F2" i="7" a="1"/>
  <c r="F2" i="7" s="1"/>
  <c r="G2" i="7" a="1"/>
  <c r="G2" i="7" s="1"/>
  <c r="H2" i="7" a="1"/>
  <c r="H2" i="7" s="1"/>
  <c r="I2" i="7" a="1"/>
  <c r="I2" i="7" s="1"/>
  <c r="J2" i="7" a="1"/>
  <c r="J2" i="7" s="1"/>
  <c r="C3" i="7" a="1"/>
  <c r="C3" i="7" s="1"/>
  <c r="D3" i="7" a="1"/>
  <c r="D3" i="7" s="1"/>
  <c r="E3" i="7" a="1"/>
  <c r="E3" i="7" s="1"/>
  <c r="F3" i="7" a="1"/>
  <c r="F3" i="7" s="1"/>
  <c r="G3" i="7" a="1"/>
  <c r="G3" i="7" s="1"/>
  <c r="H3" i="7" a="1"/>
  <c r="H3" i="7" s="1"/>
  <c r="I3" i="7" a="1"/>
  <c r="I3" i="7" s="1"/>
  <c r="J3" i="7" a="1"/>
  <c r="J3" i="7" s="1"/>
  <c r="C4" i="7" a="1"/>
  <c r="C4" i="7" s="1"/>
  <c r="D4" i="7" a="1"/>
  <c r="D4" i="7" s="1"/>
  <c r="E4" i="7" a="1"/>
  <c r="E4" i="7" s="1"/>
  <c r="F4" i="7" a="1"/>
  <c r="F4" i="7" s="1"/>
  <c r="G4" i="7" a="1"/>
  <c r="G4" i="7" s="1"/>
  <c r="H4" i="7" a="1"/>
  <c r="H4" i="7" s="1"/>
  <c r="I4" i="7" a="1"/>
  <c r="I4" i="7" s="1"/>
  <c r="J4" i="7" a="1"/>
  <c r="J4" i="7" s="1"/>
  <c r="C5" i="7" a="1"/>
  <c r="C5" i="7" s="1"/>
  <c r="D5" i="7" a="1"/>
  <c r="D5" i="7" s="1"/>
  <c r="E5" i="7" a="1"/>
  <c r="E5" i="7" s="1"/>
  <c r="F5" i="7" a="1"/>
  <c r="F5" i="7" s="1"/>
  <c r="G5" i="7" a="1"/>
  <c r="G5" i="7" s="1"/>
  <c r="H5" i="7" a="1"/>
  <c r="H5" i="7" s="1"/>
  <c r="I5" i="7" a="1"/>
  <c r="I5" i="7" s="1"/>
  <c r="J5" i="7" a="1"/>
  <c r="J5" i="7" s="1"/>
  <c r="B5" i="7" a="1"/>
  <c r="B5" i="7" s="1"/>
  <c r="B3" i="7" a="1"/>
  <c r="B3" i="7" s="1"/>
  <c r="B4" i="7" a="1"/>
  <c r="B4" i="7" s="1"/>
  <c r="L2" i="7" a="1"/>
  <c r="L2" i="7" s="1"/>
  <c r="F2" i="2" a="1"/>
  <c r="F2" i="2" s="1"/>
  <c r="C2" i="8" a="1"/>
  <c r="C2" i="8" s="1"/>
  <c r="D2" i="8" a="1"/>
  <c r="D2" i="8" s="1"/>
  <c r="E2" i="8" a="1"/>
  <c r="E2" i="8" s="1"/>
  <c r="F2" i="8" a="1"/>
  <c r="F2" i="8" s="1"/>
  <c r="G2" i="8" a="1"/>
  <c r="G2" i="8" s="1"/>
  <c r="H2" i="8" a="1"/>
  <c r="H2" i="8" s="1"/>
  <c r="I2" i="8" a="1"/>
  <c r="I2" i="8" s="1"/>
  <c r="J2" i="8" a="1"/>
  <c r="J2" i="8" s="1"/>
  <c r="C3" i="8" a="1"/>
  <c r="C3" i="8" s="1"/>
  <c r="D3" i="8" a="1"/>
  <c r="D3" i="8" s="1"/>
  <c r="E3" i="8" a="1"/>
  <c r="E3" i="8" s="1"/>
  <c r="F3" i="8" a="1"/>
  <c r="F3" i="8" s="1"/>
  <c r="G3" i="8" a="1"/>
  <c r="G3" i="8" s="1"/>
  <c r="H3" i="8" a="1"/>
  <c r="H3" i="8" s="1"/>
  <c r="I3" i="8" a="1"/>
  <c r="I3" i="8" s="1"/>
  <c r="J3" i="8" a="1"/>
  <c r="J3" i="8" s="1"/>
  <c r="C4" i="8" a="1"/>
  <c r="C4" i="8" s="1"/>
  <c r="D4" i="8" a="1"/>
  <c r="D4" i="8" s="1"/>
  <c r="E4" i="8" a="1"/>
  <c r="E4" i="8" s="1"/>
  <c r="F4" i="8" a="1"/>
  <c r="F4" i="8" s="1"/>
  <c r="G4" i="8" a="1"/>
  <c r="G4" i="8" s="1"/>
  <c r="H4" i="8" a="1"/>
  <c r="H4" i="8" s="1"/>
  <c r="I4" i="8" a="1"/>
  <c r="I4" i="8" s="1"/>
  <c r="J4" i="8" a="1"/>
  <c r="J4" i="8" s="1"/>
  <c r="C5" i="8" a="1"/>
  <c r="C5" i="8" s="1"/>
  <c r="D5" i="8" a="1"/>
  <c r="D5" i="8" s="1"/>
  <c r="E5" i="8" a="1"/>
  <c r="E5" i="8" s="1"/>
  <c r="F5" i="8" a="1"/>
  <c r="F5" i="8" s="1"/>
  <c r="G5" i="8" a="1"/>
  <c r="G5" i="8" s="1"/>
  <c r="H5" i="8" a="1"/>
  <c r="H5" i="8" s="1"/>
  <c r="I5" i="8" a="1"/>
  <c r="I5" i="8" s="1"/>
  <c r="J5" i="8" a="1"/>
  <c r="J5" i="8" s="1"/>
  <c r="F2" i="1"/>
  <c r="B6" i="8" l="1"/>
  <c r="J6" i="8"/>
  <c r="I6" i="8"/>
  <c r="H6" i="8"/>
  <c r="G6" i="8"/>
  <c r="B6" i="7"/>
  <c r="F6" i="8"/>
  <c r="E6" i="8"/>
  <c r="D6" i="8"/>
  <c r="C6" i="8"/>
  <c r="J6" i="7"/>
  <c r="G6" i="7" l="1"/>
  <c r="I6" i="7"/>
  <c r="H6" i="7"/>
  <c r="F6" i="7"/>
  <c r="D6" i="7"/>
  <c r="E6" i="7"/>
  <c r="C6"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<sst xmlns="http://schemas.openxmlformats.org/spreadsheetml/2006/main" count="167" uniqueCount="108">
  <si>
    <t>Version</t>
  </si>
  <si>
    <t>Date</t>
  </si>
  <si>
    <t>Changes</t>
  </si>
  <si>
    <t>1. First build suitable for outside testing 
2. Added support for IEEE output</t>
  </si>
  <si>
    <t>3. Added parentheses for each concept's output on output sheets
4. Added conditional formatting rule for duplicate keywords</t>
  </si>
  <si>
    <t>Concept</t>
  </si>
  <si>
    <t>Term</t>
  </si>
  <si>
    <t>Quotes?</t>
  </si>
  <si>
    <t>Field(s)</t>
  </si>
  <si>
    <t>Use Term?</t>
  </si>
  <si>
    <t>Notes</t>
  </si>
  <si>
    <t>Title &amp; Abstract</t>
  </si>
  <si>
    <t>Yes</t>
  </si>
  <si>
    <t>Maybe</t>
  </si>
  <si>
    <t>No</t>
  </si>
  <si>
    <t>Database</t>
  </si>
  <si>
    <t>Preview</t>
  </si>
  <si>
    <t>PubMed (NLM)</t>
  </si>
  <si>
    <t>Embase (Elsevier)</t>
  </si>
  <si>
    <t>CENTRAL (Cochrane)</t>
  </si>
  <si>
    <t>Scopus (Elsevier)</t>
  </si>
  <si>
    <t>CINAHL (EBSCOhost)</t>
  </si>
  <si>
    <t>PsycInfo (EBSCOhost)</t>
  </si>
  <si>
    <t>ProQuest databases</t>
  </si>
  <si>
    <t>IEEE Xplore</t>
  </si>
  <si>
    <t>Combined</t>
  </si>
  <si>
    <t>Quote Style</t>
  </si>
  <si>
    <t>Title</t>
  </si>
  <si>
    <t>Abstract</t>
  </si>
  <si>
    <t>Title, Abstract, &amp; Keyword</t>
  </si>
  <si>
    <t>Journal</t>
  </si>
  <si>
    <t>Controlled Vocabulary (Explosion)</t>
  </si>
  <si>
    <t>Controlled Vocabulary (No Explosion)</t>
  </si>
  <si>
    <t>"</t>
  </si>
  <si>
    <t>?[TI]</t>
  </si>
  <si>
    <t>?[AB]</t>
  </si>
  <si>
    <t>?[TIAB]</t>
  </si>
  <si>
    <t>?[TW]</t>
  </si>
  <si>
    <t>?[TA]</t>
  </si>
  <si>
    <t>?[MeSH]</t>
  </si>
  <si>
    <t>?[Mesh:NoExp]</t>
  </si>
  <si>
    <t>'</t>
  </si>
  <si>
    <t>?:ti</t>
  </si>
  <si>
    <t>?:ab</t>
  </si>
  <si>
    <t>?:ti,ab</t>
  </si>
  <si>
    <t>?:ti,ab,kw</t>
  </si>
  <si>
    <t>?:jt</t>
  </si>
  <si>
    <t>?/exp</t>
  </si>
  <si>
    <t>?/de</t>
  </si>
  <si>
    <t>TI ?</t>
  </si>
  <si>
    <t>AB ?</t>
  </si>
  <si>
    <t>(TI ? OR AB ?)</t>
  </si>
  <si>
    <t>TX ?</t>
  </si>
  <si>
    <t>JN ?</t>
  </si>
  <si>
    <t>MH ?+</t>
  </si>
  <si>
    <t>MH ?</t>
  </si>
  <si>
    <t>DE ?</t>
  </si>
  <si>
    <t>TITLE(?)</t>
  </si>
  <si>
    <t>ABS(?)</t>
  </si>
  <si>
    <t>TITLE-ABS(?)</t>
  </si>
  <si>
    <t>TITLE-ABS-KEY-AUTH(?)</t>
  </si>
  <si>
    <t>EXACTSRCTITLE(?)</t>
  </si>
  <si>
    <t>?</t>
  </si>
  <si>
    <t>"Document Title":?</t>
  </si>
  <si>
    <t>"Abstract":</t>
  </si>
  <si>
    <t>("Document Title":? OR "Abstract:?)</t>
  </si>
  <si>
    <t>"Full Text &amp; Metadata":?</t>
  </si>
  <si>
    <t>"Publication Title":?</t>
  </si>
  <si>
    <t>"Index Terms":?</t>
  </si>
  <si>
    <t>ABSTRACT(?)</t>
  </si>
  <si>
    <t>(TITLE(?) OR ABSTRACT(?))</t>
  </si>
  <si>
    <t>(TITLE(?) OR SUMMARY(?))</t>
  </si>
  <si>
    <t>JN(?)</t>
  </si>
  <si>
    <t>SUBJECT(?)</t>
  </si>
  <si>
    <t>(?):ti</t>
  </si>
  <si>
    <t>(?):ab</t>
  </si>
  <si>
    <t>(?):ti,ab</t>
  </si>
  <si>
    <t>(?):ti,ab,kw</t>
  </si>
  <si>
    <t>?:so</t>
  </si>
  <si>
    <t>[mh ?]</t>
  </si>
  <si>
    <t>[mh ^?]</t>
  </si>
  <si>
    <t>Category (Keywords/Controlled Vocabulary/Limits/Final Strings)</t>
  </si>
  <si>
    <t>Field(s) (Keywords)</t>
  </si>
  <si>
    <t>Quotes? (Keywords)</t>
  </si>
  <si>
    <t>Explode (Controlled Vocabulary)</t>
  </si>
  <si>
    <t>Use Term? (Keywords/Controlled Vocabulary/Limits)</t>
  </si>
  <si>
    <t>Use Filter?</t>
  </si>
  <si>
    <t>Filter</t>
  </si>
  <si>
    <t>Preview (PubMed syntax)</t>
  </si>
  <si>
    <t>13. Added support for Cochrane CENTRAL and ProQuest databases
14. Added support for * and ? truncation in keyword entry; terms using asterisk will be highlighted when they duplicate existing keywords</t>
  </si>
  <si>
    <t>MEDLINE (Ovid)</t>
  </si>
  <si>
    <t>?.ti.</t>
  </si>
  <si>
    <t>?.ab.</t>
  </si>
  <si>
    <t>?.ti,ab.</t>
  </si>
  <si>
    <t>?.mp.</t>
  </si>
  <si>
    <t>?.jn.</t>
  </si>
  <si>
    <t>exp ?/</t>
  </si>
  <si>
    <t>?/</t>
  </si>
  <si>
    <t>Mapping</t>
  </si>
  <si>
    <t>Explode</t>
  </si>
  <si>
    <t>No explode</t>
  </si>
  <si>
    <t>?[Supplementary Concept]</t>
  </si>
  <si>
    <t>Controlled Vocabulary (Supplementary Concept)</t>
  </si>
  <si>
    <t>Supplementary concept</t>
  </si>
  <si>
    <t>5. Fixed issue with partial keyword rows propogating '0' into finished searches as term
6. Changed 'Text Word' to 'Title, Abstract, &amp; Keyword' in keyword field selection menu
7. Changed concept labels from PICO categories to numerals only
8. Added support for specifying (non)explosion of controlled vocabulary terms
9. Database names now followed by hosts/vendors where applicable
10. Derived ranges (including 'Preview' cells and the entirety of both 'Yes' and 'Maybe' output sheets) are now protected to prevent accidental edits
11. Formulas in output sheets now use locked references to named ranges, which allows quick expansion of the table in both directions</t>
  </si>
  <si>
    <t>12. Fixed issue with keyword preview column formula which caused error if quotes were set to 'Yes' while 'Field(s)' was blank</t>
  </si>
  <si>
    <t>15. Added support for Ovid MEDLINE
16. Added support for MeSH supplemental concepts, specified in the renamed 'Mapping' column on the controlled vocabulary table
17. Added user guide</t>
  </si>
  <si>
    <t>?.nm.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</si>
</sst>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x14ac:knownFonts="1">
    <font>
      <sz val="11"/>
      <color theme="1"/>
      <name val="Aptos Narrow"/>
      <family val="2"/>
      <scheme val="minor"/>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0"/>
      <name val="Calibri"/>
      <family val="2"/>
    </font>
    <font>
      <sz val="11"/>
      <color theme="0"/>
      <name val="Calibri"/>
      <family val="2"/>
    </font>
    <font>
      <b/>
      <sz val="11"/>
      <color theme="1"/>
      <name val="Calibri"/>
      <family val="2"/>
    </font>
  </fonts>
  <fills count="2">
    <fill>
      <patternFill patternType="none"/>
    </fill>
    <fill>
      <patternFill patternType="gray125"/>
    </fill>
  </fills>
  <borders count="2">
    <border>
      <left/>
      <right/>
      <top/>
      <bottom/>
      <diagonal/>
    </border>
    <border>
      <left/>
      <right/>
      <top/>
      <bottom style="double">
        <color indexed="64"/>
      </bottom>
      <diagonal/>
    </border>
  </borders>
  <cellStyleXfs count="1">
    <xf numFmtId="0" fontId="0" fillId="0" borderId="0"/>
  </cellStyleXfs>
  <cellXfs count="34">
    <xf numFmtId="0" fontId="0" fillId="0" borderId="0" xfId="0"/>
    <xf numFmtId="0" fontId="8" fillId="0" borderId="0" xfId="0" applyFont="1"/>
    <xf numFmtId="0" fontId="8" fillId="0" borderId="0" xfId="0" applyFont="1" applyAlignment="1">
      <alignment wrapText="1"/>
    </xf>
    <xf numFmtId="0" fontId="7" fillId="0" borderId="0" xfId="0" applyFont="1"/>
    <xf numFmtId="0" fontId="9" fillId="0" borderId="0" xfId="0" applyFont="1"/>
    <xf numFmtId="0" fontId="10" fillId="0" borderId="0" xfId="0" applyFont="1"/>
    <xf numFmtId="0" fontId="6" fillId="0" borderId="0" xfId="0" applyFont="1"/>
    <xf numFmtId="0" fontId="11" fillId="0" borderId="0" xfId="0" applyFont="1"/>
    <xf numFmtId="0" fontId="7" fillId="0" borderId="0" xfId="0" applyFont="1" applyProtection="1">
      <protection locked="0"/>
    </xf>
    <xf numFmtId="0" fontId="7" fillId="0" borderId="0" xfId="0" applyFont="1" applyAlignment="1" applyProtection="1">
      <alignment horizontal="left"/>
      <protection locked="0"/>
    </xf>
    <xf numFmtId="0" fontId="5" fillId="0" borderId="0" xfId="0" applyFont="1" applyAlignment="1">
      <alignment vertical="top" wrapText="1"/>
    </xf>
    <xf numFmtId="0" fontId="5" fillId="0" borderId="0" xfId="0" applyFont="1"/>
    <xf numFmtId="0" fontId="5" fillId="0" borderId="0" xfId="0" applyFont="1" applyAlignment="1">
      <alignment vertical="top"/>
    </xf>
    <xf numFmtId="164" fontId="5" fillId="0" borderId="0" xfId="0" applyNumberFormat="1" applyFont="1" applyAlignment="1">
      <alignment vertical="top"/>
    </xf>
    <xf numFmtId="1" fontId="5" fillId="0" borderId="0" xfId="0" applyNumberFormat="1" applyFont="1" applyAlignment="1" applyProtection="1">
      <alignment horizontal="left"/>
      <protection locked="0"/>
    </xf>
    <xf numFmtId="0" fontId="5" fillId="0" borderId="0" xfId="0" applyFont="1" applyAlignment="1" applyProtection="1">
      <alignment horizontal="left"/>
      <protection locked="0"/>
    </xf>
    <xf numFmtId="0" fontId="5" fillId="0" borderId="0" xfId="0" applyFont="1" applyProtection="1">
      <protection locked="0"/>
    </xf>
    <xf numFmtId="0" fontId="5" fillId="0" borderId="0" xfId="0" applyFont="1" applyAlignment="1">
      <alignment horizontal="left"/>
    </xf>
    <xf numFmtId="0" fontId="5" fillId="0" borderId="0" xfId="0" quotePrefix="1" applyFont="1"/>
    <xf numFmtId="0" fontId="4" fillId="0" borderId="0" xfId="0" applyFont="1" applyProtection="1">
      <protection locked="0"/>
    </xf>
    <xf numFmtId="0" fontId="4" fillId="0" borderId="0" xfId="0" applyFont="1"/>
    <xf numFmtId="0" fontId="4" fillId="0" borderId="0" xfId="0" applyFont="1" applyAlignment="1" applyProtection="1">
      <alignment horizontal="left"/>
      <protection locked="0"/>
    </xf>
    <xf numFmtId="0" fontId="3" fillId="0" borderId="0" xfId="0" applyFont="1"/>
    <xf numFmtId="0" fontId="3" fillId="0" borderId="0" xfId="0" applyFont="1" applyProtection="1">
      <protection locked="0"/>
    </xf>
    <xf numFmtId="0" fontId="5" fillId="0" borderId="0" xfId="0" applyFont="1" applyAlignment="1">
      <alignment horizontal="left" vertical="top"/>
    </xf>
    <xf numFmtId="0" fontId="5" fillId="0" borderId="1" xfId="0" applyFont="1" applyBorder="1" applyAlignment="1">
      <alignment horizontal="left" vertical="top"/>
    </xf>
    <xf numFmtId="0" fontId="2" fillId="0" borderId="0" xfId="0" applyFont="1"/>
    <xf numFmtId="0" fontId="2" fillId="0" borderId="0" xfId="0" applyFont="1" applyAlignment="1">
      <alignment vertical="top"/>
    </xf>
    <xf numFmtId="164" fontId="2" fillId="0" borderId="0" xfId="0" applyNumberFormat="1" applyFont="1" applyAlignment="1">
      <alignment vertical="top"/>
    </xf>
    <xf numFmtId="0" fontId="1" fillId="0" borderId="0" xfId="0" applyFont="1" applyAlignment="1">
      <alignment vertical="top" wrapText="1"/>
    </xf>
    <xf numFmtId="0" fontId="1" fillId="0" borderId="0" xfId="0" applyFont="1" applyAlignment="1" applyProtection="1">
      <alignment horizontal="left"/>
      <protection locked="0"/>
    </xf>
    <xf numFmtId="0" fontId="1" fillId="0" borderId="0" xfId="0" applyFont="1" applyProtection="1">
      <protection locked="0"/>
    </xf>
    <xf numFmtId="0" fontId="1" fillId="0" borderId="0" xfId="0" applyFont="1"/>
    <xf numFmtId="0" fontId="1" fillId="0" borderId="0" xfId="0" applyFont="1" applyAlignment="1">
      <alignment vertical="top"/>
    </xf>
  </cellXfs>
  <cellStyles count="1">
    <cellStyle name="Normal" xfId="0" builtinId="0"/>
  </cellStyles>
  <dxfs count="101">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left" vertical="top" textRotation="0" wrapText="0"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0" formatCode="General"/>
      <protection locked="0" hidden="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0" formatCode="General"/>
      <protection locked="0" hidden="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i val="0"/>
        <strike val="0"/>
        <condense val="0"/>
        <extend val="0"/>
        <outline val="0"/>
        <shadow val="0"/>
        <u val="none"/>
        <vertAlign val="baseline"/>
        <sz val="11"/>
        <color theme="0"/>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rgb="FF000000"/>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rgb="FF000000"/>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rgb="FF000000"/>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left" vertical="top" textRotation="0" wrapText="0"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numFmt numFmtId="0" formatCode="General"/>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numFmt numFmtId="1" formatCode="0"/>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protection locked="1" hidden="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numFmt numFmtId="164" formatCode="yyyy\-mm\-dd;@"/>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dxf>
    <dxf>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dxf>
  </dxfs>
  <tableStyles count="0" defaultTableStyle="TableStyleMedium2" defaultPivotStyle="PivotStyleLight16"/>
  <colors>
    <mruColors>
      <color rgb="FFFFC7CE"/>
      <color rgb="FF9C000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0</xdr:colOff>
      <xdr:row>60</xdr:row>
      <xdr:rowOff>0</xdr:rowOff>
    </xdr:to>
    <xdr:sp macro="" textlink="">
      <xdr:nvSpPr>
        <xdr:cNvPr id="2" name="TextBox 1">
          <a:extLst>
            <a:ext uri="{FF2B5EF4-FFF2-40B4-BE49-F238E27FC236}">
              <a16:creationId xmlns:a16="http://schemas.microsoft.com/office/drawing/2014/main" id="{238BC4AE-7C00-B399-24DD-754737133DE0}"/>
            </a:ext>
          </a:extLst>
        </xdr:cNvPr>
        <xdr:cNvSpPr txBox="1"/>
      </xdr:nvSpPr>
      <xdr:spPr>
        <a:xfrm>
          <a:off x="0" y="0"/>
          <a:ext cx="10972800" cy="10858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u="none" spc="0">
            <a:latin typeface="Calibri" panose="020F0502020204030204" pitchFamily="34" charset="0"/>
            <a:ea typeface="Calibri" panose="020F0502020204030204" pitchFamily="34" charset="0"/>
            <a:cs typeface="Calibri" panose="020F0502020204030204" pitchFamily="34" charset="0"/>
          </a:endParaRPr>
        </a:p>
        <a:p>
          <a:pPr algn="ctr"/>
          <a:r>
            <a:rPr lang="en-US" sz="1600" b="1" u="none" spc="0">
              <a:latin typeface="Calibri" panose="020F0502020204030204" pitchFamily="34" charset="0"/>
              <a:ea typeface="Calibri" panose="020F0502020204030204" pitchFamily="34" charset="0"/>
              <a:cs typeface="Calibri" panose="020F0502020204030204" pitchFamily="34" charset="0"/>
            </a:rPr>
            <a:t>Excel Search Builder v0.6 User</a:t>
          </a:r>
          <a:r>
            <a:rPr lang="en-US" sz="1600" b="1" u="none" spc="0" baseline="0">
              <a:latin typeface="Calibri" panose="020F0502020204030204" pitchFamily="34" charset="0"/>
              <a:ea typeface="Calibri" panose="020F0502020204030204" pitchFamily="34" charset="0"/>
              <a:cs typeface="Calibri" panose="020F0502020204030204" pitchFamily="34" charset="0"/>
            </a:rPr>
            <a:t> Guide</a:t>
          </a:r>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pPr algn="ctr"/>
          <a:r>
            <a:rPr lang="en-US" sz="1100" u="none" spc="0" baseline="0">
              <a:latin typeface="Calibri" panose="020F0502020204030204" pitchFamily="34" charset="0"/>
              <a:ea typeface="Calibri" panose="020F0502020204030204" pitchFamily="34" charset="0"/>
              <a:cs typeface="Calibri" panose="020F0502020204030204" pitchFamily="34" charset="0"/>
            </a:rPr>
            <a:t>Updated 2024-04-09</a:t>
          </a:r>
          <a:endParaRPr lang="en-US" sz="1100" u="none" spc="0">
            <a:latin typeface="Calibri" panose="020F0502020204030204" pitchFamily="34" charset="0"/>
            <a:ea typeface="Calibri" panose="020F0502020204030204" pitchFamily="34" charset="0"/>
            <a:cs typeface="Calibri" panose="020F0502020204030204" pitchFamily="34" charset="0"/>
          </a:endParaRPr>
        </a:p>
        <a:p>
          <a:endParaRPr lang="en-US" sz="1100" u="none" spc="0">
            <a:latin typeface="Calibri" panose="020F0502020204030204" pitchFamily="34" charset="0"/>
            <a:ea typeface="Calibri" panose="020F0502020204030204" pitchFamily="34" charset="0"/>
            <a:cs typeface="Calibri" panose="020F0502020204030204" pitchFamily="34" charset="0"/>
          </a:endParaRPr>
        </a:p>
        <a:p>
          <a:r>
            <a:rPr lang="en-US" sz="1100" u="none" spc="0">
              <a:latin typeface="Calibri" panose="020F0502020204030204" pitchFamily="34" charset="0"/>
              <a:ea typeface="Calibri" panose="020F0502020204030204" pitchFamily="34" charset="0"/>
              <a:cs typeface="Calibri" panose="020F0502020204030204" pitchFamily="34" charset="0"/>
            </a:rPr>
            <a:t>Questions</a:t>
          </a:r>
          <a:r>
            <a:rPr lang="en-US" sz="1100" u="none" spc="0" baseline="0">
              <a:latin typeface="Calibri" panose="020F0502020204030204" pitchFamily="34" charset="0"/>
              <a:ea typeface="Calibri" panose="020F0502020204030204" pitchFamily="34" charset="0"/>
              <a:cs typeface="Calibri" panose="020F0502020204030204" pitchFamily="34" charset="0"/>
            </a:rPr>
            <a:t>, suggestions, and support requests should be directed to: </a:t>
          </a:r>
        </a:p>
        <a:p>
          <a:r>
            <a:rPr lang="en-US" sz="1100" u="none" spc="0" baseline="0">
              <a:latin typeface="Calibri" panose="020F0502020204030204" pitchFamily="34" charset="0"/>
              <a:ea typeface="Calibri" panose="020F0502020204030204" pitchFamily="34" charset="0"/>
              <a:cs typeface="Calibri" panose="020F0502020204030204" pitchFamily="34" charset="0"/>
            </a:rPr>
            <a:t>Luke Barron, MSLS candidate</a:t>
          </a:r>
        </a:p>
        <a:p>
          <a:r>
            <a:rPr lang="en-US" sz="1100" u="none" spc="0" baseline="0">
              <a:latin typeface="Calibri" panose="020F0502020204030204" pitchFamily="34" charset="0"/>
              <a:ea typeface="Calibri" panose="020F0502020204030204" pitchFamily="34" charset="0"/>
              <a:cs typeface="Calibri" panose="020F0502020204030204" pitchFamily="34" charset="0"/>
            </a:rPr>
            <a:t>Health Sciences Library</a:t>
          </a:r>
        </a:p>
        <a:p>
          <a:r>
            <a:rPr lang="en-US" sz="1100" u="none" spc="0" baseline="0">
              <a:latin typeface="Calibri" panose="020F0502020204030204" pitchFamily="34" charset="0"/>
              <a:ea typeface="Calibri" panose="020F0502020204030204" pitchFamily="34" charset="0"/>
              <a:cs typeface="Calibri" panose="020F0502020204030204" pitchFamily="34" charset="0"/>
            </a:rPr>
            <a:t>University of North Carolina at Chapel Hill</a:t>
          </a:r>
        </a:p>
        <a:p>
          <a:r>
            <a:rPr lang="en-US" sz="1100" u="none" spc="0" baseline="0">
              <a:latin typeface="Calibri" panose="020F0502020204030204" pitchFamily="34" charset="0"/>
              <a:ea typeface="Calibri" panose="020F0502020204030204" pitchFamily="34" charset="0"/>
              <a:cs typeface="Calibri" panose="020F0502020204030204" pitchFamily="34" charset="0"/>
            </a:rPr>
            <a:t>luke.o.barron@gmail.com</a:t>
          </a:r>
          <a:endParaRPr lang="en-US" sz="1100" u="none" spc="0">
            <a:latin typeface="Calibri" panose="020F0502020204030204" pitchFamily="34" charset="0"/>
            <a:ea typeface="Calibri" panose="020F0502020204030204" pitchFamily="34" charset="0"/>
            <a:cs typeface="Calibri" panose="020F0502020204030204" pitchFamily="34" charset="0"/>
          </a:endParaRPr>
        </a:p>
        <a:p>
          <a:endParaRPr lang="en-US" sz="1100" u="sng" spc="0">
            <a:latin typeface="Calibri" panose="020F0502020204030204" pitchFamily="34" charset="0"/>
            <a:ea typeface="Calibri" panose="020F0502020204030204" pitchFamily="34" charset="0"/>
            <a:cs typeface="Calibri" panose="020F0502020204030204" pitchFamily="34" charset="0"/>
          </a:endParaRPr>
        </a:p>
        <a:p>
          <a:r>
            <a:rPr lang="en-US" sz="1100" u="none" spc="0">
              <a:latin typeface="Calibri" panose="020F0502020204030204" pitchFamily="34" charset="0"/>
              <a:ea typeface="Calibri" panose="020F0502020204030204" pitchFamily="34" charset="0"/>
              <a:cs typeface="Calibri" panose="020F0502020204030204" pitchFamily="34" charset="0"/>
            </a:rPr>
            <a:t>This work is licensed under CC BY-SA 4.0.</a:t>
          </a:r>
          <a:r>
            <a:rPr lang="en-US" sz="1100" u="none" spc="0" baseline="0">
              <a:latin typeface="Calibri" panose="020F0502020204030204" pitchFamily="34" charset="0"/>
              <a:ea typeface="Calibri" panose="020F0502020204030204" pitchFamily="34" charset="0"/>
              <a:cs typeface="Calibri" panose="020F0502020204030204" pitchFamily="34" charset="0"/>
            </a:rPr>
            <a:t> To view a copy of this license, visit creativecommons.org/licenses/by-sa/4.0/</a:t>
          </a:r>
          <a:endParaRPr lang="en-US" sz="1100" u="sng" spc="0">
            <a:latin typeface="Calibri" panose="020F0502020204030204" pitchFamily="34" charset="0"/>
            <a:ea typeface="Calibri" panose="020F0502020204030204" pitchFamily="34" charset="0"/>
            <a:cs typeface="Calibri" panose="020F0502020204030204" pitchFamily="34" charset="0"/>
          </a:endParaRPr>
        </a:p>
        <a:p>
          <a:endParaRPr lang="en-US" sz="1100" u="sng" spc="0">
            <a:latin typeface="Calibri" panose="020F0502020204030204" pitchFamily="34" charset="0"/>
            <a:ea typeface="Calibri" panose="020F0502020204030204" pitchFamily="34" charset="0"/>
            <a:cs typeface="Calibri" panose="020F0502020204030204" pitchFamily="34" charset="0"/>
          </a:endParaRPr>
        </a:p>
        <a:p>
          <a:r>
            <a:rPr lang="en-US" sz="1200" b="1" u="none" spc="0">
              <a:latin typeface="Calibri" panose="020F0502020204030204" pitchFamily="34" charset="0"/>
              <a:ea typeface="Calibri" panose="020F0502020204030204" pitchFamily="34" charset="0"/>
              <a:cs typeface="Calibri" panose="020F0502020204030204" pitchFamily="34" charset="0"/>
            </a:rPr>
            <a:t>Description</a:t>
          </a:r>
        </a:p>
        <a:p>
          <a:r>
            <a:rPr lang="en-US" sz="1100" b="0" i="0" spc="0">
              <a:latin typeface="Calibri" panose="020F0502020204030204" pitchFamily="34" charset="0"/>
              <a:ea typeface="Calibri" panose="020F0502020204030204" pitchFamily="34" charset="0"/>
              <a:cs typeface="Calibri" panose="020F0502020204030204" pitchFamily="34" charset="0"/>
            </a:rPr>
            <a:t>Excel Search Builder </a:t>
          </a:r>
          <a:r>
            <a:rPr lang="en-US" sz="1100" spc="0">
              <a:latin typeface="Calibri" panose="020F0502020204030204" pitchFamily="34" charset="0"/>
              <a:ea typeface="Calibri" panose="020F0502020204030204" pitchFamily="34" charset="0"/>
              <a:cs typeface="Calibri" panose="020F0502020204030204" pitchFamily="34" charset="0"/>
            </a:rPr>
            <a:t>is intended to accelerate the development and translation of</a:t>
          </a:r>
          <a:r>
            <a:rPr lang="en-US" sz="1100" spc="0" baseline="0">
              <a:latin typeface="Calibri" panose="020F0502020204030204" pitchFamily="34" charset="0"/>
              <a:ea typeface="Calibri" panose="020F0502020204030204" pitchFamily="34" charset="0"/>
              <a:cs typeface="Calibri" panose="020F0502020204030204" pitchFamily="34" charset="0"/>
            </a:rPr>
            <a:t> searches for several major health sciences literature databases. Provided a list of user-defined keywords and optional controlled vocabulary terms, it automatically generates search strings using appropriate Boolean operators and search engine-specific syntax. To maximize ease of use and portability, the tool is built entirely using functions native to Microsoft Excel. </a:t>
          </a:r>
        </a:p>
        <a:p>
          <a:endParaRPr lang="en-US" sz="1100" spc="0" baseline="0">
            <a:latin typeface="Calibri" panose="020F0502020204030204" pitchFamily="34" charset="0"/>
            <a:ea typeface="Calibri" panose="020F0502020204030204" pitchFamily="34" charset="0"/>
            <a:cs typeface="Calibri" panose="020F0502020204030204" pitchFamily="34" charset="0"/>
          </a:endParaRPr>
        </a:p>
        <a:p>
          <a:r>
            <a:rPr lang="en-US" sz="1200" b="1" u="none" spc="0" baseline="0">
              <a:latin typeface="Calibri" panose="020F0502020204030204" pitchFamily="34" charset="0"/>
              <a:ea typeface="Calibri" panose="020F0502020204030204" pitchFamily="34" charset="0"/>
              <a:cs typeface="Calibri" panose="020F0502020204030204" pitchFamily="34" charset="0"/>
            </a:rPr>
            <a:t>Instructions</a:t>
          </a:r>
        </a:p>
        <a:p>
          <a:r>
            <a:rPr lang="en-US" sz="1100" u="none" spc="0" baseline="0">
              <a:latin typeface="Calibri" panose="020F0502020204030204" pitchFamily="34" charset="0"/>
              <a:ea typeface="Calibri" panose="020F0502020204030204" pitchFamily="34" charset="0"/>
              <a:cs typeface="Calibri" panose="020F0502020204030204" pitchFamily="34" charset="0"/>
            </a:rPr>
            <a:t>The steps below assume a perfectly linear search development process, though the tool is designed with more realistic workflows — including testing, iteration, and review by other parties — in mind. Search strings are generated in real time with changes to keyword and controlled vocabulary term lists, and sheet protection settings permit basic Excel functions like column sorting and row insertion wherever possible to allow maximum flexibility for advanced users. </a:t>
          </a:r>
        </a:p>
        <a:p>
          <a:endParaRPr lang="en-US" sz="1100" u="sng" spc="0" baseline="0">
            <a:latin typeface="Calibri" panose="020F0502020204030204" pitchFamily="34" charset="0"/>
            <a:ea typeface="Calibri" panose="020F0502020204030204" pitchFamily="34" charset="0"/>
            <a:cs typeface="Calibri" panose="020F0502020204030204" pitchFamily="34" charset="0"/>
          </a:endParaRPr>
        </a:p>
        <a:p>
          <a:r>
            <a:rPr lang="en-US" sz="1100" u="sng" spc="0" baseline="0">
              <a:latin typeface="Calibri" panose="020F0502020204030204" pitchFamily="34" charset="0"/>
              <a:ea typeface="Calibri" panose="020F0502020204030204" pitchFamily="34" charset="0"/>
              <a:cs typeface="Calibri" panose="020F0502020204030204" pitchFamily="34" charset="0"/>
            </a:rPr>
            <a:t>To build a new search</a:t>
          </a:r>
          <a:r>
            <a:rPr lang="en-US" sz="1100" u="none" spc="0" baseline="0">
              <a:latin typeface="Calibri" panose="020F0502020204030204" pitchFamily="34" charset="0"/>
              <a:ea typeface="Calibri" panose="020F0502020204030204" pitchFamily="34" charset="0"/>
              <a:cs typeface="Calibri" panose="020F0502020204030204" pitchFamily="34" charset="0"/>
            </a:rPr>
            <a:t>:</a:t>
          </a:r>
        </a:p>
        <a:p>
          <a:r>
            <a:rPr lang="en-US" sz="1100" u="none" spc="0" baseline="0">
              <a:latin typeface="Calibri" panose="020F0502020204030204" pitchFamily="34" charset="0"/>
              <a:ea typeface="Calibri" panose="020F0502020204030204" pitchFamily="34" charset="0"/>
              <a:cs typeface="Calibri" panose="020F0502020204030204" pitchFamily="34" charset="0"/>
            </a:rPr>
            <a:t>1.   Navigate to the sheet titled 'Keywords'.</a:t>
          </a:r>
        </a:p>
        <a:p>
          <a:r>
            <a:rPr lang="en-US" sz="1100" u="none" spc="0" baseline="0">
              <a:latin typeface="Calibri" panose="020F0502020204030204" pitchFamily="34" charset="0"/>
              <a:ea typeface="Calibri" panose="020F0502020204030204" pitchFamily="34" charset="0"/>
              <a:cs typeface="Calibri" panose="020F0502020204030204" pitchFamily="34" charset="0"/>
            </a:rPr>
            <a:t>2.   Enter a keyword in the first row of the column labeled 'Term'. Keywords can consist of multiple words separated by spaces and/or hyphens, and may include the * truncation operator. </a:t>
          </a:r>
        </a:p>
        <a:p>
          <a:r>
            <a:rPr lang="en-US" sz="1100" u="none" spc="0" baseline="0">
              <a:latin typeface="Calibri" panose="020F0502020204030204" pitchFamily="34" charset="0"/>
              <a:ea typeface="Calibri" panose="020F0502020204030204" pitchFamily="34" charset="0"/>
              <a:cs typeface="Calibri" panose="020F0502020204030204" pitchFamily="34" charset="0"/>
            </a:rPr>
            <a:t>3.   In the column labeled 'Concept', assign the term to a numbered group. These may correspond to the components of academic or clinical question frameworks like PICO (Population, Intervention/Exposure, Comparison, Outcome). If this column is left blank, the term will not be included in the search. </a:t>
          </a:r>
        </a:p>
        <a:p>
          <a:r>
            <a:rPr lang="en-US" sz="1100" u="none" spc="0" baseline="0">
              <a:latin typeface="Calibri" panose="020F0502020204030204" pitchFamily="34" charset="0"/>
              <a:ea typeface="Calibri" panose="020F0502020204030204" pitchFamily="34" charset="0"/>
              <a:cs typeface="Calibri" panose="020F0502020204030204" pitchFamily="34" charset="0"/>
            </a:rPr>
            <a:t>4.   To enclose a term or phrase in quotes, type or select 'Yes' from the dropdown menu in the column labeled 'Quotes?' If this value is blank or 'No' entered, quotes will not be applied.</a:t>
          </a:r>
        </a:p>
        <a:p>
          <a:r>
            <a:rPr lang="en-US" sz="1100" u="none" spc="0" baseline="0">
              <a:latin typeface="Calibri" panose="020F0502020204030204" pitchFamily="34" charset="0"/>
              <a:ea typeface="Calibri" panose="020F0502020204030204" pitchFamily="34" charset="0"/>
              <a:cs typeface="Calibri" panose="020F0502020204030204" pitchFamily="34" charset="0"/>
            </a:rPr>
            <a:t>5.   To search for the term only in a specific field (e.g., title) or set of fields (e.g., title, abstract, and author-defined keywords), select the corresponding option in the column labeled 'Field(s)'. If this value is blank, no field tag will be applied. </a:t>
          </a:r>
        </a:p>
        <a:p>
          <a:r>
            <a:rPr lang="en-US" sz="1100" u="none" spc="0" baseline="0">
              <a:latin typeface="Calibri" panose="020F0502020204030204" pitchFamily="34" charset="0"/>
              <a:ea typeface="Calibri" panose="020F0502020204030204" pitchFamily="34" charset="0"/>
              <a:cs typeface="Calibri" panose="020F0502020204030204" pitchFamily="34" charset="0"/>
            </a:rPr>
            <a:t>6.   Optionally, use the column labeled 'Use Term?' for testing and/or documentation purposes. If the value is blank or set to 'Yes', the term will be included in both output sheets. If 'Maybe', the term will be only be included in the second sheet. 'No' will exclude a term from both. </a:t>
          </a:r>
        </a:p>
        <a:p>
          <a:r>
            <a:rPr lang="en-US" sz="1100" u="none" spc="0" baseline="0">
              <a:latin typeface="Calibri" panose="020F0502020204030204" pitchFamily="34" charset="0"/>
              <a:ea typeface="Calibri" panose="020F0502020204030204" pitchFamily="34" charset="0"/>
              <a:cs typeface="Calibri" panose="020F0502020204030204" pitchFamily="34" charset="0"/>
            </a:rPr>
            <a:t>7.   To add additional terms, step down one row and repeat steps 2–7. </a:t>
          </a:r>
        </a:p>
        <a:p>
          <a:r>
            <a:rPr lang="en-US" sz="1100" u="none" spc="0" baseline="0">
              <a:latin typeface="Calibri" panose="020F0502020204030204" pitchFamily="34" charset="0"/>
              <a:ea typeface="Calibri" panose="020F0502020204030204" pitchFamily="34" charset="0"/>
              <a:cs typeface="Calibri" panose="020F0502020204030204" pitchFamily="34" charset="0"/>
            </a:rPr>
            <a:t>8.   When all desired keyword terms have been entered and configured, navigate to the sheet titled 'Controlled Vocabulary'. </a:t>
          </a:r>
        </a:p>
        <a:p>
          <a:r>
            <a:rPr lang="en-US" sz="1100" u="none" spc="0" baseline="0">
              <a:latin typeface="Calibri" panose="020F0502020204030204" pitchFamily="34" charset="0"/>
              <a:ea typeface="Calibri" panose="020F0502020204030204" pitchFamily="34" charset="0"/>
              <a:cs typeface="Calibri" panose="020F0502020204030204" pitchFamily="34" charset="0"/>
            </a:rPr>
            <a:t>9.   Enter a known controlled vocabulary (e.g., MeSH or Emtree) term in first row of the column labeled 'Term'. </a:t>
          </a:r>
        </a:p>
        <a:p>
          <a:r>
            <a:rPr lang="en-US" sz="1100" u="none" spc="0" baseline="0">
              <a:latin typeface="Calibri" panose="020F0502020204030204" pitchFamily="34" charset="0"/>
              <a:ea typeface="Calibri" panose="020F0502020204030204" pitchFamily="34" charset="0"/>
              <a:cs typeface="Calibri" panose="020F0502020204030204" pitchFamily="34" charset="0"/>
            </a:rPr>
            <a:t>10. In the column labeled 'Concept', assign the term to a numbered group. These are the same as the groups assigned in step 3 — a MeSH term assigned to (e.g.) concept 1 will be grouped with keywords assigned to concept 1 in the output searches. If this column is left blank, the term will not be included in the search. </a:t>
          </a:r>
        </a:p>
        <a:p>
          <a:r>
            <a:rPr lang="en-US" sz="1100" u="none" spc="0" baseline="0">
              <a:latin typeface="Calibri" panose="020F0502020204030204" pitchFamily="34" charset="0"/>
              <a:ea typeface="Calibri" panose="020F0502020204030204" pitchFamily="34" charset="0"/>
              <a:cs typeface="Calibri" panose="020F0502020204030204" pitchFamily="34" charset="0"/>
            </a:rPr>
            <a:t>11. In the column labeled 'Database', indicate the database in which the term applies. If a term applies in multiple databases, treat each instance as a separate term. </a:t>
          </a:r>
        </a:p>
        <a:p>
          <a:r>
            <a:rPr lang="en-US" sz="1100" u="none" spc="0" baseline="0">
              <a:latin typeface="Calibri" panose="020F0502020204030204" pitchFamily="34" charset="0"/>
              <a:ea typeface="Calibri" panose="020F0502020204030204" pitchFamily="34" charset="0"/>
              <a:cs typeface="Calibri" panose="020F0502020204030204" pitchFamily="34" charset="0"/>
            </a:rPr>
            <a:t>12. In the column labeled 'Mapping', indicate special conditions for the term. If this value is blank or 'Explode', the term will be set to automatically explode if possible. 'No explode' prevents inclusion of subordinate terms in the relevant vocabulary's hierarchy. 'Supplementary concept', supported only by PubMed and Ovid MEDLINE, allows the use of MeSH supplementary terms.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13. </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Optionally, use the column labeled 'Use Term?' for testing and/or documentation purposes. If the value is blank or set to 'Yes', the term will be included in both output sheets. If 'Maybe', the term will be only be included in the second sheet. 'No' will exclude a term from both.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14. To add additional terms, step down one row and repeat steps 9–13.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15. When all desired controlled vocabulary terms have been entered and configured, navigate to either of the sheets titled 'Searches'. The first includes only terms with 'Use Term?' values of 'Yes' (or blank); the second include terms with values of 'Yes' and 'Maybe' (or blank). In these sheets, output for each supported database takes up a single column, identified in the top row.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16. Copy completed searches from the bottom-most cell of the appropriate column and paste into the corresponding database's search bar. Alternatively, copy individual search concepts' strings from the rows above and use them separately.</a:t>
          </a:r>
        </a:p>
        <a:p>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r>
            <a:rPr lang="en-US" sz="1100" u="sng" spc="0" baseline="0">
              <a:latin typeface="Calibri" panose="020F0502020204030204" pitchFamily="34" charset="0"/>
              <a:ea typeface="Calibri" panose="020F0502020204030204" pitchFamily="34" charset="0"/>
              <a:cs typeface="Calibri" panose="020F0502020204030204" pitchFamily="34" charset="0"/>
            </a:rPr>
            <a:t>To transfer contents (e.g., search concepts) from other Excel Search Builder files</a:t>
          </a:r>
          <a:r>
            <a:rPr lang="en-US" sz="1100" u="none" spc="0" baseline="0">
              <a:latin typeface="Calibri" panose="020F0502020204030204" pitchFamily="34" charset="0"/>
              <a:ea typeface="Calibri" panose="020F0502020204030204" pitchFamily="34" charset="0"/>
              <a:cs typeface="Calibri" panose="020F0502020204030204" pitchFamily="34" charset="0"/>
            </a:rPr>
            <a:t>:</a:t>
          </a:r>
        </a:p>
        <a:p>
          <a:r>
            <a:rPr lang="en-US" sz="1100" u="none" spc="0" baseline="0">
              <a:latin typeface="Calibri" panose="020F0502020204030204" pitchFamily="34" charset="0"/>
              <a:ea typeface="Calibri" panose="020F0502020204030204" pitchFamily="34" charset="0"/>
              <a:cs typeface="Calibri" panose="020F0502020204030204" pitchFamily="34" charset="0"/>
            </a:rPr>
            <a:t>1.   From another Excel Search Builder file, copy columns A</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–D (for 'Keywords' sheet) or columns A–E (for 'Controlled Vocabulary') sheet of the rows with content to be transferred.</a:t>
          </a:r>
        </a:p>
        <a:p>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2.   Into the destination file, paste the copied cells in the topmost blank row of the appropriate sheet. For best results, paste as values (right click and hit 'V' or select 'Values' under 'Paste Options'). </a:t>
          </a:r>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endParaRPr lang="en-US" sz="1100" spc="0" baseline="0">
            <a:latin typeface="Calibri" panose="020F0502020204030204" pitchFamily="34" charset="0"/>
            <a:ea typeface="Calibri" panose="020F0502020204030204" pitchFamily="34" charset="0"/>
            <a:cs typeface="Calibri" panose="020F0502020204030204" pitchFamily="34" charset="0"/>
          </a:endParaRPr>
        </a:p>
        <a:p>
          <a:r>
            <a:rPr lang="en-US" sz="1200" b="1" u="none" spc="0" baseline="0">
              <a:latin typeface="Calibri" panose="020F0502020204030204" pitchFamily="34" charset="0"/>
              <a:ea typeface="Calibri" panose="020F0502020204030204" pitchFamily="34" charset="0"/>
              <a:cs typeface="Calibri" panose="020F0502020204030204" pitchFamily="34" charset="0"/>
            </a:rPr>
            <a:t>Technical Notes</a:t>
          </a:r>
        </a:p>
        <a:p>
          <a:r>
            <a:rPr lang="en-US">
              <a:latin typeface="Calibri" panose="020F0502020204030204" pitchFamily="34" charset="0"/>
              <a:ea typeface="Calibri" panose="020F0502020204030204" pitchFamily="34" charset="0"/>
              <a:cs typeface="Calibri" panose="020F0502020204030204" pitchFamily="34" charset="0"/>
            </a:rPr>
            <a:t>  –</a:t>
          </a:r>
          <a:r>
            <a:rPr lang="en-US"/>
            <a:t>  </a:t>
          </a:r>
          <a:r>
            <a:rPr lang="en-US" sz="1100" u="none" spc="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This tool currently supports only first-order nesting </a:t>
          </a:r>
          <a:r>
            <a:rPr lang="en-US">
              <a:latin typeface="Calibri" panose="020F0502020204030204" pitchFamily="34" charset="0"/>
              <a:ea typeface="Calibri" panose="020F0502020204030204" pitchFamily="34" charset="0"/>
              <a:cs typeface="Calibri" panose="020F0502020204030204" pitchFamily="34" charset="0"/>
            </a:rPr>
            <a:t>—</a:t>
          </a:r>
          <a:r>
            <a:rPr lang="en-US" baseline="0">
              <a:latin typeface="Calibri" panose="020F0502020204030204" pitchFamily="34" charset="0"/>
              <a:ea typeface="Calibri" panose="020F0502020204030204" pitchFamily="34" charset="0"/>
              <a:cs typeface="Calibri" panose="020F0502020204030204" pitchFamily="34" charset="0"/>
            </a:rPr>
            <a:t> concepts are automatically joined with AND operators, but cannot contain them. It is possible to work around this by entering sub-concepts (e.g., ("Spanish" AND "influenza") as part of a concept centering the 1918–1920 flu pandemic) as terms in the 'Keywords' sheet with no quotes or field codes. These will be propogated through to the final search strategies, but will require manual application of field codes (if required) for each target database. </a:t>
          </a:r>
        </a:p>
        <a:p>
          <a:r>
            <a:rPr lang="en-US" baseline="0">
              <a:latin typeface="Calibri" panose="020F0502020204030204" pitchFamily="34" charset="0"/>
              <a:ea typeface="Calibri" panose="020F0502020204030204" pitchFamily="34" charset="0"/>
              <a:cs typeface="Calibri" panose="020F0502020204030204" pitchFamily="34" charset="0"/>
            </a:rPr>
            <a:t>  –  Excel automatically adds a carriage return to strings copied to the clipboard. In some databases, this can make pasted searches appear blank, though functionality should not be affected. Using 'advanced' search interfaces where possible will keep searches visible. Alternatively, simply hit backspace once after pasting. </a:t>
          </a:r>
        </a:p>
        <a:p>
          <a:r>
            <a:rPr kumimoji="0" lang="en-US"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Calibri" panose="020F0502020204030204" pitchFamily="34" charset="0"/>
            </a:rPr>
            <a:t>  –  Although default zoom settings and column widths are intended to keep things visible on most screens, adjustments may be necessary. In fact, they're encouraged — the output sheets' protection settings allow unused columns to be hidden for better space efficiency. Column headers are also furnished with dropdown menus to allow reordering if necessary. </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5205239-03FF-4445-A67B-7F30CB5C33B5}" name="Table8" displayName="Table8" ref="A1:C7" totalsRowShown="0" headerRowDxfId="100" dataDxfId="99">
  <autoFilter ref="A1:C7" xr:uid="{F5205239-03FF-4445-A67B-7F30CB5C33B5}"/>
  <tableColumns count="3">
    <tableColumn id="1" xr3:uid="{4D6B1C77-E35E-4FC0-9C72-79108BD86606}" name="Version" dataDxfId="98"/>
    <tableColumn id="2" xr3:uid="{31D2197A-9299-486E-BA1B-C557974DF4A9}" name="Date" dataDxfId="97"/>
    <tableColumn id="3" xr3:uid="{161AD9E6-E563-4888-906A-E0F24B6EE98A}" name="Changes" dataDxfId="96"/>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155DC6-2EA2-4816-9094-3E1DE10273D5}" name="KeywordsTable" displayName="KeywordsTable" ref="A1:G2" totalsRowShown="0" headerRowDxfId="95" dataDxfId="94">
  <autoFilter ref="A1:G2" xr:uid="{CF155DC6-2EA2-4816-9094-3E1DE10273D5}"/>
  <sortState xmlns:xlrd2="http://schemas.microsoft.com/office/spreadsheetml/2017/richdata2" ref="A2:G2">
    <sortCondition ref="A1:A2"/>
  </sortState>
  <tableColumns count="7">
    <tableColumn id="2" xr3:uid="{17BEFD46-9A1D-4DEB-8F09-FBDBC23BB86D}" name="Concept" dataDxfId="93"/>
    <tableColumn id="6" xr3:uid="{B88623B9-5FE3-45E2-9EC3-822DA60996F4}" name="Term" dataDxfId="92"/>
    <tableColumn id="7" xr3:uid="{623935EA-023B-4ECC-A58A-C3DE622A1F13}" name="Quotes?" dataDxfId="91"/>
    <tableColumn id="3" xr3:uid="{D7FD7D6B-A29B-46BA-BD4C-DD3E959A5B29}" name="Field(s)" dataDxfId="90"/>
    <tableColumn id="5" xr3:uid="{B65222E9-B6AD-45EF-B27E-D946D8D80C7F}" name="Use Term?" dataDxfId="89"/>
    <tableColumn id="8" xr3:uid="{65FD7334-11E4-4AB6-9A16-2FD1399EA670}" name="Preview (PubMed syntax)" dataDxfId="43">
      <calculatedColumnFormula>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calculatedColumnFormula>
    </tableColumn>
    <tableColumn id="1" xr3:uid="{B23E9CB2-A9FD-4592-91D3-62FBB4AEF026}" name="Notes" dataDxfId="88"/>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6BA4293-14E3-4EE9-8DC0-9FB9FCF928CF}" name="ControlledVocabTable" displayName="ControlledVocabTable" ref="A1:G2" totalsRowShown="0" headerRowDxfId="87" dataDxfId="86">
  <autoFilter ref="A1:G2" xr:uid="{76BA4293-14E3-4EE9-8DC0-9FB9FCF928CF}"/>
  <sortState xmlns:xlrd2="http://schemas.microsoft.com/office/spreadsheetml/2017/richdata2" ref="A2:G2">
    <sortCondition ref="A1:A2"/>
  </sortState>
  <tableColumns count="7">
    <tableColumn id="2" xr3:uid="{27D63950-EFBA-4F8E-90E4-313520CC7089}" name="Concept" dataDxfId="85"/>
    <tableColumn id="7" xr3:uid="{1F9017C5-8390-466E-8B1C-8A164197A6A0}" name="Term" dataDxfId="84"/>
    <tableColumn id="6" xr3:uid="{2E36E7B9-DB4A-421A-B462-A5BB83222784}" name="Database" dataDxfId="83"/>
    <tableColumn id="10" xr3:uid="{93622264-4CE1-4F10-A551-DEF7E8DD599C}" name="Mapping" dataDxfId="82"/>
    <tableColumn id="5" xr3:uid="{AE5A5EF5-669F-4A88-83BE-0A922864F307}" name="Use Term?" dataDxfId="81"/>
    <tableColumn id="8" xr3:uid="{22D09B7E-A364-40A4-B2B9-E598C0BE39CC}" name="Preview" dataDxfId="41">
      <calculatedColumnFormula array="1">IF(
    NOT(
        OR(
            ISBLANK(
                ControlledVocabTable[[#This Row],[Concept]]
            ),
            ISBLANK(
                ControlledVocabTable[[#This Row],[Term]]
            ),
            ISBLANK(
                ControlledVocabTable[[#This Row],[Database]]
            )
        )
    ),
    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INDEX(
            SyntaxTable[],
            MATCH(
                ControlledVocabTable[[#This Row],[Database]],
                SyntaxTable[Database],
                0
            ),
            MATCH(
                "Quote Style",
                SyntaxTable[#Headers],
                0
            )
        ) &amp; ControlledVocabTable[[#This Row],[Term]] &amp;
        INDEX(
            SyntaxTable[],
            MATCH(
                ControlledVocabTable[[#This Row],[Database]],
                SyntaxTable[Database],
                0
            ),
            MATCH(
                "Quote Style",
                SyntaxTable[#Headers],
                0
            )
        )
    ),
    ""
)</calculatedColumnFormula>
    </tableColumn>
    <tableColumn id="1" xr3:uid="{59E99C58-8882-4A7D-8504-DABE00BE699D}" name="Notes" dataDxfId="80"/>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6BEBE74-9B67-45C3-B0C4-EEE69FB4B680}" name="LimitTable" displayName="LimitTable" ref="A1:D2" insertRow="1" totalsRowShown="0" headerRowDxfId="79" dataDxfId="78">
  <autoFilter ref="A1:D2" xr:uid="{26BEBE74-9B67-45C3-B0C4-EEE69FB4B680}"/>
  <tableColumns count="4">
    <tableColumn id="6" xr3:uid="{C601E46B-E91A-49E4-8053-98364D46C5CD}" name="Filter" dataDxfId="77"/>
    <tableColumn id="3" xr3:uid="{9615267A-7CC6-443C-AB80-E2BD1D0C857D}" name="Field(s)" dataDxfId="76"/>
    <tableColumn id="5" xr3:uid="{AB4E9613-11EC-43E4-A34C-F549FFC4F45F}" name="Use Filter?" dataDxfId="75"/>
    <tableColumn id="1" xr3:uid="{23432DC1-EBC2-46CB-B1BD-9C7F7068836B}" name="Notes" dataDxfId="74"/>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A3BA668-54C9-43A3-AE34-988ABEE578E7}" name="StringCombinationTable" displayName="StringCombinationTable" ref="A1:J6" totalsRowCount="1" headerRowDxfId="40" dataDxfId="39" totalsRowDxfId="38">
  <autoFilter ref="A1:J5" xr:uid="{8A3BA668-54C9-43A3-AE34-988ABEE578E7}"/>
  <tableColumns count="10">
    <tableColumn id="1" xr3:uid="{88DF938C-FE2B-413A-9B61-78CDABEE82B0}" name="Concept" totalsRowLabel="Combined" dataDxfId="37" totalsRowDxfId="26"/>
    <tableColumn id="2" xr3:uid="{E88EE08D-159F-4D52-ACA6-BCBFBB959BE6}" name="PubMed (NLM)" totalsRowFunction="custom" dataDxfId="28" totalsRowDxfId="25">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ControlledVocabTable[[Use Term?]:[Use Term?]] = "Maybe"
                ) ) * (                NOT(
                    ISBLANK(
                        ControlledVocabTable[[Term]:[Term]]
                    )
                ) ),
            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B$1,
                        SyntaxTable[[Database]:[Database]],
                        0
                    ),
                    MATCH(
                        "Quote Style",
                        SyntaxTable[#Headers],
                        0
                    )
                ) &amp; ControlledVocabTable[[Term]:[Term]] &amp;
                INDEX(
                    SyntaxTable[],
                    MATCH(
                        B$1,
                        SyntaxTable[[Database]:[Database]],
                        0
                    ),
                    MATCH(
                        "Quote Style",
                        SyntaxTable[#Headers],
                        0
                    )
                )
            ),
            ""
        )
    ),
    IF(
        SUM(
            COUNTIF(
                KeywordsTable[[Concept]:[Concept]],
                StringCombinationTable[[#This Row],[Concept]:[Concept]]
            ),
            COUNTIF(
                ControlledVocabTable[[Concept]:[Concept]],
                StringCombinationTable[[#This Row],[Concept]:[Concept]]
            ) &gt; 0
        ),
        ")",
        ""
    )
)</calculatedColumnFormula>
      <totalsRowFormula>"("&amp;_xlfn.TEXTJOIN(" AND ",TRUE,StringCombinationTable[PubMed (NLM)])&amp;")"</totalsRowFormula>
    </tableColumn>
    <tableColumn id="3" xr3:uid="{E8A22363-DC96-43AD-8D67-4D8CB62C81C9}" name="Embase (Elsevier)" totalsRowFunction="custom" dataDxfId="36" totalsRowDxfId="24">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ControlledVocabTable[[Use Term?]:[Use Term?]] = "Maybe"
                ) ) * (                NOT(
                    ISBLANK(
                        ControlledVocabTable[[Term]:[Term]]
                    )
                ) ),
            SUBSTITUTE(
                INDEX(
                    SyntaxTable[],
                    MATCH(
                        C$1,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C$1,
                        SyntaxTable[[Database]:[Database]],
                        0
                    ),
                    MATCH(
                        "Quote Style",
                        SyntaxTable[#Headers],
                        0
                    )
                ) &amp; ControlledVocabTable[[Term]:[Term]] &amp;
                INDEX(
                    SyntaxTable[],
                    MATCH(
                        C$1,
                        SyntaxTable[[Database]:[Database]],
                        0
                    ),
                    MATCH(
                        "Quote Style",
                        SyntaxTable[#Headers],
                        0
                    )
                )
            ),
            ""
        )
    ),
    IF(
        SUM(
            COUNTIF(
                KeywordsTable[[Concept]:[Concept]],
                StringCombinationTable[[#This Row],[Concept]:[Concept]]
            ),
            COUNTIF(
                ControlledVocabTable[[Concept]:[Concept]],
                StringCombinationTable[[#This Row],[Concept]:[Concept]]
            ) &gt; 0
        ),
        ")",
        ""
    )
)</calculatedColumnFormula>
      <totalsRowFormula>_xlfn.CONCAT("(",_xlfn.TEXTJOIN(") AND (",TRUE,StringCombinationTable[Embase (Elsevier)]),")")</totalsRowFormula>
    </tableColumn>
    <tableColumn id="5" xr3:uid="{2979C5A8-27DD-4014-8141-983BE213A352}" name="Scopus (Elsevier)" totalsRowFunction="custom" dataDxfId="35" totalsRowDxfId="23">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ControlledVocabTable[[Use Term?]:[Use Term?]] = "Maybe"
                ) ) * (                NOT(
                    ISBLANK(
                        ControlledVocabTable[[Term]:[Term]]
                    )
                ) ),
            SUBSTITUTE(
                INDEX(
                    SyntaxTable[],
                    MATCH(
                        D$1,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D$1,
                        SyntaxTable[[Database]:[Database]],
                        0
                    ),
                    MATCH(
                        "Quote Style",
                        SyntaxTable[#Headers],
                        0
                    )
                ) &amp; ControlledVocabTable[[Term]:[Term]] &amp;
                INDEX(
                    SyntaxTable[],
                    MATCH(
                        D$1,
                        SyntaxTable[[Database]:[Database]],
                        0
                    ),
                    MATCH(
                        "Quote Style",
                        SyntaxTable[#Headers],
                        0
                    )
                )
            ),
            ""
        )
    ),
    IF(
        SUM(
            COUNTIF(
                KeywordsTable[[Concept]:[Concept]],
                StringCombinationTable[[#This Row],[Concept]:[Concept]]
            ),
            COUNTIF(
                ControlledVocabTable[[Concept]:[Concept]],
                StringCombinationTable[[#This Row],[Concept]:[Concept]]
            ) &gt; 0
        ),
        ")",
        ""
    )
)</calculatedColumnFormula>
      <totalsRowFormula>_xlfn.CONCAT("(",_xlfn.TEXTJOIN(") AND (",TRUE,StringCombinationTable[Scopus (Elsevier)]),")")</totalsRowFormula>
    </tableColumn>
    <tableColumn id="6" xr3:uid="{6B1FD80C-9137-4CD2-A49B-F9407C2F9375}" name="CINAHL (EBSCOhost)" totalsRowFunction="custom" dataDxfId="34" totalsRowDxfId="22">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ControlledVocabTable[[Use Term?]:[Use Term?]] = "Maybe"
                ) ) * (                NOT(
                    ISBLANK(
                        ControlledVocabTable[[Term]:[Term]]
                    )
                ) ),
            SUBSTITUTE(
                INDEX(
                    SyntaxTable[],
                    MATCH(
                        E$1,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E$1,
                        SyntaxTable[[Database]:[Database]],
                        0
                    ),
                    MATCH(
                        "Quote Style",
                        SyntaxTable[#Headers],
                        0
                    )
                ) &amp; ControlledVocabTable[[Term]:[Term]] &amp;
                INDEX(
                    SyntaxTable[],
                    MATCH(
                        E$1,
                        SyntaxTable[[Database]:[Database]],
                        0
                    ),
                    MATCH(
                        "Quote Style",
                        SyntaxTable[#Headers],
                        0
                    )
                )
            ),
            ""
        )
    ),
    IF(
        SUM(
            COUNTIF(
                KeywordsTable[[Concept]:[Concept]],
                StringCombinationTable[[#This Row],[Concept]:[Concept]]
            ),
            COUNTIF(
                ControlledVocabTable[[Concept]:[Concept]],
                StringCombinationTable[[#This Row],[Concept]:[Concept]]
            ) &gt; 0
        ),
        ")",
        ""
    )
)</calculatedColumnFormula>
      <totalsRowFormula>_xlfn.CONCAT("(",_xlfn.TEXTJOIN(") AND (",TRUE,StringCombinationTable[CINAHL (EBSCOhost)]),")")</totalsRowFormula>
    </tableColumn>
    <tableColumn id="4" xr3:uid="{C3569D27-CE90-4131-90BF-89B80DAAF4AD}" name="PsycInfo (EBSCOhost)" totalsRowFunction="custom" dataDxfId="33" totalsRowDxfId="21">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ControlledVocabTable[[Use Term?]:[Use Term?]] = "Maybe"
                ) ) * (                NOT(
                    ISBLANK(
                        ControlledVocabTable[[Term]:[Term]]
                    )
                ) ),
            SUBSTITUTE(
                INDEX(
                    SyntaxTable[],
                    MATCH(
                        F$1,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F$1,
                        SyntaxTable[[Database]:[Database]],
                        0
                    ),
                    MATCH(
                        "Quote Style",
                        SyntaxTable[#Headers],
                        0
                    )
                ) &amp; ControlledVocabTable[[Term]:[Term]] &amp;
                INDEX(
                    SyntaxTable[],
                    MATCH(
                        F$1,
                        SyntaxTable[[Database]:[Database]],
                        0
                    ),
                    MATCH(
                        "Quote Style",
                        SyntaxTable[#Headers],
                        0
                    )
                )
            ),
            ""
        )
    ),
    IF(
        SUM(
            COUNTIF(
                KeywordsTable[[Concept]:[Concept]],
                StringCombinationTable[[#This Row],[Concept]:[Concept]]
            ),
            COUNTIF(
                ControlledVocabTable[[Concept]:[Concept]],
                StringCombinationTable[[#This Row],[Concept]:[Concept]]
            ) &gt; 0
        ),
        ")",
        ""
    )
)</calculatedColumnFormula>
      <totalsRowFormula>_xlfn.CONCAT("(",_xlfn.TEXTJOIN(") AND (",TRUE,StringCombinationTable[PsycInfo (EBSCOhost)]),")")</totalsRowFormula>
    </tableColumn>
    <tableColumn id="7" xr3:uid="{894E2978-5F7A-4A92-A6D4-9E399C2CD449}" name="CENTRAL (Cochrane)" totalsRowFunction="custom" dataDxfId="32" totalsRowDxfId="20">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ControlledVocabTable[[Use Term?]:[Use Term?]] = "Maybe"
                ) ) * (                NOT(
                    ISBLANK(
                        ControlledVocabTable[[Term]:[Term]]
                    )
                ) ),
            SUBSTITUTE(
                INDEX(
                    SyntaxTable[],
                    MATCH(
                        G$1,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G$1,
                        SyntaxTable[[Database]:[Database]],
                        0
                    ),
                    MATCH(
                        "Quote Style",
                        SyntaxTable[#Headers],
                        0
                    )
                ) &amp; ControlledVocabTable[[Term]:[Term]] &amp;
                INDEX(
                    SyntaxTable[],
                    MATCH(
                        G$1,
                        SyntaxTable[[Database]:[Database]],
                        0
                    ),
                    MATCH(
                        "Quote Style",
                        SyntaxTable[#Headers],
                        0
                    )
                )
            ),
            ""
        )
    ),
    IF(
        SUM(
            COUNTIF(
                KeywordsTable[[Concept]:[Concept]],
                StringCombinationTable[[#This Row],[Concept]:[Concept]]
            ),
            COUNTIF(
                ControlledVocabTable[[Concept]:[Concept]],
                StringCombinationTable[[#This Row],[Concept]:[Concept]]
            ) &gt; 0
        ),
        ")",
        ""
    )
)</calculatedColumnFormula>
      <totalsRowFormula>_xlfn.CONCAT("(",_xlfn.TEXTJOIN(") AND (",TRUE,StringCombinationTable[CENTRAL (Cochrane)]),")")</totalsRowFormula>
    </tableColumn>
    <tableColumn id="8" xr3:uid="{F8BBC645-D1BD-4211-A015-F6EEA10C3D9E}" name="ProQuest databases" totalsRowFunction="custom" dataDxfId="31" totalsRowDxfId="19">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ControlledVocabTable[[Use Term?]:[Use Term?]] = "Maybe"
                ) ) * (                NOT(
                    ISBLANK(
                        ControlledVocabTable[[Term]:[Term]]
                    )
                ) ),
            SUBSTITUTE(
                INDEX(
                    SyntaxTable[],
                    MATCH(
                        H$1,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H$1,
                        SyntaxTable[[Database]:[Database]],
                        0
                    ),
                    MATCH(
                        "Quote Style",
                        SyntaxTable[#Headers],
                        0
                    )
                ) &amp; ControlledVocabTable[[Term]:[Term]] &amp;
                INDEX(
                    SyntaxTable[],
                    MATCH(
                        H$1,
                        SyntaxTable[[Database]:[Database]],
                        0
                    ),
                    MATCH(
                        "Quote Style",
                        SyntaxTable[#Headers],
                        0
                    )
                )
            ),
            ""
        )
    ),
    IF(
        SUM(
            COUNTIF(
                KeywordsTable[[Concept]:[Concept]],
                StringCombinationTable[[#This Row],[Concept]:[Concept]]
            ),
            COUNTIF(
                ControlledVocabTable[[Concept]:[Concept]],
                StringCombinationTable[[#This Row],[Concept]:[Concept]]
            ) &gt; 0
        ),
        ")",
        ""
    )
)</calculatedColumnFormula>
      <totalsRowFormula>_xlfn.CONCAT("(",_xlfn.TEXTJOIN(") AND (",TRUE,StringCombinationTable[ProQuest databases]),")")</totalsRowFormula>
    </tableColumn>
    <tableColumn id="9" xr3:uid="{220E2933-88BE-45DE-8CBC-1E4BC14C895F}" name="IEEE Xplore" totalsRowFunction="custom" dataDxfId="30" totalsRowDxfId="18">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ControlledVocabTable[[Use Term?]:[Use Term?]] = "Maybe"
                ) ) * (                NOT(
                    ISBLANK(
                        ControlledVocabTable[[Term]:[Term]]
                    )
                ) ),
            SUBSTITUTE(
                INDEX(
                    SyntaxTable[],
                    MATCH(
                        I$1,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I$1,
                        SyntaxTable[[Database]:[Database]],
                        0
                    ),
                    MATCH(
                        "Quote Style",
                        SyntaxTable[#Headers],
                        0
                    )
                ) &amp; ControlledVocabTable[[Term]:[Term]] &amp;
                INDEX(
                    SyntaxTable[],
                    MATCH(
                        I$1,
                        SyntaxTable[[Database]:[Database]],
                        0
                    ),
                    MATCH(
                        "Quote Style",
                        SyntaxTable[#Headers],
                        0
                    )
                )
            ),
            ""
        )
    ),
    IF(
        SUM(
            COUNTIF(
                KeywordsTable[[Concept]:[Concept]],
                StringCombinationTable[[#This Row],[Concept]:[Concept]]
            ),
            COUNTIF(
                ControlledVocabTable[[Concept]:[Concept]],
                StringCombinationTable[[#This Row],[Concept]:[Concept]]
            ) &gt; 0
        ),
        ")",
        ""
    )
)</calculatedColumnFormula>
      <totalsRowFormula>_xlfn.CONCAT("(",_xlfn.TEXTJOIN(") AND (",TRUE,StringCombinationTable[IEEE Xplore]),")")</totalsRowFormula>
    </tableColumn>
    <tableColumn id="10" xr3:uid="{9122B351-94C1-406E-8BA4-1D1759E1AEE9}" name="MEDLINE (Ovid)" totalsRowFunction="custom" dataDxfId="29" totalsRowDxfId="17">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ControlledVocabTable[[Use Term?]:[Use Term?]] = "Maybe"
                ) ) * (                NOT(
                    ISBLANK(
                        ControlledVocabTable[[Term]:[Term]]
                    )
                ) ),
            SUBSTITUTE(
                INDEX(
                    SyntaxTable[],
                    MATCH(
                        J$1,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J$1,
                        SyntaxTable[[Database]:[Database]],
                        0
                    ),
                    MATCH(
                        "Quote Style",
                        SyntaxTable[#Headers],
                        0
                    )
                ) &amp; ControlledVocabTable[[Term]:[Term]] &amp;
                INDEX(
                    SyntaxTable[],
                    MATCH(
                        J$1,
                        SyntaxTable[[Database]:[Database]],
                        0
                    ),
                    MATCH(
                        "Quote Style",
                        SyntaxTable[#Headers],
                        0
                    )
                )
            ),
            ""
        )
    ),
    IF(
        SUM(
            COUNTIF(
                KeywordsTable[[Concept]:[Concept]],
                StringCombinationTable[[#This Row],[Concept]:[Concept]]
            ),
            COUNTIF(
                ControlledVocabTable[[Concept]:[Concept]],
                StringCombinationTable[[#This Row],[Concept]:[Concept]]
            ) &gt; 0
        ),
        ")",
        ""
    )
)</calculatedColumnFormula>
      <totalsRowFormula>_xlfn.CONCAT("(",_xlfn.TEXTJOIN(") AND (",TRUE,StringCombinationTable[MEDLINE (Ovid)]),")")</totalsRowFormula>
    </tableColumn>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8FC22DF-1418-4628-932A-68AC2465F257}" name="StringCombinationTableAlt" displayName="StringCombinationTableAlt" ref="A1:J6" totalsRowCount="1" headerRowDxfId="73" dataDxfId="72" totalsRowDxfId="71">
  <autoFilter ref="A1:J5" xr:uid="{8A3BA668-54C9-43A3-AE34-988ABEE578E7}"/>
  <tableColumns count="10">
    <tableColumn id="1" xr3:uid="{CEC869D9-21AA-4B2A-96BB-C795C40D26AC}" name="Concept" totalsRowLabel="Combined" dataDxfId="70" totalsRowDxfId="16"/>
    <tableColumn id="2" xr3:uid="{A2FC606F-354F-488E-A4B9-50F4835FFBCF}" name="PubMed (NLM)" totalsRowFunction="custom" dataDxfId="27" totalsRowDxfId="15">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ISBLANK(
                        ControlledVocabTable[[Term]:[Term]]
                    )
                ) ),
            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B$1,
                        SyntaxTable[[Database]:[Database]],
                        0
                    ),
                    MATCH(
                        "Quote Style",
                        SyntaxTable[#Headers],
                        0
                    )
                ) &amp; ControlledVocabTable[[Term]:[Term]] &amp;
                INDEX(
                    SyntaxTable[],
                    MATCH(
                        B$1,
                        SyntaxTable[[Database]:[Database]],
                        0
                    ),
                    MATCH(
                        "Quote Style",
                        SyntaxTable[#Headers],
                        0
                    )
                )
            ),
            ""
        )
    ),
    IF(
        SUM(
            COUNTIF(
                KeywordsTable[[Concept]:[Concept]],
                StringCombinationTable[[#This Row],[Concept]:[Concept]]
            ),
            COUNTIF(
                ControlledVocabTable[[Concept]:[Concept]],
                StringCombinationTable[[#This Row],[Concept]:[Concept]]
            ) &gt; 0
        ),
        ")",
        ""
    )
)</calculatedColumnFormula>
      <totalsRowFormula>"("&amp;_xlfn.TEXTJOIN(" AND ",TRUE,StringCombinationTableAlt[PubMed (NLM)])&amp;")"</totalsRowFormula>
    </tableColumn>
    <tableColumn id="3" xr3:uid="{2D95F9F5-6AAA-424B-B955-8EC0A8DBB8A7}" name="Embase (Elsevier)" totalsRowFunction="custom" dataDxfId="69" totalsRowDxfId="14">
      <calculatedColumnFormula array="1">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ISBLANK(
                        ControlledVocabTable[[Term]:[Term]]
                    )
                ) ),
            SUBSTITUTE(
                INDEX(
                    SyntaxTable[],
                    MATCH(
                        C$1,
                        SyntaxTable[[Database]:[Database]],
                        0
                    ),
                    MATCH(
                        IF(
                            ControlledVocabTable[[Mapping]:[Mapping]] = "No",
                            "Controlled Vocabulary (No Explosion)",
                            "Controlled Vocabulary (Explosion)"
                        ),
                        SyntaxTable[#Headers],
                        0
                    )
                ),
                "?",
                INDEX(
                    SyntaxTable[],
                    MATCH(
                        C$1,
                        SyntaxTable[[Database]:[Database]],
                        0
                    ),
                    MATCH(
                        "Quote Style",
                        SyntaxTable[#Headers],
                        0
                    )
                ) &amp; ControlledVocabTable[[Term]:[Term]] &amp;
                INDEX(
                    SyntaxTable[],
                    MATCH(
                        C$1,
                        SyntaxTable[[Database]:[Database]],
                        0
                    ),
                    MATCH(
                        "Quote Style",
                        SyntaxTable[#Headers],
                        0
                    )
                )
            ),
            ""
        )
    ),
    IF(
        SUM(
            COUNTIF(
                KeywordsTable[[Concept]:[Concept]],
                StringCombinationTableAlt[[#This Row],[Concept]:[Concept]]
            ),
            COUNTIF(
                ControlledVocabTable[[Concept]:[Concept]],
                StringCombinationTableAlt[[#This Row],[Concept]:[Concept]]
            ) &gt; 0
        ),
        ")",
        ""
    )
)</calculatedColumnFormula>
      <totalsRowFormula>"("&amp;_xlfn.TEXTJOIN(" AND ",TRUE,StringCombinationTableAlt[Embase (Elsevier)])&amp;")"</totalsRowFormula>
    </tableColumn>
    <tableColumn id="5" xr3:uid="{2C8DDA05-7F51-48CF-B084-CD0F1124576A}" name="Scopus (Elsevier)" totalsRowFunction="custom" dataDxfId="68" totalsRowDxfId="13">
      <calculatedColumnFormula array="1">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ISBLANK(
                        ControlledVocabTable[[Term]:[Term]]
                    )
                ) ),
            SUBSTITUTE(
                INDEX(
                    SyntaxTable[],
                    MATCH(
                        D$1,
                        SyntaxTable[[Database]:[Database]],
                        0
                    ),
                    MATCH(
                        IF(
                            ControlledVocabTable[[Mapping]:[Mapping]] = "No",
                            "Controlled Vocabulary (No Explosion)",
                            "Controlled Vocabulary (Explosion)"
                        ),
                        SyntaxTable[#Headers],
                        0
                    )
                ),
                "?",
                INDEX(
                    SyntaxTable[],
                    MATCH(
                        D$1,
                        SyntaxTable[[Database]:[Database]],
                        0
                    ),
                    MATCH(
                        "Quote Style",
                        SyntaxTable[#Headers],
                        0
                    )
                ) &amp; ControlledVocabTable[[Term]:[Term]] &amp;
                INDEX(
                    SyntaxTable[],
                    MATCH(
                        D$1,
                        SyntaxTable[[Database]:[Database]],
                        0
                    ),
                    MATCH(
                        "Quote Style",
                        SyntaxTable[#Headers],
                        0
                    )
                )
            ),
            ""
        )
    ),
    IF(
        SUM(
            COUNTIF(
                KeywordsTable[[Concept]:[Concept]],
                StringCombinationTableAlt[[#This Row],[Concept]:[Concept]]
            ),
            COUNTIF(
                ControlledVocabTable[[Concept]:[Concept]],
                StringCombinationTableAlt[[#This Row],[Concept]:[Concept]]
            ) &gt; 0
        ),
        ")",
        ""
    )
)</calculatedColumnFormula>
      <totalsRowFormula>"("&amp;_xlfn.TEXTJOIN(" AND ",TRUE,StringCombinationTableAlt[Scopus (Elsevier)])&amp;")"</totalsRowFormula>
    </tableColumn>
    <tableColumn id="6" xr3:uid="{04EBF8D1-F989-4598-90FA-9350A8B98563}" name="CINAHL (EBSCOhost)" totalsRowFunction="custom" dataDxfId="67" totalsRowDxfId="12">
      <calculatedColumnFormula array="1">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ISBLANK(
                        ControlledVocabTable[[Term]:[Term]]
                    )
                ) ),
            SUBSTITUTE(
                INDEX(
                    SyntaxTable[],
                    MATCH(
                        E$1,
                        SyntaxTable[[Database]:[Database]],
                        0
                    ),
                    MATCH(
                        IF(
                            ControlledVocabTable[[Mapping]:[Mapping]] = "No",
                            "Controlled Vocabulary (No Explosion)",
                            "Controlled Vocabulary (Explosion)"
                        ),
                        SyntaxTable[#Headers],
                        0
                    )
                ),
                "?",
                INDEX(
                    SyntaxTable[],
                    MATCH(
                        E$1,
                        SyntaxTable[[Database]:[Database]],
                        0
                    ),
                    MATCH(
                        "Quote Style",
                        SyntaxTable[#Headers],
                        0
                    )
                ) &amp; ControlledVocabTable[[Term]:[Term]] &amp;
                INDEX(
                    SyntaxTable[],
                    MATCH(
                        E$1,
                        SyntaxTable[[Database]:[Database]],
                        0
                    ),
                    MATCH(
                        "Quote Style",
                        SyntaxTable[#Headers],
                        0
                    )
                )
            ),
            ""
        )
    ),
    IF(
        SUM(
            COUNTIF(
                KeywordsTable[[Concept]:[Concept]],
                StringCombinationTableAlt[[#This Row],[Concept]:[Concept]]
            ),
            COUNTIF(
                ControlledVocabTable[[Concept]:[Concept]],
                StringCombinationTableAlt[[#This Row],[Concept]:[Concept]]
            ) &gt; 0
        ),
        ")",
        ""
    )
)</calculatedColumnFormula>
      <totalsRowFormula>"("&amp;_xlfn.TEXTJOIN(" AND ",TRUE,StringCombinationTableAlt[CINAHL (EBSCOhost)])&amp;")"</totalsRowFormula>
    </tableColumn>
    <tableColumn id="4" xr3:uid="{795F7305-2392-47E9-94BA-EB14FC514605}" name="PsycInfo (EBSCOhost)" totalsRowFunction="custom" dataDxfId="66" totalsRowDxfId="11">
      <calculatedColumnFormula array="1">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ISBLANK(
                        ControlledVocabTable[[Term]:[Term]]
                    )
                ) ),
            SUBSTITUTE(
                INDEX(
                    SyntaxTable[],
                    MATCH(
                        F$1,
                        SyntaxTable[[Database]:[Database]],
                        0
                    ),
                    MATCH(
                        IF(
                            ControlledVocabTable[[Mapping]:[Mapping]] = "No",
                            "Controlled Vocabulary (No Explosion)",
                            "Controlled Vocabulary (Explosion)"
                        ),
                        SyntaxTable[#Headers],
                        0
                    )
                ),
                "?",
                INDEX(
                    SyntaxTable[],
                    MATCH(
                        F$1,
                        SyntaxTable[[Database]:[Database]],
                        0
                    ),
                    MATCH(
                        "Quote Style",
                        SyntaxTable[#Headers],
                        0
                    )
                ) &amp; ControlledVocabTable[[Term]:[Term]] &amp;
                INDEX(
                    SyntaxTable[],
                    MATCH(
                        F$1,
                        SyntaxTable[[Database]:[Database]],
                        0
                    ),
                    MATCH(
                        "Quote Style",
                        SyntaxTable[#Headers],
                        0
                    )
                )
            ),
            ""
        )
    ),
    IF(
        SUM(
            COUNTIF(
                KeywordsTable[[Concept]:[Concept]],
                StringCombinationTableAlt[[#This Row],[Concept]:[Concept]]
            ),
            COUNTIF(
                ControlledVocabTable[[Concept]:[Concept]],
                StringCombinationTableAlt[[#This Row],[Concept]:[Concept]]
            ) &gt; 0
        ),
        ")",
        ""
    )
)</calculatedColumnFormula>
      <totalsRowFormula>"("&amp;_xlfn.TEXTJOIN(" AND ",TRUE,StringCombinationTableAlt[PsycInfo (EBSCOhost)])&amp;")"</totalsRowFormula>
    </tableColumn>
    <tableColumn id="7" xr3:uid="{DE1BFB98-1BA8-4352-BC41-40669D32FF37}" name="CENTRAL (Cochrane)" totalsRowFunction="custom" dataDxfId="65" totalsRowDxfId="10">
      <calculatedColumnFormula array="1">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ISBLANK(
                        ControlledVocabTable[[Term]:[Term]]
                    )
                ) ),
            SUBSTITUTE(
                INDEX(
                    SyntaxTable[],
                    MATCH(
                        G$1,
                        SyntaxTable[[Database]:[Database]],
                        0
                    ),
                    MATCH(
                        IF(
                            ControlledVocabTable[[Mapping]:[Mapping]] = "No",
                            "Controlled Vocabulary (No Explosion)",
                            "Controlled Vocabulary (Explosion)"
                        ),
                        SyntaxTable[#Headers],
                        0
                    )
                ),
                "?",
                INDEX(
                    SyntaxTable[],
                    MATCH(
                        G$1,
                        SyntaxTable[[Database]:[Database]],
                        0
                    ),
                    MATCH(
                        "Quote Style",
                        SyntaxTable[#Headers],
                        0
                    )
                ) &amp; ControlledVocabTable[[Term]:[Term]] &amp;
                INDEX(
                    SyntaxTable[],
                    MATCH(
                        G$1,
                        SyntaxTable[[Database]:[Database]],
                        0
                    ),
                    MATCH(
                        "Quote Style",
                        SyntaxTable[#Headers],
                        0
                    )
                )
            ),
            ""
        )
    ),
    IF(
        SUM(
            COUNTIF(
                KeywordsTable[[Concept]:[Concept]],
                StringCombinationTableAlt[[#This Row],[Concept]:[Concept]]
            ),
            COUNTIF(
                ControlledVocabTable[[Concept]:[Concept]],
                StringCombinationTableAlt[[#This Row],[Concept]:[Concept]]
            ) &gt; 0
        ),
        ")",
        ""
    )
)</calculatedColumnFormula>
      <totalsRowFormula>"("&amp;_xlfn.TEXTJOIN(" AND ",TRUE,StringCombinationTableAlt[CENTRAL (Cochrane)])&amp;")"</totalsRowFormula>
    </tableColumn>
    <tableColumn id="8" xr3:uid="{96981AF5-FD9E-476E-968D-567DA0853996}" name="ProQuest databases" totalsRowFunction="custom" dataDxfId="64" totalsRowDxfId="9">
      <calculatedColumnFormula array="1">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ISBLANK(
                        ControlledVocabTable[[Term]:[Term]]
                    )
                ) ),
            SUBSTITUTE(
                INDEX(
                    SyntaxTable[],
                    MATCH(
                        H$1,
                        SyntaxTable[[Database]:[Database]],
                        0
                    ),
                    MATCH(
                        IF(
                            ControlledVocabTable[[Mapping]:[Mapping]] = "No",
                            "Controlled Vocabulary (No Explosion)",
                            "Controlled Vocabulary (Explosion)"
                        ),
                        SyntaxTable[#Headers],
                        0
                    )
                ),
                "?",
                INDEX(
                    SyntaxTable[],
                    MATCH(
                        H$1,
                        SyntaxTable[[Database]:[Database]],
                        0
                    ),
                    MATCH(
                        "Quote Style",
                        SyntaxTable[#Headers],
                        0
                    )
                ) &amp; ControlledVocabTable[[Term]:[Term]] &amp;
                INDEX(
                    SyntaxTable[],
                    MATCH(
                        H$1,
                        SyntaxTable[[Database]:[Database]],
                        0
                    ),
                    MATCH(
                        "Quote Style",
                        SyntaxTable[#Headers],
                        0
                    )
                )
            ),
            ""
        )
    ),
    IF(
        SUM(
            COUNTIF(
                KeywordsTable[[Concept]:[Concept]],
                StringCombinationTableAlt[[#This Row],[Concept]:[Concept]]
            ),
            COUNTIF(
                ControlledVocabTable[[Concept]:[Concept]],
                StringCombinationTableAlt[[#This Row],[Concept]:[Concept]]
            ) &gt; 0
        ),
        ")",
        ""
    )
)</calculatedColumnFormula>
      <totalsRowFormula>"("&amp;_xlfn.TEXTJOIN(" AND ",TRUE,StringCombinationTableAlt[ProQuest databases])&amp;")"</totalsRowFormula>
    </tableColumn>
    <tableColumn id="9" xr3:uid="{335C6B1C-A5E8-425C-A839-F85B943FDEA8}" name="IEEE Xplore" totalsRowFunction="custom" dataDxfId="63" totalsRowDxfId="8">
      <calculatedColumnFormula array="1">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ISBLANK(
                        ControlledVocabTable[[Term]:[Term]]
                    )
                ) ),
            SUBSTITUTE(
                INDEX(
                    SyntaxTable[],
                    MATCH(
                        I$1,
                        SyntaxTable[[Database]:[Database]],
                        0
                    ),
                    MATCH(
                        IF(
                            ControlledVocabTable[[Mapping]:[Mapping]] = "No",
                            "Controlled Vocabulary (No Explosion)",
                            "Controlled Vocabulary (Explosion)"
                        ),
                        SyntaxTable[#Headers],
                        0
                    )
                ),
                "?",
                INDEX(
                    SyntaxTable[],
                    MATCH(
                        I$1,
                        SyntaxTable[[Database]:[Database]],
                        0
                    ),
                    MATCH(
                        "Quote Style",
                        SyntaxTable[#Headers],
                        0
                    )
                ) &amp; ControlledVocabTable[[Term]:[Term]] &amp;
                INDEX(
                    SyntaxTable[],
                    MATCH(
                        I$1,
                        SyntaxTable[[Database]:[Database]],
                        0
                    ),
                    MATCH(
                        "Quote Style",
                        SyntaxTable[#Headers],
                        0
                    )
                )
            ),
            ""
        )
    ),
    IF(
        SUM(
            COUNTIF(
                KeywordsTable[[Concept]:[Concept]],
                StringCombinationTableAlt[[#This Row],[Concept]:[Concept]]
            ),
            COUNTIF(
                ControlledVocabTable[[Concept]:[Concept]],
                StringCombinationTableAlt[[#This Row],[Concept]:[Concept]]
            ) &gt; 0
        ),
        ")",
        ""
    )
)</calculatedColumnFormula>
      <totalsRowFormula>"("&amp;_xlfn.TEXTJOIN(" AND ",TRUE,StringCombinationTableAlt[IEEE Xplore])&amp;")"</totalsRowFormula>
    </tableColumn>
    <tableColumn id="10" xr3:uid="{110FDF5C-37C0-4BCA-B23C-7AC5150240D3}" name="MEDLINE (Ovid)" totalsRowFunction="custom" dataDxfId="62" totalsRowDxfId="7">
      <calculatedColumnFormula array="1">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ISBLANK(
                        ControlledVocabTable[[Term]:[Term]]
                    )
                ) ),
            SUBSTITUTE(
                INDEX(
                    SyntaxTable[],
                    MATCH(
                        J$1,
                        SyntaxTable[[Database]:[Database]],
                        0
                    ),
                    MATCH(
                        IF(
                            ControlledVocabTable[[Mapping]:[Mapping]] = "No",
                            "Controlled Vocabulary (No Explosion)",
                            "Controlled Vocabulary (Explosion)"
                        ),
                        SyntaxTable[#Headers],
                        0
                    )
                ),
                "?",
                INDEX(
                    SyntaxTable[],
                    MATCH(
                        J$1,
                        SyntaxTable[[Database]:[Database]],
                        0
                    ),
                    MATCH(
                        "Quote Style",
                        SyntaxTable[#Headers],
                        0
                    )
                ) &amp; ControlledVocabTable[[Term]:[Term]] &amp;
                INDEX(
                    SyntaxTable[],
                    MATCH(
                        J$1,
                        SyntaxTable[[Database]:[Database]],
                        0
                    ),
                    MATCH(
                        "Quote Style",
                        SyntaxTable[#Headers],
                        0
                    )
                )
            ),
            ""
        )
    ),
    IF(
        SUM(
            COUNTIF(
                KeywordsTable[[Concept]:[Concept]],
                StringCombinationTableAlt[[#This Row],[Concept]:[Concept]]
            ),
            COUNTIF(
                ControlledVocabTable[[Concept]:[Concept]],
                StringCombinationTableAlt[[#This Row],[Concept]:[Concept]]
            ) &gt; 0
        ),
        ")",
        ""
    )
)</calculatedColumnFormula>
      <totalsRowFormula>"("&amp;_xlfn.TEXTJOIN(" AND ",TRUE,StringCombinationTableAlt[MEDLINE (Ovid)])&amp;")"</totalsRowFormula>
    </tableColumn>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463424D-9C7E-4395-8513-54E51FDCAB2F}" name="SyntaxTable" displayName="SyntaxTable" ref="A1:J10" totalsRowShown="0" headerRowDxfId="61" dataDxfId="60">
  <autoFilter ref="A1:J10" xr:uid="{1463424D-9C7E-4395-8513-54E51FDCAB2F}"/>
  <tableColumns count="10">
    <tableColumn id="1" xr3:uid="{326C313A-B4ED-4C7A-9166-A364DEB05866}" name="Database" dataDxfId="59"/>
    <tableColumn id="7" xr3:uid="{58C71C3D-7DCC-4098-92C5-D99C3C7E2B9E}" name="Quote Style" dataDxfId="58"/>
    <tableColumn id="10" xr3:uid="{A07A693E-CDB8-4987-BED0-F80A7CDA2E03}" name="Title" dataDxfId="57"/>
    <tableColumn id="11" xr3:uid="{114F2E86-E3D3-49B6-A669-205E285488DF}" name="Abstract" dataDxfId="56"/>
    <tableColumn id="12" xr3:uid="{1E8161EF-AC7E-4093-BC76-659A6D90DD63}" name="Title &amp; Abstract" dataDxfId="55"/>
    <tableColumn id="2" xr3:uid="{024523B1-0810-43C1-80C6-A7340345175B}" name="Title, Abstract, &amp; Keyword" dataDxfId="54"/>
    <tableColumn id="3" xr3:uid="{0BD0E69E-C357-41B4-8C45-28228FCF4A7B}" name="Journal" dataDxfId="53"/>
    <tableColumn id="13" xr3:uid="{BBC50691-85A4-410B-A1CC-A552DB87F109}" name="Controlled Vocabulary (Explosion)" dataDxfId="52"/>
    <tableColumn id="4" xr3:uid="{FBBFA61E-6540-4A4F-B8F2-3FC5EFC6511B}" name="Controlled Vocabulary (No Explosion)" dataDxfId="51"/>
    <tableColumn id="5" xr3:uid="{65BA4B85-FC49-4B02-A663-91BC09CF2F6F}" name="Controlled Vocabulary (Supplementary Concept)" dataDxfId="42"/>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46ED044-30C9-4C73-A7E1-4D885257A5A7}" name="Table7" displayName="Table7" ref="A1:E7" totalsRowShown="0" headerRowDxfId="50" dataDxfId="49">
  <autoFilter ref="A1:E7" xr:uid="{B46ED044-30C9-4C73-A7E1-4D885257A5A7}"/>
  <tableColumns count="5">
    <tableColumn id="1" xr3:uid="{80F387D1-6FF1-4AC7-A867-FFBCB804FD40}" name="Category (Keywords/Controlled Vocabulary/Limits/Final Strings)" dataDxfId="48"/>
    <tableColumn id="2" xr3:uid="{0F0ACBC4-14A1-46BE-8CF0-84D2997B9E44}" name="Field(s) (Keywords)" dataDxfId="47"/>
    <tableColumn id="3" xr3:uid="{4C346715-45AA-4499-8C56-B5D54D1854D2}" name="Quotes? (Keywords)" dataDxfId="46"/>
    <tableColumn id="5" xr3:uid="{E8FD3DA7-2512-47CE-9486-D57CFF527402}" name="Explode (Controlled Vocabulary)" dataDxfId="45"/>
    <tableColumn id="4" xr3:uid="{182425B1-7CFE-473C-B1C2-213F202201B0}" name="Use Term? (Keywords/Controlled Vocabulary/Limits)" dataDxfId="44"/>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A883E-7597-492D-BF6E-071C963748E5}">
  <sheetPr>
    <tabColor rgb="FFC00000"/>
  </sheetPr>
  <dimension ref="A1:XFC7"/>
  <sheetViews>
    <sheetView workbookViewId="0">
      <selection activeCell="C2" sqref="C2"/>
    </sheetView>
  </sheetViews>
  <sheetFormatPr defaultColWidth="0" defaultRowHeight="14.5" zeroHeight="1" x14ac:dyDescent="0.35"/>
  <cols>
    <col min="1" max="1" width="9.81640625" style="6" bestFit="1" customWidth="1"/>
    <col min="2" max="2" width="10.453125" style="6" bestFit="1" customWidth="1"/>
    <col min="3" max="3" width="118.36328125" style="6" bestFit="1" customWidth="1"/>
    <col min="4" max="16383" width="8.7265625" style="6" hidden="1"/>
    <col min="16384" max="16384" width="1.453125" style="6" hidden="1" customWidth="1"/>
  </cols>
  <sheetData>
    <row r="1" spans="1:3" x14ac:dyDescent="0.35">
      <c r="A1" s="11" t="s">
        <v>0</v>
      </c>
      <c r="B1" s="11" t="s">
        <v>1</v>
      </c>
      <c r="C1" s="11" t="s">
        <v>2</v>
      </c>
    </row>
    <row r="2" spans="1:3" ht="29" x14ac:dyDescent="0.35">
      <c r="A2" s="12">
        <v>0.1</v>
      </c>
      <c r="B2" s="13">
        <v>45342</v>
      </c>
      <c r="C2" s="10" t="s">
        <v>3</v>
      </c>
    </row>
    <row r="3" spans="1:3" ht="29" x14ac:dyDescent="0.35">
      <c r="A3" s="12">
        <v>0.2</v>
      </c>
      <c r="B3" s="13">
        <v>45344</v>
      </c>
      <c r="C3" s="10" t="s">
        <v>4</v>
      </c>
    </row>
    <row r="4" spans="1:3" ht="116" x14ac:dyDescent="0.35">
      <c r="A4" s="12">
        <v>0.3</v>
      </c>
      <c r="B4" s="13">
        <v>45363</v>
      </c>
      <c r="C4" s="29" t="s">
        <v>104</v>
      </c>
    </row>
    <row r="5" spans="1:3" x14ac:dyDescent="0.35">
      <c r="A5" s="12">
        <v>0.4</v>
      </c>
      <c r="B5" s="13">
        <v>45365</v>
      </c>
      <c r="C5" s="33" t="s">
        <v>105</v>
      </c>
    </row>
    <row r="6" spans="1:3" ht="29" x14ac:dyDescent="0.35">
      <c r="A6" s="12">
        <v>0.5</v>
      </c>
      <c r="B6" s="13">
        <v>45377</v>
      </c>
      <c r="C6" s="29" t="s">
        <v>89</v>
      </c>
    </row>
    <row r="7" spans="1:3" ht="43.5" x14ac:dyDescent="0.35">
      <c r="A7" s="27">
        <v>0.6</v>
      </c>
      <c r="B7" s="28">
        <v>45398</v>
      </c>
      <c r="C7" s="29" t="s">
        <v>106</v>
      </c>
    </row>
  </sheetData>
  <sheetProtection algorithmName="SHA-512" hashValue="rHcBuUhEasQHZYccSGB3tDEaKNk1JS6wIvDu+bA4VwTB44nZMnDB0pc0YHz71gyg9Y+02Phcs+zZzDP6hllT+Q==" saltValue="dpmfapKqKZk3LrZkuVzLdg==" spinCount="100000" sheet="1" objects="1" scenarios="1" selectLockedCells="1" selectUnlockedCells="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AA4C7-BC6A-4D42-8D4E-7BDE393BE009}">
  <sheetPr>
    <tabColor rgb="FFFFC000"/>
  </sheetPr>
  <dimension ref="A1:R60"/>
  <sheetViews>
    <sheetView tabSelected="1" workbookViewId="0">
      <selection activeCell="R43" sqref="R1:R1048576"/>
    </sheetView>
  </sheetViews>
  <sheetFormatPr defaultColWidth="0" defaultRowHeight="14.5" zeroHeight="1" x14ac:dyDescent="0.35"/>
  <cols>
    <col min="1" max="18" width="8.7265625" customWidth="1"/>
    <col min="19" max="16384" width="8.7265625" hidden="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row r="21" x14ac:dyDescent="0.35"/>
    <row r="22" x14ac:dyDescent="0.35"/>
    <row r="23" x14ac:dyDescent="0.35"/>
    <row r="24" x14ac:dyDescent="0.35"/>
    <row r="25" x14ac:dyDescent="0.35"/>
    <row r="26" x14ac:dyDescent="0.35"/>
    <row r="27" x14ac:dyDescent="0.35"/>
    <row r="28" x14ac:dyDescent="0.35"/>
    <row r="29" x14ac:dyDescent="0.35"/>
    <row r="30" x14ac:dyDescent="0.35"/>
    <row r="31" x14ac:dyDescent="0.35"/>
    <row r="32" x14ac:dyDescent="0.35"/>
    <row r="33" x14ac:dyDescent="0.35"/>
    <row r="34" x14ac:dyDescent="0.35"/>
    <row r="35" x14ac:dyDescent="0.35"/>
    <row r="36" x14ac:dyDescent="0.35"/>
    <row r="37" x14ac:dyDescent="0.35"/>
    <row r="38" x14ac:dyDescent="0.35"/>
    <row r="39" x14ac:dyDescent="0.35"/>
    <row r="40" x14ac:dyDescent="0.35"/>
    <row r="41" x14ac:dyDescent="0.35"/>
    <row r="42" x14ac:dyDescent="0.35"/>
    <row r="43" x14ac:dyDescent="0.35"/>
    <row r="44" x14ac:dyDescent="0.35"/>
    <row r="45" x14ac:dyDescent="0.35"/>
    <row r="46" x14ac:dyDescent="0.35"/>
    <row r="47" x14ac:dyDescent="0.35"/>
    <row r="48" x14ac:dyDescent="0.35"/>
    <row r="49" x14ac:dyDescent="0.35"/>
    <row r="50" x14ac:dyDescent="0.35"/>
    <row r="51" x14ac:dyDescent="0.35"/>
    <row r="52" x14ac:dyDescent="0.35"/>
    <row r="53" x14ac:dyDescent="0.35"/>
    <row r="54" x14ac:dyDescent="0.35"/>
    <row r="55" x14ac:dyDescent="0.35"/>
    <row r="56" x14ac:dyDescent="0.35"/>
    <row r="57" x14ac:dyDescent="0.35"/>
    <row r="58" x14ac:dyDescent="0.35"/>
    <row r="59" x14ac:dyDescent="0.35"/>
    <row r="60" x14ac:dyDescent="0.35"/>
  </sheetData>
  <sheetProtection algorithmName="SHA-512" hashValue="zH2Gi64//HYansUKBoBWhc4YDAlRpu52C7n+CLzoWWIE12uVgCRvZ85ioP/eLZ32sCnp0taE7nOjtWfayoxKWg==" saltValue="ACe40/i2jYNq5MnWEOEucg==" spinCount="100000" sheet="1" objects="1" scenarios="1" selectLockedCells="1" selectUnlockedCell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D8676-694D-4562-9566-9179A4312EA9}">
  <sheetPr>
    <tabColor theme="9" tint="-0.499984740745262"/>
  </sheetPr>
  <dimension ref="A1:H2"/>
  <sheetViews>
    <sheetView zoomScaleNormal="100" workbookViewId="0">
      <pane ySplit="1" topLeftCell="A2" activePane="bottomLeft" state="frozen"/>
      <selection pane="bottomLeft" activeCell="B2" sqref="B2"/>
    </sheetView>
  </sheetViews>
  <sheetFormatPr defaultColWidth="0" defaultRowHeight="14.5" x14ac:dyDescent="0.35"/>
  <cols>
    <col min="1" max="1" width="10.1796875" style="9" bestFit="1" customWidth="1"/>
    <col min="2" max="2" width="36.453125" style="9" customWidth="1"/>
    <col min="3" max="3" width="9.7265625" style="9" customWidth="1"/>
    <col min="4" max="4" width="23.26953125" style="8" customWidth="1"/>
    <col min="5" max="5" width="12.26953125" style="8" bestFit="1" customWidth="1"/>
    <col min="6" max="6" width="27.26953125" style="8" customWidth="1"/>
    <col min="7" max="7" width="54.54296875" style="8" customWidth="1"/>
    <col min="8" max="8" width="0" style="8" hidden="1" customWidth="1"/>
    <col min="9" max="16384" width="8.7265625" style="8" hidden="1"/>
  </cols>
  <sheetData>
    <row r="1" spans="1:7" s="3" customFormat="1" x14ac:dyDescent="0.35">
      <c r="A1" s="11" t="s">
        <v>5</v>
      </c>
      <c r="B1" s="11" t="s">
        <v>6</v>
      </c>
      <c r="C1" s="11" t="s">
        <v>7</v>
      </c>
      <c r="D1" s="11" t="s">
        <v>8</v>
      </c>
      <c r="E1" s="11" t="s">
        <v>9</v>
      </c>
      <c r="F1" s="22" t="s">
        <v>88</v>
      </c>
      <c r="G1" s="11" t="s">
        <v>10</v>
      </c>
    </row>
    <row r="2" spans="1:7" x14ac:dyDescent="0.35">
      <c r="A2" s="14"/>
      <c r="B2" s="15"/>
      <c r="C2" s="15"/>
      <c r="D2" s="16"/>
      <c r="E2" s="16"/>
      <c r="F2" s="16"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
      </c>
      <c r="G2" s="16"/>
    </row>
  </sheetData>
  <sheetProtection formatCells="0" formatColumns="0" formatRows="0" insertColumns="0" insertRows="0" insertHyperlinks="0" deleteColumns="0" deleteRows="0" sort="0"/>
  <conditionalFormatting sqref="B2:B1048576">
    <cfRule type="duplicateValues" dxfId="6" priority="1"/>
  </conditionalFormatting>
  <conditionalFormatting sqref="E2:E1048576">
    <cfRule type="containsText" dxfId="5" priority="2" operator="containsText" text="Maybe">
      <formula>NOT(ISERROR(SEARCH("Maybe",E2)))</formula>
    </cfRule>
    <cfRule type="containsText" dxfId="4" priority="3" operator="containsText" text="No">
      <formula>NOT(ISERROR(SEARCH("No",E2)))</formula>
    </cfRule>
  </conditionalFormatting>
  <dataValidations xWindow="302" yWindow="461" count="2">
    <dataValidation allowBlank="1" showInputMessage="1" sqref="A1:C1 B2:B1048576" xr:uid="{1D703411-1CC8-4AEF-9FDC-0A986B5CC4DB}"/>
    <dataValidation allowBlank="1" showErrorMessage="1" prompt="&quot;Yes&quot; or blank: Include term_x000a_&quot;No&quot;: Exclude term_x000a_&quot;Maybe&quot;: Include term in alt. version" sqref="F1:F1048576" xr:uid="{A94D42D9-E7E8-49B8-AEE5-CD2968660A9D}"/>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xWindow="302" yWindow="461" count="6">
        <x14:dataValidation type="list" allowBlank="1" showInputMessage="1" showErrorMessage="1" prompt="If left blank, no field code will be applied" xr:uid="{6DE5B434-839B-4A62-8F4C-B4EC78E2FA5F}">
          <x14:formula1>
            <xm:f>'Backend - List Sources'!$B$2:$B$7</xm:f>
          </x14:formula1>
          <xm:sqref>D2:D1048576</xm:sqref>
        </x14:dataValidation>
        <x14:dataValidation type="list" allowBlank="1" showInputMessage="1" prompt="'Yes': Enclose in quotes_x000a_'No' or blank: Do not use quotes" xr:uid="{128186E4-DB5C-4AC3-B1C3-3ECFA180E4F2}">
          <x14:formula1>
            <xm:f>'Backend - List Sources'!$C$2:$C$4</xm:f>
          </x14:formula1>
          <xm:sqref>C2</xm:sqref>
        </x14:dataValidation>
        <x14:dataValidation type="list" allowBlank="1" showInputMessage="1" showErrorMessage="1" prompt="'Yes' or blank: Include term_x000a_'No': Exclude term_x000a_'Maybe': Include term in alt. version" xr:uid="{E489B3AD-31A8-40CD-905A-1CF9AFA07DE4}">
          <x14:formula1>
            <xm:f>'Backend - List Sources'!$E$2:$E$5</xm:f>
          </x14:formula1>
          <xm:sqref>E2</xm:sqref>
        </x14:dataValidation>
        <x14:dataValidation type="list" allowBlank="1" showInputMessage="1" showErrorMessage="1" prompt="&quot;Yes&quot; or blank: Include term_x000a_&quot;No&quot;: Exclude term_x000a_&quot;Maybe&quot;: Include term in alt. version" xr:uid="{8A451CAA-7DE1-49CB-B6F2-3D1D67AE1179}">
          <x14:formula1>
            <xm:f>'Backend - List Sources'!$E$2:$E$5</xm:f>
          </x14:formula1>
          <xm:sqref>E3:E1048576</xm:sqref>
        </x14:dataValidation>
        <x14:dataValidation type="list" allowBlank="1" showInputMessage="1" showErrorMessage="1" xr:uid="{77C23820-9981-4AD2-B1FF-A8607BFDC724}">
          <x14:formula1>
            <xm:f>'Backend - List Sources'!$A$2:$A$7</xm:f>
          </x14:formula1>
          <xm:sqref>A2:A1048576</xm:sqref>
        </x14:dataValidation>
        <x14:dataValidation type="list" allowBlank="1" showInputMessage="1" prompt="&quot;Yes&quot;: Enclose in quotes_x000a_&quot;No&quot; or blank: Do not use quotes" xr:uid="{1548BA59-553B-434E-8A0E-9051C9CEFCD8}">
          <x14:formula1>
            <xm:f>'Backend - List Sources'!$C$2:$C$4</xm:f>
          </x14:formula1>
          <xm:sqref>C3:C1048576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53B16-80F2-4D18-A034-CA01DA77E8BA}">
  <sheetPr>
    <tabColor theme="9" tint="-0.499984740745262"/>
  </sheetPr>
  <dimension ref="A1:J2"/>
  <sheetViews>
    <sheetView zoomScaleNormal="100" workbookViewId="0">
      <pane ySplit="1" topLeftCell="A2" activePane="bottomLeft" state="frozen"/>
      <selection pane="bottomLeft" activeCell="B2" sqref="B2"/>
    </sheetView>
  </sheetViews>
  <sheetFormatPr defaultColWidth="0" defaultRowHeight="14.5" x14ac:dyDescent="0.35"/>
  <cols>
    <col min="1" max="1" width="14.26953125" style="19" bestFit="1" customWidth="1"/>
    <col min="2" max="2" width="25.1796875" style="19" bestFit="1" customWidth="1"/>
    <col min="3" max="3" width="18.453125" style="19" bestFit="1" customWidth="1"/>
    <col min="4" max="4" width="22.7265625" style="19" customWidth="1"/>
    <col min="5" max="5" width="12" style="19" bestFit="1" customWidth="1"/>
    <col min="6" max="6" width="27.26953125" style="19" customWidth="1"/>
    <col min="7" max="7" width="54.54296875" style="19" customWidth="1"/>
    <col min="8" max="10" width="0" style="20" hidden="1" customWidth="1"/>
    <col min="11" max="16384" width="8.7265625" style="20" hidden="1"/>
  </cols>
  <sheetData>
    <row r="1" spans="1:7" x14ac:dyDescent="0.35">
      <c r="A1" s="19" t="s">
        <v>5</v>
      </c>
      <c r="B1" s="19" t="s">
        <v>6</v>
      </c>
      <c r="C1" s="19" t="s">
        <v>15</v>
      </c>
      <c r="D1" s="31" t="s">
        <v>98</v>
      </c>
      <c r="E1" s="19" t="s">
        <v>9</v>
      </c>
      <c r="F1" s="23" t="s">
        <v>16</v>
      </c>
      <c r="G1" s="19" t="s">
        <v>10</v>
      </c>
    </row>
    <row r="2" spans="1:7" x14ac:dyDescent="0.35">
      <c r="A2" s="21"/>
      <c r="B2" s="30"/>
      <c r="C2" s="21"/>
      <c r="D2" s="30"/>
      <c r="F2" s="19" t="str" cm="1">
        <f t="array" ref="F2">IF(
    NOT(
        OR(
            ISBLANK(
                ControlledVocabTable[[#This Row],[Concept]]
            ),
            ISBLANK(
                ControlledVocabTable[[#This Row],[Term]]
            ),
            ISBLANK(
                ControlledVocabTable[[#This Row],[Database]]
            )
        )
    ),
    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INDEX(
            SyntaxTable[],
            MATCH(
                ControlledVocabTable[[#This Row],[Database]],
                SyntaxTable[Database],
                0
            ),
            MATCH(
                "Quote Style",
                SyntaxTable[#Headers],
                0
            )
        ) &amp; ControlledVocabTable[[#This Row],[Term]] &amp;
        INDEX(
            SyntaxTable[],
            MATCH(
                ControlledVocabTable[[#This Row],[Database]],
                SyntaxTable[Database],
                0
            ),
            MATCH(
                "Quote Style",
                SyntaxTable[#Headers],
                0
            )
        )
    ),
    ""
)</f>
        <v/>
      </c>
      <c r="G2" s="21"/>
    </row>
  </sheetData>
  <sheetProtection formatCells="0" formatColumns="0" formatRows="0" sort="0"/>
  <conditionalFormatting sqref="D1:D1048576">
    <cfRule type="containsText" dxfId="3" priority="2" operator="containsText" text="No explode">
      <formula>NOT(ISERROR(SEARCH("No explode",D1)))</formula>
    </cfRule>
  </conditionalFormatting>
  <conditionalFormatting sqref="E1:E1048576">
    <cfRule type="containsText" dxfId="2" priority="7" operator="containsText" text="Maybe">
      <formula>NOT(ISERROR(SEARCH("Maybe",E1)))</formula>
    </cfRule>
    <cfRule type="containsText" dxfId="1" priority="8" operator="containsText" text="No">
      <formula>NOT(ISERROR(SEARCH("No",E1)))</formula>
    </cfRule>
  </conditionalFormatting>
  <conditionalFormatting sqref="D2">
    <cfRule type="containsText" dxfId="0" priority="1" operator="containsText" text="Supplementary concept">
      <formula>NOT(ISERROR(SEARCH("Supplementary concept",D2)))</formula>
    </cfRule>
  </conditionalFormatting>
  <dataValidations xWindow="473" yWindow="272" count="2">
    <dataValidation allowBlank="1" showInputMessage="1" sqref="A1:D1 B2" xr:uid="{CB15CB61-DE58-4593-9D53-8D898BD8166E}"/>
    <dataValidation allowBlank="1" showErrorMessage="1" sqref="F2:F1048576" xr:uid="{4C894BA5-08E7-47EB-B706-927FE31C4ED2}"/>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xWindow="473" yWindow="272" count="6">
        <x14:dataValidation type="list" allowBlank="1" showInputMessage="1" showErrorMessage="1" prompt="'Explode' or blank: Explode term, if supported by the selected database_x000a_'No explode': Do not explode term_x000a_'Supplementary concept': Search as MeSH supplementary concept; supported only for PubMed and Ovid MEDLINE terms" xr:uid="{B0AFCEF8-CFC7-40B9-99FE-51C92F01C2C5}">
          <x14:formula1>
            <xm:f>'Backend - List Sources'!$D$2:$D$5</xm:f>
          </x14:formula1>
          <xm:sqref>D2</xm:sqref>
        </x14:dataValidation>
        <x14:dataValidation type="list" allowBlank="1" showInputMessage="1" prompt="If left blank, the term will not be included in any search string" xr:uid="{1D1285A0-75F0-4522-8202-E15FFAC0A96A}">
          <x14:formula1>
            <xm:f>'Backend - Syntax Table'!$A$2:$A$10</xm:f>
          </x14:formula1>
          <xm:sqref>C2</xm:sqref>
        </x14:dataValidation>
        <x14:dataValidation type="list" allowBlank="1" showInputMessage="1" showErrorMessage="1" prompt="&quot;Yes&quot; or blank: Include term_x000a_&quot;No&quot;: Exclude term_x000a_&quot;Maybe&quot;: Include term in alt. version" xr:uid="{D57B9648-3561-4F3C-9EEC-2E3EABE8B2CD}">
          <x14:formula1>
            <xm:f>'Backend - List Sources'!$E$2:$E$5</xm:f>
          </x14:formula1>
          <xm:sqref>E2:E1048576</xm:sqref>
        </x14:dataValidation>
        <x14:dataValidation type="list" allowBlank="1" showInputMessage="1" xr:uid="{FF6E3A32-9C53-42B9-BC1B-044B02C7AD4C}">
          <x14:formula1>
            <xm:f>'Backend - List Sources'!$A$2:$A$7</xm:f>
          </x14:formula1>
          <xm:sqref>A2:A1048576</xm:sqref>
        </x14:dataValidation>
        <x14:dataValidation type="list" allowBlank="1" showInputMessage="1" prompt="Specify the database in which the term is used for indexing" xr:uid="{41B95B18-3995-4764-A673-F8D7DAAD575A}">
          <x14:formula1>
            <xm:f>'Backend - Syntax Table'!$A$2:$A$10</xm:f>
          </x14:formula1>
          <xm:sqref>C3:C1048576</xm:sqref>
        </x14:dataValidation>
        <x14:dataValidation type="list" allowBlank="1" showInputMessage="1" showErrorMessage="1" prompt="&quot;Explode&quot; or blank: Explode term, if supported by the selected database_x000a_&quot;No explode&quot;: Do not explode term_x000a_&quot;Supplementary concept&quot;: Search as MeSH supplementary concept; supported only for PubMed and Ovid MEDLINE terms" xr:uid="{328B4FDA-FB63-426D-B1D4-0BD400DF21AB}">
          <x14:formula1>
            <xm:f>'Backend - List Sources'!$D$2:$D$5</xm:f>
          </x14:formula1>
          <xm:sqref>D3:D1048576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CFA49-73C0-4FCE-AD14-93DC6241D932}">
  <sheetPr>
    <tabColor theme="5"/>
  </sheetPr>
  <dimension ref="A1:G26"/>
  <sheetViews>
    <sheetView workbookViewId="0">
      <pane ySplit="1" topLeftCell="A2" activePane="bottomLeft" state="frozen"/>
      <selection pane="bottomLeft" activeCell="A2" sqref="A2"/>
    </sheetView>
  </sheetViews>
  <sheetFormatPr defaultColWidth="8.7265625" defaultRowHeight="14.5" x14ac:dyDescent="0.35"/>
  <cols>
    <col min="1" max="1" width="8.7265625" style="1" customWidth="1"/>
    <col min="2" max="2" width="14.7265625" style="1" bestFit="1" customWidth="1"/>
    <col min="3" max="3" width="11.81640625" style="1" bestFit="1" customWidth="1"/>
    <col min="4" max="7" width="8.7265625" style="1" customWidth="1"/>
    <col min="8" max="16384" width="8.7265625" style="1"/>
  </cols>
  <sheetData>
    <row r="1" spans="1:4" x14ac:dyDescent="0.35">
      <c r="A1" s="22" t="s">
        <v>87</v>
      </c>
      <c r="B1" s="11" t="s">
        <v>8</v>
      </c>
      <c r="C1" s="22" t="s">
        <v>86</v>
      </c>
      <c r="D1" s="11" t="s">
        <v>10</v>
      </c>
    </row>
    <row r="2" spans="1:4" x14ac:dyDescent="0.35">
      <c r="A2" s="17"/>
      <c r="B2" s="11"/>
      <c r="C2" s="11"/>
      <c r="D2" s="11"/>
    </row>
    <row r="3" spans="1:4" x14ac:dyDescent="0.35">
      <c r="A3" s="17"/>
      <c r="B3" s="11"/>
      <c r="C3" s="11"/>
      <c r="D3" s="11"/>
    </row>
    <row r="4" spans="1:4" x14ac:dyDescent="0.35">
      <c r="A4" s="17"/>
      <c r="B4" s="11"/>
      <c r="C4" s="11"/>
      <c r="D4" s="11"/>
    </row>
    <row r="26" spans="7:7" x14ac:dyDescent="0.35">
      <c r="G26" s="7"/>
    </row>
  </sheetData>
  <sheetProtection sheet="1" selectLockedCells="1" selectUnlockedCells="1"/>
  <dataConsolidate/>
  <dataValidations count="3">
    <dataValidation allowBlank="1" showInputMessage="1" sqref="A1:A2" xr:uid="{073504D4-0F27-4F9A-8E34-E303BBECC04F}"/>
    <dataValidation type="list" allowBlank="1" showInputMessage="1" showErrorMessage="1" sqref="B2" xr:uid="{C97726CB-CD02-432E-A8BC-E4EEA70AC63B}">
      <formula1>"Text word,Title,Abstract,Title &amp; Abstract"</formula1>
    </dataValidation>
    <dataValidation type="list" allowBlank="1" showInputMessage="1" showErrorMessage="1" prompt="&quot;Yes&quot; or blank: Include term_x000a_&quot;No&quot;: Exclude term_x000a_&quot;Maybe&quot;: Include term in alt. version" sqref="C2:C1048576" xr:uid="{BCA74F38-7B83-4C25-AD12-D5C88DD174DF}">
      <formula1>"Yes,No,Maybe"</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D21F4-8270-4FFB-8FC3-959224E834B5}">
  <sheetPr>
    <tabColor theme="3" tint="9.9978637043366805E-2"/>
  </sheetPr>
  <dimension ref="A1:L8"/>
  <sheetViews>
    <sheetView zoomScale="80" zoomScaleNormal="80" workbookViewId="0">
      <selection activeCell="B6" sqref="B6"/>
    </sheetView>
  </sheetViews>
  <sheetFormatPr defaultColWidth="27.26953125" defaultRowHeight="14.5" zeroHeight="1" x14ac:dyDescent="0.35"/>
  <cols>
    <col min="1" max="1" width="10.453125" style="1" bestFit="1" customWidth="1"/>
    <col min="2" max="10" width="27.26953125" style="1" customWidth="1"/>
    <col min="11" max="16384" width="27.26953125" style="1"/>
  </cols>
  <sheetData>
    <row r="1" spans="1:12" x14ac:dyDescent="0.35">
      <c r="A1" s="11" t="s">
        <v>5</v>
      </c>
      <c r="B1" s="11" t="s">
        <v>17</v>
      </c>
      <c r="C1" s="11" t="s">
        <v>18</v>
      </c>
      <c r="D1" s="11" t="s">
        <v>20</v>
      </c>
      <c r="E1" s="11" t="s">
        <v>21</v>
      </c>
      <c r="F1" s="11" t="s">
        <v>22</v>
      </c>
      <c r="G1" s="11" t="s">
        <v>19</v>
      </c>
      <c r="H1" s="11" t="s">
        <v>23</v>
      </c>
      <c r="I1" s="11" t="s">
        <v>24</v>
      </c>
      <c r="J1" s="26" t="s">
        <v>90</v>
      </c>
    </row>
    <row r="2" spans="1:12" ht="49.5" customHeight="1" x14ac:dyDescent="0.35">
      <c r="A2" s="24">
        <v>1</v>
      </c>
      <c r="B2" s="10" t="str" cm="1">
        <f t="array" ref="B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ControlledVocabTable[[Use Term?]:[Use Term?]] = "Maybe"
                ) ) * (                NOT(
                    ISBLANK(
                        ControlledVocabTable[[Term]:[Term]]
                    )
                ) ),
            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B$1,
                        SyntaxTable[[Database]:[Database]],
                        0
                    ),
                    MATCH(
                        "Quote Style",
                        SyntaxTable[#Headers],
                        0
                    )
                ) &amp; ControlledVocabTable[[Term]:[Term]] &amp;
                INDEX(
                    SyntaxTable[],
                    MATCH(
                        B$1,
                        SyntaxTable[[Database]:[Database]],
                        0
                    ),
                    MATCH(
                        "Quote Style",
                        SyntaxTable[#Headers],
                        0
                    )
                )
            ),
            ""
        )
    ),
    IF(
        SUM(
            COUNTIF(
                KeywordsTable[[Concept]:[Concept]],
                StringCombinationTable[[#This Row],[Concept]:[Concept]]
            ),
            COUNTIF(
                ControlledVocabTable[[Concept]:[Concept]],
                StringCombinationTable[[#This Row],[Concept]:[Concept]]
            ) &gt; 0
        ),
        ")",
        ""
    )
)</f>
        <v/>
      </c>
      <c r="C2" s="10" t="str" cm="1">
        <f t="array" ref="C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ControlledVocabTable[[Use Term?]:[Use Term?]] = "Maybe"
                ) ) * (                NOT(
                    ISBLANK(
                        ControlledVocabTable[[Term]:[Term]]
                    )
                ) ),
            SUBSTITUTE(
                INDEX(
                    SyntaxTable[],
                    MATCH(
                        C$1,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C$1,
                        SyntaxTable[[Database]:[Database]],
                        0
                    ),
                    MATCH(
                        "Quote Style",
                        SyntaxTable[#Headers],
                        0
                    )
                ) &amp; ControlledVocabTable[[Term]:[Term]] &amp;
                INDEX(
                    SyntaxTable[],
                    MATCH(
                        C$1,
                        SyntaxTable[[Database]:[Database]],
                        0
                    ),
                    MATCH(
                        "Quote Style",
                        SyntaxTable[#Headers],
                        0
                    )
                )
            ),
            ""
        )
    ),
    IF(
        SUM(
            COUNTIF(
                KeywordsTable[[Concept]:[Concept]],
                StringCombinationTable[[#This Row],[Concept]:[Concept]]
            ),
            COUNTIF(
                ControlledVocabTable[[Concept]:[Concept]],
                StringCombinationTable[[#This Row],[Concept]:[Concept]]
            ) &gt; 0
        ),
        ")",
        ""
    )
)</f>
        <v/>
      </c>
      <c r="D2" s="10" t="str" cm="1">
        <f t="array" ref="D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ControlledVocabTable[[Use Term?]:[Use Term?]] = "Maybe"
                ) ) * (                NOT(
                    ISBLANK(
                        ControlledVocabTable[[Term]:[Term]]
                    )
                ) ),
            SUBSTITUTE(
                INDEX(
                    SyntaxTable[],
                    MATCH(
                        D$1,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D$1,
                        SyntaxTable[[Database]:[Database]],
                        0
                    ),
                    MATCH(
                        "Quote Style",
                        SyntaxTable[#Headers],
                        0
                    )
                ) &amp; ControlledVocabTable[[Term]:[Term]] &amp;
                INDEX(
                    SyntaxTable[],
                    MATCH(
                        D$1,
                        SyntaxTable[[Database]:[Database]],
                        0
                    ),
                    MATCH(
                        "Quote Style",
                        SyntaxTable[#Headers],
                        0
                    )
                )
            ),
            ""
        )
    ),
    IF(
        SUM(
            COUNTIF(
                KeywordsTable[[Concept]:[Concept]],
                StringCombinationTable[[#This Row],[Concept]:[Concept]]
            ),
            COUNTIF(
                ControlledVocabTable[[Concept]:[Concept]],
                StringCombinationTable[[#This Row],[Concept]:[Concept]]
            ) &gt; 0
        ),
        ")",
        ""
    )
)</f>
        <v/>
      </c>
      <c r="E2" s="10" t="str" cm="1">
        <f t="array" ref="E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ControlledVocabTable[[Use Term?]:[Use Term?]] = "Maybe"
                ) ) * (                NOT(
                    ISBLANK(
                        ControlledVocabTable[[Term]:[Term]]
                    )
                ) ),
            SUBSTITUTE(
                INDEX(
                    SyntaxTable[],
                    MATCH(
                        E$1,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E$1,
                        SyntaxTable[[Database]:[Database]],
                        0
                    ),
                    MATCH(
                        "Quote Style",
                        SyntaxTable[#Headers],
                        0
                    )
                ) &amp; ControlledVocabTable[[Term]:[Term]] &amp;
                INDEX(
                    SyntaxTable[],
                    MATCH(
                        E$1,
                        SyntaxTable[[Database]:[Database]],
                        0
                    ),
                    MATCH(
                        "Quote Style",
                        SyntaxTable[#Headers],
                        0
                    )
                )
            ),
            ""
        )
    ),
    IF(
        SUM(
            COUNTIF(
                KeywordsTable[[Concept]:[Concept]],
                StringCombinationTable[[#This Row],[Concept]:[Concept]]
            ),
            COUNTIF(
                ControlledVocabTable[[Concept]:[Concept]],
                StringCombinationTable[[#This Row],[Concept]:[Concept]]
            ) &gt; 0
        ),
        ")",
        ""
    )
)</f>
        <v/>
      </c>
      <c r="F2" s="10" t="str" cm="1">
        <f t="array" ref="F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ControlledVocabTable[[Use Term?]:[Use Term?]] = "Maybe"
                ) ) * (                NOT(
                    ISBLANK(
                        ControlledVocabTable[[Term]:[Term]]
                    )
                ) ),
            SUBSTITUTE(
                INDEX(
                    SyntaxTable[],
                    MATCH(
                        F$1,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F$1,
                        SyntaxTable[[Database]:[Database]],
                        0
                    ),
                    MATCH(
                        "Quote Style",
                        SyntaxTable[#Headers],
                        0
                    )
                ) &amp; ControlledVocabTable[[Term]:[Term]] &amp;
                INDEX(
                    SyntaxTable[],
                    MATCH(
                        F$1,
                        SyntaxTable[[Database]:[Database]],
                        0
                    ),
                    MATCH(
                        "Quote Style",
                        SyntaxTable[#Headers],
                        0
                    )
                )
            ),
            ""
        )
    ),
    IF(
        SUM(
            COUNTIF(
                KeywordsTable[[Concept]:[Concept]],
                StringCombinationTable[[#This Row],[Concept]:[Concept]]
            ),
            COUNTIF(
                ControlledVocabTable[[Concept]:[Concept]],
                StringCombinationTable[[#This Row],[Concept]:[Concept]]
            ) &gt; 0
        ),
        ")",
        ""
    )
)</f>
        <v/>
      </c>
      <c r="G2" s="10" t="str" cm="1">
        <f t="array" ref="G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ControlledVocabTable[[Use Term?]:[Use Term?]] = "Maybe"
                ) ) * (                NOT(
                    ISBLANK(
                        ControlledVocabTable[[Term]:[Term]]
                    )
                ) ),
            SUBSTITUTE(
                INDEX(
                    SyntaxTable[],
                    MATCH(
                        G$1,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G$1,
                        SyntaxTable[[Database]:[Database]],
                        0
                    ),
                    MATCH(
                        "Quote Style",
                        SyntaxTable[#Headers],
                        0
                    )
                ) &amp; ControlledVocabTable[[Term]:[Term]] &amp;
                INDEX(
                    SyntaxTable[],
                    MATCH(
                        G$1,
                        SyntaxTable[[Database]:[Database]],
                        0
                    ),
                    MATCH(
                        "Quote Style",
                        SyntaxTable[#Headers],
                        0
                    )
                )
            ),
            ""
        )
    ),
    IF(
        SUM(
            COUNTIF(
                KeywordsTable[[Concept]:[Concept]],
                StringCombinationTable[[#This Row],[Concept]:[Concept]]
            ),
            COUNTIF(
                ControlledVocabTable[[Concept]:[Concept]],
                StringCombinationTable[[#This Row],[Concept]:[Concept]]
            ) &gt; 0
        ),
        ")",
        ""
    )
)</f>
        <v/>
      </c>
      <c r="H2" s="10" t="str" cm="1">
        <f t="array" ref="H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ControlledVocabTable[[Use Term?]:[Use Term?]] = "Maybe"
                ) ) * (                NOT(
                    ISBLANK(
                        ControlledVocabTable[[Term]:[Term]]
                    )
                ) ),
            SUBSTITUTE(
                INDEX(
                    SyntaxTable[],
                    MATCH(
                        H$1,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H$1,
                        SyntaxTable[[Database]:[Database]],
                        0
                    ),
                    MATCH(
                        "Quote Style",
                        SyntaxTable[#Headers],
                        0
                    )
                ) &amp; ControlledVocabTable[[Term]:[Term]] &amp;
                INDEX(
                    SyntaxTable[],
                    MATCH(
                        H$1,
                        SyntaxTable[[Database]:[Database]],
                        0
                    ),
                    MATCH(
                        "Quote Style",
                        SyntaxTable[#Headers],
                        0
                    )
                )
            ),
            ""
        )
    ),
    IF(
        SUM(
            COUNTIF(
                KeywordsTable[[Concept]:[Concept]],
                StringCombinationTable[[#This Row],[Concept]:[Concept]]
            ),
            COUNTIF(
                ControlledVocabTable[[Concept]:[Concept]],
                StringCombinationTable[[#This Row],[Concept]:[Concept]]
            ) &gt; 0
        ),
        ")",
        ""
    )
)</f>
        <v/>
      </c>
      <c r="I2" s="10" t="str" cm="1">
        <f t="array" ref="I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ControlledVocabTable[[Use Term?]:[Use Term?]] = "Maybe"
                ) ) * (                NOT(
                    ISBLANK(
                        ControlledVocabTable[[Term]:[Term]]
                    )
                ) ),
            SUBSTITUTE(
                INDEX(
                    SyntaxTable[],
                    MATCH(
                        I$1,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I$1,
                        SyntaxTable[[Database]:[Database]],
                        0
                    ),
                    MATCH(
                        "Quote Style",
                        SyntaxTable[#Headers],
                        0
                    )
                ) &amp; ControlledVocabTable[[Term]:[Term]] &amp;
                INDEX(
                    SyntaxTable[],
                    MATCH(
                        I$1,
                        SyntaxTable[[Database]:[Database]],
                        0
                    ),
                    MATCH(
                        "Quote Style",
                        SyntaxTable[#Headers],
                        0
                    )
                )
            ),
            ""
        )
    ),
    IF(
        SUM(
            COUNTIF(
                KeywordsTable[[Concept]:[Concept]],
                StringCombinationTable[[#This Row],[Concept]:[Concept]]
            ),
            COUNTIF(
                ControlledVocabTable[[Concept]:[Concept]],
                StringCombinationTable[[#This Row],[Concept]:[Concept]]
            ) &gt; 0
        ),
        ")",
        ""
    )
)</f>
        <v/>
      </c>
      <c r="J2" s="10" t="str" cm="1">
        <f t="array" ref="J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ControlledVocabTable[[Use Term?]:[Use Term?]] = "Maybe"
                ) ) * (                NOT(
                    ISBLANK(
                        ControlledVocabTable[[Term]:[Term]]
                    )
                ) ),
            SUBSTITUTE(
                INDEX(
                    SyntaxTable[],
                    MATCH(
                        J$1,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J$1,
                        SyntaxTable[[Database]:[Database]],
                        0
                    ),
                    MATCH(
                        "Quote Style",
                        SyntaxTable[#Headers],
                        0
                    )
                ) &amp; ControlledVocabTable[[Term]:[Term]] &amp;
                INDEX(
                    SyntaxTable[],
                    MATCH(
                        J$1,
                        SyntaxTable[[Database]:[Database]],
                        0
                    ),
                    MATCH(
                        "Quote Style",
                        SyntaxTable[#Headers],
                        0
                    )
                )
            ),
            ""
        )
    ),
    IF(
        SUM(
            COUNTIF(
                KeywordsTable[[Concept]:[Concept]],
                StringCombinationTable[[#This Row],[Concept]:[Concept]]
            ),
            COUNTIF(
                ControlledVocabTable[[Concept]:[Concept]],
                StringCombinationTable[[#This Row],[Concept]:[Concept]]
            ) &gt; 0
        ),
        ")",
        ""
    )
)</f>
        <v/>
      </c>
      <c r="L2" s="1" t="str" cm="1">
        <f t="array" ref="L2">_xlfn.IFS(
                           OR(
                                ISBLANK(ControlledVocabTable[[Mapping]:[Mapping]]),
                                ControlledVocabTable[[Mapping]:[Mapping]] = "Explode"
                            ),
                            "Controlled Vocabulary (Explosion)",
                            ControlledVocabTable[[Mapping]:[Mapping]] = "No explode",
                            "Controlled Vocabulary (No Explosion)",
                             ControlledVocabTable[[Mapping]:[Mapping]] = "Supplementary concept",
                            "Controlled Vocabulary (Supplementary Concept)"
                        )</f>
        <v>Controlled Vocabulary (Explosion)</v>
      </c>
    </row>
    <row r="3" spans="1:12" ht="49" customHeight="1" x14ac:dyDescent="0.35">
      <c r="A3" s="24">
        <v>2</v>
      </c>
      <c r="B3" s="10" t="str" cm="1">
        <f t="array" ref="B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ControlledVocabTable[[Use Term?]:[Use Term?]] = "Maybe"
                ) ) * (                NOT(
                    ISBLANK(
                        ControlledVocabTable[[Term]:[Term]]
                    )
                ) ),
            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B$1,
                        SyntaxTable[[Database]:[Database]],
                        0
                    ),
                    MATCH(
                        "Quote Style",
                        SyntaxTable[#Headers],
                        0
                    )
                ) &amp; ControlledVocabTable[[Term]:[Term]] &amp;
                INDEX(
                    SyntaxTable[],
                    MATCH(
                        B$1,
                        SyntaxTable[[Database]:[Database]],
                        0
                    ),
                    MATCH(
                        "Quote Style",
                        SyntaxTable[#Headers],
                        0
                    )
                )
            ),
            ""
        )
    ),
    IF(
        SUM(
            COUNTIF(
                KeywordsTable[[Concept]:[Concept]],
                StringCombinationTable[[#This Row],[Concept]:[Concept]]
            ),
            COUNTIF(
                ControlledVocabTable[[Concept]:[Concept]],
                StringCombinationTable[[#This Row],[Concept]:[Concept]]
            ) &gt; 0
        ),
        ")",
        ""
    )
)</f>
        <v/>
      </c>
      <c r="C3" s="10" t="str" cm="1">
        <f t="array" ref="C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ControlledVocabTable[[Use Term?]:[Use Term?]] = "Maybe"
                ) ) * (                NOT(
                    ISBLANK(
                        ControlledVocabTable[[Term]:[Term]]
                    )
                ) ),
            SUBSTITUTE(
                INDEX(
                    SyntaxTable[],
                    MATCH(
                        C$1,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C$1,
                        SyntaxTable[[Database]:[Database]],
                        0
                    ),
                    MATCH(
                        "Quote Style",
                        SyntaxTable[#Headers],
                        0
                    )
                ) &amp; ControlledVocabTable[[Term]:[Term]] &amp;
                INDEX(
                    SyntaxTable[],
                    MATCH(
                        C$1,
                        SyntaxTable[[Database]:[Database]],
                        0
                    ),
                    MATCH(
                        "Quote Style",
                        SyntaxTable[#Headers],
                        0
                    )
                )
            ),
            ""
        )
    ),
    IF(
        SUM(
            COUNTIF(
                KeywordsTable[[Concept]:[Concept]],
                StringCombinationTable[[#This Row],[Concept]:[Concept]]
            ),
            COUNTIF(
                ControlledVocabTable[[Concept]:[Concept]],
                StringCombinationTable[[#This Row],[Concept]:[Concept]]
            ) &gt; 0
        ),
        ")",
        ""
    )
)</f>
        <v/>
      </c>
      <c r="D3" s="10" t="str" cm="1">
        <f t="array" ref="D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ControlledVocabTable[[Use Term?]:[Use Term?]] = "Maybe"
                ) ) * (                NOT(
                    ISBLANK(
                        ControlledVocabTable[[Term]:[Term]]
                    )
                ) ),
            SUBSTITUTE(
                INDEX(
                    SyntaxTable[],
                    MATCH(
                        D$1,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D$1,
                        SyntaxTable[[Database]:[Database]],
                        0
                    ),
                    MATCH(
                        "Quote Style",
                        SyntaxTable[#Headers],
                        0
                    )
                ) &amp; ControlledVocabTable[[Term]:[Term]] &amp;
                INDEX(
                    SyntaxTable[],
                    MATCH(
                        D$1,
                        SyntaxTable[[Database]:[Database]],
                        0
                    ),
                    MATCH(
                        "Quote Style",
                        SyntaxTable[#Headers],
                        0
                    )
                )
            ),
            ""
        )
    ),
    IF(
        SUM(
            COUNTIF(
                KeywordsTable[[Concept]:[Concept]],
                StringCombinationTable[[#This Row],[Concept]:[Concept]]
            ),
            COUNTIF(
                ControlledVocabTable[[Concept]:[Concept]],
                StringCombinationTable[[#This Row],[Concept]:[Concept]]
            ) &gt; 0
        ),
        ")",
        ""
    )
)</f>
        <v/>
      </c>
      <c r="E3" s="10" t="str" cm="1">
        <f t="array" ref="E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ControlledVocabTable[[Use Term?]:[Use Term?]] = "Maybe"
                ) ) * (                NOT(
                    ISBLANK(
                        ControlledVocabTable[[Term]:[Term]]
                    )
                ) ),
            SUBSTITUTE(
                INDEX(
                    SyntaxTable[],
                    MATCH(
                        E$1,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E$1,
                        SyntaxTable[[Database]:[Database]],
                        0
                    ),
                    MATCH(
                        "Quote Style",
                        SyntaxTable[#Headers],
                        0
                    )
                ) &amp; ControlledVocabTable[[Term]:[Term]] &amp;
                INDEX(
                    SyntaxTable[],
                    MATCH(
                        E$1,
                        SyntaxTable[[Database]:[Database]],
                        0
                    ),
                    MATCH(
                        "Quote Style",
                        SyntaxTable[#Headers],
                        0
                    )
                )
            ),
            ""
        )
    ),
    IF(
        SUM(
            COUNTIF(
                KeywordsTable[[Concept]:[Concept]],
                StringCombinationTable[[#This Row],[Concept]:[Concept]]
            ),
            COUNTIF(
                ControlledVocabTable[[Concept]:[Concept]],
                StringCombinationTable[[#This Row],[Concept]:[Concept]]
            ) &gt; 0
        ),
        ")",
        ""
    )
)</f>
        <v/>
      </c>
      <c r="F3" s="10" t="str" cm="1">
        <f t="array" ref="F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ControlledVocabTable[[Use Term?]:[Use Term?]] = "Maybe"
                ) ) * (                NOT(
                    ISBLANK(
                        ControlledVocabTable[[Term]:[Term]]
                    )
                ) ),
            SUBSTITUTE(
                INDEX(
                    SyntaxTable[],
                    MATCH(
                        F$1,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F$1,
                        SyntaxTable[[Database]:[Database]],
                        0
                    ),
                    MATCH(
                        "Quote Style",
                        SyntaxTable[#Headers],
                        0
                    )
                ) &amp; ControlledVocabTable[[Term]:[Term]] &amp;
                INDEX(
                    SyntaxTable[],
                    MATCH(
                        F$1,
                        SyntaxTable[[Database]:[Database]],
                        0
                    ),
                    MATCH(
                        "Quote Style",
                        SyntaxTable[#Headers],
                        0
                    )
                )
            ),
            ""
        )
    ),
    IF(
        SUM(
            COUNTIF(
                KeywordsTable[[Concept]:[Concept]],
                StringCombinationTable[[#This Row],[Concept]:[Concept]]
            ),
            COUNTIF(
                ControlledVocabTable[[Concept]:[Concept]],
                StringCombinationTable[[#This Row],[Concept]:[Concept]]
            ) &gt; 0
        ),
        ")",
        ""
    )
)</f>
        <v/>
      </c>
      <c r="G3" s="10" t="str" cm="1">
        <f t="array" ref="G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ControlledVocabTable[[Use Term?]:[Use Term?]] = "Maybe"
                ) ) * (                NOT(
                    ISBLANK(
                        ControlledVocabTable[[Term]:[Term]]
                    )
                ) ),
            SUBSTITUTE(
                INDEX(
                    SyntaxTable[],
                    MATCH(
                        G$1,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G$1,
                        SyntaxTable[[Database]:[Database]],
                        0
                    ),
                    MATCH(
                        "Quote Style",
                        SyntaxTable[#Headers],
                        0
                    )
                ) &amp; ControlledVocabTable[[Term]:[Term]] &amp;
                INDEX(
                    SyntaxTable[],
                    MATCH(
                        G$1,
                        SyntaxTable[[Database]:[Database]],
                        0
                    ),
                    MATCH(
                        "Quote Style",
                        SyntaxTable[#Headers],
                        0
                    )
                )
            ),
            ""
        )
    ),
    IF(
        SUM(
            COUNTIF(
                KeywordsTable[[Concept]:[Concept]],
                StringCombinationTable[[#This Row],[Concept]:[Concept]]
            ),
            COUNTIF(
                ControlledVocabTable[[Concept]:[Concept]],
                StringCombinationTable[[#This Row],[Concept]:[Concept]]
            ) &gt; 0
        ),
        ")",
        ""
    )
)</f>
        <v/>
      </c>
      <c r="H3" s="10" t="str" cm="1">
        <f t="array" ref="H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ControlledVocabTable[[Use Term?]:[Use Term?]] = "Maybe"
                ) ) * (                NOT(
                    ISBLANK(
                        ControlledVocabTable[[Term]:[Term]]
                    )
                ) ),
            SUBSTITUTE(
                INDEX(
                    SyntaxTable[],
                    MATCH(
                        H$1,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H$1,
                        SyntaxTable[[Database]:[Database]],
                        0
                    ),
                    MATCH(
                        "Quote Style",
                        SyntaxTable[#Headers],
                        0
                    )
                ) &amp; ControlledVocabTable[[Term]:[Term]] &amp;
                INDEX(
                    SyntaxTable[],
                    MATCH(
                        H$1,
                        SyntaxTable[[Database]:[Database]],
                        0
                    ),
                    MATCH(
                        "Quote Style",
                        SyntaxTable[#Headers],
                        0
                    )
                )
            ),
            ""
        )
    ),
    IF(
        SUM(
            COUNTIF(
                KeywordsTable[[Concept]:[Concept]],
                StringCombinationTable[[#This Row],[Concept]:[Concept]]
            ),
            COUNTIF(
                ControlledVocabTable[[Concept]:[Concept]],
                StringCombinationTable[[#This Row],[Concept]:[Concept]]
            ) &gt; 0
        ),
        ")",
        ""
    )
)</f>
        <v/>
      </c>
      <c r="I3" s="10" t="str" cm="1">
        <f t="array" ref="I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ControlledVocabTable[[Use Term?]:[Use Term?]] = "Maybe"
                ) ) * (                NOT(
                    ISBLANK(
                        ControlledVocabTable[[Term]:[Term]]
                    )
                ) ),
            SUBSTITUTE(
                INDEX(
                    SyntaxTable[],
                    MATCH(
                        I$1,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I$1,
                        SyntaxTable[[Database]:[Database]],
                        0
                    ),
                    MATCH(
                        "Quote Style",
                        SyntaxTable[#Headers],
                        0
                    )
                ) &amp; ControlledVocabTable[[Term]:[Term]] &amp;
                INDEX(
                    SyntaxTable[],
                    MATCH(
                        I$1,
                        SyntaxTable[[Database]:[Database]],
                        0
                    ),
                    MATCH(
                        "Quote Style",
                        SyntaxTable[#Headers],
                        0
                    )
                )
            ),
            ""
        )
    ),
    IF(
        SUM(
            COUNTIF(
                KeywordsTable[[Concept]:[Concept]],
                StringCombinationTable[[#This Row],[Concept]:[Concept]]
            ),
            COUNTIF(
                ControlledVocabTable[[Concept]:[Concept]],
                StringCombinationTable[[#This Row],[Concept]:[Concept]]
            ) &gt; 0
        ),
        ")",
        ""
    )
)</f>
        <v/>
      </c>
      <c r="J3" s="10" t="str" cm="1">
        <f t="array" ref="J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ControlledVocabTable[[Use Term?]:[Use Term?]] = "Maybe"
                ) ) * (                NOT(
                    ISBLANK(
                        ControlledVocabTable[[Term]:[Term]]
                    )
                ) ),
            SUBSTITUTE(
                INDEX(
                    SyntaxTable[],
                    MATCH(
                        J$1,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J$1,
                        SyntaxTable[[Database]:[Database]],
                        0
                    ),
                    MATCH(
                        "Quote Style",
                        SyntaxTable[#Headers],
                        0
                    )
                ) &amp; ControlledVocabTable[[Term]:[Term]] &amp;
                INDEX(
                    SyntaxTable[],
                    MATCH(
                        J$1,
                        SyntaxTable[[Database]:[Database]],
                        0
                    ),
                    MATCH(
                        "Quote Style",
                        SyntaxTable[#Headers],
                        0
                    )
                )
            ),
            ""
        )
    ),
    IF(
        SUM(
            COUNTIF(
                KeywordsTable[[Concept]:[Concept]],
                StringCombinationTable[[#This Row],[Concept]:[Concept]]
            ),
            COUNTIF(
                ControlledVocabTable[[Concept]:[Concept]],
                StringCombinationTable[[#This Row],[Concept]:[Concept]]
            ) &gt; 0
        ),
        ")",
        ""
    )
)</f>
        <v/>
      </c>
    </row>
    <row r="4" spans="1:12" ht="48.5" customHeight="1" x14ac:dyDescent="0.35">
      <c r="A4" s="24">
        <v>3</v>
      </c>
      <c r="B4" s="10" t="str" cm="1">
        <f t="array" ref="B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ControlledVocabTable[[Use Term?]:[Use Term?]] = "Maybe"
                ) ) * (                NOT(
                    ISBLANK(
                        ControlledVocabTable[[Term]:[Term]]
                    )
                ) ),
            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B$1,
                        SyntaxTable[[Database]:[Database]],
                        0
                    ),
                    MATCH(
                        "Quote Style",
                        SyntaxTable[#Headers],
                        0
                    )
                ) &amp; ControlledVocabTable[[Term]:[Term]] &amp;
                INDEX(
                    SyntaxTable[],
                    MATCH(
                        B$1,
                        SyntaxTable[[Database]:[Database]],
                        0
                    ),
                    MATCH(
                        "Quote Style",
                        SyntaxTable[#Headers],
                        0
                    )
                )
            ),
            ""
        )
    ),
    IF(
        SUM(
            COUNTIF(
                KeywordsTable[[Concept]:[Concept]],
                StringCombinationTable[[#This Row],[Concept]:[Concept]]
            ),
            COUNTIF(
                ControlledVocabTable[[Concept]:[Concept]],
                StringCombinationTable[[#This Row],[Concept]:[Concept]]
            ) &gt; 0
        ),
        ")",
        ""
    )
)</f>
        <v/>
      </c>
      <c r="C4" s="10" t="str" cm="1">
        <f t="array" ref="C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ControlledVocabTable[[Use Term?]:[Use Term?]] = "Maybe"
                ) ) * (                NOT(
                    ISBLANK(
                        ControlledVocabTable[[Term]:[Term]]
                    )
                ) ),
            SUBSTITUTE(
                INDEX(
                    SyntaxTable[],
                    MATCH(
                        C$1,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C$1,
                        SyntaxTable[[Database]:[Database]],
                        0
                    ),
                    MATCH(
                        "Quote Style",
                        SyntaxTable[#Headers],
                        0
                    )
                ) &amp; ControlledVocabTable[[Term]:[Term]] &amp;
                INDEX(
                    SyntaxTable[],
                    MATCH(
                        C$1,
                        SyntaxTable[[Database]:[Database]],
                        0
                    ),
                    MATCH(
                        "Quote Style",
                        SyntaxTable[#Headers],
                        0
                    )
                )
            ),
            ""
        )
    ),
    IF(
        SUM(
            COUNTIF(
                KeywordsTable[[Concept]:[Concept]],
                StringCombinationTable[[#This Row],[Concept]:[Concept]]
            ),
            COUNTIF(
                ControlledVocabTable[[Concept]:[Concept]],
                StringCombinationTable[[#This Row],[Concept]:[Concept]]
            ) &gt; 0
        ),
        ")",
        ""
    )
)</f>
        <v/>
      </c>
      <c r="D4" s="10" t="str" cm="1">
        <f t="array" ref="D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ControlledVocabTable[[Use Term?]:[Use Term?]] = "Maybe"
                ) ) * (                NOT(
                    ISBLANK(
                        ControlledVocabTable[[Term]:[Term]]
                    )
                ) ),
            SUBSTITUTE(
                INDEX(
                    SyntaxTable[],
                    MATCH(
                        D$1,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D$1,
                        SyntaxTable[[Database]:[Database]],
                        0
                    ),
                    MATCH(
                        "Quote Style",
                        SyntaxTable[#Headers],
                        0
                    )
                ) &amp; ControlledVocabTable[[Term]:[Term]] &amp;
                INDEX(
                    SyntaxTable[],
                    MATCH(
                        D$1,
                        SyntaxTable[[Database]:[Database]],
                        0
                    ),
                    MATCH(
                        "Quote Style",
                        SyntaxTable[#Headers],
                        0
                    )
                )
            ),
            ""
        )
    ),
    IF(
        SUM(
            COUNTIF(
                KeywordsTable[[Concept]:[Concept]],
                StringCombinationTable[[#This Row],[Concept]:[Concept]]
            ),
            COUNTIF(
                ControlledVocabTable[[Concept]:[Concept]],
                StringCombinationTable[[#This Row],[Concept]:[Concept]]
            ) &gt; 0
        ),
        ")",
        ""
    )
)</f>
        <v/>
      </c>
      <c r="E4" s="10" t="str" cm="1">
        <f t="array" ref="E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ControlledVocabTable[[Use Term?]:[Use Term?]] = "Maybe"
                ) ) * (                NOT(
                    ISBLANK(
                        ControlledVocabTable[[Term]:[Term]]
                    )
                ) ),
            SUBSTITUTE(
                INDEX(
                    SyntaxTable[],
                    MATCH(
                        E$1,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E$1,
                        SyntaxTable[[Database]:[Database]],
                        0
                    ),
                    MATCH(
                        "Quote Style",
                        SyntaxTable[#Headers],
                        0
                    )
                ) &amp; ControlledVocabTable[[Term]:[Term]] &amp;
                INDEX(
                    SyntaxTable[],
                    MATCH(
                        E$1,
                        SyntaxTable[[Database]:[Database]],
                        0
                    ),
                    MATCH(
                        "Quote Style",
                        SyntaxTable[#Headers],
                        0
                    )
                )
            ),
            ""
        )
    ),
    IF(
        SUM(
            COUNTIF(
                KeywordsTable[[Concept]:[Concept]],
                StringCombinationTable[[#This Row],[Concept]:[Concept]]
            ),
            COUNTIF(
                ControlledVocabTable[[Concept]:[Concept]],
                StringCombinationTable[[#This Row],[Concept]:[Concept]]
            ) &gt; 0
        ),
        ")",
        ""
    )
)</f>
        <v/>
      </c>
      <c r="F4" s="10" t="str" cm="1">
        <f t="array" ref="F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ControlledVocabTable[[Use Term?]:[Use Term?]] = "Maybe"
                ) ) * (                NOT(
                    ISBLANK(
                        ControlledVocabTable[[Term]:[Term]]
                    )
                ) ),
            SUBSTITUTE(
                INDEX(
                    SyntaxTable[],
                    MATCH(
                        F$1,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F$1,
                        SyntaxTable[[Database]:[Database]],
                        0
                    ),
                    MATCH(
                        "Quote Style",
                        SyntaxTable[#Headers],
                        0
                    )
                ) &amp; ControlledVocabTable[[Term]:[Term]] &amp;
                INDEX(
                    SyntaxTable[],
                    MATCH(
                        F$1,
                        SyntaxTable[[Database]:[Database]],
                        0
                    ),
                    MATCH(
                        "Quote Style",
                        SyntaxTable[#Headers],
                        0
                    )
                )
            ),
            ""
        )
    ),
    IF(
        SUM(
            COUNTIF(
                KeywordsTable[[Concept]:[Concept]],
                StringCombinationTable[[#This Row],[Concept]:[Concept]]
            ),
            COUNTIF(
                ControlledVocabTable[[Concept]:[Concept]],
                StringCombinationTable[[#This Row],[Concept]:[Concept]]
            ) &gt; 0
        ),
        ")",
        ""
    )
)</f>
        <v/>
      </c>
      <c r="G4" s="10" t="str" cm="1">
        <f t="array" ref="G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ControlledVocabTable[[Use Term?]:[Use Term?]] = "Maybe"
                ) ) * (                NOT(
                    ISBLANK(
                        ControlledVocabTable[[Term]:[Term]]
                    )
                ) ),
            SUBSTITUTE(
                INDEX(
                    SyntaxTable[],
                    MATCH(
                        G$1,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G$1,
                        SyntaxTable[[Database]:[Database]],
                        0
                    ),
                    MATCH(
                        "Quote Style",
                        SyntaxTable[#Headers],
                        0
                    )
                ) &amp; ControlledVocabTable[[Term]:[Term]] &amp;
                INDEX(
                    SyntaxTable[],
                    MATCH(
                        G$1,
                        SyntaxTable[[Database]:[Database]],
                        0
                    ),
                    MATCH(
                        "Quote Style",
                        SyntaxTable[#Headers],
                        0
                    )
                )
            ),
            ""
        )
    ),
    IF(
        SUM(
            COUNTIF(
                KeywordsTable[[Concept]:[Concept]],
                StringCombinationTable[[#This Row],[Concept]:[Concept]]
            ),
            COUNTIF(
                ControlledVocabTable[[Concept]:[Concept]],
                StringCombinationTable[[#This Row],[Concept]:[Concept]]
            ) &gt; 0
        ),
        ")",
        ""
    )
)</f>
        <v/>
      </c>
      <c r="H4" s="10" t="str" cm="1">
        <f t="array" ref="H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ControlledVocabTable[[Use Term?]:[Use Term?]] = "Maybe"
                ) ) * (                NOT(
                    ISBLANK(
                        ControlledVocabTable[[Term]:[Term]]
                    )
                ) ),
            SUBSTITUTE(
                INDEX(
                    SyntaxTable[],
                    MATCH(
                        H$1,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H$1,
                        SyntaxTable[[Database]:[Database]],
                        0
                    ),
                    MATCH(
                        "Quote Style",
                        SyntaxTable[#Headers],
                        0
                    )
                ) &amp; ControlledVocabTable[[Term]:[Term]] &amp;
                INDEX(
                    SyntaxTable[],
                    MATCH(
                        H$1,
                        SyntaxTable[[Database]:[Database]],
                        0
                    ),
                    MATCH(
                        "Quote Style",
                        SyntaxTable[#Headers],
                        0
                    )
                )
            ),
            ""
        )
    ),
    IF(
        SUM(
            COUNTIF(
                KeywordsTable[[Concept]:[Concept]],
                StringCombinationTable[[#This Row],[Concept]:[Concept]]
            ),
            COUNTIF(
                ControlledVocabTable[[Concept]:[Concept]],
                StringCombinationTable[[#This Row],[Concept]:[Concept]]
            ) &gt; 0
        ),
        ")",
        ""
    )
)</f>
        <v/>
      </c>
      <c r="I4" s="10" t="str" cm="1">
        <f t="array" ref="I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ControlledVocabTable[[Use Term?]:[Use Term?]] = "Maybe"
                ) ) * (                NOT(
                    ISBLANK(
                        ControlledVocabTable[[Term]:[Term]]
                    )
                ) ),
            SUBSTITUTE(
                INDEX(
                    SyntaxTable[],
                    MATCH(
                        I$1,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I$1,
                        SyntaxTable[[Database]:[Database]],
                        0
                    ),
                    MATCH(
                        "Quote Style",
                        SyntaxTable[#Headers],
                        0
                    )
                ) &amp; ControlledVocabTable[[Term]:[Term]] &amp;
                INDEX(
                    SyntaxTable[],
                    MATCH(
                        I$1,
                        SyntaxTable[[Database]:[Database]],
                        0
                    ),
                    MATCH(
                        "Quote Style",
                        SyntaxTable[#Headers],
                        0
                    )
                )
            ),
            ""
        )
    ),
    IF(
        SUM(
            COUNTIF(
                KeywordsTable[[Concept]:[Concept]],
                StringCombinationTable[[#This Row],[Concept]:[Concept]]
            ),
            COUNTIF(
                ControlledVocabTable[[Concept]:[Concept]],
                StringCombinationTable[[#This Row],[Concept]:[Concept]]
            ) &gt; 0
        ),
        ")",
        ""
    )
)</f>
        <v/>
      </c>
      <c r="J4" s="10" t="str" cm="1">
        <f t="array" ref="J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ControlledVocabTable[[Use Term?]:[Use Term?]] = "Maybe"
                ) ) * (                NOT(
                    ISBLANK(
                        ControlledVocabTable[[Term]:[Term]]
                    )
                ) ),
            SUBSTITUTE(
                INDEX(
                    SyntaxTable[],
                    MATCH(
                        J$1,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J$1,
                        SyntaxTable[[Database]:[Database]],
                        0
                    ),
                    MATCH(
                        "Quote Style",
                        SyntaxTable[#Headers],
                        0
                    )
                ) &amp; ControlledVocabTable[[Term]:[Term]] &amp;
                INDEX(
                    SyntaxTable[],
                    MATCH(
                        J$1,
                        SyntaxTable[[Database]:[Database]],
                        0
                    ),
                    MATCH(
                        "Quote Style",
                        SyntaxTable[#Headers],
                        0
                    )
                )
            ),
            ""
        )
    ),
    IF(
        SUM(
            COUNTIF(
                KeywordsTable[[Concept]:[Concept]],
                StringCombinationTable[[#This Row],[Concept]:[Concept]]
            ),
            COUNTIF(
                ControlledVocabTable[[Concept]:[Concept]],
                StringCombinationTable[[#This Row],[Concept]:[Concept]]
            ) &gt; 0
        ),
        ")",
        ""
    )
)</f>
        <v/>
      </c>
    </row>
    <row r="5" spans="1:12" ht="50" customHeight="1" x14ac:dyDescent="0.35">
      <c r="A5" s="24">
        <v>4</v>
      </c>
      <c r="B5" s="10" t="str" cm="1">
        <f t="array" ref="B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ControlledVocabTable[[Use Term?]:[Use Term?]] = "Maybe"
                ) ) * (                NOT(
                    ISBLANK(
                        ControlledVocabTable[[Term]:[Term]]
                    )
                ) ),
            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B$1,
                        SyntaxTable[[Database]:[Database]],
                        0
                    ),
                    MATCH(
                        "Quote Style",
                        SyntaxTable[#Headers],
                        0
                    )
                ) &amp; ControlledVocabTable[[Term]:[Term]] &amp;
                INDEX(
                    SyntaxTable[],
                    MATCH(
                        B$1,
                        SyntaxTable[[Database]:[Database]],
                        0
                    ),
                    MATCH(
                        "Quote Style",
                        SyntaxTable[#Headers],
                        0
                    )
                )
            ),
            ""
        )
    ),
    IF(
        SUM(
            COUNTIF(
                KeywordsTable[[Concept]:[Concept]],
                StringCombinationTable[[#This Row],[Concept]:[Concept]]
            ),
            COUNTIF(
                ControlledVocabTable[[Concept]:[Concept]],
                StringCombinationTable[[#This Row],[Concept]:[Concept]]
            ) &gt; 0
        ),
        ")",
        ""
    )
)</f>
        <v/>
      </c>
      <c r="C5" s="10" t="str" cm="1">
        <f t="array" ref="C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ControlledVocabTable[[Use Term?]:[Use Term?]] = "Maybe"
                ) ) * (                NOT(
                    ISBLANK(
                        ControlledVocabTable[[Term]:[Term]]
                    )
                ) ),
            SUBSTITUTE(
                INDEX(
                    SyntaxTable[],
                    MATCH(
                        C$1,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C$1,
                        SyntaxTable[[Database]:[Database]],
                        0
                    ),
                    MATCH(
                        "Quote Style",
                        SyntaxTable[#Headers],
                        0
                    )
                ) &amp; ControlledVocabTable[[Term]:[Term]] &amp;
                INDEX(
                    SyntaxTable[],
                    MATCH(
                        C$1,
                        SyntaxTable[[Database]:[Database]],
                        0
                    ),
                    MATCH(
                        "Quote Style",
                        SyntaxTable[#Headers],
                        0
                    )
                )
            ),
            ""
        )
    ),
    IF(
        SUM(
            COUNTIF(
                KeywordsTable[[Concept]:[Concept]],
                StringCombinationTable[[#This Row],[Concept]:[Concept]]
            ),
            COUNTIF(
                ControlledVocabTable[[Concept]:[Concept]],
                StringCombinationTable[[#This Row],[Concept]:[Concept]]
            ) &gt; 0
        ),
        ")",
        ""
    )
)</f>
        <v/>
      </c>
      <c r="D5" s="10" t="str" cm="1">
        <f t="array" ref="D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ControlledVocabTable[[Use Term?]:[Use Term?]] = "Maybe"
                ) ) * (                NOT(
                    ISBLANK(
                        ControlledVocabTable[[Term]:[Term]]
                    )
                ) ),
            SUBSTITUTE(
                INDEX(
                    SyntaxTable[],
                    MATCH(
                        D$1,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D$1,
                        SyntaxTable[[Database]:[Database]],
                        0
                    ),
                    MATCH(
                        "Quote Style",
                        SyntaxTable[#Headers],
                        0
                    )
                ) &amp; ControlledVocabTable[[Term]:[Term]] &amp;
                INDEX(
                    SyntaxTable[],
                    MATCH(
                        D$1,
                        SyntaxTable[[Database]:[Database]],
                        0
                    ),
                    MATCH(
                        "Quote Style",
                        SyntaxTable[#Headers],
                        0
                    )
                )
            ),
            ""
        )
    ),
    IF(
        SUM(
            COUNTIF(
                KeywordsTable[[Concept]:[Concept]],
                StringCombinationTable[[#This Row],[Concept]:[Concept]]
            ),
            COUNTIF(
                ControlledVocabTable[[Concept]:[Concept]],
                StringCombinationTable[[#This Row],[Concept]:[Concept]]
            ) &gt; 0
        ),
        ")",
        ""
    )
)</f>
        <v/>
      </c>
      <c r="E5" s="10" t="str" cm="1">
        <f t="array" ref="E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ControlledVocabTable[[Use Term?]:[Use Term?]] = "Maybe"
                ) ) * (                NOT(
                    ISBLANK(
                        ControlledVocabTable[[Term]:[Term]]
                    )
                ) ),
            SUBSTITUTE(
                INDEX(
                    SyntaxTable[],
                    MATCH(
                        E$1,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E$1,
                        SyntaxTable[[Database]:[Database]],
                        0
                    ),
                    MATCH(
                        "Quote Style",
                        SyntaxTable[#Headers],
                        0
                    )
                ) &amp; ControlledVocabTable[[Term]:[Term]] &amp;
                INDEX(
                    SyntaxTable[],
                    MATCH(
                        E$1,
                        SyntaxTable[[Database]:[Database]],
                        0
                    ),
                    MATCH(
                        "Quote Style",
                        SyntaxTable[#Headers],
                        0
                    )
                )
            ),
            ""
        )
    ),
    IF(
        SUM(
            COUNTIF(
                KeywordsTable[[Concept]:[Concept]],
                StringCombinationTable[[#This Row],[Concept]:[Concept]]
            ),
            COUNTIF(
                ControlledVocabTable[[Concept]:[Concept]],
                StringCombinationTable[[#This Row],[Concept]:[Concept]]
            ) &gt; 0
        ),
        ")",
        ""
    )
)</f>
        <v/>
      </c>
      <c r="F5" s="10" t="str" cm="1">
        <f t="array" ref="F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ControlledVocabTable[[Use Term?]:[Use Term?]] = "Maybe"
                ) ) * (                NOT(
                    ISBLANK(
                        ControlledVocabTable[[Term]:[Term]]
                    )
                ) ),
            SUBSTITUTE(
                INDEX(
                    SyntaxTable[],
                    MATCH(
                        F$1,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F$1,
                        SyntaxTable[[Database]:[Database]],
                        0
                    ),
                    MATCH(
                        "Quote Style",
                        SyntaxTable[#Headers],
                        0
                    )
                ) &amp; ControlledVocabTable[[Term]:[Term]] &amp;
                INDEX(
                    SyntaxTable[],
                    MATCH(
                        F$1,
                        SyntaxTable[[Database]:[Database]],
                        0
                    ),
                    MATCH(
                        "Quote Style",
                        SyntaxTable[#Headers],
                        0
                    )
                )
            ),
            ""
        )
    ),
    IF(
        SUM(
            COUNTIF(
                KeywordsTable[[Concept]:[Concept]],
                StringCombinationTable[[#This Row],[Concept]:[Concept]]
            ),
            COUNTIF(
                ControlledVocabTable[[Concept]:[Concept]],
                StringCombinationTable[[#This Row],[Concept]:[Concept]]
            ) &gt; 0
        ),
        ")",
        ""
    )
)</f>
        <v/>
      </c>
      <c r="G5" s="10" t="str" cm="1">
        <f t="array" ref="G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ControlledVocabTable[[Use Term?]:[Use Term?]] = "Maybe"
                ) ) * (                NOT(
                    ISBLANK(
                        ControlledVocabTable[[Term]:[Term]]
                    )
                ) ),
            SUBSTITUTE(
                INDEX(
                    SyntaxTable[],
                    MATCH(
                        G$1,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G$1,
                        SyntaxTable[[Database]:[Database]],
                        0
                    ),
                    MATCH(
                        "Quote Style",
                        SyntaxTable[#Headers],
                        0
                    )
                ) &amp; ControlledVocabTable[[Term]:[Term]] &amp;
                INDEX(
                    SyntaxTable[],
                    MATCH(
                        G$1,
                        SyntaxTable[[Database]:[Database]],
                        0
                    ),
                    MATCH(
                        "Quote Style",
                        SyntaxTable[#Headers],
                        0
                    )
                )
            ),
            ""
        )
    ),
    IF(
        SUM(
            COUNTIF(
                KeywordsTable[[Concept]:[Concept]],
                StringCombinationTable[[#This Row],[Concept]:[Concept]]
            ),
            COUNTIF(
                ControlledVocabTable[[Concept]:[Concept]],
                StringCombinationTable[[#This Row],[Concept]:[Concept]]
            ) &gt; 0
        ),
        ")",
        ""
    )
)</f>
        <v/>
      </c>
      <c r="H5" s="10" t="str" cm="1">
        <f t="array" ref="H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ControlledVocabTable[[Use Term?]:[Use Term?]] = "Maybe"
                ) ) * (                NOT(
                    ISBLANK(
                        ControlledVocabTable[[Term]:[Term]]
                    )
                ) ),
            SUBSTITUTE(
                INDEX(
                    SyntaxTable[],
                    MATCH(
                        H$1,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H$1,
                        SyntaxTable[[Database]:[Database]],
                        0
                    ),
                    MATCH(
                        "Quote Style",
                        SyntaxTable[#Headers],
                        0
                    )
                ) &amp; ControlledVocabTable[[Term]:[Term]] &amp;
                INDEX(
                    SyntaxTable[],
                    MATCH(
                        H$1,
                        SyntaxTable[[Database]:[Database]],
                        0
                    ),
                    MATCH(
                        "Quote Style",
                        SyntaxTable[#Headers],
                        0
                    )
                )
            ),
            ""
        )
    ),
    IF(
        SUM(
            COUNTIF(
                KeywordsTable[[Concept]:[Concept]],
                StringCombinationTable[[#This Row],[Concept]:[Concept]]
            ),
            COUNTIF(
                ControlledVocabTable[[Concept]:[Concept]],
                StringCombinationTable[[#This Row],[Concept]:[Concept]]
            ) &gt; 0
        ),
        ")",
        ""
    )
)</f>
        <v/>
      </c>
      <c r="I5" s="10" t="str" cm="1">
        <f t="array" ref="I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ControlledVocabTable[[Use Term?]:[Use Term?]] = "Maybe"
                ) ) * (                NOT(
                    ISBLANK(
                        ControlledVocabTable[[Term]:[Term]]
                    )
                ) ),
            SUBSTITUTE(
                INDEX(
                    SyntaxTable[],
                    MATCH(
                        I$1,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I$1,
                        SyntaxTable[[Database]:[Database]],
                        0
                    ),
                    MATCH(
                        "Quote Style",
                        SyntaxTable[#Headers],
                        0
                    )
                ) &amp; ControlledVocabTable[[Term]:[Term]] &amp;
                INDEX(
                    SyntaxTable[],
                    MATCH(
                        I$1,
                        SyntaxTable[[Database]:[Database]],
                        0
                    ),
                    MATCH(
                        "Quote Style",
                        SyntaxTable[#Headers],
                        0
                    )
                )
            ),
            ""
        )
    ),
    IF(
        SUM(
            COUNTIF(
                KeywordsTable[[Concept]:[Concept]],
                StringCombinationTable[[#This Row],[Concept]:[Concept]]
            ),
            COUNTIF(
                ControlledVocabTable[[Concept]:[Concept]],
                StringCombinationTable[[#This Row],[Concept]:[Concept]]
            ) &gt; 0
        ),
        ")",
        ""
    )
)</f>
        <v/>
      </c>
      <c r="J5" s="10" t="str" cm="1">
        <f t="array" ref="J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ControlledVocabTable[[Use Term?]:[Use Term?]] = "Maybe"
                ) ) * (                NOT(
                    ISBLANK(
                        ControlledVocabTable[[Term]:[Term]]
                    )
                ) ),
            SUBSTITUTE(
                INDEX(
                    SyntaxTable[],
                    MATCH(
                        J$1,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J$1,
                        SyntaxTable[[Database]:[Database]],
                        0
                    ),
                    MATCH(
                        "Quote Style",
                        SyntaxTable[#Headers],
                        0
                    )
                ) &amp; ControlledVocabTable[[Term]:[Term]] &amp;
                INDEX(
                    SyntaxTable[],
                    MATCH(
                        J$1,
                        SyntaxTable[[Database]:[Database]],
                        0
                    ),
                    MATCH(
                        "Quote Style",
                        SyntaxTable[#Headers],
                        0
                    )
                )
            ),
            ""
        )
    ),
    IF(
        SUM(
            COUNTIF(
                KeywordsTable[[Concept]:[Concept]],
                StringCombinationTable[[#This Row],[Concept]:[Concept]]
            ),
            COUNTIF(
                ControlledVocabTable[[Concept]:[Concept]],
                StringCombinationTable[[#This Row],[Concept]:[Concept]]
            ) &gt; 0
        ),
        ")",
        ""
    )
)</f>
        <v/>
      </c>
    </row>
    <row r="6" spans="1:12" s="2" customFormat="1" ht="409.6" customHeight="1" x14ac:dyDescent="0.35">
      <c r="A6" s="29" t="s">
        <v>25</v>
      </c>
      <c r="B6" s="29" t="str">
        <f>"("&amp;_xlfn.TEXTJOIN(" AND ",TRUE,StringCombinationTable[PubMed (NLM)])&amp;")"</f>
        <v>()</v>
      </c>
      <c r="C6" s="29" t="str">
        <f>_xlfn.CONCAT("(",_xlfn.TEXTJOIN(") AND (",TRUE,StringCombinationTable[Embase (Elsevier)]),")")</f>
        <v>()</v>
      </c>
      <c r="D6" s="29" t="str">
        <f>_xlfn.CONCAT("(",_xlfn.TEXTJOIN(") AND (",TRUE,StringCombinationTable[Scopus (Elsevier)]),")")</f>
        <v>()</v>
      </c>
      <c r="E6" s="29" t="str">
        <f>_xlfn.CONCAT("(",_xlfn.TEXTJOIN(") AND (",TRUE,StringCombinationTable[CINAHL (EBSCOhost)]),")")</f>
        <v>()</v>
      </c>
      <c r="F6" s="29" t="str">
        <f>_xlfn.CONCAT("(",_xlfn.TEXTJOIN(") AND (",TRUE,StringCombinationTable[PsycInfo (EBSCOhost)]),")")</f>
        <v>()</v>
      </c>
      <c r="G6" s="29" t="str">
        <f>_xlfn.CONCAT("(",_xlfn.TEXTJOIN(") AND (",TRUE,StringCombinationTable[CENTRAL (Cochrane)]),")")</f>
        <v>()</v>
      </c>
      <c r="H6" s="29" t="str">
        <f>_xlfn.CONCAT("(",_xlfn.TEXTJOIN(") AND (",TRUE,StringCombinationTable[ProQuest databases]),")")</f>
        <v>()</v>
      </c>
      <c r="I6" s="29" t="str">
        <f>_xlfn.CONCAT("(",_xlfn.TEXTJOIN(") AND (",TRUE,StringCombinationTable[IEEE Xplore]),")")</f>
        <v>()</v>
      </c>
      <c r="J6" s="29" t="str">
        <f>_xlfn.CONCAT("(",_xlfn.TEXTJOIN(") AND (",TRUE,StringCombinationTable[MEDLINE (Ovid)]),")")</f>
        <v>()</v>
      </c>
    </row>
    <row r="8" spans="1:12" hidden="1" x14ac:dyDescent="0.35">
      <c r="A8" s="11"/>
      <c r="B8" s="11"/>
      <c r="C8" s="11"/>
      <c r="D8" s="11"/>
      <c r="E8" s="11"/>
      <c r="F8" s="11"/>
      <c r="G8" s="11"/>
      <c r="H8" s="11"/>
      <c r="I8" s="11"/>
    </row>
  </sheetData>
  <sheetProtection sheet="1" objects="1" scenarios="1" formatCells="0" formatColumns="0" formatRows="0" sort="0"/>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E45B13CD-C4D5-44A1-8AA7-8DDEFB23085A}">
          <x14:formula1>
            <xm:f>'Backend - Syntax Table'!$A$2:$A$10</xm:f>
          </x14:formula1>
          <xm:sqref>B1:XFD1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D5D8A-C5D9-4419-957D-172FC97B9577}">
  <sheetPr>
    <tabColor theme="3" tint="9.9978637043366805E-2"/>
  </sheetPr>
  <dimension ref="A1:J6"/>
  <sheetViews>
    <sheetView zoomScale="80" zoomScaleNormal="80" workbookViewId="0">
      <selection activeCell="B6" sqref="B6"/>
    </sheetView>
  </sheetViews>
  <sheetFormatPr defaultColWidth="0" defaultRowHeight="14.5" zeroHeight="1" x14ac:dyDescent="0.35"/>
  <cols>
    <col min="1" max="1" width="10.453125" style="1" bestFit="1" customWidth="1"/>
    <col min="2" max="9" width="27.26953125" style="1" customWidth="1"/>
    <col min="10" max="10" width="26.81640625" style="1" customWidth="1"/>
    <col min="11" max="16384" width="26.81640625" style="1" hidden="1"/>
  </cols>
  <sheetData>
    <row r="1" spans="1:10" x14ac:dyDescent="0.35">
      <c r="A1" s="11" t="s">
        <v>5</v>
      </c>
      <c r="B1" s="11" t="s">
        <v>17</v>
      </c>
      <c r="C1" s="11" t="s">
        <v>18</v>
      </c>
      <c r="D1" s="11" t="s">
        <v>20</v>
      </c>
      <c r="E1" s="11" t="s">
        <v>21</v>
      </c>
      <c r="F1" s="11" t="s">
        <v>22</v>
      </c>
      <c r="G1" s="11" t="s">
        <v>19</v>
      </c>
      <c r="H1" s="22" t="s">
        <v>23</v>
      </c>
      <c r="I1" s="22" t="s">
        <v>24</v>
      </c>
      <c r="J1" s="26" t="s">
        <v>90</v>
      </c>
    </row>
    <row r="2" spans="1:10" ht="49" customHeight="1" x14ac:dyDescent="0.35">
      <c r="A2" s="24">
        <v>1</v>
      </c>
      <c r="B2" s="10" t="str" cm="1">
        <f t="array" ref="B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ISBLANK(
                        ControlledVocabTable[[Term]:[Term]]
                    )
                ) ),
            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B$1,
                        SyntaxTable[[Database]:[Database]],
                        0
                    ),
                    MATCH(
                        "Quote Style",
                        SyntaxTable[#Headers],
                        0
                    )
                ) &amp; ControlledVocabTable[[Term]:[Term]] &amp;
                INDEX(
                    SyntaxTable[],
                    MATCH(
                        B$1,
                        SyntaxTable[[Database]:[Database]],
                        0
                    ),
                    MATCH(
                        "Quote Style",
                        SyntaxTable[#Headers],
                        0
                    )
                )
            ),
            ""
        )
    ),
    IF(
        SUM(
            COUNTIF(
                KeywordsTable[[Concept]:[Concept]],
                StringCombinationTable[[#This Row],[Concept]:[Concept]]
            ),
            COUNTIF(
                ControlledVocabTable[[Concept]:[Concept]],
                StringCombinationTable[[#This Row],[Concept]:[Concept]]
            ) &gt; 0
        ),
        ")",
        ""
    )
)</f>
        <v/>
      </c>
      <c r="C2" s="10" t="str" cm="1">
        <f t="array" ref="C2">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ISBLANK(
                        ControlledVocabTable[[Term]:[Term]]
                    )
                ) ),
            SUBSTITUTE(
                INDEX(
                    SyntaxTable[],
                    MATCH(
                        C$1,
                        SyntaxTable[[Database]:[Database]],
                        0
                    ),
                    MATCH(
                        IF(
                            ControlledVocabTable[[Mapping]:[Mapping]] = "No",
                            "Controlled Vocabulary (No Explosion)",
                            "Controlled Vocabulary (Explosion)"
                        ),
                        SyntaxTable[#Headers],
                        0
                    )
                ),
                "?",
                INDEX(
                    SyntaxTable[],
                    MATCH(
                        C$1,
                        SyntaxTable[[Database]:[Database]],
                        0
                    ),
                    MATCH(
                        "Quote Style",
                        SyntaxTable[#Headers],
                        0
                    )
                ) &amp; ControlledVocabTable[[Term]:[Term]] &amp;
                INDEX(
                    SyntaxTable[],
                    MATCH(
                        C$1,
                        SyntaxTable[[Database]:[Database]],
                        0
                    ),
                    MATCH(
                        "Quote Style",
                        SyntaxTable[#Headers],
                        0
                    )
                )
            ),
            ""
        )
    ),
    IF(
        SUM(
            COUNTIF(
                KeywordsTable[[Concept]:[Concept]],
                StringCombinationTableAlt[[#This Row],[Concept]:[Concept]]
            ),
            COUNTIF(
                ControlledVocabTable[[Concept]:[Concept]],
                StringCombinationTableAlt[[#This Row],[Concept]:[Concept]]
            ) &gt; 0
        ),
        ")",
        ""
    )
)</f>
        <v/>
      </c>
      <c r="D2" s="10" t="str" cm="1">
        <f t="array" ref="D2">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ISBLANK(
                        ControlledVocabTable[[Term]:[Term]]
                    )
                ) ),
            SUBSTITUTE(
                INDEX(
                    SyntaxTable[],
                    MATCH(
                        D$1,
                        SyntaxTable[[Database]:[Database]],
                        0
                    ),
                    MATCH(
                        IF(
                            ControlledVocabTable[[Mapping]:[Mapping]] = "No",
                            "Controlled Vocabulary (No Explosion)",
                            "Controlled Vocabulary (Explosion)"
                        ),
                        SyntaxTable[#Headers],
                        0
                    )
                ),
                "?",
                INDEX(
                    SyntaxTable[],
                    MATCH(
                        D$1,
                        SyntaxTable[[Database]:[Database]],
                        0
                    ),
                    MATCH(
                        "Quote Style",
                        SyntaxTable[#Headers],
                        0
                    )
                ) &amp; ControlledVocabTable[[Term]:[Term]] &amp;
                INDEX(
                    SyntaxTable[],
                    MATCH(
                        D$1,
                        SyntaxTable[[Database]:[Database]],
                        0
                    ),
                    MATCH(
                        "Quote Style",
                        SyntaxTable[#Headers],
                        0
                    )
                )
            ),
            ""
        )
    ),
    IF(
        SUM(
            COUNTIF(
                KeywordsTable[[Concept]:[Concept]],
                StringCombinationTableAlt[[#This Row],[Concept]:[Concept]]
            ),
            COUNTIF(
                ControlledVocabTable[[Concept]:[Concept]],
                StringCombinationTableAlt[[#This Row],[Concept]:[Concept]]
            ) &gt; 0
        ),
        ")",
        ""
    )
)</f>
        <v/>
      </c>
      <c r="E2" s="10" t="str" cm="1">
        <f t="array" ref="E2">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ISBLANK(
                        ControlledVocabTable[[Term]:[Term]]
                    )
                ) ),
            SUBSTITUTE(
                INDEX(
                    SyntaxTable[],
                    MATCH(
                        E$1,
                        SyntaxTable[[Database]:[Database]],
                        0
                    ),
                    MATCH(
                        IF(
                            ControlledVocabTable[[Mapping]:[Mapping]] = "No",
                            "Controlled Vocabulary (No Explosion)",
                            "Controlled Vocabulary (Explosion)"
                        ),
                        SyntaxTable[#Headers],
                        0
                    )
                ),
                "?",
                INDEX(
                    SyntaxTable[],
                    MATCH(
                        E$1,
                        SyntaxTable[[Database]:[Database]],
                        0
                    ),
                    MATCH(
                        "Quote Style",
                        SyntaxTable[#Headers],
                        0
                    )
                ) &amp; ControlledVocabTable[[Term]:[Term]] &amp;
                INDEX(
                    SyntaxTable[],
                    MATCH(
                        E$1,
                        SyntaxTable[[Database]:[Database]],
                        0
                    ),
                    MATCH(
                        "Quote Style",
                        SyntaxTable[#Headers],
                        0
                    )
                )
            ),
            ""
        )
    ),
    IF(
        SUM(
            COUNTIF(
                KeywordsTable[[Concept]:[Concept]],
                StringCombinationTableAlt[[#This Row],[Concept]:[Concept]]
            ),
            COUNTIF(
                ControlledVocabTable[[Concept]:[Concept]],
                StringCombinationTableAlt[[#This Row],[Concept]:[Concept]]
            ) &gt; 0
        ),
        ")",
        ""
    )
)</f>
        <v/>
      </c>
      <c r="F2" s="10" t="str" cm="1">
        <f t="array" ref="F2">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ISBLANK(
                        ControlledVocabTable[[Term]:[Term]]
                    )
                ) ),
            SUBSTITUTE(
                INDEX(
                    SyntaxTable[],
                    MATCH(
                        F$1,
                        SyntaxTable[[Database]:[Database]],
                        0
                    ),
                    MATCH(
                        IF(
                            ControlledVocabTable[[Mapping]:[Mapping]] = "No",
                            "Controlled Vocabulary (No Explosion)",
                            "Controlled Vocabulary (Explosion)"
                        ),
                        SyntaxTable[#Headers],
                        0
                    )
                ),
                "?",
                INDEX(
                    SyntaxTable[],
                    MATCH(
                        F$1,
                        SyntaxTable[[Database]:[Database]],
                        0
                    ),
                    MATCH(
                        "Quote Style",
                        SyntaxTable[#Headers],
                        0
                    )
                ) &amp; ControlledVocabTable[[Term]:[Term]] &amp;
                INDEX(
                    SyntaxTable[],
                    MATCH(
                        F$1,
                        SyntaxTable[[Database]:[Database]],
                        0
                    ),
                    MATCH(
                        "Quote Style",
                        SyntaxTable[#Headers],
                        0
                    )
                )
            ),
            ""
        )
    ),
    IF(
        SUM(
            COUNTIF(
                KeywordsTable[[Concept]:[Concept]],
                StringCombinationTableAlt[[#This Row],[Concept]:[Concept]]
            ),
            COUNTIF(
                ControlledVocabTable[[Concept]:[Concept]],
                StringCombinationTableAlt[[#This Row],[Concept]:[Concept]]
            ) &gt; 0
        ),
        ")",
        ""
    )
)</f>
        <v/>
      </c>
      <c r="G2" s="10" t="str" cm="1">
        <f t="array" ref="G2">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ISBLANK(
                        ControlledVocabTable[[Term]:[Term]]
                    )
                ) ),
            SUBSTITUTE(
                INDEX(
                    SyntaxTable[],
                    MATCH(
                        G$1,
                        SyntaxTable[[Database]:[Database]],
                        0
                    ),
                    MATCH(
                        IF(
                            ControlledVocabTable[[Mapping]:[Mapping]] = "No",
                            "Controlled Vocabulary (No Explosion)",
                            "Controlled Vocabulary (Explosion)"
                        ),
                        SyntaxTable[#Headers],
                        0
                    )
                ),
                "?",
                INDEX(
                    SyntaxTable[],
                    MATCH(
                        G$1,
                        SyntaxTable[[Database]:[Database]],
                        0
                    ),
                    MATCH(
                        "Quote Style",
                        SyntaxTable[#Headers],
                        0
                    )
                ) &amp; ControlledVocabTable[[Term]:[Term]] &amp;
                INDEX(
                    SyntaxTable[],
                    MATCH(
                        G$1,
                        SyntaxTable[[Database]:[Database]],
                        0
                    ),
                    MATCH(
                        "Quote Style",
                        SyntaxTable[#Headers],
                        0
                    )
                )
            ),
            ""
        )
    ),
    IF(
        SUM(
            COUNTIF(
                KeywordsTable[[Concept]:[Concept]],
                StringCombinationTableAlt[[#This Row],[Concept]:[Concept]]
            ),
            COUNTIF(
                ControlledVocabTable[[Concept]:[Concept]],
                StringCombinationTableAlt[[#This Row],[Concept]:[Concept]]
            ) &gt; 0
        ),
        ")",
        ""
    )
)</f>
        <v/>
      </c>
      <c r="H2" s="10" t="str" cm="1">
        <f t="array" ref="H2">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ISBLANK(
                        ControlledVocabTable[[Term]:[Term]]
                    )
                ) ),
            SUBSTITUTE(
                INDEX(
                    SyntaxTable[],
                    MATCH(
                        H$1,
                        SyntaxTable[[Database]:[Database]],
                        0
                    ),
                    MATCH(
                        IF(
                            ControlledVocabTable[[Mapping]:[Mapping]] = "No",
                            "Controlled Vocabulary (No Explosion)",
                            "Controlled Vocabulary (Explosion)"
                        ),
                        SyntaxTable[#Headers],
                        0
                    )
                ),
                "?",
                INDEX(
                    SyntaxTable[],
                    MATCH(
                        H$1,
                        SyntaxTable[[Database]:[Database]],
                        0
                    ),
                    MATCH(
                        "Quote Style",
                        SyntaxTable[#Headers],
                        0
                    )
                ) &amp; ControlledVocabTable[[Term]:[Term]] &amp;
                INDEX(
                    SyntaxTable[],
                    MATCH(
                        H$1,
                        SyntaxTable[[Database]:[Database]],
                        0
                    ),
                    MATCH(
                        "Quote Style",
                        SyntaxTable[#Headers],
                        0
                    )
                )
            ),
            ""
        )
    ),
    IF(
        SUM(
            COUNTIF(
                KeywordsTable[[Concept]:[Concept]],
                StringCombinationTableAlt[[#This Row],[Concept]:[Concept]]
            ),
            COUNTIF(
                ControlledVocabTable[[Concept]:[Concept]],
                StringCombinationTableAlt[[#This Row],[Concept]:[Concept]]
            ) &gt; 0
        ),
        ")",
        ""
    )
)</f>
        <v/>
      </c>
      <c r="I2" s="10" t="str" cm="1">
        <f t="array" ref="I2">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ISBLANK(
                        ControlledVocabTable[[Term]:[Term]]
                    )
                ) ),
            SUBSTITUTE(
                INDEX(
                    SyntaxTable[],
                    MATCH(
                        I$1,
                        SyntaxTable[[Database]:[Database]],
                        0
                    ),
                    MATCH(
                        IF(
                            ControlledVocabTable[[Mapping]:[Mapping]] = "No",
                            "Controlled Vocabulary (No Explosion)",
                            "Controlled Vocabulary (Explosion)"
                        ),
                        SyntaxTable[#Headers],
                        0
                    )
                ),
                "?",
                INDEX(
                    SyntaxTable[],
                    MATCH(
                        I$1,
                        SyntaxTable[[Database]:[Database]],
                        0
                    ),
                    MATCH(
                        "Quote Style",
                        SyntaxTable[#Headers],
                        0
                    )
                ) &amp; ControlledVocabTable[[Term]:[Term]] &amp;
                INDEX(
                    SyntaxTable[],
                    MATCH(
                        I$1,
                        SyntaxTable[[Database]:[Database]],
                        0
                    ),
                    MATCH(
                        "Quote Style",
                        SyntaxTable[#Headers],
                        0
                    )
                )
            ),
            ""
        )
    ),
    IF(
        SUM(
            COUNTIF(
                KeywordsTable[[Concept]:[Concept]],
                StringCombinationTableAlt[[#This Row],[Concept]:[Concept]]
            ),
            COUNTIF(
                ControlledVocabTable[[Concept]:[Concept]],
                StringCombinationTableAlt[[#This Row],[Concept]:[Concept]]
            ) &gt; 0
        ),
        ")",
        ""
    )
)</f>
        <v/>
      </c>
      <c r="J2" s="10" t="str" cm="1">
        <f t="array" ref="J2">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ISBLANK(
                        ControlledVocabTable[[Term]:[Term]]
                    )
                ) ),
            SUBSTITUTE(
                INDEX(
                    SyntaxTable[],
                    MATCH(
                        J$1,
                        SyntaxTable[[Database]:[Database]],
                        0
                    ),
                    MATCH(
                        IF(
                            ControlledVocabTable[[Mapping]:[Mapping]] = "No",
                            "Controlled Vocabulary (No Explosion)",
                            "Controlled Vocabulary (Explosion)"
                        ),
                        SyntaxTable[#Headers],
                        0
                    )
                ),
                "?",
                INDEX(
                    SyntaxTable[],
                    MATCH(
                        J$1,
                        SyntaxTable[[Database]:[Database]],
                        0
                    ),
                    MATCH(
                        "Quote Style",
                        SyntaxTable[#Headers],
                        0
                    )
                ) &amp; ControlledVocabTable[[Term]:[Term]] &amp;
                INDEX(
                    SyntaxTable[],
                    MATCH(
                        J$1,
                        SyntaxTable[[Database]:[Database]],
                        0
                    ),
                    MATCH(
                        "Quote Style",
                        SyntaxTable[#Headers],
                        0
                    )
                )
            ),
            ""
        )
    ),
    IF(
        SUM(
            COUNTIF(
                KeywordsTable[[Concept]:[Concept]],
                StringCombinationTableAlt[[#This Row],[Concept]:[Concept]]
            ),
            COUNTIF(
                ControlledVocabTable[[Concept]:[Concept]],
                StringCombinationTableAlt[[#This Row],[Concept]:[Concept]]
            ) &gt; 0
        ),
        ")",
        ""
    )
)</f>
        <v/>
      </c>
    </row>
    <row r="3" spans="1:10" ht="48.5" customHeight="1" x14ac:dyDescent="0.35">
      <c r="A3" s="24">
        <v>2</v>
      </c>
      <c r="B3" s="10" t="str" cm="1">
        <f t="array" ref="B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ISBLANK(
                        ControlledVocabTable[[Term]:[Term]]
                    )
                ) ),
            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B$1,
                        SyntaxTable[[Database]:[Database]],
                        0
                    ),
                    MATCH(
                        "Quote Style",
                        SyntaxTable[#Headers],
                        0
                    )
                ) &amp; ControlledVocabTable[[Term]:[Term]] &amp;
                INDEX(
                    SyntaxTable[],
                    MATCH(
                        B$1,
                        SyntaxTable[[Database]:[Database]],
                        0
                    ),
                    MATCH(
                        "Quote Style",
                        SyntaxTable[#Headers],
                        0
                    )
                )
            ),
            ""
        )
    ),
    IF(
        SUM(
            COUNTIF(
                KeywordsTable[[Concept]:[Concept]],
                StringCombinationTable[[#This Row],[Concept]:[Concept]]
            ),
            COUNTIF(
                ControlledVocabTable[[Concept]:[Concept]],
                StringCombinationTable[[#This Row],[Concept]:[Concept]]
            ) &gt; 0
        ),
        ")",
        ""
    )
)</f>
        <v/>
      </c>
      <c r="C3" s="10" t="str" cm="1">
        <f t="array" ref="C3">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ISBLANK(
                        ControlledVocabTable[[Term]:[Term]]
                    )
                ) ),
            SUBSTITUTE(
                INDEX(
                    SyntaxTable[],
                    MATCH(
                        C$1,
                        SyntaxTable[[Database]:[Database]],
                        0
                    ),
                    MATCH(
                        IF(
                            ControlledVocabTable[[Mapping]:[Mapping]] = "No",
                            "Controlled Vocabulary (No Explosion)",
                            "Controlled Vocabulary (Explosion)"
                        ),
                        SyntaxTable[#Headers],
                        0
                    )
                ),
                "?",
                INDEX(
                    SyntaxTable[],
                    MATCH(
                        C$1,
                        SyntaxTable[[Database]:[Database]],
                        0
                    ),
                    MATCH(
                        "Quote Style",
                        SyntaxTable[#Headers],
                        0
                    )
                ) &amp; ControlledVocabTable[[Term]:[Term]] &amp;
                INDEX(
                    SyntaxTable[],
                    MATCH(
                        C$1,
                        SyntaxTable[[Database]:[Database]],
                        0
                    ),
                    MATCH(
                        "Quote Style",
                        SyntaxTable[#Headers],
                        0
                    )
                )
            ),
            ""
        )
    ),
    IF(
        SUM(
            COUNTIF(
                KeywordsTable[[Concept]:[Concept]],
                StringCombinationTableAlt[[#This Row],[Concept]:[Concept]]
            ),
            COUNTIF(
                ControlledVocabTable[[Concept]:[Concept]],
                StringCombinationTableAlt[[#This Row],[Concept]:[Concept]]
            ) &gt; 0
        ),
        ")",
        ""
    )
)</f>
        <v/>
      </c>
      <c r="D3" s="10" t="str" cm="1">
        <f t="array" ref="D3">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ISBLANK(
                        ControlledVocabTable[[Term]:[Term]]
                    )
                ) ),
            SUBSTITUTE(
                INDEX(
                    SyntaxTable[],
                    MATCH(
                        D$1,
                        SyntaxTable[[Database]:[Database]],
                        0
                    ),
                    MATCH(
                        IF(
                            ControlledVocabTable[[Mapping]:[Mapping]] = "No",
                            "Controlled Vocabulary (No Explosion)",
                            "Controlled Vocabulary (Explosion)"
                        ),
                        SyntaxTable[#Headers],
                        0
                    )
                ),
                "?",
                INDEX(
                    SyntaxTable[],
                    MATCH(
                        D$1,
                        SyntaxTable[[Database]:[Database]],
                        0
                    ),
                    MATCH(
                        "Quote Style",
                        SyntaxTable[#Headers],
                        0
                    )
                ) &amp; ControlledVocabTable[[Term]:[Term]] &amp;
                INDEX(
                    SyntaxTable[],
                    MATCH(
                        D$1,
                        SyntaxTable[[Database]:[Database]],
                        0
                    ),
                    MATCH(
                        "Quote Style",
                        SyntaxTable[#Headers],
                        0
                    )
                )
            ),
            ""
        )
    ),
    IF(
        SUM(
            COUNTIF(
                KeywordsTable[[Concept]:[Concept]],
                StringCombinationTableAlt[[#This Row],[Concept]:[Concept]]
            ),
            COUNTIF(
                ControlledVocabTable[[Concept]:[Concept]],
                StringCombinationTableAlt[[#This Row],[Concept]:[Concept]]
            ) &gt; 0
        ),
        ")",
        ""
    )
)</f>
        <v/>
      </c>
      <c r="E3" s="10" t="str" cm="1">
        <f t="array" ref="E3">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ISBLANK(
                        ControlledVocabTable[[Term]:[Term]]
                    )
                ) ),
            SUBSTITUTE(
                INDEX(
                    SyntaxTable[],
                    MATCH(
                        E$1,
                        SyntaxTable[[Database]:[Database]],
                        0
                    ),
                    MATCH(
                        IF(
                            ControlledVocabTable[[Mapping]:[Mapping]] = "No",
                            "Controlled Vocabulary (No Explosion)",
                            "Controlled Vocabulary (Explosion)"
                        ),
                        SyntaxTable[#Headers],
                        0
                    )
                ),
                "?",
                INDEX(
                    SyntaxTable[],
                    MATCH(
                        E$1,
                        SyntaxTable[[Database]:[Database]],
                        0
                    ),
                    MATCH(
                        "Quote Style",
                        SyntaxTable[#Headers],
                        0
                    )
                ) &amp; ControlledVocabTable[[Term]:[Term]] &amp;
                INDEX(
                    SyntaxTable[],
                    MATCH(
                        E$1,
                        SyntaxTable[[Database]:[Database]],
                        0
                    ),
                    MATCH(
                        "Quote Style",
                        SyntaxTable[#Headers],
                        0
                    )
                )
            ),
            ""
        )
    ),
    IF(
        SUM(
            COUNTIF(
                KeywordsTable[[Concept]:[Concept]],
                StringCombinationTableAlt[[#This Row],[Concept]:[Concept]]
            ),
            COUNTIF(
                ControlledVocabTable[[Concept]:[Concept]],
                StringCombinationTableAlt[[#This Row],[Concept]:[Concept]]
            ) &gt; 0
        ),
        ")",
        ""
    )
)</f>
        <v/>
      </c>
      <c r="F3" s="10" t="str" cm="1">
        <f t="array" ref="F3">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ISBLANK(
                        ControlledVocabTable[[Term]:[Term]]
                    )
                ) ),
            SUBSTITUTE(
                INDEX(
                    SyntaxTable[],
                    MATCH(
                        F$1,
                        SyntaxTable[[Database]:[Database]],
                        0
                    ),
                    MATCH(
                        IF(
                            ControlledVocabTable[[Mapping]:[Mapping]] = "No",
                            "Controlled Vocabulary (No Explosion)",
                            "Controlled Vocabulary (Explosion)"
                        ),
                        SyntaxTable[#Headers],
                        0
                    )
                ),
                "?",
                INDEX(
                    SyntaxTable[],
                    MATCH(
                        F$1,
                        SyntaxTable[[Database]:[Database]],
                        0
                    ),
                    MATCH(
                        "Quote Style",
                        SyntaxTable[#Headers],
                        0
                    )
                ) &amp; ControlledVocabTable[[Term]:[Term]] &amp;
                INDEX(
                    SyntaxTable[],
                    MATCH(
                        F$1,
                        SyntaxTable[[Database]:[Database]],
                        0
                    ),
                    MATCH(
                        "Quote Style",
                        SyntaxTable[#Headers],
                        0
                    )
                )
            ),
            ""
        )
    ),
    IF(
        SUM(
            COUNTIF(
                KeywordsTable[[Concept]:[Concept]],
                StringCombinationTableAlt[[#This Row],[Concept]:[Concept]]
            ),
            COUNTIF(
                ControlledVocabTable[[Concept]:[Concept]],
                StringCombinationTableAlt[[#This Row],[Concept]:[Concept]]
            ) &gt; 0
        ),
        ")",
        ""
    )
)</f>
        <v/>
      </c>
      <c r="G3" s="10" t="str" cm="1">
        <f t="array" ref="G3">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ISBLANK(
                        ControlledVocabTable[[Term]:[Term]]
                    )
                ) ),
            SUBSTITUTE(
                INDEX(
                    SyntaxTable[],
                    MATCH(
                        G$1,
                        SyntaxTable[[Database]:[Database]],
                        0
                    ),
                    MATCH(
                        IF(
                            ControlledVocabTable[[Mapping]:[Mapping]] = "No",
                            "Controlled Vocabulary (No Explosion)",
                            "Controlled Vocabulary (Explosion)"
                        ),
                        SyntaxTable[#Headers],
                        0
                    )
                ),
                "?",
                INDEX(
                    SyntaxTable[],
                    MATCH(
                        G$1,
                        SyntaxTable[[Database]:[Database]],
                        0
                    ),
                    MATCH(
                        "Quote Style",
                        SyntaxTable[#Headers],
                        0
                    )
                ) &amp; ControlledVocabTable[[Term]:[Term]] &amp;
                INDEX(
                    SyntaxTable[],
                    MATCH(
                        G$1,
                        SyntaxTable[[Database]:[Database]],
                        0
                    ),
                    MATCH(
                        "Quote Style",
                        SyntaxTable[#Headers],
                        0
                    )
                )
            ),
            ""
        )
    ),
    IF(
        SUM(
            COUNTIF(
                KeywordsTable[[Concept]:[Concept]],
                StringCombinationTableAlt[[#This Row],[Concept]:[Concept]]
            ),
            COUNTIF(
                ControlledVocabTable[[Concept]:[Concept]],
                StringCombinationTableAlt[[#This Row],[Concept]:[Concept]]
            ) &gt; 0
        ),
        ")",
        ""
    )
)</f>
        <v/>
      </c>
      <c r="H3" s="10" t="str" cm="1">
        <f t="array" ref="H3">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ISBLANK(
                        ControlledVocabTable[[Term]:[Term]]
                    )
                ) ),
            SUBSTITUTE(
                INDEX(
                    SyntaxTable[],
                    MATCH(
                        H$1,
                        SyntaxTable[[Database]:[Database]],
                        0
                    ),
                    MATCH(
                        IF(
                            ControlledVocabTable[[Mapping]:[Mapping]] = "No",
                            "Controlled Vocabulary (No Explosion)",
                            "Controlled Vocabulary (Explosion)"
                        ),
                        SyntaxTable[#Headers],
                        0
                    )
                ),
                "?",
                INDEX(
                    SyntaxTable[],
                    MATCH(
                        H$1,
                        SyntaxTable[[Database]:[Database]],
                        0
                    ),
                    MATCH(
                        "Quote Style",
                        SyntaxTable[#Headers],
                        0
                    )
                ) &amp; ControlledVocabTable[[Term]:[Term]] &amp;
                INDEX(
                    SyntaxTable[],
                    MATCH(
                        H$1,
                        SyntaxTable[[Database]:[Database]],
                        0
                    ),
                    MATCH(
                        "Quote Style",
                        SyntaxTable[#Headers],
                        0
                    )
                )
            ),
            ""
        )
    ),
    IF(
        SUM(
            COUNTIF(
                KeywordsTable[[Concept]:[Concept]],
                StringCombinationTableAlt[[#This Row],[Concept]:[Concept]]
            ),
            COUNTIF(
                ControlledVocabTable[[Concept]:[Concept]],
                StringCombinationTableAlt[[#This Row],[Concept]:[Concept]]
            ) &gt; 0
        ),
        ")",
        ""
    )
)</f>
        <v/>
      </c>
      <c r="I3" s="10" t="str" cm="1">
        <f t="array" ref="I3">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ISBLANK(
                        ControlledVocabTable[[Term]:[Term]]
                    )
                ) ),
            SUBSTITUTE(
                INDEX(
                    SyntaxTable[],
                    MATCH(
                        I$1,
                        SyntaxTable[[Database]:[Database]],
                        0
                    ),
                    MATCH(
                        IF(
                            ControlledVocabTable[[Mapping]:[Mapping]] = "No",
                            "Controlled Vocabulary (No Explosion)",
                            "Controlled Vocabulary (Explosion)"
                        ),
                        SyntaxTable[#Headers],
                        0
                    )
                ),
                "?",
                INDEX(
                    SyntaxTable[],
                    MATCH(
                        I$1,
                        SyntaxTable[[Database]:[Database]],
                        0
                    ),
                    MATCH(
                        "Quote Style",
                        SyntaxTable[#Headers],
                        0
                    )
                ) &amp; ControlledVocabTable[[Term]:[Term]] &amp;
                INDEX(
                    SyntaxTable[],
                    MATCH(
                        I$1,
                        SyntaxTable[[Database]:[Database]],
                        0
                    ),
                    MATCH(
                        "Quote Style",
                        SyntaxTable[#Headers],
                        0
                    )
                )
            ),
            ""
        )
    ),
    IF(
        SUM(
            COUNTIF(
                KeywordsTable[[Concept]:[Concept]],
                StringCombinationTableAlt[[#This Row],[Concept]:[Concept]]
            ),
            COUNTIF(
                ControlledVocabTable[[Concept]:[Concept]],
                StringCombinationTableAlt[[#This Row],[Concept]:[Concept]]
            ) &gt; 0
        ),
        ")",
        ""
    )
)</f>
        <v/>
      </c>
      <c r="J3" s="10" t="str" cm="1">
        <f t="array" ref="J3">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ISBLANK(
                        ControlledVocabTable[[Term]:[Term]]
                    )
                ) ),
            SUBSTITUTE(
                INDEX(
                    SyntaxTable[],
                    MATCH(
                        J$1,
                        SyntaxTable[[Database]:[Database]],
                        0
                    ),
                    MATCH(
                        IF(
                            ControlledVocabTable[[Mapping]:[Mapping]] = "No",
                            "Controlled Vocabulary (No Explosion)",
                            "Controlled Vocabulary (Explosion)"
                        ),
                        SyntaxTable[#Headers],
                        0
                    )
                ),
                "?",
                INDEX(
                    SyntaxTable[],
                    MATCH(
                        J$1,
                        SyntaxTable[[Database]:[Database]],
                        0
                    ),
                    MATCH(
                        "Quote Style",
                        SyntaxTable[#Headers],
                        0
                    )
                ) &amp; ControlledVocabTable[[Term]:[Term]] &amp;
                INDEX(
                    SyntaxTable[],
                    MATCH(
                        J$1,
                        SyntaxTable[[Database]:[Database]],
                        0
                    ),
                    MATCH(
                        "Quote Style",
                        SyntaxTable[#Headers],
                        0
                    )
                )
            ),
            ""
        )
    ),
    IF(
        SUM(
            COUNTIF(
                KeywordsTable[[Concept]:[Concept]],
                StringCombinationTableAlt[[#This Row],[Concept]:[Concept]]
            ),
            COUNTIF(
                ControlledVocabTable[[Concept]:[Concept]],
                StringCombinationTableAlt[[#This Row],[Concept]:[Concept]]
            ) &gt; 0
        ),
        ")",
        ""
    )
)</f>
        <v/>
      </c>
    </row>
    <row r="4" spans="1:10" ht="48.65" customHeight="1" x14ac:dyDescent="0.35">
      <c r="A4" s="24">
        <v>3</v>
      </c>
      <c r="B4" s="10" t="str" cm="1">
        <f t="array" ref="B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ISBLANK(
                        ControlledVocabTable[[Term]:[Term]]
                    )
                ) ),
            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B$1,
                        SyntaxTable[[Database]:[Database]],
                        0
                    ),
                    MATCH(
                        "Quote Style",
                        SyntaxTable[#Headers],
                        0
                    )
                ) &amp; ControlledVocabTable[[Term]:[Term]] &amp;
                INDEX(
                    SyntaxTable[],
                    MATCH(
                        B$1,
                        SyntaxTable[[Database]:[Database]],
                        0
                    ),
                    MATCH(
                        "Quote Style",
                        SyntaxTable[#Headers],
                        0
                    )
                )
            ),
            ""
        )
    ),
    IF(
        SUM(
            COUNTIF(
                KeywordsTable[[Concept]:[Concept]],
                StringCombinationTable[[#This Row],[Concept]:[Concept]]
            ),
            COUNTIF(
                ControlledVocabTable[[Concept]:[Concept]],
                StringCombinationTable[[#This Row],[Concept]:[Concept]]
            ) &gt; 0
        ),
        ")",
        ""
    )
)</f>
        <v/>
      </c>
      <c r="C4" s="10" t="str" cm="1">
        <f t="array" ref="C4">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ISBLANK(
                        ControlledVocabTable[[Term]:[Term]]
                    )
                ) ),
            SUBSTITUTE(
                INDEX(
                    SyntaxTable[],
                    MATCH(
                        C$1,
                        SyntaxTable[[Database]:[Database]],
                        0
                    ),
                    MATCH(
                        IF(
                            ControlledVocabTable[[Mapping]:[Mapping]] = "No",
                            "Controlled Vocabulary (No Explosion)",
                            "Controlled Vocabulary (Explosion)"
                        ),
                        SyntaxTable[#Headers],
                        0
                    )
                ),
                "?",
                INDEX(
                    SyntaxTable[],
                    MATCH(
                        C$1,
                        SyntaxTable[[Database]:[Database]],
                        0
                    ),
                    MATCH(
                        "Quote Style",
                        SyntaxTable[#Headers],
                        0
                    )
                ) &amp; ControlledVocabTable[[Term]:[Term]] &amp;
                INDEX(
                    SyntaxTable[],
                    MATCH(
                        C$1,
                        SyntaxTable[[Database]:[Database]],
                        0
                    ),
                    MATCH(
                        "Quote Style",
                        SyntaxTable[#Headers],
                        0
                    )
                )
            ),
            ""
        )
    ),
    IF(
        SUM(
            COUNTIF(
                KeywordsTable[[Concept]:[Concept]],
                StringCombinationTableAlt[[#This Row],[Concept]:[Concept]]
            ),
            COUNTIF(
                ControlledVocabTable[[Concept]:[Concept]],
                StringCombinationTableAlt[[#This Row],[Concept]:[Concept]]
            ) &gt; 0
        ),
        ")",
        ""
    )
)</f>
        <v/>
      </c>
      <c r="D4" s="10" t="str" cm="1">
        <f t="array" ref="D4">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ISBLANK(
                        ControlledVocabTable[[Term]:[Term]]
                    )
                ) ),
            SUBSTITUTE(
                INDEX(
                    SyntaxTable[],
                    MATCH(
                        D$1,
                        SyntaxTable[[Database]:[Database]],
                        0
                    ),
                    MATCH(
                        IF(
                            ControlledVocabTable[[Mapping]:[Mapping]] = "No",
                            "Controlled Vocabulary (No Explosion)",
                            "Controlled Vocabulary (Explosion)"
                        ),
                        SyntaxTable[#Headers],
                        0
                    )
                ),
                "?",
                INDEX(
                    SyntaxTable[],
                    MATCH(
                        D$1,
                        SyntaxTable[[Database]:[Database]],
                        0
                    ),
                    MATCH(
                        "Quote Style",
                        SyntaxTable[#Headers],
                        0
                    )
                ) &amp; ControlledVocabTable[[Term]:[Term]] &amp;
                INDEX(
                    SyntaxTable[],
                    MATCH(
                        D$1,
                        SyntaxTable[[Database]:[Database]],
                        0
                    ),
                    MATCH(
                        "Quote Style",
                        SyntaxTable[#Headers],
                        0
                    )
                )
            ),
            ""
        )
    ),
    IF(
        SUM(
            COUNTIF(
                KeywordsTable[[Concept]:[Concept]],
                StringCombinationTableAlt[[#This Row],[Concept]:[Concept]]
            ),
            COUNTIF(
                ControlledVocabTable[[Concept]:[Concept]],
                StringCombinationTableAlt[[#This Row],[Concept]:[Concept]]
            ) &gt; 0
        ),
        ")",
        ""
    )
)</f>
        <v/>
      </c>
      <c r="E4" s="10" t="str" cm="1">
        <f t="array" ref="E4">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ISBLANK(
                        ControlledVocabTable[[Term]:[Term]]
                    )
                ) ),
            SUBSTITUTE(
                INDEX(
                    SyntaxTable[],
                    MATCH(
                        E$1,
                        SyntaxTable[[Database]:[Database]],
                        0
                    ),
                    MATCH(
                        IF(
                            ControlledVocabTable[[Mapping]:[Mapping]] = "No",
                            "Controlled Vocabulary (No Explosion)",
                            "Controlled Vocabulary (Explosion)"
                        ),
                        SyntaxTable[#Headers],
                        0
                    )
                ),
                "?",
                INDEX(
                    SyntaxTable[],
                    MATCH(
                        E$1,
                        SyntaxTable[[Database]:[Database]],
                        0
                    ),
                    MATCH(
                        "Quote Style",
                        SyntaxTable[#Headers],
                        0
                    )
                ) &amp; ControlledVocabTable[[Term]:[Term]] &amp;
                INDEX(
                    SyntaxTable[],
                    MATCH(
                        E$1,
                        SyntaxTable[[Database]:[Database]],
                        0
                    ),
                    MATCH(
                        "Quote Style",
                        SyntaxTable[#Headers],
                        0
                    )
                )
            ),
            ""
        )
    ),
    IF(
        SUM(
            COUNTIF(
                KeywordsTable[[Concept]:[Concept]],
                StringCombinationTableAlt[[#This Row],[Concept]:[Concept]]
            ),
            COUNTIF(
                ControlledVocabTable[[Concept]:[Concept]],
                StringCombinationTableAlt[[#This Row],[Concept]:[Concept]]
            ) &gt; 0
        ),
        ")",
        ""
    )
)</f>
        <v/>
      </c>
      <c r="F4" s="10" t="str" cm="1">
        <f t="array" ref="F4">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ISBLANK(
                        ControlledVocabTable[[Term]:[Term]]
                    )
                ) ),
            SUBSTITUTE(
                INDEX(
                    SyntaxTable[],
                    MATCH(
                        F$1,
                        SyntaxTable[[Database]:[Database]],
                        0
                    ),
                    MATCH(
                        IF(
                            ControlledVocabTable[[Mapping]:[Mapping]] = "No",
                            "Controlled Vocabulary (No Explosion)",
                            "Controlled Vocabulary (Explosion)"
                        ),
                        SyntaxTable[#Headers],
                        0
                    )
                ),
                "?",
                INDEX(
                    SyntaxTable[],
                    MATCH(
                        F$1,
                        SyntaxTable[[Database]:[Database]],
                        0
                    ),
                    MATCH(
                        "Quote Style",
                        SyntaxTable[#Headers],
                        0
                    )
                ) &amp; ControlledVocabTable[[Term]:[Term]] &amp;
                INDEX(
                    SyntaxTable[],
                    MATCH(
                        F$1,
                        SyntaxTable[[Database]:[Database]],
                        0
                    ),
                    MATCH(
                        "Quote Style",
                        SyntaxTable[#Headers],
                        0
                    )
                )
            ),
            ""
        )
    ),
    IF(
        SUM(
            COUNTIF(
                KeywordsTable[[Concept]:[Concept]],
                StringCombinationTableAlt[[#This Row],[Concept]:[Concept]]
            ),
            COUNTIF(
                ControlledVocabTable[[Concept]:[Concept]],
                StringCombinationTableAlt[[#This Row],[Concept]:[Concept]]
            ) &gt; 0
        ),
        ")",
        ""
    )
)</f>
        <v/>
      </c>
      <c r="G4" s="10" t="str" cm="1">
        <f t="array" ref="G4">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ISBLANK(
                        ControlledVocabTable[[Term]:[Term]]
                    )
                ) ),
            SUBSTITUTE(
                INDEX(
                    SyntaxTable[],
                    MATCH(
                        G$1,
                        SyntaxTable[[Database]:[Database]],
                        0
                    ),
                    MATCH(
                        IF(
                            ControlledVocabTable[[Mapping]:[Mapping]] = "No",
                            "Controlled Vocabulary (No Explosion)",
                            "Controlled Vocabulary (Explosion)"
                        ),
                        SyntaxTable[#Headers],
                        0
                    )
                ),
                "?",
                INDEX(
                    SyntaxTable[],
                    MATCH(
                        G$1,
                        SyntaxTable[[Database]:[Database]],
                        0
                    ),
                    MATCH(
                        "Quote Style",
                        SyntaxTable[#Headers],
                        0
                    )
                ) &amp; ControlledVocabTable[[Term]:[Term]] &amp;
                INDEX(
                    SyntaxTable[],
                    MATCH(
                        G$1,
                        SyntaxTable[[Database]:[Database]],
                        0
                    ),
                    MATCH(
                        "Quote Style",
                        SyntaxTable[#Headers],
                        0
                    )
                )
            ),
            ""
        )
    ),
    IF(
        SUM(
            COUNTIF(
                KeywordsTable[[Concept]:[Concept]],
                StringCombinationTableAlt[[#This Row],[Concept]:[Concept]]
            ),
            COUNTIF(
                ControlledVocabTable[[Concept]:[Concept]],
                StringCombinationTableAlt[[#This Row],[Concept]:[Concept]]
            ) &gt; 0
        ),
        ")",
        ""
    )
)</f>
        <v/>
      </c>
      <c r="H4" s="10" t="str" cm="1">
        <f t="array" ref="H4">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ISBLANK(
                        ControlledVocabTable[[Term]:[Term]]
                    )
                ) ),
            SUBSTITUTE(
                INDEX(
                    SyntaxTable[],
                    MATCH(
                        H$1,
                        SyntaxTable[[Database]:[Database]],
                        0
                    ),
                    MATCH(
                        IF(
                            ControlledVocabTable[[Mapping]:[Mapping]] = "No",
                            "Controlled Vocabulary (No Explosion)",
                            "Controlled Vocabulary (Explosion)"
                        ),
                        SyntaxTable[#Headers],
                        0
                    )
                ),
                "?",
                INDEX(
                    SyntaxTable[],
                    MATCH(
                        H$1,
                        SyntaxTable[[Database]:[Database]],
                        0
                    ),
                    MATCH(
                        "Quote Style",
                        SyntaxTable[#Headers],
                        0
                    )
                ) &amp; ControlledVocabTable[[Term]:[Term]] &amp;
                INDEX(
                    SyntaxTable[],
                    MATCH(
                        H$1,
                        SyntaxTable[[Database]:[Database]],
                        0
                    ),
                    MATCH(
                        "Quote Style",
                        SyntaxTable[#Headers],
                        0
                    )
                )
            ),
            ""
        )
    ),
    IF(
        SUM(
            COUNTIF(
                KeywordsTable[[Concept]:[Concept]],
                StringCombinationTableAlt[[#This Row],[Concept]:[Concept]]
            ),
            COUNTIF(
                ControlledVocabTable[[Concept]:[Concept]],
                StringCombinationTableAlt[[#This Row],[Concept]:[Concept]]
            ) &gt; 0
        ),
        ")",
        ""
    )
)</f>
        <v/>
      </c>
      <c r="I4" s="10" t="str" cm="1">
        <f t="array" ref="I4">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ISBLANK(
                        ControlledVocabTable[[Term]:[Term]]
                    )
                ) ),
            SUBSTITUTE(
                INDEX(
                    SyntaxTable[],
                    MATCH(
                        I$1,
                        SyntaxTable[[Database]:[Database]],
                        0
                    ),
                    MATCH(
                        IF(
                            ControlledVocabTable[[Mapping]:[Mapping]] = "No",
                            "Controlled Vocabulary (No Explosion)",
                            "Controlled Vocabulary (Explosion)"
                        ),
                        SyntaxTable[#Headers],
                        0
                    )
                ),
                "?",
                INDEX(
                    SyntaxTable[],
                    MATCH(
                        I$1,
                        SyntaxTable[[Database]:[Database]],
                        0
                    ),
                    MATCH(
                        "Quote Style",
                        SyntaxTable[#Headers],
                        0
                    )
                ) &amp; ControlledVocabTable[[Term]:[Term]] &amp;
                INDEX(
                    SyntaxTable[],
                    MATCH(
                        I$1,
                        SyntaxTable[[Database]:[Database]],
                        0
                    ),
                    MATCH(
                        "Quote Style",
                        SyntaxTable[#Headers],
                        0
                    )
                )
            ),
            ""
        )
    ),
    IF(
        SUM(
            COUNTIF(
                KeywordsTable[[Concept]:[Concept]],
                StringCombinationTableAlt[[#This Row],[Concept]:[Concept]]
            ),
            COUNTIF(
                ControlledVocabTable[[Concept]:[Concept]],
                StringCombinationTableAlt[[#This Row],[Concept]:[Concept]]
            ) &gt; 0
        ),
        ")",
        ""
    )
)</f>
        <v/>
      </c>
      <c r="J4" s="10" t="str" cm="1">
        <f t="array" ref="J4">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ISBLANK(
                        ControlledVocabTable[[Term]:[Term]]
                    )
                ) ),
            SUBSTITUTE(
                INDEX(
                    SyntaxTable[],
                    MATCH(
                        J$1,
                        SyntaxTable[[Database]:[Database]],
                        0
                    ),
                    MATCH(
                        IF(
                            ControlledVocabTable[[Mapping]:[Mapping]] = "No",
                            "Controlled Vocabulary (No Explosion)",
                            "Controlled Vocabulary (Explosion)"
                        ),
                        SyntaxTable[#Headers],
                        0
                    )
                ),
                "?",
                INDEX(
                    SyntaxTable[],
                    MATCH(
                        J$1,
                        SyntaxTable[[Database]:[Database]],
                        0
                    ),
                    MATCH(
                        "Quote Style",
                        SyntaxTable[#Headers],
                        0
                    )
                ) &amp; ControlledVocabTable[[Term]:[Term]] &amp;
                INDEX(
                    SyntaxTable[],
                    MATCH(
                        J$1,
                        SyntaxTable[[Database]:[Database]],
                        0
                    ),
                    MATCH(
                        "Quote Style",
                        SyntaxTable[#Headers],
                        0
                    )
                )
            ),
            ""
        )
    ),
    IF(
        SUM(
            COUNTIF(
                KeywordsTable[[Concept]:[Concept]],
                StringCombinationTableAlt[[#This Row],[Concept]:[Concept]]
            ),
            COUNTIF(
                ControlledVocabTable[[Concept]:[Concept]],
                StringCombinationTableAlt[[#This Row],[Concept]:[Concept]]
            ) &gt; 0
        ),
        ")",
        ""
    )
)</f>
        <v/>
      </c>
    </row>
    <row r="5" spans="1:10" ht="49" customHeight="1" thickBot="1" x14ac:dyDescent="0.4">
      <c r="A5" s="25">
        <v>4</v>
      </c>
      <c r="B5" s="10" t="str" cm="1">
        <f t="array" ref="B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ISBLANK(
                        ControlledVocabTable[[Term]:[Term]]
                    )
                ) ),
            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INDEX(
                    SyntaxTable[],
                    MATCH(
                        B$1,
                        SyntaxTable[[Database]:[Database]],
                        0
                    ),
                    MATCH(
                        "Quote Style",
                        SyntaxTable[#Headers],
                        0
                    )
                ) &amp; ControlledVocabTable[[Term]:[Term]] &amp;
                INDEX(
                    SyntaxTable[],
                    MATCH(
                        B$1,
                        SyntaxTable[[Database]:[Database]],
                        0
                    ),
                    MATCH(
                        "Quote Style",
                        SyntaxTable[#Headers],
                        0
                    )
                )
            ),
            ""
        )
    ),
    IF(
        SUM(
            COUNTIF(
                KeywordsTable[[Concept]:[Concept]],
                StringCombinationTable[[#This Row],[Concept]:[Concept]]
            ),
            COUNTIF(
                ControlledVocabTable[[Concept]:[Concept]],
                StringCombinationTable[[#This Row],[Concept]:[Concept]]
            ) &gt; 0
        ),
        ")",
        ""
    )
)</f>
        <v/>
      </c>
      <c r="C5" s="10" t="str" cm="1">
        <f t="array" ref="C5">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ISBLANK(
                        ControlledVocabTable[[Term]:[Term]]
                    )
                ) ),
            SUBSTITUTE(
                INDEX(
                    SyntaxTable[],
                    MATCH(
                        C$1,
                        SyntaxTable[[Database]:[Database]],
                        0
                    ),
                    MATCH(
                        IF(
                            ControlledVocabTable[[Mapping]:[Mapping]] = "No",
                            "Controlled Vocabulary (No Explosion)",
                            "Controlled Vocabulary (Explosion)"
                        ),
                        SyntaxTable[#Headers],
                        0
                    )
                ),
                "?",
                INDEX(
                    SyntaxTable[],
                    MATCH(
                        C$1,
                        SyntaxTable[[Database]:[Database]],
                        0
                    ),
                    MATCH(
                        "Quote Style",
                        SyntaxTable[#Headers],
                        0
                    )
                ) &amp; ControlledVocabTable[[Term]:[Term]] &amp;
                INDEX(
                    SyntaxTable[],
                    MATCH(
                        C$1,
                        SyntaxTable[[Database]:[Database]],
                        0
                    ),
                    MATCH(
                        "Quote Style",
                        SyntaxTable[#Headers],
                        0
                    )
                )
            ),
            ""
        )
    ),
    IF(
        SUM(
            COUNTIF(
                KeywordsTable[[Concept]:[Concept]],
                StringCombinationTableAlt[[#This Row],[Concept]:[Concept]]
            ),
            COUNTIF(
                ControlledVocabTable[[Concept]:[Concept]],
                StringCombinationTableAlt[[#This Row],[Concept]:[Concept]]
            ) &gt; 0
        ),
        ")",
        ""
    )
)</f>
        <v/>
      </c>
      <c r="D5" s="10" t="str" cm="1">
        <f t="array" ref="D5">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ISBLANK(
                        ControlledVocabTable[[Term]:[Term]]
                    )
                ) ),
            SUBSTITUTE(
                INDEX(
                    SyntaxTable[],
                    MATCH(
                        D$1,
                        SyntaxTable[[Database]:[Database]],
                        0
                    ),
                    MATCH(
                        IF(
                            ControlledVocabTable[[Mapping]:[Mapping]] = "No",
                            "Controlled Vocabulary (No Explosion)",
                            "Controlled Vocabulary (Explosion)"
                        ),
                        SyntaxTable[#Headers],
                        0
                    )
                ),
                "?",
                INDEX(
                    SyntaxTable[],
                    MATCH(
                        D$1,
                        SyntaxTable[[Database]:[Database]],
                        0
                    ),
                    MATCH(
                        "Quote Style",
                        SyntaxTable[#Headers],
                        0
                    )
                ) &amp; ControlledVocabTable[[Term]:[Term]] &amp;
                INDEX(
                    SyntaxTable[],
                    MATCH(
                        D$1,
                        SyntaxTable[[Database]:[Database]],
                        0
                    ),
                    MATCH(
                        "Quote Style",
                        SyntaxTable[#Headers],
                        0
                    )
                )
            ),
            ""
        )
    ),
    IF(
        SUM(
            COUNTIF(
                KeywordsTable[[Concept]:[Concept]],
                StringCombinationTableAlt[[#This Row],[Concept]:[Concept]]
            ),
            COUNTIF(
                ControlledVocabTable[[Concept]:[Concept]],
                StringCombinationTableAlt[[#This Row],[Concept]:[Concept]]
            ) &gt; 0
        ),
        ")",
        ""
    )
)</f>
        <v/>
      </c>
      <c r="E5" s="10" t="str" cm="1">
        <f t="array" ref="E5">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ISBLANK(
                        ControlledVocabTable[[Term]:[Term]]
                    )
                ) ),
            SUBSTITUTE(
                INDEX(
                    SyntaxTable[],
                    MATCH(
                        E$1,
                        SyntaxTable[[Database]:[Database]],
                        0
                    ),
                    MATCH(
                        IF(
                            ControlledVocabTable[[Mapping]:[Mapping]] = "No",
                            "Controlled Vocabulary (No Explosion)",
                            "Controlled Vocabulary (Explosion)"
                        ),
                        SyntaxTable[#Headers],
                        0
                    )
                ),
                "?",
                INDEX(
                    SyntaxTable[],
                    MATCH(
                        E$1,
                        SyntaxTable[[Database]:[Database]],
                        0
                    ),
                    MATCH(
                        "Quote Style",
                        SyntaxTable[#Headers],
                        0
                    )
                ) &amp; ControlledVocabTable[[Term]:[Term]] &amp;
                INDEX(
                    SyntaxTable[],
                    MATCH(
                        E$1,
                        SyntaxTable[[Database]:[Database]],
                        0
                    ),
                    MATCH(
                        "Quote Style",
                        SyntaxTable[#Headers],
                        0
                    )
                )
            ),
            ""
        )
    ),
    IF(
        SUM(
            COUNTIF(
                KeywordsTable[[Concept]:[Concept]],
                StringCombinationTableAlt[[#This Row],[Concept]:[Concept]]
            ),
            COUNTIF(
                ControlledVocabTable[[Concept]:[Concept]],
                StringCombinationTableAlt[[#This Row],[Concept]:[Concept]]
            ) &gt; 0
        ),
        ")",
        ""
    )
)</f>
        <v/>
      </c>
      <c r="F5" s="10" t="str" cm="1">
        <f t="array" ref="F5">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ISBLANK(
                        ControlledVocabTable[[Term]:[Term]]
                    )
                ) ),
            SUBSTITUTE(
                INDEX(
                    SyntaxTable[],
                    MATCH(
                        F$1,
                        SyntaxTable[[Database]:[Database]],
                        0
                    ),
                    MATCH(
                        IF(
                            ControlledVocabTable[[Mapping]:[Mapping]] = "No",
                            "Controlled Vocabulary (No Explosion)",
                            "Controlled Vocabulary (Explosion)"
                        ),
                        SyntaxTable[#Headers],
                        0
                    )
                ),
                "?",
                INDEX(
                    SyntaxTable[],
                    MATCH(
                        F$1,
                        SyntaxTable[[Database]:[Database]],
                        0
                    ),
                    MATCH(
                        "Quote Style",
                        SyntaxTable[#Headers],
                        0
                    )
                ) &amp; ControlledVocabTable[[Term]:[Term]] &amp;
                INDEX(
                    SyntaxTable[],
                    MATCH(
                        F$1,
                        SyntaxTable[[Database]:[Database]],
                        0
                    ),
                    MATCH(
                        "Quote Style",
                        SyntaxTable[#Headers],
                        0
                    )
                )
            ),
            ""
        )
    ),
    IF(
        SUM(
            COUNTIF(
                KeywordsTable[[Concept]:[Concept]],
                StringCombinationTableAlt[[#This Row],[Concept]:[Concept]]
            ),
            COUNTIF(
                ControlledVocabTable[[Concept]:[Concept]],
                StringCombinationTableAlt[[#This Row],[Concept]:[Concept]]
            ) &gt; 0
        ),
        ")",
        ""
    )
)</f>
        <v/>
      </c>
      <c r="G5" s="10" t="str" cm="1">
        <f t="array" ref="G5">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ISBLANK(
                        ControlledVocabTable[[Term]:[Term]]
                    )
                ) ),
            SUBSTITUTE(
                INDEX(
                    SyntaxTable[],
                    MATCH(
                        G$1,
                        SyntaxTable[[Database]:[Database]],
                        0
                    ),
                    MATCH(
                        IF(
                            ControlledVocabTable[[Mapping]:[Mapping]] = "No",
                            "Controlled Vocabulary (No Explosion)",
                            "Controlled Vocabulary (Explosion)"
                        ),
                        SyntaxTable[#Headers],
                        0
                    )
                ),
                "?",
                INDEX(
                    SyntaxTable[],
                    MATCH(
                        G$1,
                        SyntaxTable[[Database]:[Database]],
                        0
                    ),
                    MATCH(
                        "Quote Style",
                        SyntaxTable[#Headers],
                        0
                    )
                ) &amp; ControlledVocabTable[[Term]:[Term]] &amp;
                INDEX(
                    SyntaxTable[],
                    MATCH(
                        G$1,
                        SyntaxTable[[Database]:[Database]],
                        0
                    ),
                    MATCH(
                        "Quote Style",
                        SyntaxTable[#Headers],
                        0
                    )
                )
            ),
            ""
        )
    ),
    IF(
        SUM(
            COUNTIF(
                KeywordsTable[[Concept]:[Concept]],
                StringCombinationTableAlt[[#This Row],[Concept]:[Concept]]
            ),
            COUNTIF(
                ControlledVocabTable[[Concept]:[Concept]],
                StringCombinationTableAlt[[#This Row],[Concept]:[Concept]]
            ) &gt; 0
        ),
        ")",
        ""
    )
)</f>
        <v/>
      </c>
      <c r="H5" s="10" t="str" cm="1">
        <f t="array" ref="H5">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ISBLANK(
                        ControlledVocabTable[[Term]:[Term]]
                    )
                ) ),
            SUBSTITUTE(
                INDEX(
                    SyntaxTable[],
                    MATCH(
                        H$1,
                        SyntaxTable[[Database]:[Database]],
                        0
                    ),
                    MATCH(
                        IF(
                            ControlledVocabTable[[Mapping]:[Mapping]] = "No",
                            "Controlled Vocabulary (No Explosion)",
                            "Controlled Vocabulary (Explosion)"
                        ),
                        SyntaxTable[#Headers],
                        0
                    )
                ),
                "?",
                INDEX(
                    SyntaxTable[],
                    MATCH(
                        H$1,
                        SyntaxTable[[Database]:[Database]],
                        0
                    ),
                    MATCH(
                        "Quote Style",
                        SyntaxTable[#Headers],
                        0
                    )
                ) &amp; ControlledVocabTable[[Term]:[Term]] &amp;
                INDEX(
                    SyntaxTable[],
                    MATCH(
                        H$1,
                        SyntaxTable[[Database]:[Database]],
                        0
                    ),
                    MATCH(
                        "Quote Style",
                        SyntaxTable[#Headers],
                        0
                    )
                )
            ),
            ""
        )
    ),
    IF(
        SUM(
            COUNTIF(
                KeywordsTable[[Concept]:[Concept]],
                StringCombinationTableAlt[[#This Row],[Concept]:[Concept]]
            ),
            COUNTIF(
                ControlledVocabTable[[Concept]:[Concept]],
                StringCombinationTableAlt[[#This Row],[Concept]:[Concept]]
            ) &gt; 0
        ),
        ")",
        ""
    )
)</f>
        <v/>
      </c>
      <c r="I5" s="10" t="str" cm="1">
        <f t="array" ref="I5">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ISBLANK(
                        ControlledVocabTable[[Term]:[Term]]
                    )
                ) ),
            SUBSTITUTE(
                INDEX(
                    SyntaxTable[],
                    MATCH(
                        I$1,
                        SyntaxTable[[Database]:[Database]],
                        0
                    ),
                    MATCH(
                        IF(
                            ControlledVocabTable[[Mapping]:[Mapping]] = "No",
                            "Controlled Vocabulary (No Explosion)",
                            "Controlled Vocabulary (Explosion)"
                        ),
                        SyntaxTable[#Headers],
                        0
                    )
                ),
                "?",
                INDEX(
                    SyntaxTable[],
                    MATCH(
                        I$1,
                        SyntaxTable[[Database]:[Database]],
                        0
                    ),
                    MATCH(
                        "Quote Style",
                        SyntaxTable[#Headers],
                        0
                    )
                ) &amp; ControlledVocabTable[[Term]:[Term]] &amp;
                INDEX(
                    SyntaxTable[],
                    MATCH(
                        I$1,
                        SyntaxTable[[Database]:[Database]],
                        0
                    ),
                    MATCH(
                        "Quote Style",
                        SyntaxTable[#Headers],
                        0
                    )
                )
            ),
            ""
        )
    ),
    IF(
        SUM(
            COUNTIF(
                KeywordsTable[[Concept]:[Concept]],
                StringCombinationTableAlt[[#This Row],[Concept]:[Concept]]
            ),
            COUNTIF(
                ControlledVocabTable[[Concept]:[Concept]],
                StringCombinationTableAlt[[#This Row],[Concept]:[Concept]]
            ) &gt; 0
        ),
        ")",
        ""
    )
)</f>
        <v/>
      </c>
      <c r="J5" s="10" t="str" cm="1">
        <f t="array" ref="J5">_xlfn.CONCAT(
    IF(
        SUM(
            COUNTIF(
                KeywordsTable[[Concept]:[Concept]],
                StringCombinationTableAlt[[#This Row],[Concept]:[Concept]]
            ),
            COUNTIF(
                ControlledVocabTable[[Concept]:[Concept]],
                StringCombinationTableAlt[[#This Row],[Concept]:[Concept]]
            ) &gt; 0
        ),
        "(",
        ""
    ),
    _xlfn.TEXTJOIN(
        " OR ",
        TRUE,
        IF(
            ( KeywordsTable[[Concept]:[Concept]] = StringCombinationTableAlt[[#This Row],[Concept]:[Concept]] ) * (                NOT(
                    KeywordsTable[[Use Term?]:[Use Term?]] = "No"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ISBLANK(
                        ControlledVocabTable[[Term]:[Term]]
                    )
                ) ),
            SUBSTITUTE(
                INDEX(
                    SyntaxTable[],
                    MATCH(
                        J$1,
                        SyntaxTable[[Database]:[Database]],
                        0
                    ),
                    MATCH(
                        IF(
                            ControlledVocabTable[[Mapping]:[Mapping]] = "No",
                            "Controlled Vocabulary (No Explosion)",
                            "Controlled Vocabulary (Explosion)"
                        ),
                        SyntaxTable[#Headers],
                        0
                    )
                ),
                "?",
                INDEX(
                    SyntaxTable[],
                    MATCH(
                        J$1,
                        SyntaxTable[[Database]:[Database]],
                        0
                    ),
                    MATCH(
                        "Quote Style",
                        SyntaxTable[#Headers],
                        0
                    )
                ) &amp; ControlledVocabTable[[Term]:[Term]] &amp;
                INDEX(
                    SyntaxTable[],
                    MATCH(
                        J$1,
                        SyntaxTable[[Database]:[Database]],
                        0
                    ),
                    MATCH(
                        "Quote Style",
                        SyntaxTable[#Headers],
                        0
                    )
                )
            ),
            ""
        )
    ),
    IF(
        SUM(
            COUNTIF(
                KeywordsTable[[Concept]:[Concept]],
                StringCombinationTableAlt[[#This Row],[Concept]:[Concept]]
            ),
            COUNTIF(
                ControlledVocabTable[[Concept]:[Concept]],
                StringCombinationTableAlt[[#This Row],[Concept]:[Concept]]
            ) &gt; 0
        ),
        ")",
        ""
    )
)</f>
        <v/>
      </c>
    </row>
    <row r="6" spans="1:10" s="2" customFormat="1" ht="409.6" thickTop="1" x14ac:dyDescent="0.35">
      <c r="A6" s="29" t="s">
        <v>25</v>
      </c>
      <c r="B6" s="29" t="str">
        <f>"("&amp;_xlfn.TEXTJOIN(" AND ",TRUE,StringCombinationTableAlt[PubMed (NLM)])&amp;")"</f>
        <v>()</v>
      </c>
      <c r="C6" s="29" t="str">
        <f>"("&amp;_xlfn.TEXTJOIN(" AND ",TRUE,StringCombinationTableAlt[Embase (Elsevier)])&amp;")"</f>
        <v>()</v>
      </c>
      <c r="D6" s="29" t="str">
        <f>"("&amp;_xlfn.TEXTJOIN(" AND ",TRUE,StringCombinationTableAlt[Scopus (Elsevier)])&amp;")"</f>
        <v>()</v>
      </c>
      <c r="E6" s="29" t="str">
        <f>"("&amp;_xlfn.TEXTJOIN(" AND ",TRUE,StringCombinationTableAlt[CINAHL (EBSCOhost)])&amp;")"</f>
        <v>()</v>
      </c>
      <c r="F6" s="29" t="str">
        <f>"("&amp;_xlfn.TEXTJOIN(" AND ",TRUE,StringCombinationTableAlt[PsycInfo (EBSCOhost)])&amp;")"</f>
        <v>()</v>
      </c>
      <c r="G6" s="29" t="str">
        <f>"("&amp;_xlfn.TEXTJOIN(" AND ",TRUE,StringCombinationTableAlt[CENTRAL (Cochrane)])&amp;")"</f>
        <v>()</v>
      </c>
      <c r="H6" s="29" t="str">
        <f>"("&amp;_xlfn.TEXTJOIN(" AND ",TRUE,StringCombinationTableAlt[ProQuest databases])&amp;")"</f>
        <v>()</v>
      </c>
      <c r="I6" s="29" t="str">
        <f>"("&amp;_xlfn.TEXTJOIN(" AND ",TRUE,StringCombinationTableAlt[IEEE Xplore])&amp;")"</f>
        <v>()</v>
      </c>
      <c r="J6" s="29" t="str">
        <f>"("&amp;_xlfn.TEXTJOIN(" AND ",TRUE,StringCombinationTableAlt[MEDLINE (Ovid)])&amp;")"</f>
        <v>()</v>
      </c>
    </row>
  </sheetData>
  <sheetProtection sheet="1" formatCells="0" formatColumns="0" formatRows="0" sort="0"/>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907F76BD-4E4B-452E-824B-DBD3A3312F9C}">
          <x14:formula1>
            <xm:f>'Backend - Syntax Table'!$A$2:$A$10</xm:f>
          </x14:formula1>
          <xm:sqref>B1:XFD1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ED61B-3081-42E0-A1DF-A7CEF079D25C}">
  <sheetPr>
    <tabColor rgb="FFC00000"/>
  </sheetPr>
  <dimension ref="A1:J10"/>
  <sheetViews>
    <sheetView zoomScale="85" zoomScaleNormal="85" workbookViewId="0">
      <selection activeCell="J11" sqref="J11"/>
    </sheetView>
  </sheetViews>
  <sheetFormatPr defaultColWidth="8.7265625" defaultRowHeight="14.5" x14ac:dyDescent="0.35"/>
  <cols>
    <col min="1" max="1" width="18.81640625" style="3" bestFit="1" customWidth="1"/>
    <col min="2" max="2" width="13.1796875" style="3" bestFit="1" customWidth="1"/>
    <col min="3" max="3" width="16.81640625" style="3" bestFit="1" customWidth="1"/>
    <col min="4" max="4" width="11.54296875" style="3" bestFit="1" customWidth="1"/>
    <col min="5" max="5" width="31.54296875" style="3" bestFit="1" customWidth="1"/>
    <col min="6" max="6" width="27" style="3" bestFit="1" customWidth="1"/>
    <col min="7" max="7" width="18.1796875" style="3" bestFit="1" customWidth="1"/>
    <col min="8" max="8" width="32.453125" style="3" bestFit="1" customWidth="1"/>
    <col min="9" max="9" width="35.7265625" style="3" bestFit="1" customWidth="1"/>
    <col min="10" max="10" width="43" style="3" bestFit="1" customWidth="1"/>
    <col min="11" max="16384" width="8.7265625" style="3"/>
  </cols>
  <sheetData>
    <row r="1" spans="1:10" x14ac:dyDescent="0.35">
      <c r="A1" s="11" t="s">
        <v>15</v>
      </c>
      <c r="B1" s="11" t="s">
        <v>26</v>
      </c>
      <c r="C1" s="11" t="s">
        <v>27</v>
      </c>
      <c r="D1" s="11" t="s">
        <v>28</v>
      </c>
      <c r="E1" s="11" t="s">
        <v>11</v>
      </c>
      <c r="F1" s="11" t="s">
        <v>29</v>
      </c>
      <c r="G1" s="11" t="s">
        <v>30</v>
      </c>
      <c r="H1" s="11" t="s">
        <v>31</v>
      </c>
      <c r="I1" s="11" t="s">
        <v>32</v>
      </c>
      <c r="J1" s="32" t="s">
        <v>102</v>
      </c>
    </row>
    <row r="2" spans="1:10" x14ac:dyDescent="0.35">
      <c r="A2" s="11" t="s">
        <v>17</v>
      </c>
      <c r="B2" s="11" t="s">
        <v>33</v>
      </c>
      <c r="C2" s="11" t="s">
        <v>34</v>
      </c>
      <c r="D2" s="11" t="s">
        <v>35</v>
      </c>
      <c r="E2" s="11" t="s">
        <v>36</v>
      </c>
      <c r="F2" s="11" t="s">
        <v>37</v>
      </c>
      <c r="G2" s="11" t="s">
        <v>38</v>
      </c>
      <c r="H2" s="11" t="s">
        <v>39</v>
      </c>
      <c r="I2" s="11" t="s">
        <v>40</v>
      </c>
      <c r="J2" s="32" t="s">
        <v>101</v>
      </c>
    </row>
    <row r="3" spans="1:10" x14ac:dyDescent="0.35">
      <c r="A3" s="11" t="s">
        <v>18</v>
      </c>
      <c r="B3" s="18" t="s">
        <v>41</v>
      </c>
      <c r="C3" s="11" t="s">
        <v>42</v>
      </c>
      <c r="D3" s="11" t="s">
        <v>43</v>
      </c>
      <c r="E3" s="11" t="s">
        <v>44</v>
      </c>
      <c r="F3" s="11" t="s">
        <v>45</v>
      </c>
      <c r="G3" s="11" t="s">
        <v>46</v>
      </c>
      <c r="H3" s="11" t="s">
        <v>47</v>
      </c>
      <c r="I3" s="11" t="s">
        <v>48</v>
      </c>
      <c r="J3" s="32" t="s">
        <v>62</v>
      </c>
    </row>
    <row r="4" spans="1:10" x14ac:dyDescent="0.35">
      <c r="A4" s="11" t="s">
        <v>21</v>
      </c>
      <c r="B4" s="11" t="s">
        <v>33</v>
      </c>
      <c r="C4" s="11" t="s">
        <v>49</v>
      </c>
      <c r="D4" s="11" t="s">
        <v>50</v>
      </c>
      <c r="E4" s="11" t="s">
        <v>51</v>
      </c>
      <c r="F4" s="11" t="s">
        <v>52</v>
      </c>
      <c r="G4" s="11" t="s">
        <v>53</v>
      </c>
      <c r="H4" s="11" t="s">
        <v>54</v>
      </c>
      <c r="I4" s="11" t="s">
        <v>55</v>
      </c>
      <c r="J4" s="32" t="s">
        <v>62</v>
      </c>
    </row>
    <row r="5" spans="1:10" x14ac:dyDescent="0.35">
      <c r="A5" s="11" t="s">
        <v>22</v>
      </c>
      <c r="B5" s="11" t="s">
        <v>33</v>
      </c>
      <c r="C5" s="11" t="s">
        <v>49</v>
      </c>
      <c r="D5" s="11" t="s">
        <v>50</v>
      </c>
      <c r="E5" s="11" t="s">
        <v>51</v>
      </c>
      <c r="F5" s="11" t="s">
        <v>52</v>
      </c>
      <c r="G5" s="11" t="s">
        <v>53</v>
      </c>
      <c r="H5" s="11" t="s">
        <v>56</v>
      </c>
      <c r="I5" s="11" t="s">
        <v>56</v>
      </c>
      <c r="J5" s="32" t="s">
        <v>62</v>
      </c>
    </row>
    <row r="6" spans="1:10" x14ac:dyDescent="0.35">
      <c r="A6" s="11" t="s">
        <v>20</v>
      </c>
      <c r="B6" s="11" t="s">
        <v>33</v>
      </c>
      <c r="C6" s="11" t="s">
        <v>57</v>
      </c>
      <c r="D6" s="11" t="s">
        <v>58</v>
      </c>
      <c r="E6" s="11" t="s">
        <v>59</v>
      </c>
      <c r="F6" s="11" t="s">
        <v>60</v>
      </c>
      <c r="G6" s="11" t="s">
        <v>61</v>
      </c>
      <c r="H6" s="11" t="s">
        <v>62</v>
      </c>
      <c r="I6" s="11" t="s">
        <v>62</v>
      </c>
      <c r="J6" s="32" t="s">
        <v>62</v>
      </c>
    </row>
    <row r="7" spans="1:10" x14ac:dyDescent="0.35">
      <c r="A7" s="11" t="s">
        <v>24</v>
      </c>
      <c r="B7" s="11" t="s">
        <v>33</v>
      </c>
      <c r="C7" s="11" t="s">
        <v>63</v>
      </c>
      <c r="D7" s="11" t="s">
        <v>64</v>
      </c>
      <c r="E7" s="11" t="s">
        <v>65</v>
      </c>
      <c r="F7" s="11" t="s">
        <v>66</v>
      </c>
      <c r="G7" s="11" t="s">
        <v>67</v>
      </c>
      <c r="H7" s="11" t="s">
        <v>68</v>
      </c>
      <c r="I7" s="11" t="s">
        <v>68</v>
      </c>
      <c r="J7" s="32" t="s">
        <v>62</v>
      </c>
    </row>
    <row r="8" spans="1:10" x14ac:dyDescent="0.35">
      <c r="A8" s="11" t="s">
        <v>23</v>
      </c>
      <c r="B8" s="11" t="s">
        <v>33</v>
      </c>
      <c r="C8" s="11" t="s">
        <v>57</v>
      </c>
      <c r="D8" s="11" t="s">
        <v>69</v>
      </c>
      <c r="E8" s="11" t="s">
        <v>70</v>
      </c>
      <c r="F8" s="11" t="s">
        <v>71</v>
      </c>
      <c r="G8" s="11" t="s">
        <v>72</v>
      </c>
      <c r="H8" s="11" t="s">
        <v>73</v>
      </c>
      <c r="I8" s="11" t="s">
        <v>73</v>
      </c>
      <c r="J8" s="32" t="s">
        <v>62</v>
      </c>
    </row>
    <row r="9" spans="1:10" x14ac:dyDescent="0.35">
      <c r="A9" s="11" t="s">
        <v>19</v>
      </c>
      <c r="B9" s="11" t="s">
        <v>33</v>
      </c>
      <c r="C9" s="11" t="s">
        <v>74</v>
      </c>
      <c r="D9" s="11" t="s">
        <v>75</v>
      </c>
      <c r="E9" s="11" t="s">
        <v>76</v>
      </c>
      <c r="F9" s="11" t="s">
        <v>77</v>
      </c>
      <c r="G9" s="11" t="s">
        <v>78</v>
      </c>
      <c r="H9" s="11" t="s">
        <v>79</v>
      </c>
      <c r="I9" s="11" t="s">
        <v>80</v>
      </c>
      <c r="J9" s="32" t="s">
        <v>62</v>
      </c>
    </row>
    <row r="10" spans="1:10" x14ac:dyDescent="0.35">
      <c r="A10" s="26" t="s">
        <v>90</v>
      </c>
      <c r="B10" s="26" t="s">
        <v>33</v>
      </c>
      <c r="C10" s="26" t="s">
        <v>91</v>
      </c>
      <c r="D10" s="26" t="s">
        <v>92</v>
      </c>
      <c r="E10" s="26" t="s">
        <v>93</v>
      </c>
      <c r="F10" s="26" t="s">
        <v>94</v>
      </c>
      <c r="G10" s="26" t="s">
        <v>95</v>
      </c>
      <c r="H10" s="26" t="s">
        <v>96</v>
      </c>
      <c r="I10" s="26" t="s">
        <v>97</v>
      </c>
      <c r="J10" s="32" t="s">
        <v>107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031AD-6778-4CD7-B8F5-431E9F301E80}">
  <sheetPr>
    <tabColor rgb="FFC00000"/>
  </sheetPr>
  <dimension ref="A1:E7"/>
  <sheetViews>
    <sheetView workbookViewId="0">
      <pane ySplit="1" topLeftCell="A2" activePane="bottomLeft" state="frozen"/>
      <selection pane="bottomLeft" activeCell="D5" sqref="D5"/>
    </sheetView>
  </sheetViews>
  <sheetFormatPr defaultColWidth="8.7265625" defaultRowHeight="14.5" x14ac:dyDescent="0.35"/>
  <cols>
    <col min="1" max="1" width="57" style="1" customWidth="1"/>
    <col min="2" max="2" width="23.26953125" style="1" bestFit="1" customWidth="1"/>
    <col min="3" max="3" width="20.1796875" style="1" customWidth="1"/>
    <col min="4" max="4" width="33.6328125" style="1" bestFit="1" customWidth="1"/>
    <col min="5" max="5" width="49" style="1" bestFit="1" customWidth="1"/>
    <col min="6" max="16384" width="8.7265625" style="1"/>
  </cols>
  <sheetData>
    <row r="1" spans="1:5" s="5" customFormat="1" x14ac:dyDescent="0.35">
      <c r="A1" s="4" t="s">
        <v>81</v>
      </c>
      <c r="B1" s="4" t="s">
        <v>82</v>
      </c>
      <c r="C1" s="4" t="s">
        <v>83</v>
      </c>
      <c r="D1" s="4" t="s">
        <v>84</v>
      </c>
      <c r="E1" s="4" t="s">
        <v>85</v>
      </c>
    </row>
    <row r="2" spans="1:5" x14ac:dyDescent="0.35">
      <c r="A2" s="11">
        <v>1</v>
      </c>
      <c r="B2" s="11" t="s">
        <v>27</v>
      </c>
      <c r="C2" s="11" t="s">
        <v>12</v>
      </c>
      <c r="D2" s="32" t="s">
        <v>99</v>
      </c>
      <c r="E2" s="11" t="s">
        <v>12</v>
      </c>
    </row>
    <row r="3" spans="1:5" x14ac:dyDescent="0.35">
      <c r="A3" s="11">
        <v>2</v>
      </c>
      <c r="B3" s="11" t="s">
        <v>28</v>
      </c>
      <c r="C3" s="11" t="s">
        <v>14</v>
      </c>
      <c r="D3" s="32" t="s">
        <v>100</v>
      </c>
      <c r="E3" s="11" t="s">
        <v>14</v>
      </c>
    </row>
    <row r="4" spans="1:5" x14ac:dyDescent="0.35">
      <c r="A4" s="11">
        <v>3</v>
      </c>
      <c r="B4" s="11" t="s">
        <v>11</v>
      </c>
      <c r="C4" s="11"/>
      <c r="D4" s="32" t="s">
        <v>103</v>
      </c>
      <c r="E4" s="11" t="s">
        <v>13</v>
      </c>
    </row>
    <row r="5" spans="1:5" x14ac:dyDescent="0.35">
      <c r="A5" s="11">
        <v>4</v>
      </c>
      <c r="B5" s="11" t="s">
        <v>29</v>
      </c>
      <c r="C5" s="11"/>
      <c r="D5" s="11"/>
      <c r="E5" s="11"/>
    </row>
    <row r="6" spans="1:5" x14ac:dyDescent="0.35">
      <c r="A6" s="11"/>
      <c r="B6" s="11" t="s">
        <v>30</v>
      </c>
      <c r="C6" s="11"/>
      <c r="D6" s="11"/>
      <c r="E6" s="11"/>
    </row>
    <row r="7" spans="1:5" x14ac:dyDescent="0.35">
      <c r="A7" s="11"/>
      <c r="B7" s="11"/>
      <c r="C7" s="11"/>
      <c r="D7" s="11"/>
      <c r="E7" s="1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393768D5272E344AE4E50D9590183B6" ma:contentTypeVersion="37" ma:contentTypeDescription="Create a new document." ma:contentTypeScope="" ma:versionID="dc4c3e5926a9c6c8f58da106fb5c065b">
  <xsd:schema xmlns:xsd="http://www.w3.org/2001/XMLSchema" xmlns:xs="http://www.w3.org/2001/XMLSchema" xmlns:p="http://schemas.microsoft.com/office/2006/metadata/properties" xmlns:ns2="c3881be5-e735-4ed9-aae0-75c1abb84953" xmlns:ns3="6abeea41-ec2d-497e-a2cc-151e47a1fc31" targetNamespace="http://schemas.microsoft.com/office/2006/metadata/properties" ma:root="true" ma:fieldsID="1ed83631405eaa81d86bf113ea70258d" ns2:_="" ns3:_="">
    <xsd:import namespace="c3881be5-e735-4ed9-aae0-75c1abb84953"/>
    <xsd:import namespace="6abeea41-ec2d-497e-a2cc-151e47a1fc3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Leaders" minOccurs="0"/>
                <xsd:element ref="ns2:Members" minOccurs="0"/>
                <xsd:element ref="ns2:Member_Groups" minOccurs="0"/>
                <xsd:element ref="ns2:Distribution_Groups" minOccurs="0"/>
                <xsd:element ref="ns2:LMS_Mappings" minOccurs="0"/>
                <xsd:element ref="ns2:Invited_Leaders" minOccurs="0"/>
                <xsd:element ref="ns2:Invited_Members" minOccurs="0"/>
                <xsd:element ref="ns2:Self_Registration_Enabled" minOccurs="0"/>
                <xsd:element ref="ns2:Has_Leaders_Only_SectionGroup" minOccurs="0"/>
                <xsd:element ref="ns2:Is_Collaboration_Space_Locked" minOccurs="0"/>
                <xsd:element ref="ns2:IsNotebookLocked"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881be5-e735-4ed9-aae0-75c1abb849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NotebookType" ma:index="12" nillable="true" ma:displayName="Notebook Type" ma:internalName="NotebookType">
      <xsd:simpleType>
        <xsd:restriction base="dms:Text"/>
      </xsd:simpleType>
    </xsd:element>
    <xsd:element name="FolderType" ma:index="13" nillable="true" ma:displayName="Folder Type" ma:internalName="FolderType">
      <xsd:simpleType>
        <xsd:restriction base="dms:Text"/>
      </xsd:simpleType>
    </xsd:element>
    <xsd:element name="CultureName" ma:index="14" nillable="true" ma:displayName="Culture Name" ma:internalName="CultureName">
      <xsd:simpleType>
        <xsd:restriction base="dms:Text"/>
      </xsd:simpleType>
    </xsd:element>
    <xsd:element name="AppVersion" ma:index="15" nillable="true" ma:displayName="App Version" ma:internalName="AppVersion">
      <xsd:simpleType>
        <xsd:restriction base="dms:Text"/>
      </xsd:simpleType>
    </xsd:element>
    <xsd:element name="TeamsChannelId" ma:index="16" nillable="true" ma:displayName="Teams Channel Id" ma:internalName="TeamsChannelId">
      <xsd:simpleType>
        <xsd:restriction base="dms:Text"/>
      </xsd:simpleType>
    </xsd:element>
    <xsd:element name="Owner" ma:index="17"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18" nillable="true" ma:displayName="Math Settings" ma:internalName="Math_Settings">
      <xsd:simpleType>
        <xsd:restriction base="dms:Text"/>
      </xsd:simpleType>
    </xsd:element>
    <xsd:element name="DefaultSectionNames" ma:index="19" nillable="true" ma:displayName="Default Section Names" ma:internalName="DefaultSectionNames">
      <xsd:simpleType>
        <xsd:restriction base="dms:Note">
          <xsd:maxLength value="255"/>
        </xsd:restriction>
      </xsd:simpleType>
    </xsd:element>
    <xsd:element name="Templates" ma:index="20" nillable="true" ma:displayName="Templates" ma:internalName="Templates">
      <xsd:simpleType>
        <xsd:restriction base="dms:Note">
          <xsd:maxLength value="255"/>
        </xsd:restriction>
      </xsd:simpleType>
    </xsd:element>
    <xsd:element name="Leaders" ma:index="21" nillable="true" ma:displayName="Leaders" ma:internalName="Lead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s" ma:index="22" nillable="true" ma:displayName="Members" ma:internalName="Memb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_Groups" ma:index="23" nillable="true" ma:displayName="Member Groups" ma:internalName="Member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24" nillable="true" ma:displayName="Distribution Groups" ma:internalName="Distribution_Groups">
      <xsd:simpleType>
        <xsd:restriction base="dms:Note">
          <xsd:maxLength value="255"/>
        </xsd:restriction>
      </xsd:simpleType>
    </xsd:element>
    <xsd:element name="LMS_Mappings" ma:index="25" nillable="true" ma:displayName="LMS Mappings" ma:internalName="LMS_Mappings">
      <xsd:simpleType>
        <xsd:restriction base="dms:Note">
          <xsd:maxLength value="255"/>
        </xsd:restriction>
      </xsd:simpleType>
    </xsd:element>
    <xsd:element name="Invited_Leaders" ma:index="26" nillable="true" ma:displayName="Invited Leaders" ma:internalName="Invited_Leaders">
      <xsd:simpleType>
        <xsd:restriction base="dms:Note">
          <xsd:maxLength value="255"/>
        </xsd:restriction>
      </xsd:simpleType>
    </xsd:element>
    <xsd:element name="Invited_Members" ma:index="27" nillable="true" ma:displayName="Invited Members" ma:internalName="Invited_Members">
      <xsd:simpleType>
        <xsd:restriction base="dms:Note">
          <xsd:maxLength value="255"/>
        </xsd:restriction>
      </xsd:simpleType>
    </xsd:element>
    <xsd:element name="Self_Registration_Enabled" ma:index="28" nillable="true" ma:displayName="Self Registration Enabled" ma:internalName="Self_Registration_Enabled">
      <xsd:simpleType>
        <xsd:restriction base="dms:Boolean"/>
      </xsd:simpleType>
    </xsd:element>
    <xsd:element name="Has_Leaders_Only_SectionGroup" ma:index="29" nillable="true" ma:displayName="Has Leaders Only SectionGroup" ma:internalName="Has_Leaders_Only_SectionGroup">
      <xsd:simpleType>
        <xsd:restriction base="dms:Boolean"/>
      </xsd:simpleType>
    </xsd:element>
    <xsd:element name="Is_Collaboration_Space_Locked" ma:index="30" nillable="true" ma:displayName="Is Collaboration Space Locked" ma:internalName="Is_Collaboration_Space_Locked">
      <xsd:simpleType>
        <xsd:restriction base="dms:Boolean"/>
      </xsd:simpleType>
    </xsd:element>
    <xsd:element name="IsNotebookLocked" ma:index="31" nillable="true" ma:displayName="Is Notebook Locked" ma:internalName="IsNotebookLocked">
      <xsd:simpleType>
        <xsd:restriction base="dms:Boolean"/>
      </xsd:simpleType>
    </xsd:element>
    <xsd:element name="MediaServiceAutoTags" ma:index="32" nillable="true" ma:displayName="Tags" ma:internalName="MediaServiceAutoTags" ma:readOnly="true">
      <xsd:simpleType>
        <xsd:restriction base="dms:Text"/>
      </xsd:simpleType>
    </xsd:element>
    <xsd:element name="MediaServiceOCR" ma:index="33" nillable="true" ma:displayName="Extracted Text" ma:internalName="MediaServiceOCR" ma:readOnly="true">
      <xsd:simpleType>
        <xsd:restriction base="dms:Note">
          <xsd:maxLength value="255"/>
        </xsd:restriction>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AutoKeyPoints" ma:index="36" nillable="true" ma:displayName="MediaServiceAutoKeyPoints" ma:hidden="true" ma:internalName="MediaServiceAutoKeyPoints" ma:readOnly="true">
      <xsd:simpleType>
        <xsd:restriction base="dms:Note"/>
      </xsd:simpleType>
    </xsd:element>
    <xsd:element name="MediaServiceKeyPoints" ma:index="37" nillable="true" ma:displayName="KeyPoints" ma:internalName="MediaServiceKeyPoints" ma:readOnly="true">
      <xsd:simpleType>
        <xsd:restriction base="dms:Note">
          <xsd:maxLength value="255"/>
        </xsd:restriction>
      </xsd:simpleType>
    </xsd:element>
    <xsd:element name="MediaServiceDateTaken" ma:index="38" nillable="true" ma:displayName="MediaServiceDateTaken" ma:hidden="true" ma:internalName="MediaServiceDateTaken" ma:readOnly="true">
      <xsd:simpleType>
        <xsd:restriction base="dms:Text"/>
      </xsd:simpleType>
    </xsd:element>
    <xsd:element name="MediaLengthInSeconds" ma:index="39" nillable="true" ma:displayName="Length (seconds)" ma:internalName="MediaLengthInSeconds" ma:readOnly="true">
      <xsd:simpleType>
        <xsd:restriction base="dms:Unknown"/>
      </xsd:simpleType>
    </xsd:element>
    <xsd:element name="lcf76f155ced4ddcb4097134ff3c332f" ma:index="41"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beea41-ec2d-497e-a2cc-151e47a1fc3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42" nillable="true" ma:displayName="Taxonomy Catch All Column" ma:hidden="true" ma:list="{e9359479-32f0-4fed-9062-d50523bb4fd5}" ma:internalName="TaxCatchAll" ma:showField="CatchAllData" ma:web="6abeea41-ec2d-497e-a2cc-151e47a1fc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Members xmlns="c3881be5-e735-4ed9-aae0-75c1abb84953">
      <UserInfo>
        <DisplayName/>
        <AccountId xsi:nil="true"/>
        <AccountType/>
      </UserInfo>
    </Members>
    <NotebookType xmlns="c3881be5-e735-4ed9-aae0-75c1abb84953" xsi:nil="true"/>
    <Leaders xmlns="c3881be5-e735-4ed9-aae0-75c1abb84953">
      <UserInfo>
        <DisplayName/>
        <AccountId xsi:nil="true"/>
        <AccountType/>
      </UserInfo>
    </Leaders>
    <TaxCatchAll xmlns="6abeea41-ec2d-497e-a2cc-151e47a1fc31" xsi:nil="true"/>
    <FolderType xmlns="c3881be5-e735-4ed9-aae0-75c1abb84953" xsi:nil="true"/>
    <CultureName xmlns="c3881be5-e735-4ed9-aae0-75c1abb84953" xsi:nil="true"/>
    <Owner xmlns="c3881be5-e735-4ed9-aae0-75c1abb84953">
      <UserInfo>
        <DisplayName/>
        <AccountId xsi:nil="true"/>
        <AccountType/>
      </UserInfo>
    </Owner>
    <Distribution_Groups xmlns="c3881be5-e735-4ed9-aae0-75c1abb84953" xsi:nil="true"/>
    <TeamsChannelId xmlns="c3881be5-e735-4ed9-aae0-75c1abb84953" xsi:nil="true"/>
    <IsNotebookLocked xmlns="c3881be5-e735-4ed9-aae0-75c1abb84953" xsi:nil="true"/>
    <Invited_Members xmlns="c3881be5-e735-4ed9-aae0-75c1abb84953" xsi:nil="true"/>
    <Math_Settings xmlns="c3881be5-e735-4ed9-aae0-75c1abb84953" xsi:nil="true"/>
    <Templates xmlns="c3881be5-e735-4ed9-aae0-75c1abb84953" xsi:nil="true"/>
    <Has_Leaders_Only_SectionGroup xmlns="c3881be5-e735-4ed9-aae0-75c1abb84953" xsi:nil="true"/>
    <AppVersion xmlns="c3881be5-e735-4ed9-aae0-75c1abb84953" xsi:nil="true"/>
    <Invited_Leaders xmlns="c3881be5-e735-4ed9-aae0-75c1abb84953" xsi:nil="true"/>
    <DefaultSectionNames xmlns="c3881be5-e735-4ed9-aae0-75c1abb84953" xsi:nil="true"/>
    <Is_Collaboration_Space_Locked xmlns="c3881be5-e735-4ed9-aae0-75c1abb84953" xsi:nil="true"/>
    <Member_Groups xmlns="c3881be5-e735-4ed9-aae0-75c1abb84953">
      <UserInfo>
        <DisplayName/>
        <AccountId xsi:nil="true"/>
        <AccountType/>
      </UserInfo>
    </Member_Groups>
    <Self_Registration_Enabled xmlns="c3881be5-e735-4ed9-aae0-75c1abb84953" xsi:nil="true"/>
    <lcf76f155ced4ddcb4097134ff3c332f xmlns="c3881be5-e735-4ed9-aae0-75c1abb84953">
      <Terms xmlns="http://schemas.microsoft.com/office/infopath/2007/PartnerControls"/>
    </lcf76f155ced4ddcb4097134ff3c332f>
    <LMS_Mappings xmlns="c3881be5-e735-4ed9-aae0-75c1abb84953" xsi:nil="true"/>
  </documentManagement>
</p:properties>
</file>

<file path=customXml/itemProps1.xml><?xml version="1.0" encoding="utf-8"?>
<ds:datastoreItem xmlns:ds="http://schemas.openxmlformats.org/officeDocument/2006/customXml" ds:itemID="{87550C9D-4F88-49BD-B5AE-2110CF504F3F}">
  <ds:schemaRefs>
    <ds:schemaRef ds:uri="http://schemas.microsoft.com/sharepoint/v3/contenttype/forms"/>
  </ds:schemaRefs>
</ds:datastoreItem>
</file>

<file path=customXml/itemProps2.xml><?xml version="1.0" encoding="utf-8"?>
<ds:datastoreItem xmlns:ds="http://schemas.openxmlformats.org/officeDocument/2006/customXml" ds:itemID="{45C6AC77-86C6-4C66-900D-8C18A0CDF7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881be5-e735-4ed9-aae0-75c1abb84953"/>
    <ds:schemaRef ds:uri="6abeea41-ec2d-497e-a2cc-151e47a1fc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13E1D39-9D87-436A-A252-03B57308C706}">
  <ds:schemaRefs>
    <ds:schemaRef ds:uri="http://schemas.openxmlformats.org/package/2006/metadata/core-properties"/>
    <ds:schemaRef ds:uri="http://purl.org/dc/elements/1.1/"/>
    <ds:schemaRef ds:uri="c3881be5-e735-4ed9-aae0-75c1abb84953"/>
    <ds:schemaRef ds:uri="http://schemas.microsoft.com/office/2006/documentManagement/types"/>
    <ds:schemaRef ds:uri="http://purl.org/dc/dcmitype/"/>
    <ds:schemaRef ds:uri="http://www.w3.org/XML/1998/namespace"/>
    <ds:schemaRef ds:uri="http://schemas.microsoft.com/office/2006/metadata/properties"/>
    <ds:schemaRef ds:uri="http://schemas.microsoft.com/office/infopath/2007/PartnerControls"/>
    <ds:schemaRef ds:uri="6abeea41-ec2d-497e-a2cc-151e47a1fc31"/>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Changelog</vt:lpstr>
      <vt:lpstr>User Guide</vt:lpstr>
      <vt:lpstr>Keywords</vt:lpstr>
      <vt:lpstr>Controlled Vocabulary</vt:lpstr>
      <vt:lpstr>(WIP) Filters</vt:lpstr>
      <vt:lpstr>Searches ('Yes' terms only)</vt:lpstr>
      <vt:lpstr>Searches (with 'Maybe' terms)</vt:lpstr>
      <vt:lpstr>Backend - Syntax Table</vt:lpstr>
      <vt:lpstr>Backend - List 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Barron, Luke Owen</dc:creator>
  <cp:keywords/>
  <dc:description/>
  <cp:lastModifiedBy>Barron, Luke Owen</cp:lastModifiedBy>
  <cp:revision/>
  <dcterms:created xsi:type="dcterms:W3CDTF">2024-02-19T15:52:34Z</dcterms:created>
  <dcterms:modified xsi:type="dcterms:W3CDTF">2024-04-16T16:07:41Z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0x010100D393768D5272E344AE4E50D9590183B6</vt:lpwstr>
  </property>
  <property fmtid="{D5CDD505-2E9C-101B-9397-08002B2CF9AE}" pid="3" name="MediaServiceImageTags">
    <vt:lpwstr/>
  </property>
</Properties>
</file>