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self\DraftKings\"/>
    </mc:Choice>
  </mc:AlternateContent>
  <xr:revisionPtr revIDLastSave="0" documentId="13_ncr:1_{33B51620-15C8-473E-9C90-9EC72AB2E305}" xr6:coauthVersionLast="45" xr6:coauthVersionMax="45" xr10:uidLastSave="{00000000-0000-0000-0000-000000000000}"/>
  <bookViews>
    <workbookView xWindow="-120" yWindow="-120" windowWidth="29025" windowHeight="15990" activeTab="6" xr2:uid="{AA7A721D-7715-44DF-B27B-88FAABFC574F}"/>
  </bookViews>
  <sheets>
    <sheet name="All" sheetId="2" r:id="rId1"/>
    <sheet name="QB" sheetId="3" r:id="rId2"/>
    <sheet name="RB" sheetId="1" r:id="rId3"/>
    <sheet name="WR" sheetId="4" r:id="rId4"/>
    <sheet name="TE" sheetId="5" r:id="rId5"/>
    <sheet name="DEF" sheetId="6" r:id="rId6"/>
    <sheet name="Combinations" sheetId="7" r:id="rId7"/>
  </sheets>
  <definedNames>
    <definedName name="ExternalData_1" localSheetId="0" hidden="1">All!$A$1:$J$386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7" l="1"/>
  <c r="G8" i="7"/>
  <c r="F8" i="7"/>
  <c r="E8" i="7"/>
  <c r="D8" i="7"/>
  <c r="C8" i="7"/>
  <c r="G7" i="7"/>
  <c r="F7" i="7"/>
  <c r="E7" i="7"/>
  <c r="C7" i="7"/>
  <c r="D7" i="7"/>
  <c r="G6" i="7"/>
  <c r="F6" i="7"/>
  <c r="E6" i="7"/>
  <c r="D6" i="7"/>
  <c r="D1" i="7"/>
  <c r="C6" i="7"/>
  <c r="B8" i="7"/>
  <c r="B7" i="7"/>
  <c r="B6" i="7"/>
  <c r="B1" i="7"/>
  <c r="F3" i="7"/>
  <c r="E3" i="7"/>
  <c r="D3" i="7"/>
  <c r="C3" i="7"/>
  <c r="B3" i="7"/>
  <c r="G3" i="7" s="1"/>
  <c r="F2" i="7"/>
  <c r="E2" i="7"/>
  <c r="D2" i="7"/>
  <c r="C2" i="7"/>
  <c r="B2" i="7"/>
  <c r="G2" i="7" s="1"/>
  <c r="F1" i="7"/>
  <c r="E1" i="7"/>
  <c r="C1" i="7"/>
  <c r="O3" i="6"/>
  <c r="O2" i="6"/>
  <c r="O4" i="6" s="1"/>
  <c r="M3" i="6"/>
  <c r="M2" i="6"/>
  <c r="M5" i="6" s="1"/>
  <c r="O3" i="5"/>
  <c r="O2" i="5"/>
  <c r="M3" i="5"/>
  <c r="M2" i="5"/>
  <c r="M5" i="5" s="1"/>
  <c r="O3" i="4"/>
  <c r="O2" i="4"/>
  <c r="M3" i="4"/>
  <c r="M2" i="4"/>
  <c r="M4" i="4" s="1"/>
  <c r="O3" i="1"/>
  <c r="O2" i="1"/>
  <c r="M3" i="1"/>
  <c r="M2" i="1"/>
  <c r="O3" i="3"/>
  <c r="O2" i="3"/>
  <c r="O4" i="3" s="1"/>
  <c r="M3" i="3"/>
  <c r="M2" i="3"/>
  <c r="M5" i="3" s="1"/>
  <c r="M30" i="2"/>
  <c r="G1" i="7" l="1"/>
  <c r="G4" i="7" s="1"/>
  <c r="M4" i="6"/>
  <c r="O5" i="6"/>
  <c r="O4" i="5"/>
  <c r="O5" i="5"/>
  <c r="O4" i="4"/>
  <c r="M5" i="4"/>
  <c r="O5" i="4"/>
  <c r="O4" i="1"/>
  <c r="M5" i="1"/>
  <c r="O5" i="1"/>
  <c r="O5" i="3"/>
  <c r="M4" i="5"/>
  <c r="M4" i="1"/>
  <c r="M4" i="3"/>
  <c r="K2" i="2"/>
  <c r="K5" i="2"/>
  <c r="K21" i="2"/>
  <c r="K25" i="2"/>
  <c r="K9" i="2"/>
  <c r="K8" i="2"/>
  <c r="K42" i="2"/>
  <c r="K6" i="2"/>
  <c r="K39" i="2"/>
  <c r="K30" i="2"/>
  <c r="K34" i="2"/>
  <c r="K27" i="2"/>
  <c r="K44" i="2"/>
  <c r="K48" i="2"/>
  <c r="K58" i="2"/>
  <c r="K64" i="2"/>
  <c r="K78" i="2"/>
  <c r="K106" i="2"/>
  <c r="K75" i="2"/>
  <c r="K60" i="2"/>
  <c r="K80" i="2"/>
  <c r="K92" i="2"/>
  <c r="K90" i="2"/>
  <c r="K118" i="2"/>
  <c r="K136" i="2"/>
  <c r="K147" i="2"/>
  <c r="K133" i="2"/>
  <c r="K165" i="2"/>
  <c r="K203" i="2"/>
  <c r="K206" i="2"/>
  <c r="K237" i="2"/>
  <c r="K277" i="2"/>
  <c r="K282" i="2"/>
  <c r="K283" i="2"/>
  <c r="K284" i="2"/>
  <c r="K382" i="2"/>
  <c r="K41" i="2"/>
  <c r="K40" i="2"/>
  <c r="K24" i="2"/>
  <c r="K16" i="2"/>
  <c r="K31" i="2"/>
  <c r="K23" i="2"/>
  <c r="K49" i="2"/>
  <c r="K54" i="2"/>
  <c r="K29" i="2"/>
  <c r="K61" i="2"/>
  <c r="K46" i="2"/>
  <c r="K43" i="2"/>
  <c r="K53" i="2"/>
  <c r="K69" i="2"/>
  <c r="K50" i="2"/>
  <c r="K56" i="2"/>
  <c r="K137" i="2"/>
  <c r="K57" i="2"/>
  <c r="K123" i="2"/>
  <c r="K122" i="2"/>
  <c r="K85" i="2"/>
  <c r="K67" i="2"/>
  <c r="K111" i="2"/>
  <c r="K59" i="2"/>
  <c r="K142" i="2"/>
  <c r="K124" i="2"/>
  <c r="K93" i="2"/>
  <c r="K161" i="2"/>
  <c r="K96" i="2"/>
  <c r="K119" i="2"/>
  <c r="K143" i="2"/>
  <c r="K192" i="2"/>
  <c r="K158" i="2"/>
  <c r="K159" i="2"/>
  <c r="K162" i="2"/>
  <c r="K223" i="2"/>
  <c r="K185" i="2"/>
  <c r="K182" i="2"/>
  <c r="K186" i="2"/>
  <c r="K199" i="2"/>
  <c r="K167" i="2"/>
  <c r="K193" i="2"/>
  <c r="K169" i="2"/>
  <c r="K220" i="2"/>
  <c r="K176" i="2"/>
  <c r="K177" i="2"/>
  <c r="K3" i="2"/>
  <c r="K188" i="2"/>
  <c r="K191" i="2"/>
  <c r="K207" i="2"/>
  <c r="K197" i="2"/>
  <c r="K224" i="2"/>
  <c r="K231" i="2"/>
  <c r="K228" i="2"/>
  <c r="K227" i="2"/>
  <c r="K225" i="2"/>
  <c r="K242" i="2"/>
  <c r="K4" i="2"/>
  <c r="K10" i="2"/>
  <c r="K234" i="2"/>
  <c r="K251" i="2"/>
  <c r="K235" i="2"/>
  <c r="K238" i="2"/>
  <c r="K243" i="2"/>
  <c r="K248" i="2"/>
  <c r="K245" i="2"/>
  <c r="K247" i="2"/>
  <c r="K259" i="2"/>
  <c r="K260" i="2"/>
  <c r="K266" i="2"/>
  <c r="K267" i="2"/>
  <c r="K268" i="2"/>
  <c r="K269" i="2"/>
  <c r="K274" i="2"/>
  <c r="K275" i="2"/>
  <c r="K12" i="2"/>
  <c r="K276" i="2"/>
  <c r="K278" i="2"/>
  <c r="K279" i="2"/>
  <c r="K281" i="2"/>
  <c r="K280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7" i="2"/>
  <c r="K37" i="2"/>
  <c r="K13" i="2"/>
  <c r="K17" i="2"/>
  <c r="K19" i="2"/>
  <c r="K62" i="2"/>
  <c r="K26" i="2"/>
  <c r="K22" i="2"/>
  <c r="K14" i="2"/>
  <c r="K38" i="2"/>
  <c r="K15" i="2"/>
  <c r="K11" i="2"/>
  <c r="K45" i="2"/>
  <c r="K55" i="2"/>
  <c r="K65" i="2"/>
  <c r="K52" i="2"/>
  <c r="K99" i="2"/>
  <c r="K36" i="2"/>
  <c r="K77" i="2"/>
  <c r="K18" i="2"/>
  <c r="K47" i="2"/>
  <c r="K79" i="2"/>
  <c r="K68" i="2"/>
  <c r="K20" i="2"/>
  <c r="K32" i="2"/>
  <c r="K91" i="2"/>
  <c r="K86" i="2"/>
  <c r="K115" i="2"/>
  <c r="K35" i="2"/>
  <c r="K28" i="2"/>
  <c r="K33" i="2"/>
  <c r="K97" i="2"/>
  <c r="K120" i="2"/>
  <c r="K110" i="2"/>
  <c r="K101" i="2"/>
  <c r="K144" i="2"/>
  <c r="K134" i="2"/>
  <c r="K107" i="2"/>
  <c r="K148" i="2"/>
  <c r="K127" i="2"/>
  <c r="K138" i="2"/>
  <c r="K63" i="2"/>
  <c r="K70" i="2"/>
  <c r="K87" i="2"/>
  <c r="K94" i="2"/>
  <c r="K155" i="2"/>
  <c r="K105" i="2"/>
  <c r="K156" i="2"/>
  <c r="K76" i="2"/>
  <c r="K121" i="2"/>
  <c r="K129" i="2"/>
  <c r="K84" i="2"/>
  <c r="K139" i="2"/>
  <c r="K126" i="2"/>
  <c r="K98" i="2"/>
  <c r="K170" i="2"/>
  <c r="K141" i="2"/>
  <c r="K125" i="2"/>
  <c r="K108" i="2"/>
  <c r="K190" i="2"/>
  <c r="K149" i="2"/>
  <c r="K194" i="2"/>
  <c r="K180" i="2"/>
  <c r="K113" i="2"/>
  <c r="K117" i="2"/>
  <c r="K189" i="2"/>
  <c r="K168" i="2"/>
  <c r="K131" i="2"/>
  <c r="K239" i="2"/>
  <c r="K160" i="2"/>
  <c r="K232" i="2"/>
  <c r="K171" i="2"/>
  <c r="K145" i="2"/>
  <c r="K208" i="2"/>
  <c r="K187" i="2"/>
  <c r="K179" i="2"/>
  <c r="K198" i="2"/>
  <c r="K163" i="2"/>
  <c r="K240" i="2"/>
  <c r="K209" i="2"/>
  <c r="K183" i="2"/>
  <c r="K253" i="2"/>
  <c r="K200" i="2"/>
  <c r="K201" i="2"/>
  <c r="K214" i="2"/>
  <c r="K226" i="2"/>
  <c r="K246" i="2"/>
  <c r="K215" i="2"/>
  <c r="K229" i="2"/>
  <c r="K236" i="2"/>
  <c r="K257" i="2"/>
  <c r="K270" i="2"/>
  <c r="K249" i="2"/>
  <c r="K252" i="2"/>
  <c r="K264" i="2"/>
  <c r="K256" i="2"/>
  <c r="K261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83" i="2"/>
  <c r="K384" i="2"/>
  <c r="K71" i="2"/>
  <c r="K72" i="2"/>
  <c r="K73" i="2"/>
  <c r="K81" i="2"/>
  <c r="K88" i="2"/>
  <c r="K95" i="2"/>
  <c r="K100" i="2"/>
  <c r="K102" i="2"/>
  <c r="K109" i="2"/>
  <c r="K112" i="2"/>
  <c r="K114" i="2"/>
  <c r="K116" i="2"/>
  <c r="K128" i="2"/>
  <c r="K130" i="2"/>
  <c r="K132" i="2"/>
  <c r="K140" i="2"/>
  <c r="K146" i="2"/>
  <c r="K150" i="2"/>
  <c r="K157" i="2"/>
  <c r="K164" i="2"/>
  <c r="K166" i="2"/>
  <c r="K178" i="2"/>
  <c r="K181" i="2"/>
  <c r="K184" i="2"/>
  <c r="K202" i="2"/>
  <c r="K204" i="2"/>
  <c r="K205" i="2"/>
  <c r="K210" i="2"/>
  <c r="K212" i="2"/>
  <c r="K211" i="2"/>
  <c r="K213" i="2"/>
  <c r="K216" i="2"/>
  <c r="K217" i="2"/>
  <c r="K221" i="2"/>
  <c r="K222" i="2"/>
  <c r="K230" i="2"/>
  <c r="K233" i="2"/>
  <c r="K241" i="2"/>
  <c r="K244" i="2"/>
  <c r="K250" i="2"/>
  <c r="K254" i="2"/>
  <c r="K255" i="2"/>
  <c r="K258" i="2"/>
  <c r="K262" i="2"/>
  <c r="K263" i="2"/>
  <c r="K26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51" i="2"/>
  <c r="K82" i="2"/>
  <c r="K66" i="2"/>
  <c r="K83" i="2"/>
  <c r="K135" i="2"/>
  <c r="K74" i="2"/>
  <c r="K89" i="2"/>
  <c r="K103" i="2"/>
  <c r="K104" i="2"/>
  <c r="K151" i="2"/>
  <c r="K173" i="2"/>
  <c r="K174" i="2"/>
  <c r="K153" i="2"/>
  <c r="K196" i="2"/>
  <c r="K154" i="2"/>
  <c r="K152" i="2"/>
  <c r="K172" i="2"/>
  <c r="K175" i="2"/>
  <c r="K195" i="2"/>
  <c r="K219" i="2"/>
  <c r="K218" i="2"/>
  <c r="K271" i="2"/>
  <c r="K273" i="2"/>
  <c r="K272" i="2"/>
  <c r="K380" i="2"/>
  <c r="K381" i="2"/>
  <c r="K385" i="2"/>
  <c r="K3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BB0B13-0CBD-429F-9AB9-D519F222F8A7}" keepAlive="1" name="Query - 2020_Week10" description="Connection to the '2020_Week10' query in the workbook." type="5" refreshedVersion="6" background="1" saveData="1">
    <dbPr connection="Provider=Microsoft.Mashup.OleDb.1;Data Source=$Workbook$;Location=2020_Week10;Extended Properties=&quot;&quot;" command="SELECT * FROM [2020_Week10]"/>
  </connection>
</connections>
</file>

<file path=xl/sharedStrings.xml><?xml version="1.0" encoding="utf-8"?>
<sst xmlns="http://schemas.openxmlformats.org/spreadsheetml/2006/main" count="4452" uniqueCount="449">
  <si>
    <t>Week</t>
  </si>
  <si>
    <t>Year</t>
  </si>
  <si>
    <t>GID</t>
  </si>
  <si>
    <t>Name</t>
  </si>
  <si>
    <t>Pos</t>
  </si>
  <si>
    <t>Team</t>
  </si>
  <si>
    <t>h/a</t>
  </si>
  <si>
    <t>Oppt</t>
  </si>
  <si>
    <t>DK points</t>
  </si>
  <si>
    <t>DK salary</t>
  </si>
  <si>
    <t>Brady, Tom</t>
  </si>
  <si>
    <t>QB</t>
  </si>
  <si>
    <t>tam</t>
  </si>
  <si>
    <t>a</t>
  </si>
  <si>
    <t>car</t>
  </si>
  <si>
    <t>Roethlisberger, Ben</t>
  </si>
  <si>
    <t>pit</t>
  </si>
  <si>
    <t>h</t>
  </si>
  <si>
    <t>cin</t>
  </si>
  <si>
    <t>Murray, Kyler</t>
  </si>
  <si>
    <t>ari</t>
  </si>
  <si>
    <t>buf</t>
  </si>
  <si>
    <t>Rodgers, Aaron</t>
  </si>
  <si>
    <t>gnb</t>
  </si>
  <si>
    <t>jac</t>
  </si>
  <si>
    <t>Allen, Josh</t>
  </si>
  <si>
    <t>Stafford, Matthew</t>
  </si>
  <si>
    <t>det</t>
  </si>
  <si>
    <t>was</t>
  </si>
  <si>
    <t>Jackson, Lamar</t>
  </si>
  <si>
    <t>bal</t>
  </si>
  <si>
    <t>nwe</t>
  </si>
  <si>
    <t>Jones, Daniel</t>
  </si>
  <si>
    <t>nyg</t>
  </si>
  <si>
    <t>phi</t>
  </si>
  <si>
    <t>Herbert, Justin</t>
  </si>
  <si>
    <t>lac</t>
  </si>
  <si>
    <t>mia</t>
  </si>
  <si>
    <t>Bridgewater, Teddy</t>
  </si>
  <si>
    <t>Rivers, Philip</t>
  </si>
  <si>
    <t>ind</t>
  </si>
  <si>
    <t>ten</t>
  </si>
  <si>
    <t>Smith, Alex</t>
  </si>
  <si>
    <t>Cousins, Kirk</t>
  </si>
  <si>
    <t>min</t>
  </si>
  <si>
    <t>chi</t>
  </si>
  <si>
    <t>Newton, Cam</t>
  </si>
  <si>
    <t>Tagovailoa, Tua</t>
  </si>
  <si>
    <t>Goff, Jared</t>
  </si>
  <si>
    <t>lar</t>
  </si>
  <si>
    <t>sea</t>
  </si>
  <si>
    <t>Watson, Deshaun</t>
  </si>
  <si>
    <t>hou</t>
  </si>
  <si>
    <t>cle</t>
  </si>
  <si>
    <t>Wilson, Russell</t>
  </si>
  <si>
    <t>Burrow, Joe</t>
  </si>
  <si>
    <t>Mullens, Nick</t>
  </si>
  <si>
    <t>sfo</t>
  </si>
  <si>
    <t>nor</t>
  </si>
  <si>
    <t>Lock, Drew</t>
  </si>
  <si>
    <t>den</t>
  </si>
  <si>
    <t>lvr</t>
  </si>
  <si>
    <t>Tannehill, Ryan</t>
  </si>
  <si>
    <t>Luton, Jake</t>
  </si>
  <si>
    <t>Wentz, Carson</t>
  </si>
  <si>
    <t>Carr, Derek</t>
  </si>
  <si>
    <t>Brees, Drew</t>
  </si>
  <si>
    <t>Brissett, Jacoby</t>
  </si>
  <si>
    <t>Mayfield, Baker</t>
  </si>
  <si>
    <t>Hill, Taysom</t>
  </si>
  <si>
    <t>Foles, Nick</t>
  </si>
  <si>
    <t>Winston, Jameis</t>
  </si>
  <si>
    <t>Walker, P.J.</t>
  </si>
  <si>
    <t>Gabbert, Blaine</t>
  </si>
  <si>
    <t>Rudolph, Mason</t>
  </si>
  <si>
    <t>Beathard, C.J.</t>
  </si>
  <si>
    <t>Hurts, Jalen</t>
  </si>
  <si>
    <t>Kamara, Alvin</t>
  </si>
  <si>
    <t>RB</t>
  </si>
  <si>
    <t>Jacobs, Josh</t>
  </si>
  <si>
    <t>Jones, Ronald</t>
  </si>
  <si>
    <t>Hines, Nyheim</t>
  </si>
  <si>
    <t>Swift, D'Andre</t>
  </si>
  <si>
    <t>Burkhead, Rex</t>
  </si>
  <si>
    <t>Gibson, Antonio</t>
  </si>
  <si>
    <t>Chubb, Nick</t>
  </si>
  <si>
    <t>Booker, Devontae</t>
  </si>
  <si>
    <t>Hunt, Kareem</t>
  </si>
  <si>
    <t>Brown, Malcolm</t>
  </si>
  <si>
    <t>Gallman, Wayne</t>
  </si>
  <si>
    <t>McKissic, J.D.</t>
  </si>
  <si>
    <t>Robinson, James</t>
  </si>
  <si>
    <t>Ahmed, Salvon</t>
  </si>
  <si>
    <t>Ballage, Kalen</t>
  </si>
  <si>
    <t>Cook, Dalvin</t>
  </si>
  <si>
    <t>Harris, Damien</t>
  </si>
  <si>
    <t>Henry, Derrick</t>
  </si>
  <si>
    <t>Jones, Aaron</t>
  </si>
  <si>
    <t>Scott, Boston</t>
  </si>
  <si>
    <t>Drake, Kenyan</t>
  </si>
  <si>
    <t>Sanders, Miles</t>
  </si>
  <si>
    <t>Collins, Alex</t>
  </si>
  <si>
    <t>Edmonds, Chase</t>
  </si>
  <si>
    <t>Henderson, Darrell</t>
  </si>
  <si>
    <t>Foreman, D'Onta</t>
  </si>
  <si>
    <t>Bernard, Giovani</t>
  </si>
  <si>
    <t>Williams, Jamaal</t>
  </si>
  <si>
    <t>Davis, Mike</t>
  </si>
  <si>
    <t>Edwards, Gus</t>
  </si>
  <si>
    <t>Conner, James</t>
  </si>
  <si>
    <t>Perine, Samaje</t>
  </si>
  <si>
    <t>Clement, Corey</t>
  </si>
  <si>
    <t>Murray, Latavius</t>
  </si>
  <si>
    <t>Taylor, Jonathan</t>
  </si>
  <si>
    <t>McKinnon, Jerick</t>
  </si>
  <si>
    <t>Johnson, Duke</t>
  </si>
  <si>
    <t>Dallas, DeeJay</t>
  </si>
  <si>
    <t>Fournette, Leonard</t>
  </si>
  <si>
    <t>Homer, Travis</t>
  </si>
  <si>
    <t>Ingram, Mark</t>
  </si>
  <si>
    <t>Perry, Malcolm</t>
  </si>
  <si>
    <t>Gordon, Melvin</t>
  </si>
  <si>
    <t>Freeman, Royce</t>
  </si>
  <si>
    <t>McNichols, Jeremy</t>
  </si>
  <si>
    <t>Walter, Austin</t>
  </si>
  <si>
    <t>Johnson, Jakob</t>
  </si>
  <si>
    <t>Peterson, Adrian</t>
  </si>
  <si>
    <t>Akers, Cam</t>
  </si>
  <si>
    <t>Lewis, Dion</t>
  </si>
  <si>
    <t>Morris, Alfred</t>
  </si>
  <si>
    <t>Hasty, JaMycal</t>
  </si>
  <si>
    <t>White, James</t>
  </si>
  <si>
    <t>Wilkins, Jordan</t>
  </si>
  <si>
    <t>Nall, Ryan</t>
  </si>
  <si>
    <t>Moss, Zack</t>
  </si>
  <si>
    <t>Miller, Lamar</t>
  </si>
  <si>
    <t>Smith, Rodney</t>
  </si>
  <si>
    <t>Barber, Peyton</t>
  </si>
  <si>
    <t>Dobbins, J.K.</t>
  </si>
  <si>
    <t>Blasingame, Khari</t>
  </si>
  <si>
    <t>Williams, Trayveon</t>
  </si>
  <si>
    <t>Kelley, Joshua</t>
  </si>
  <si>
    <t>Singletary, Devin</t>
  </si>
  <si>
    <t>Laird, Patrick</t>
  </si>
  <si>
    <t>Nabers, Gabe</t>
  </si>
  <si>
    <t>Ham, C.J.</t>
  </si>
  <si>
    <t>Ogunbowale, Dare</t>
  </si>
  <si>
    <t>Armah, Alex</t>
  </si>
  <si>
    <t>Hill, Justice</t>
  </si>
  <si>
    <t>Ervin, Tyler</t>
  </si>
  <si>
    <t>Ricard, Patrick</t>
  </si>
  <si>
    <t>Snell, Benny</t>
  </si>
  <si>
    <t>Pierce, Artavis</t>
  </si>
  <si>
    <t>Prosise, C.J.</t>
  </si>
  <si>
    <t>Juszczyk, Kyle</t>
  </si>
  <si>
    <t>Mattison, Alexander</t>
  </si>
  <si>
    <t>Johnson, Kerryon</t>
  </si>
  <si>
    <t>Lindsay, Phillip</t>
  </si>
  <si>
    <t>Washington, DeAndre</t>
  </si>
  <si>
    <t>Thompson, Chris</t>
  </si>
  <si>
    <t>Samuels, Jaylen</t>
  </si>
  <si>
    <t>Boone, Mike</t>
  </si>
  <si>
    <t>Burton, Michael</t>
  </si>
  <si>
    <t>Pope, Troymaine</t>
  </si>
  <si>
    <t>Bellore, Nick</t>
  </si>
  <si>
    <t>Gillaspia, Cullen</t>
  </si>
  <si>
    <t>Foster, D.J.</t>
  </si>
  <si>
    <t>Penny, Elijhaa</t>
  </si>
  <si>
    <t>Abdullah, Ameer</t>
  </si>
  <si>
    <t>Edmunds, Trey</t>
  </si>
  <si>
    <t>Johnson, D'Ernest</t>
  </si>
  <si>
    <t>Howell, Buddy</t>
  </si>
  <si>
    <t>Richard, Jalen</t>
  </si>
  <si>
    <t>Watt, Derek</t>
  </si>
  <si>
    <t>Jones, Xavier</t>
  </si>
  <si>
    <t>McCoy, LeSean</t>
  </si>
  <si>
    <t>Montgomery, Ty</t>
  </si>
  <si>
    <t>Williams, Jonathan</t>
  </si>
  <si>
    <t>Janovich, Andy</t>
  </si>
  <si>
    <t>Ingold, Alec</t>
  </si>
  <si>
    <t>Cannon, Trenton</t>
  </si>
  <si>
    <t>Beasley, Cole</t>
  </si>
  <si>
    <t>WR</t>
  </si>
  <si>
    <t>Hopkins, DeAndre</t>
  </si>
  <si>
    <t>Valdes-Scantling, Marquez</t>
  </si>
  <si>
    <t>Johnson, Diontae</t>
  </si>
  <si>
    <t>Higgins, Tee</t>
  </si>
  <si>
    <t>Diggs, Stefon</t>
  </si>
  <si>
    <t>Jefferson, Justin</t>
  </si>
  <si>
    <t>Jones, Marvin</t>
  </si>
  <si>
    <t>Snead, Willie</t>
  </si>
  <si>
    <t>Smith-Schuster, JuJu</t>
  </si>
  <si>
    <t>Pittman Jr., Michael</t>
  </si>
  <si>
    <t>Cole, Keelan</t>
  </si>
  <si>
    <t>Claypool, Chase</t>
  </si>
  <si>
    <t>Thielen, Adam</t>
  </si>
  <si>
    <t>Evans, Mike</t>
  </si>
  <si>
    <t>Aiyuk, Brandon</t>
  </si>
  <si>
    <t>Adams, Davante</t>
  </si>
  <si>
    <t>Moore, D.J.</t>
  </si>
  <si>
    <t>McLaurin, Terry</t>
  </si>
  <si>
    <t>Reynolds, Josh</t>
  </si>
  <si>
    <t>Meyers, Jakobi</t>
  </si>
  <si>
    <t>Godwin, Chris</t>
  </si>
  <si>
    <t>Slayton, Darius</t>
  </si>
  <si>
    <t>Grant, Jakeem</t>
  </si>
  <si>
    <t>Hall, Marvin</t>
  </si>
  <si>
    <t>Brown, Antonio</t>
  </si>
  <si>
    <t>Brown, John</t>
  </si>
  <si>
    <t>Allen, Keenan</t>
  </si>
  <si>
    <t>Patterson, Cordarrelle</t>
  </si>
  <si>
    <t>Hamilton, DaeSean</t>
  </si>
  <si>
    <t>Wright, Isaiah</t>
  </si>
  <si>
    <t>Davis, Corey</t>
  </si>
  <si>
    <t>Lockett, Tyler</t>
  </si>
  <si>
    <t>Jeudy, Jerry</t>
  </si>
  <si>
    <t>Shepard, Sterling</t>
  </si>
  <si>
    <t>Robinson, Allen</t>
  </si>
  <si>
    <t>Boyd, Tyler</t>
  </si>
  <si>
    <t>Patrick, Tim</t>
  </si>
  <si>
    <t>Kupp, Cooper</t>
  </si>
  <si>
    <t>Cooks, Brandin</t>
  </si>
  <si>
    <t>Chark, D.J.</t>
  </si>
  <si>
    <t>Sims Jr., Steven</t>
  </si>
  <si>
    <t>Sims, Cam</t>
  </si>
  <si>
    <t>Hamler, KJ</t>
  </si>
  <si>
    <t>Ward, Greg</t>
  </si>
  <si>
    <t>Fuller, Will</t>
  </si>
  <si>
    <t>Reagor, Jalen</t>
  </si>
  <si>
    <t>Woods, Robert</t>
  </si>
  <si>
    <t>Conley, Chris</t>
  </si>
  <si>
    <t>Hilton, T.Y.</t>
  </si>
  <si>
    <t>Higgins, Rashard</t>
  </si>
  <si>
    <t>Duvernay, Devin</t>
  </si>
  <si>
    <t>Pascal, Zach</t>
  </si>
  <si>
    <t>Cobb, Randall</t>
  </si>
  <si>
    <t>Swain, Freddie</t>
  </si>
  <si>
    <t>Kirk, Christian</t>
  </si>
  <si>
    <t>Bourne, Kendrick</t>
  </si>
  <si>
    <t>Tate, Golden</t>
  </si>
  <si>
    <t>Guyton, Jalen</t>
  </si>
  <si>
    <t>Anderson, Robby</t>
  </si>
  <si>
    <t>Ruggs III, Henry</t>
  </si>
  <si>
    <t>Landry, Jarvis</t>
  </si>
  <si>
    <t>Williams, Mike</t>
  </si>
  <si>
    <t>McKenzie, Isaiah</t>
  </si>
  <si>
    <t>Harris, Deonte</t>
  </si>
  <si>
    <t>Parker, DeVante</t>
  </si>
  <si>
    <t>Renfrow, Hunter</t>
  </si>
  <si>
    <t>Washington, James</t>
  </si>
  <si>
    <t>Metcalf, D.K.</t>
  </si>
  <si>
    <t>Miller, Anthony</t>
  </si>
  <si>
    <t>Thomas, Michael</t>
  </si>
  <si>
    <t>James, Richie</t>
  </si>
  <si>
    <t>Tate, Auden</t>
  </si>
  <si>
    <t>Samuel, Curtis</t>
  </si>
  <si>
    <t>Amendola, Danny</t>
  </si>
  <si>
    <t>Moore, David</t>
  </si>
  <si>
    <t>Peoples-Jones, Donovan</t>
  </si>
  <si>
    <t>Beebe, Chad</t>
  </si>
  <si>
    <t>Brown, Marquise</t>
  </si>
  <si>
    <t>Fitzgerald, Larry</t>
  </si>
  <si>
    <t>Harris, De'Michael</t>
  </si>
  <si>
    <t>Brown, A.J.</t>
  </si>
  <si>
    <t>Batson, Cameron</t>
  </si>
  <si>
    <t>Edwards, Bryan</t>
  </si>
  <si>
    <t>Jefferson, Van</t>
  </si>
  <si>
    <t>Isabella, Andy</t>
  </si>
  <si>
    <t>Mooney, Darnell</t>
  </si>
  <si>
    <t>McCloud, Ray-Ray</t>
  </si>
  <si>
    <t>Cephus, Quintez</t>
  </si>
  <si>
    <t>Mack, Austin</t>
  </si>
  <si>
    <t>Agholor, Nelson</t>
  </si>
  <si>
    <t>Fulgham, Travis</t>
  </si>
  <si>
    <t>Jones, Zay</t>
  </si>
  <si>
    <t>Stills, Kenny</t>
  </si>
  <si>
    <t>Sanders, Emmanuel</t>
  </si>
  <si>
    <t>Miller, Scott</t>
  </si>
  <si>
    <t>Hollins, Mack</t>
  </si>
  <si>
    <t>Jeffery, Alshon</t>
  </si>
  <si>
    <t>Boykin, Miles</t>
  </si>
  <si>
    <t>Badet, Jeff</t>
  </si>
  <si>
    <t>Zylstra, Brandon</t>
  </si>
  <si>
    <t>Board, C.J.</t>
  </si>
  <si>
    <t>Olszewski, Gunner</t>
  </si>
  <si>
    <t>Ridley, Riley</t>
  </si>
  <si>
    <t>Byrd, Damiere</t>
  </si>
  <si>
    <t>Hightower, John</t>
  </si>
  <si>
    <t>St. Brown, Equanimeous</t>
  </si>
  <si>
    <t>Sherfield, Trent</t>
  </si>
  <si>
    <t>Osborn, K.J.</t>
  </si>
  <si>
    <t>Proche, James</t>
  </si>
  <si>
    <t>Johnson, Tyron</t>
  </si>
  <si>
    <t>Taylor, Malik</t>
  </si>
  <si>
    <t>Cooper, Pharoh</t>
  </si>
  <si>
    <t>Hill, K.J.</t>
  </si>
  <si>
    <t>Thomas, Mike</t>
  </si>
  <si>
    <t>Spencer, Diontae</t>
  </si>
  <si>
    <t>Reed, Joe</t>
  </si>
  <si>
    <t>Callaway, Marquez</t>
  </si>
  <si>
    <t>Johnson, Olabisi</t>
  </si>
  <si>
    <t>Green, A.J.</t>
  </si>
  <si>
    <t>Johnson, Tyler</t>
  </si>
  <si>
    <t>Harry, N'Keal</t>
  </si>
  <si>
    <t>Taylor, Trent</t>
  </si>
  <si>
    <t>Hodge, KhaDarel</t>
  </si>
  <si>
    <t>Davis, Gabriel</t>
  </si>
  <si>
    <t>Watson, Justin</t>
  </si>
  <si>
    <t>Johnson, Marcus</t>
  </si>
  <si>
    <t>Roberts, Andre</t>
  </si>
  <si>
    <t>Smith, Tre'Quan</t>
  </si>
  <si>
    <t>Westbrook, Nick</t>
  </si>
  <si>
    <t>Kumerow, Jake</t>
  </si>
  <si>
    <t>Slater, Matthew</t>
  </si>
  <si>
    <t>Carter, DeAndre</t>
  </si>
  <si>
    <t>Raymond, Kalif</t>
  </si>
  <si>
    <t>Webster, Nsimba</t>
  </si>
  <si>
    <t>Johnson, Collin</t>
  </si>
  <si>
    <t>Erickson, Alex</t>
  </si>
  <si>
    <t>Harris, Dwayne</t>
  </si>
  <si>
    <t>Andrews, Mark</t>
  </si>
  <si>
    <t>TE</t>
  </si>
  <si>
    <t>Gronkowski, Rob</t>
  </si>
  <si>
    <t>Henry, Hunter</t>
  </si>
  <si>
    <t>Brate, Cameron</t>
  </si>
  <si>
    <t>Reed, Jordan</t>
  </si>
  <si>
    <t>Thomas, Logan</t>
  </si>
  <si>
    <t>Brown, Pharaoh</t>
  </si>
  <si>
    <t>Rodgers, Richard</t>
  </si>
  <si>
    <t>Smith, Jonnu</t>
  </si>
  <si>
    <t>Rudolph, Kyle</t>
  </si>
  <si>
    <t>Higbee, Tyler</t>
  </si>
  <si>
    <t>Smythe, Durham</t>
  </si>
  <si>
    <t>Thompson, Colin</t>
  </si>
  <si>
    <t>Arnold, Dan</t>
  </si>
  <si>
    <t>Goedert, Dallas</t>
  </si>
  <si>
    <t>Waller, Darren</t>
  </si>
  <si>
    <t>Tonyan, Robert</t>
  </si>
  <si>
    <t>Gesicki, Mike</t>
  </si>
  <si>
    <t>Ebron, Eric</t>
  </si>
  <si>
    <t>Burton, Trey</t>
  </si>
  <si>
    <t>Olsen, Greg</t>
  </si>
  <si>
    <t>Alie-Cox, Mo</t>
  </si>
  <si>
    <t>Fant, Noah</t>
  </si>
  <si>
    <t>Everett, Gerald</t>
  </si>
  <si>
    <t>Knox, Dawson</t>
  </si>
  <si>
    <t>Eifert, Tyler</t>
  </si>
  <si>
    <t>Engram, Evan</t>
  </si>
  <si>
    <t>Hockenson, T.J.</t>
  </si>
  <si>
    <t>Smith, Kaden</t>
  </si>
  <si>
    <t>Fumagalli, Troy</t>
  </si>
  <si>
    <t>Dwelley, Ross</t>
  </si>
  <si>
    <t>Conklin, Tyler</t>
  </si>
  <si>
    <t>Izzo, Ryan</t>
  </si>
  <si>
    <t>James, Jesse</t>
  </si>
  <si>
    <t>Shaheen, Adam</t>
  </si>
  <si>
    <t>Dissly, Will</t>
  </si>
  <si>
    <t>Fells, Darren</t>
  </si>
  <si>
    <t>Parham, Donald</t>
  </si>
  <si>
    <t>Hooper, Austin</t>
  </si>
  <si>
    <t>Sample, Drew</t>
  </si>
  <si>
    <t>Kmet, Cole</t>
  </si>
  <si>
    <t>Thomas, Ian</t>
  </si>
  <si>
    <t>Hollister, Jacob</t>
  </si>
  <si>
    <t>Firkser, Anthony</t>
  </si>
  <si>
    <t>Akins, Jordan</t>
  </si>
  <si>
    <t>Boyle, Nick</t>
  </si>
  <si>
    <t>Hudson, Tanner</t>
  </si>
  <si>
    <t>Sprinkle, Jeremy</t>
  </si>
  <si>
    <t>Hemingway, Temarrick</t>
  </si>
  <si>
    <t>Nauta, Isaac</t>
  </si>
  <si>
    <t>Graham, Jimmy</t>
  </si>
  <si>
    <t>Manhertz, Chris</t>
  </si>
  <si>
    <t>Togiai, Noah</t>
  </si>
  <si>
    <t>Auclair, Antony</t>
  </si>
  <si>
    <t>Lewis, Marcedes</t>
  </si>
  <si>
    <t>Carter, Cethan</t>
  </si>
  <si>
    <t>O'Shaughnessy, James</t>
  </si>
  <si>
    <t>Swaim, Geoff</t>
  </si>
  <si>
    <t>Carrier, Derek</t>
  </si>
  <si>
    <t>Trautman, Adam</t>
  </si>
  <si>
    <t>Harris, Demetrius</t>
  </si>
  <si>
    <t>Mundt, Johnny</t>
  </si>
  <si>
    <t>Moreau, Foster</t>
  </si>
  <si>
    <t>Bryant, Harrison</t>
  </si>
  <si>
    <t>Smith, Lee</t>
  </si>
  <si>
    <t>Holtz, J.P.</t>
  </si>
  <si>
    <t>Davis, Tyler</t>
  </si>
  <si>
    <t>Njoku, David</t>
  </si>
  <si>
    <t>Gentry, Zach</t>
  </si>
  <si>
    <t>Daniels, Darrell</t>
  </si>
  <si>
    <t>Gilliam, Reggie</t>
  </si>
  <si>
    <t>Anderson, Stephen</t>
  </si>
  <si>
    <t>Toilolo, Levine</t>
  </si>
  <si>
    <t>Vannett, Nick</t>
  </si>
  <si>
    <t>Hill, Josh</t>
  </si>
  <si>
    <t>Carlson, Stephen</t>
  </si>
  <si>
    <t>Sternberger, Jace</t>
  </si>
  <si>
    <t>Williams, Maxx</t>
  </si>
  <si>
    <t>Witten, Jason</t>
  </si>
  <si>
    <t>Cook, Jared</t>
  </si>
  <si>
    <t>Las Vegas</t>
  </si>
  <si>
    <t>Def</t>
  </si>
  <si>
    <t>New Orleans</t>
  </si>
  <si>
    <t>LA Rams</t>
  </si>
  <si>
    <t>Chicago</t>
  </si>
  <si>
    <t>Pittsburgh</t>
  </si>
  <si>
    <t>Jacksonville</t>
  </si>
  <si>
    <t>Minnesota</t>
  </si>
  <si>
    <t>Indianapolis</t>
  </si>
  <si>
    <t>San Francisco</t>
  </si>
  <si>
    <t>Buffalo</t>
  </si>
  <si>
    <t>Cleveland</t>
  </si>
  <si>
    <t>Green Bay</t>
  </si>
  <si>
    <t>Miami</t>
  </si>
  <si>
    <t>Tampa Bay</t>
  </si>
  <si>
    <t>Houston</t>
  </si>
  <si>
    <t>Seattle</t>
  </si>
  <si>
    <t>New England</t>
  </si>
  <si>
    <t>Detroit</t>
  </si>
  <si>
    <t>New York G</t>
  </si>
  <si>
    <t>Philadelphia</t>
  </si>
  <si>
    <t>Arizona</t>
  </si>
  <si>
    <t>Carolina</t>
  </si>
  <si>
    <t>Baltimore</t>
  </si>
  <si>
    <t>LA Chargers</t>
  </si>
  <si>
    <t>Washington</t>
  </si>
  <si>
    <t>Tennessee</t>
  </si>
  <si>
    <t>Denver</t>
  </si>
  <si>
    <t>Cincinnati</t>
  </si>
  <si>
    <t>Points/Dollar</t>
  </si>
  <si>
    <t>Point Calculation</t>
  </si>
  <si>
    <t>Avg</t>
  </si>
  <si>
    <t>Std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</si>
  <si>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</si>
  <si>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</si>
  <si>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</si>
  <si>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</si>
  <si>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</si>
  <si>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</si>
  <si>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</si>
  <si>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</si>
  <si>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</si>
  <si>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</si>
  <si>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</si>
  <si>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Points</t>
  </si>
  <si>
    <t>3RB</t>
  </si>
  <si>
    <t>4WR</t>
  </si>
  <si>
    <t>2TE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</si>
</sst>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4" xfId="0" applyFont="1" applyFill="1" applyBorder="1"/>
    <xf numFmtId="0" fontId="0" fillId="2" borderId="4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0" fontId="0" fillId="2" borderId="5" xfId="0" applyFont="1" applyFill="1" applyBorder="1"/>
    <xf numFmtId="0" fontId="0" fillId="2" borderId="5" xfId="0" applyNumberFormat="1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</cellXfs>
  <cellStyles count="1"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E07741-7A35-4DC9-AF61-050897506E55}" autoFormatId="16" applyNumberFormats="0" applyBorderFormats="0" applyFontFormats="0" applyPatternFormats="0" applyAlignmentFormats="0" applyWidthHeightFormats="0">
  <queryTableRefresh nextId="13" unboundColumnsRight="1">
    <queryTableFields count="11">
      <queryTableField id="1" name="Week" tableColumnId="1"/>
      <queryTableField id="2" name="Year" tableColumnId="2"/>
      <queryTableField id="3" name="GID" tableColumnId="3"/>
      <queryTableField id="4" name="Name" tableColumnId="4"/>
      <queryTableField id="5" name="Pos" tableColumnId="5"/>
      <queryTableField id="6" name="Team" tableColumnId="6"/>
      <queryTableField id="7" name="h/a" tableColumnId="7"/>
      <queryTableField id="8" name="Oppt" tableColumnId="8"/>
      <queryTableField id="9" name="DK points" tableColumnId="9"/>
      <queryTableField id="10" name="DK salary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CAF694-E071-4F13-8939-D0A64EF17154}" name="_2020_Week10" displayName="_2020_Week10" ref="A1:K386" tableType="queryTable" totalsRowShown="0">
  <autoFilter ref="A1:K386" xr:uid="{16AD030D-88A1-4CF9-9931-F293A8AAF2BF}">
    <filterColumn colId="4">
      <filters>
        <filter val="Def"/>
      </filters>
    </filterColumn>
  </autoFilter>
  <sortState xmlns:xlrd2="http://schemas.microsoft.com/office/spreadsheetml/2017/richdata2" ref="A71:K379">
    <sortCondition descending="1" ref="I1:I386"/>
  </sortState>
  <tableColumns count="11">
    <tableColumn id="1" xr3:uid="{29B8D277-1A01-43D0-87B6-345F8F9C0EC9}" uniqueName="1" name="Week" queryTableFieldId="1"/>
    <tableColumn id="2" xr3:uid="{510DDB2C-BE99-4426-B2D0-5E0893043025}" uniqueName="2" name="Year" queryTableFieldId="2"/>
    <tableColumn id="3" xr3:uid="{9D7D1B11-ED4B-4A47-9E8A-69B6286F3A07}" uniqueName="3" name="GID" queryTableFieldId="3"/>
    <tableColumn id="4" xr3:uid="{97D580C3-A002-4987-9643-7A0E347F97FF}" uniqueName="4" name="Name" queryTableFieldId="4" dataDxfId="85"/>
    <tableColumn id="5" xr3:uid="{E1A2E630-012C-48ED-992F-98B8154935EF}" uniqueName="5" name="Pos" queryTableFieldId="5" dataDxfId="84"/>
    <tableColumn id="6" xr3:uid="{2293726B-7224-421F-92E4-258EB13E43D0}" uniqueName="6" name="Team" queryTableFieldId="6" dataDxfId="83"/>
    <tableColumn id="7" xr3:uid="{F5460EDB-EB1A-47B4-AEE1-833264C90219}" uniqueName="7" name="h/a" queryTableFieldId="7" dataDxfId="82"/>
    <tableColumn id="8" xr3:uid="{14842733-7963-417D-B41E-0CC746641403}" uniqueName="8" name="Oppt" queryTableFieldId="8" dataDxfId="81"/>
    <tableColumn id="9" xr3:uid="{61B7A904-444A-4FD7-9040-243786600A92}" uniqueName="9" name="DK points" queryTableFieldId="9"/>
    <tableColumn id="10" xr3:uid="{EBFE32FE-574A-492E-9AD1-2A07216C690A}" uniqueName="10" name="DK salary" queryTableFieldId="10"/>
    <tableColumn id="11" xr3:uid="{3FE27071-18F1-466E-8389-0F0E18AAD9FA}" uniqueName="11" name="Points/Dollar" queryTableFieldId="11" dataDxfId="80">
      <calculatedColumnFormula>_2020_Week10[[#This Row],[DK points]]/_2020_Week10[[#This Row],[DK salary]]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CFED9D-8AFB-4A6B-8823-56DCEE2BE55A}" name="Table4" displayName="Table4" ref="A1:K37" totalsRowShown="0" headerRowDxfId="64" dataDxfId="65" headerRowBorderDxfId="78" tableBorderDxfId="79" totalsRowBorderDxfId="77">
  <autoFilter ref="A1:K37" xr:uid="{2275BAC8-623C-4DB9-8DAF-05D4C8B453A3}"/>
  <sortState xmlns:xlrd2="http://schemas.microsoft.com/office/spreadsheetml/2017/richdata2" ref="A2:K37">
    <sortCondition descending="1" ref="K1:K37"/>
  </sortState>
  <tableColumns count="11">
    <tableColumn id="1" xr3:uid="{35B18EF3-CB21-4DEC-9569-93649E979C46}" name="Column1" dataDxfId="76"/>
    <tableColumn id="2" xr3:uid="{E09907A1-7B7B-46FB-B4A7-00C318D18585}" name="Column2" dataDxfId="75"/>
    <tableColumn id="3" xr3:uid="{C5EB1FD4-C662-4F45-B1DC-20E30A96F000}" name="Column3" dataDxfId="74"/>
    <tableColumn id="4" xr3:uid="{F83BFC9B-A9A6-4D8C-853D-721BB2A8D2E6}" name="Column4" dataDxfId="73"/>
    <tableColumn id="5" xr3:uid="{CD79F743-8850-4889-AE84-4CFB1493A937}" name="Column5" dataDxfId="72"/>
    <tableColumn id="6" xr3:uid="{51CD3495-D00A-470E-9C98-773264482389}" name="Column6" dataDxfId="71"/>
    <tableColumn id="7" xr3:uid="{B89EFBC4-8D57-4CDC-A65D-41E5B1B63A03}" name="Column7" dataDxfId="70"/>
    <tableColumn id="8" xr3:uid="{184F07A1-E8EB-4C30-AB26-C4C14685B0ED}" name="Column8" dataDxfId="69"/>
    <tableColumn id="9" xr3:uid="{2358BC36-7E1A-4655-8369-A26360E1DBBB}" name="Column9" dataDxfId="68"/>
    <tableColumn id="10" xr3:uid="{0AC02E50-2C9D-415F-8A4C-FD550105CCC1}" name="Column10" dataDxfId="67"/>
    <tableColumn id="11" xr3:uid="{476656C8-B4A2-4375-A09A-8A26A1099115}" name="Column11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DC407B-21E5-46DD-AD30-80F0DD73C75E}" name="Table5" displayName="Table5" ref="A1:K104" totalsRowShown="0" headerRowDxfId="48" dataDxfId="49" headerRowBorderDxfId="62" tableBorderDxfId="63" totalsRowBorderDxfId="61">
  <autoFilter ref="A1:K104" xr:uid="{5CAEECDF-BDCB-46E4-B1A2-263FBAEF5D4E}"/>
  <sortState xmlns:xlrd2="http://schemas.microsoft.com/office/spreadsheetml/2017/richdata2" ref="A2:K104">
    <sortCondition descending="1" ref="K1:K104"/>
  </sortState>
  <tableColumns count="11">
    <tableColumn id="1" xr3:uid="{E8F1FF18-286E-4B7C-8AFA-8C6CEA460E44}" name="Column1" dataDxfId="60"/>
    <tableColumn id="2" xr3:uid="{8CDB23A6-443A-46D6-94DD-A0E0541F3287}" name="Column2" dataDxfId="59"/>
    <tableColumn id="3" xr3:uid="{D84FD9F5-B124-4C10-990E-590A547078BC}" name="Column3" dataDxfId="58"/>
    <tableColumn id="4" xr3:uid="{2D67084F-6745-41B4-81D3-EC8DDC1F4785}" name="Column4" dataDxfId="57"/>
    <tableColumn id="5" xr3:uid="{794C73A0-1815-4FE1-B2B9-E198C6B441BE}" name="Column5" dataDxfId="56"/>
    <tableColumn id="6" xr3:uid="{3FE82302-E834-40EC-B893-14ADB2A35518}" name="Column6" dataDxfId="55"/>
    <tableColumn id="7" xr3:uid="{2ECD80DC-9F11-49E6-97B3-1422A6696765}" name="Column7" dataDxfId="54"/>
    <tableColumn id="8" xr3:uid="{85AC7DA1-B865-4129-925C-5A2D7A7665F8}" name="Column8" dataDxfId="53"/>
    <tableColumn id="9" xr3:uid="{C4F462B9-4AE6-49A4-B01D-28C2831A3240}" name="Column9" dataDxfId="52"/>
    <tableColumn id="10" xr3:uid="{C59FF52A-5E72-4E64-B14B-2800D8893DCF}" name="Column10" dataDxfId="51"/>
    <tableColumn id="11" xr3:uid="{78186D79-3E1F-4A61-A03C-8E9D975D9E97}" name="Column11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FF1A32-52FE-46B2-8C19-508F77C37C0C}" name="Table6" displayName="Table6" ref="A1:K139" totalsRowShown="0" headerRowDxfId="32" dataDxfId="33" headerRowBorderDxfId="46" tableBorderDxfId="47" totalsRowBorderDxfId="45">
  <autoFilter ref="A1:K139" xr:uid="{DC7FECF8-1B83-4D37-B059-7423EEC86E5A}"/>
  <sortState xmlns:xlrd2="http://schemas.microsoft.com/office/spreadsheetml/2017/richdata2" ref="A2:K139">
    <sortCondition descending="1" ref="K1:K139"/>
  </sortState>
  <tableColumns count="11">
    <tableColumn id="1" xr3:uid="{15F8A31D-098F-47DF-9149-DCAE33BD6ADE}" name="Column1" dataDxfId="44"/>
    <tableColumn id="2" xr3:uid="{77273D55-34DF-4082-B9DA-AE1F25473CD9}" name="Column2" dataDxfId="43"/>
    <tableColumn id="3" xr3:uid="{9646B4D5-631C-4176-AB02-89113FB36A60}" name="Column3" dataDxfId="42"/>
    <tableColumn id="4" xr3:uid="{768F96C3-77F4-4364-8CFF-7D3CAD0EA13A}" name="Column4" dataDxfId="41"/>
    <tableColumn id="5" xr3:uid="{B34D0E17-E1AF-4C27-B1DA-601118F8789A}" name="Column5" dataDxfId="40"/>
    <tableColumn id="6" xr3:uid="{27F9AF27-E4B7-4C70-A0B4-E7073CDAFA95}" name="Column6" dataDxfId="39"/>
    <tableColumn id="7" xr3:uid="{B870456D-8409-48AF-BA2E-005A02412C73}" name="Column7" dataDxfId="38"/>
    <tableColumn id="8" xr3:uid="{3FC74104-F41F-447E-B714-C18FB2E53D5D}" name="Column8" dataDxfId="37"/>
    <tableColumn id="9" xr3:uid="{38105010-BF75-43F5-B59C-30D17A73942D}" name="Column9" dataDxfId="36"/>
    <tableColumn id="10" xr3:uid="{E4D68C06-BB0B-41D2-8609-C939BE8DBF2A}" name="Column10" dataDxfId="35"/>
    <tableColumn id="11" xr3:uid="{09703512-E7D5-4355-871C-159EC95C1F14}" name="Column11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FE127C-473D-4327-8078-8D7C846202C5}" name="Table7" displayName="Table7" ref="A1:K80" totalsRowShown="0" headerRowDxfId="16" dataDxfId="17" headerRowBorderDxfId="30" tableBorderDxfId="31" totalsRowBorderDxfId="29">
  <autoFilter ref="A1:K80" xr:uid="{0C91837D-EC39-4854-8BE7-501A2BA21057}"/>
  <sortState xmlns:xlrd2="http://schemas.microsoft.com/office/spreadsheetml/2017/richdata2" ref="A2:K80">
    <sortCondition descending="1" ref="K1:K80"/>
  </sortState>
  <tableColumns count="11">
    <tableColumn id="1" xr3:uid="{92B6227B-AB28-412A-A8F5-2E7763298525}" name="Column1" dataDxfId="28"/>
    <tableColumn id="2" xr3:uid="{82287DD6-A7CF-4533-A419-57BF7AB82ED6}" name="Column2" dataDxfId="27"/>
    <tableColumn id="3" xr3:uid="{29E323B8-3B26-4FD7-89CD-217AA3444D9D}" name="Column3" dataDxfId="26"/>
    <tableColumn id="4" xr3:uid="{1300FF0C-55E0-4856-9684-75520BFC1E20}" name="Column4" dataDxfId="25"/>
    <tableColumn id="5" xr3:uid="{E803276C-D952-4D84-B6FC-55BA7910EDBE}" name="Column5" dataDxfId="24"/>
    <tableColumn id="6" xr3:uid="{BD5044F7-3B41-4140-8786-7A5CBCCD8A9A}" name="Column6" dataDxfId="23"/>
    <tableColumn id="7" xr3:uid="{6253E6D4-5298-4644-B5E6-909E319EA649}" name="Column7" dataDxfId="22"/>
    <tableColumn id="8" xr3:uid="{5236286F-43FD-4F70-9C9E-F488269E0036}" name="Column8" dataDxfId="21"/>
    <tableColumn id="9" xr3:uid="{B7355792-76EA-45A4-945B-F2CB061F5E6A}" name="Column9" dataDxfId="20"/>
    <tableColumn id="10" xr3:uid="{6A9386ED-57F0-4744-BFDA-78C641A12D66}" name="Column10" dataDxfId="19"/>
    <tableColumn id="11" xr3:uid="{22D112FE-BA0D-4733-82BA-C61B887A51B4}" name="Column11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82E5DD-0368-43D6-9A49-F7044497D74A}" name="Table8" displayName="Table8" ref="A1:K29" totalsRowShown="0" headerRowDxfId="0" dataDxfId="1" headerRowBorderDxfId="14" tableBorderDxfId="15" totalsRowBorderDxfId="13">
  <autoFilter ref="A1:K29" xr:uid="{1BC02388-1716-4C3A-B952-7BC2D13F700C}"/>
  <sortState xmlns:xlrd2="http://schemas.microsoft.com/office/spreadsheetml/2017/richdata2" ref="A2:K29">
    <sortCondition descending="1" ref="K1:K29"/>
  </sortState>
  <tableColumns count="11">
    <tableColumn id="1" xr3:uid="{1F595CF1-0B32-433E-A0A6-BE9634422E0B}" name="Column1" dataDxfId="12"/>
    <tableColumn id="2" xr3:uid="{8BCF2DFE-0E0D-4150-9F30-BAAAF4B2362C}" name="Column2" dataDxfId="11"/>
    <tableColumn id="3" xr3:uid="{FB853EC7-3377-42F2-B8D7-BC58B6AE0284}" name="Column3" dataDxfId="10"/>
    <tableColumn id="4" xr3:uid="{F23A0CAC-CF41-4264-9E97-2174F6C4D86B}" name="Column4" dataDxfId="9"/>
    <tableColumn id="5" xr3:uid="{A20A5EF0-D5F7-4664-86F3-C69978EFB0AB}" name="Column5" dataDxfId="8"/>
    <tableColumn id="6" xr3:uid="{1F945187-A3DC-4219-AAC0-F670CC703767}" name="Column6" dataDxfId="7"/>
    <tableColumn id="7" xr3:uid="{DC918CC6-5132-4159-88E6-BA9906185083}" name="Column7" dataDxfId="6"/>
    <tableColumn id="8" xr3:uid="{67665DD1-4017-4F03-925D-E3567B4F33A2}" name="Column8" dataDxfId="5"/>
    <tableColumn id="9" xr3:uid="{1901039E-2B4E-44A6-8217-C7B43793B3A8}" name="Column9" dataDxfId="4"/>
    <tableColumn id="10" xr3:uid="{65643877-0E76-4358-90FB-19EFB19BF71D}" name="Column10" dataDxfId="3"/>
    <tableColumn id="11" xr3:uid="{A243C7B9-EC6F-40BE-BC34-FE7FC332CF58}" name="Column1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1B3D-A520-486F-9FB9-990279A8906E}">
  <dimension ref="A1:M386"/>
  <sheetViews>
    <sheetView workbookViewId="0">
      <selection activeCell="A51" sqref="A51:K386"/>
    </sheetView>
  </sheetViews>
  <sheetFormatPr defaultRowHeight="15" x14ac:dyDescent="0.25"/>
  <cols>
    <col min="1" max="1" width="8.5703125" bestFit="1" customWidth="1"/>
    <col min="2" max="2" width="7.28515625" bestFit="1" customWidth="1"/>
    <col min="3" max="3" width="6.5703125" bestFit="1" customWidth="1"/>
    <col min="4" max="4" width="24.85546875" bestFit="1" customWidth="1"/>
    <col min="5" max="5" width="6.42578125" bestFit="1" customWidth="1"/>
    <col min="6" max="6" width="8.140625" bestFit="1" customWidth="1"/>
    <col min="7" max="7" width="6.28515625" bestFit="1" customWidth="1"/>
    <col min="8" max="8" width="7.7109375" bestFit="1" customWidth="1"/>
    <col min="9" max="9" width="11.7109375" bestFit="1" customWidth="1"/>
    <col min="10" max="10" width="11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430</v>
      </c>
    </row>
    <row r="2" spans="1:11" hidden="1" x14ac:dyDescent="0.25">
      <c r="A2">
        <v>10</v>
      </c>
      <c r="B2">
        <v>2020</v>
      </c>
      <c r="C2">
        <v>1131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>
        <v>34.840000000000003</v>
      </c>
      <c r="J2">
        <v>6300</v>
      </c>
      <c r="K2" s="1">
        <f>_2020_Week10[[#This Row],[DK points]]/_2020_Week10[[#This Row],[DK salary]]</f>
        <v>5.5301587301587306E-3</v>
      </c>
    </row>
    <row r="3" spans="1:11" hidden="1" x14ac:dyDescent="0.25">
      <c r="A3">
        <v>10</v>
      </c>
      <c r="B3">
        <v>2020</v>
      </c>
      <c r="C3">
        <v>5887</v>
      </c>
      <c r="D3" s="1" t="s">
        <v>124</v>
      </c>
      <c r="E3" s="1" t="s">
        <v>78</v>
      </c>
      <c r="F3" s="1" t="s">
        <v>57</v>
      </c>
      <c r="G3" s="1" t="s">
        <v>13</v>
      </c>
      <c r="H3" s="1" t="s">
        <v>58</v>
      </c>
      <c r="I3">
        <v>4</v>
      </c>
      <c r="K3" s="1" t="e">
        <f>_2020_Week10[[#This Row],[DK points]]/_2020_Week10[[#This Row],[DK salary]]</f>
        <v>#DIV/0!</v>
      </c>
    </row>
    <row r="4" spans="1:11" hidden="1" x14ac:dyDescent="0.25">
      <c r="A4">
        <v>10</v>
      </c>
      <c r="B4">
        <v>2020</v>
      </c>
      <c r="C4">
        <v>2859</v>
      </c>
      <c r="D4" s="1" t="s">
        <v>135</v>
      </c>
      <c r="E4" s="1" t="s">
        <v>78</v>
      </c>
      <c r="F4" s="1" t="s">
        <v>45</v>
      </c>
      <c r="G4" s="1" t="s">
        <v>17</v>
      </c>
      <c r="H4" s="1" t="s">
        <v>44</v>
      </c>
      <c r="I4">
        <v>2.6</v>
      </c>
      <c r="J4">
        <v>0</v>
      </c>
      <c r="K4" s="1" t="e">
        <f>_2020_Week10[[#This Row],[DK points]]/_2020_Week10[[#This Row],[DK salary]]</f>
        <v>#DIV/0!</v>
      </c>
    </row>
    <row r="5" spans="1:11" hidden="1" x14ac:dyDescent="0.25">
      <c r="A5">
        <v>10</v>
      </c>
      <c r="B5">
        <v>2020</v>
      </c>
      <c r="C5">
        <v>1232</v>
      </c>
      <c r="D5" s="1" t="s">
        <v>15</v>
      </c>
      <c r="E5" s="1" t="s">
        <v>11</v>
      </c>
      <c r="F5" s="1" t="s">
        <v>16</v>
      </c>
      <c r="G5" s="1" t="s">
        <v>17</v>
      </c>
      <c r="H5" s="1" t="s">
        <v>18</v>
      </c>
      <c r="I5">
        <v>32.32</v>
      </c>
      <c r="J5">
        <v>6200</v>
      </c>
      <c r="K5" s="1">
        <f>_2020_Week10[[#This Row],[DK points]]/_2020_Week10[[#This Row],[DK salary]]</f>
        <v>5.2129032258064513E-3</v>
      </c>
    </row>
    <row r="6" spans="1:11" hidden="1" x14ac:dyDescent="0.25">
      <c r="A6">
        <v>10</v>
      </c>
      <c r="B6">
        <v>2020</v>
      </c>
      <c r="C6">
        <v>1539</v>
      </c>
      <c r="D6" s="1" t="s">
        <v>32</v>
      </c>
      <c r="E6" s="1" t="s">
        <v>11</v>
      </c>
      <c r="F6" s="1" t="s">
        <v>33</v>
      </c>
      <c r="G6" s="1" t="s">
        <v>17</v>
      </c>
      <c r="H6" s="1" t="s">
        <v>34</v>
      </c>
      <c r="I6">
        <v>22.16</v>
      </c>
      <c r="J6">
        <v>5200</v>
      </c>
      <c r="K6" s="1">
        <f>_2020_Week10[[#This Row],[DK points]]/_2020_Week10[[#This Row],[DK salary]]</f>
        <v>4.2615384615384616E-3</v>
      </c>
    </row>
    <row r="7" spans="1:11" hidden="1" x14ac:dyDescent="0.25">
      <c r="A7">
        <v>10</v>
      </c>
      <c r="B7">
        <v>2020</v>
      </c>
      <c r="C7">
        <v>5163</v>
      </c>
      <c r="D7" s="1" t="s">
        <v>181</v>
      </c>
      <c r="E7" s="1" t="s">
        <v>182</v>
      </c>
      <c r="F7" s="1" t="s">
        <v>21</v>
      </c>
      <c r="G7" s="1" t="s">
        <v>13</v>
      </c>
      <c r="H7" s="1" t="s">
        <v>20</v>
      </c>
      <c r="I7">
        <v>30.9</v>
      </c>
      <c r="J7">
        <v>4700</v>
      </c>
      <c r="K7" s="1">
        <f>_2020_Week10[[#This Row],[DK points]]/_2020_Week10[[#This Row],[DK salary]]</f>
        <v>6.5744680851063829E-3</v>
      </c>
    </row>
    <row r="8" spans="1:11" hidden="1" x14ac:dyDescent="0.25">
      <c r="A8">
        <v>10</v>
      </c>
      <c r="B8">
        <v>2020</v>
      </c>
      <c r="C8">
        <v>1340</v>
      </c>
      <c r="D8" s="1" t="s">
        <v>26</v>
      </c>
      <c r="E8" s="1" t="s">
        <v>11</v>
      </c>
      <c r="F8" s="1" t="s">
        <v>27</v>
      </c>
      <c r="G8" s="1" t="s">
        <v>17</v>
      </c>
      <c r="H8" s="1" t="s">
        <v>28</v>
      </c>
      <c r="I8">
        <v>23.04</v>
      </c>
      <c r="J8">
        <v>5800</v>
      </c>
      <c r="K8" s="1">
        <f>_2020_Week10[[#This Row],[DK points]]/_2020_Week10[[#This Row],[DK salary]]</f>
        <v>3.9724137931034485E-3</v>
      </c>
    </row>
    <row r="9" spans="1:11" hidden="1" x14ac:dyDescent="0.25">
      <c r="A9">
        <v>10</v>
      </c>
      <c r="B9">
        <v>2020</v>
      </c>
      <c r="C9">
        <v>1529</v>
      </c>
      <c r="D9" s="1" t="s">
        <v>25</v>
      </c>
      <c r="E9" s="1" t="s">
        <v>11</v>
      </c>
      <c r="F9" s="1" t="s">
        <v>21</v>
      </c>
      <c r="G9" s="1" t="s">
        <v>13</v>
      </c>
      <c r="H9" s="1" t="s">
        <v>20</v>
      </c>
      <c r="I9">
        <v>29.36</v>
      </c>
      <c r="J9">
        <v>7500</v>
      </c>
      <c r="K9" s="1">
        <f>_2020_Week10[[#This Row],[DK points]]/_2020_Week10[[#This Row],[DK salary]]</f>
        <v>3.914666666666667E-3</v>
      </c>
    </row>
    <row r="10" spans="1:11" hidden="1" x14ac:dyDescent="0.25">
      <c r="A10">
        <v>10</v>
      </c>
      <c r="B10">
        <v>2020</v>
      </c>
      <c r="C10">
        <v>5890</v>
      </c>
      <c r="D10" s="1" t="s">
        <v>136</v>
      </c>
      <c r="E10" s="1" t="s">
        <v>78</v>
      </c>
      <c r="F10" s="1" t="s">
        <v>14</v>
      </c>
      <c r="G10" s="1" t="s">
        <v>17</v>
      </c>
      <c r="H10" s="1" t="s">
        <v>12</v>
      </c>
      <c r="I10">
        <v>2.5</v>
      </c>
      <c r="J10">
        <v>0</v>
      </c>
      <c r="K10" s="1" t="e">
        <f>_2020_Week10[[#This Row],[DK points]]/_2020_Week10[[#This Row],[DK salary]]</f>
        <v>#DIV/0!</v>
      </c>
    </row>
    <row r="11" spans="1:11" hidden="1" x14ac:dyDescent="0.25">
      <c r="A11">
        <v>10</v>
      </c>
      <c r="B11">
        <v>2020</v>
      </c>
      <c r="C11">
        <v>5570</v>
      </c>
      <c r="D11" s="1" t="s">
        <v>193</v>
      </c>
      <c r="E11" s="1" t="s">
        <v>182</v>
      </c>
      <c r="F11" s="1" t="s">
        <v>24</v>
      </c>
      <c r="G11" s="1" t="s">
        <v>13</v>
      </c>
      <c r="H11" s="1" t="s">
        <v>23</v>
      </c>
      <c r="I11">
        <v>21.7</v>
      </c>
      <c r="J11">
        <v>3400</v>
      </c>
      <c r="K11" s="1">
        <f>_2020_Week10[[#This Row],[DK points]]/_2020_Week10[[#This Row],[DK salary]]</f>
        <v>6.3823529411764701E-3</v>
      </c>
    </row>
    <row r="12" spans="1:11" hidden="1" x14ac:dyDescent="0.25">
      <c r="A12">
        <v>10</v>
      </c>
      <c r="B12">
        <v>2020</v>
      </c>
      <c r="C12">
        <v>5448</v>
      </c>
      <c r="D12" s="1" t="s">
        <v>153</v>
      </c>
      <c r="E12" s="1" t="s">
        <v>78</v>
      </c>
      <c r="F12" s="1" t="s">
        <v>52</v>
      </c>
      <c r="G12" s="1" t="s">
        <v>13</v>
      </c>
      <c r="H12" s="1" t="s">
        <v>53</v>
      </c>
      <c r="I12">
        <v>0.8</v>
      </c>
      <c r="J12">
        <v>0</v>
      </c>
      <c r="K12" s="1" t="e">
        <f>_2020_Week10[[#This Row],[DK points]]/_2020_Week10[[#This Row],[DK salary]]</f>
        <v>#DIV/0!</v>
      </c>
    </row>
    <row r="13" spans="1:11" hidden="1" x14ac:dyDescent="0.25">
      <c r="A13">
        <v>10</v>
      </c>
      <c r="B13">
        <v>2020</v>
      </c>
      <c r="C13">
        <v>5656</v>
      </c>
      <c r="D13" s="1" t="s">
        <v>184</v>
      </c>
      <c r="E13" s="1" t="s">
        <v>182</v>
      </c>
      <c r="F13" s="1" t="s">
        <v>23</v>
      </c>
      <c r="G13" s="1" t="s">
        <v>17</v>
      </c>
      <c r="H13" s="1" t="s">
        <v>24</v>
      </c>
      <c r="I13">
        <v>27.9</v>
      </c>
      <c r="J13">
        <v>4400</v>
      </c>
      <c r="K13" s="1">
        <f>_2020_Week10[[#This Row],[DK points]]/_2020_Week10[[#This Row],[DK salary]]</f>
        <v>6.3409090909090906E-3</v>
      </c>
    </row>
    <row r="14" spans="1:11" hidden="1" x14ac:dyDescent="0.25">
      <c r="A14">
        <v>10</v>
      </c>
      <c r="B14">
        <v>2020</v>
      </c>
      <c r="C14">
        <v>5287</v>
      </c>
      <c r="D14" s="1" t="s">
        <v>190</v>
      </c>
      <c r="E14" s="1" t="s">
        <v>182</v>
      </c>
      <c r="F14" s="1" t="s">
        <v>30</v>
      </c>
      <c r="G14" s="1" t="s">
        <v>13</v>
      </c>
      <c r="H14" s="1" t="s">
        <v>31</v>
      </c>
      <c r="I14">
        <v>23.4</v>
      </c>
      <c r="J14">
        <v>4000</v>
      </c>
      <c r="K14" s="1">
        <f>_2020_Week10[[#This Row],[DK points]]/_2020_Week10[[#This Row],[DK salary]]</f>
        <v>5.8499999999999993E-3</v>
      </c>
    </row>
    <row r="15" spans="1:11" hidden="1" x14ac:dyDescent="0.25">
      <c r="A15">
        <v>10</v>
      </c>
      <c r="B15">
        <v>2020</v>
      </c>
      <c r="C15">
        <v>5837</v>
      </c>
      <c r="D15" s="1" t="s">
        <v>192</v>
      </c>
      <c r="E15" s="1" t="s">
        <v>182</v>
      </c>
      <c r="F15" s="1" t="s">
        <v>40</v>
      </c>
      <c r="G15" s="1" t="s">
        <v>13</v>
      </c>
      <c r="H15" s="1" t="s">
        <v>41</v>
      </c>
      <c r="I15">
        <v>22.2</v>
      </c>
      <c r="J15">
        <v>4300</v>
      </c>
      <c r="K15" s="1">
        <f>_2020_Week10[[#This Row],[DK points]]/_2020_Week10[[#This Row],[DK salary]]</f>
        <v>5.1627906976744187E-3</v>
      </c>
    </row>
    <row r="16" spans="1:11" hidden="1" x14ac:dyDescent="0.25">
      <c r="A16">
        <v>10</v>
      </c>
      <c r="B16">
        <v>2020</v>
      </c>
      <c r="C16">
        <v>5623</v>
      </c>
      <c r="D16" s="1" t="s">
        <v>81</v>
      </c>
      <c r="E16" s="1" t="s">
        <v>78</v>
      </c>
      <c r="F16" s="1" t="s">
        <v>40</v>
      </c>
      <c r="G16" s="1" t="s">
        <v>13</v>
      </c>
      <c r="H16" s="1" t="s">
        <v>41</v>
      </c>
      <c r="I16">
        <v>28.5</v>
      </c>
      <c r="J16">
        <v>4600</v>
      </c>
      <c r="K16" s="1">
        <f>_2020_Week10[[#This Row],[DK points]]/_2020_Week10[[#This Row],[DK salary]]</f>
        <v>6.1956521739130431E-3</v>
      </c>
    </row>
    <row r="17" spans="1:13" hidden="1" x14ac:dyDescent="0.25">
      <c r="A17">
        <v>10</v>
      </c>
      <c r="B17">
        <v>2020</v>
      </c>
      <c r="C17">
        <v>5754</v>
      </c>
      <c r="D17" s="1" t="s">
        <v>185</v>
      </c>
      <c r="E17" s="1" t="s">
        <v>182</v>
      </c>
      <c r="F17" s="1" t="s">
        <v>16</v>
      </c>
      <c r="G17" s="1" t="s">
        <v>17</v>
      </c>
      <c r="H17" s="1" t="s">
        <v>18</v>
      </c>
      <c r="I17">
        <v>26.6</v>
      </c>
      <c r="J17">
        <v>5200</v>
      </c>
      <c r="K17" s="1">
        <f>_2020_Week10[[#This Row],[DK points]]/_2020_Week10[[#This Row],[DK salary]]</f>
        <v>5.1153846153846154E-3</v>
      </c>
    </row>
    <row r="18" spans="1:13" hidden="1" x14ac:dyDescent="0.25">
      <c r="A18">
        <v>10</v>
      </c>
      <c r="B18">
        <v>2020</v>
      </c>
      <c r="C18">
        <v>5582</v>
      </c>
      <c r="D18" s="1" t="s">
        <v>201</v>
      </c>
      <c r="E18" s="1" t="s">
        <v>182</v>
      </c>
      <c r="F18" s="1" t="s">
        <v>49</v>
      </c>
      <c r="G18" s="1" t="s">
        <v>17</v>
      </c>
      <c r="H18" s="1" t="s">
        <v>50</v>
      </c>
      <c r="I18">
        <v>17.399999999999999</v>
      </c>
      <c r="J18">
        <v>3500</v>
      </c>
      <c r="K18" s="1">
        <f>_2020_Week10[[#This Row],[DK points]]/_2020_Week10[[#This Row],[DK salary]]</f>
        <v>4.9714285714285711E-3</v>
      </c>
    </row>
    <row r="19" spans="1:13" hidden="1" x14ac:dyDescent="0.25">
      <c r="A19">
        <v>10</v>
      </c>
      <c r="B19">
        <v>2020</v>
      </c>
      <c r="C19">
        <v>5839</v>
      </c>
      <c r="D19" s="1" t="s">
        <v>186</v>
      </c>
      <c r="E19" s="1" t="s">
        <v>182</v>
      </c>
      <c r="F19" s="1" t="s">
        <v>18</v>
      </c>
      <c r="G19" s="1" t="s">
        <v>13</v>
      </c>
      <c r="H19" s="1" t="s">
        <v>16</v>
      </c>
      <c r="I19">
        <v>26.5</v>
      </c>
      <c r="J19">
        <v>5500</v>
      </c>
      <c r="K19" s="1">
        <f>_2020_Week10[[#This Row],[DK points]]/_2020_Week10[[#This Row],[DK salary]]</f>
        <v>4.8181818181818178E-3</v>
      </c>
    </row>
    <row r="20" spans="1:13" hidden="1" x14ac:dyDescent="0.25">
      <c r="A20">
        <v>10</v>
      </c>
      <c r="B20">
        <v>2020</v>
      </c>
      <c r="C20">
        <v>5486</v>
      </c>
      <c r="D20" s="1" t="s">
        <v>205</v>
      </c>
      <c r="E20" s="1" t="s">
        <v>182</v>
      </c>
      <c r="F20" s="1" t="s">
        <v>37</v>
      </c>
      <c r="G20" s="1" t="s">
        <v>17</v>
      </c>
      <c r="H20" s="1" t="s">
        <v>36</v>
      </c>
      <c r="I20">
        <v>14.3</v>
      </c>
      <c r="J20">
        <v>3000</v>
      </c>
      <c r="K20" s="1">
        <f>_2020_Week10[[#This Row],[DK points]]/_2020_Week10[[#This Row],[DK salary]]</f>
        <v>4.7666666666666673E-3</v>
      </c>
    </row>
    <row r="21" spans="1:13" hidden="1" x14ac:dyDescent="0.25">
      <c r="A21">
        <v>10</v>
      </c>
      <c r="B21">
        <v>2020</v>
      </c>
      <c r="C21">
        <v>1537</v>
      </c>
      <c r="D21" s="1" t="s">
        <v>19</v>
      </c>
      <c r="E21" s="1" t="s">
        <v>11</v>
      </c>
      <c r="F21" s="1" t="s">
        <v>20</v>
      </c>
      <c r="G21" s="1" t="s">
        <v>17</v>
      </c>
      <c r="H21" s="1" t="s">
        <v>21</v>
      </c>
      <c r="I21">
        <v>30.9</v>
      </c>
      <c r="J21">
        <v>8000</v>
      </c>
      <c r="K21" s="1">
        <f>_2020_Week10[[#This Row],[DK points]]/_2020_Week10[[#This Row],[DK salary]]</f>
        <v>3.8624999999999996E-3</v>
      </c>
    </row>
    <row r="22" spans="1:13" hidden="1" x14ac:dyDescent="0.25">
      <c r="A22">
        <v>10</v>
      </c>
      <c r="B22">
        <v>2020</v>
      </c>
      <c r="C22">
        <v>5168</v>
      </c>
      <c r="D22" s="1" t="s">
        <v>189</v>
      </c>
      <c r="E22" s="1" t="s">
        <v>182</v>
      </c>
      <c r="F22" s="1" t="s">
        <v>27</v>
      </c>
      <c r="G22" s="1" t="s">
        <v>17</v>
      </c>
      <c r="H22" s="1" t="s">
        <v>28</v>
      </c>
      <c r="I22">
        <v>23.6</v>
      </c>
      <c r="J22">
        <v>5200</v>
      </c>
      <c r="K22" s="1">
        <f>_2020_Week10[[#This Row],[DK points]]/_2020_Week10[[#This Row],[DK salary]]</f>
        <v>4.538461538461539E-3</v>
      </c>
    </row>
    <row r="23" spans="1:13" hidden="1" x14ac:dyDescent="0.25">
      <c r="A23">
        <v>10</v>
      </c>
      <c r="B23">
        <v>2020</v>
      </c>
      <c r="C23">
        <v>2890</v>
      </c>
      <c r="D23" s="1" t="s">
        <v>83</v>
      </c>
      <c r="E23" s="1" t="s">
        <v>78</v>
      </c>
      <c r="F23" s="1" t="s">
        <v>31</v>
      </c>
      <c r="G23" s="1" t="s">
        <v>17</v>
      </c>
      <c r="H23" s="1" t="s">
        <v>30</v>
      </c>
      <c r="I23">
        <v>22.6</v>
      </c>
      <c r="J23">
        <v>4000</v>
      </c>
      <c r="K23" s="1">
        <f>_2020_Week10[[#This Row],[DK points]]/_2020_Week10[[#This Row],[DK salary]]</f>
        <v>5.6500000000000005E-3</v>
      </c>
    </row>
    <row r="24" spans="1:13" hidden="1" x14ac:dyDescent="0.25">
      <c r="A24">
        <v>10</v>
      </c>
      <c r="B24">
        <v>2020</v>
      </c>
      <c r="C24">
        <v>5617</v>
      </c>
      <c r="D24" s="1" t="s">
        <v>80</v>
      </c>
      <c r="E24" s="1" t="s">
        <v>78</v>
      </c>
      <c r="F24" s="1" t="s">
        <v>12</v>
      </c>
      <c r="G24" s="1" t="s">
        <v>13</v>
      </c>
      <c r="H24" s="1" t="s">
        <v>14</v>
      </c>
      <c r="I24">
        <v>28.8</v>
      </c>
      <c r="J24">
        <v>5300</v>
      </c>
      <c r="K24" s="1">
        <f>_2020_Week10[[#This Row],[DK points]]/_2020_Week10[[#This Row],[DK salary]]</f>
        <v>5.4339622641509438E-3</v>
      </c>
    </row>
    <row r="25" spans="1:13" hidden="1" x14ac:dyDescent="0.25">
      <c r="A25">
        <v>10</v>
      </c>
      <c r="B25">
        <v>2020</v>
      </c>
      <c r="C25">
        <v>1252</v>
      </c>
      <c r="D25" s="1" t="s">
        <v>22</v>
      </c>
      <c r="E25" s="1" t="s">
        <v>11</v>
      </c>
      <c r="F25" s="1" t="s">
        <v>23</v>
      </c>
      <c r="G25" s="1" t="s">
        <v>17</v>
      </c>
      <c r="H25" s="1" t="s">
        <v>24</v>
      </c>
      <c r="I25">
        <v>29.4</v>
      </c>
      <c r="J25">
        <v>7900</v>
      </c>
      <c r="K25" s="1">
        <f>_2020_Week10[[#This Row],[DK points]]/_2020_Week10[[#This Row],[DK salary]]</f>
        <v>3.7215189873417718E-3</v>
      </c>
    </row>
    <row r="26" spans="1:13" hidden="1" x14ac:dyDescent="0.25">
      <c r="A26">
        <v>10</v>
      </c>
      <c r="B26">
        <v>2020</v>
      </c>
      <c r="C26">
        <v>5835</v>
      </c>
      <c r="D26" s="1" t="s">
        <v>188</v>
      </c>
      <c r="E26" s="1" t="s">
        <v>182</v>
      </c>
      <c r="F26" s="1" t="s">
        <v>44</v>
      </c>
      <c r="G26" s="1" t="s">
        <v>13</v>
      </c>
      <c r="H26" s="1" t="s">
        <v>45</v>
      </c>
      <c r="I26">
        <v>24.5</v>
      </c>
      <c r="J26">
        <v>5600</v>
      </c>
      <c r="K26" s="1">
        <f>_2020_Week10[[#This Row],[DK points]]/_2020_Week10[[#This Row],[DK salary]]</f>
        <v>4.3750000000000004E-3</v>
      </c>
    </row>
    <row r="27" spans="1:13" hidden="1" x14ac:dyDescent="0.25">
      <c r="A27">
        <v>10</v>
      </c>
      <c r="B27">
        <v>2020</v>
      </c>
      <c r="C27">
        <v>1254</v>
      </c>
      <c r="D27" s="1" t="s">
        <v>42</v>
      </c>
      <c r="E27" s="1" t="s">
        <v>11</v>
      </c>
      <c r="F27" s="1" t="s">
        <v>28</v>
      </c>
      <c r="G27" s="1" t="s">
        <v>13</v>
      </c>
      <c r="H27" s="1" t="s">
        <v>27</v>
      </c>
      <c r="I27">
        <v>19</v>
      </c>
      <c r="J27">
        <v>5200</v>
      </c>
      <c r="K27" s="1">
        <f>_2020_Week10[[#This Row],[DK points]]/_2020_Week10[[#This Row],[DK salary]]</f>
        <v>3.6538461538461538E-3</v>
      </c>
    </row>
    <row r="28" spans="1:13" hidden="1" x14ac:dyDescent="0.25">
      <c r="A28">
        <v>10</v>
      </c>
      <c r="B28">
        <v>2020</v>
      </c>
      <c r="C28">
        <v>5640</v>
      </c>
      <c r="D28" s="1" t="s">
        <v>211</v>
      </c>
      <c r="E28" s="1" t="s">
        <v>182</v>
      </c>
      <c r="F28" s="1" t="s">
        <v>60</v>
      </c>
      <c r="G28" s="1" t="s">
        <v>13</v>
      </c>
      <c r="H28" s="1" t="s">
        <v>61</v>
      </c>
      <c r="I28">
        <v>12.3</v>
      </c>
      <c r="J28">
        <v>3000</v>
      </c>
      <c r="K28" s="1">
        <f>_2020_Week10[[#This Row],[DK points]]/_2020_Week10[[#This Row],[DK salary]]</f>
        <v>4.1000000000000003E-3</v>
      </c>
    </row>
    <row r="29" spans="1:13" hidden="1" x14ac:dyDescent="0.25">
      <c r="A29">
        <v>10</v>
      </c>
      <c r="B29">
        <v>2020</v>
      </c>
      <c r="C29">
        <v>5468</v>
      </c>
      <c r="D29" s="1" t="s">
        <v>86</v>
      </c>
      <c r="E29" s="1" t="s">
        <v>78</v>
      </c>
      <c r="F29" s="1" t="s">
        <v>61</v>
      </c>
      <c r="G29" s="1" t="s">
        <v>17</v>
      </c>
      <c r="H29" s="1" t="s">
        <v>60</v>
      </c>
      <c r="I29">
        <v>21.3</v>
      </c>
      <c r="J29">
        <v>4000</v>
      </c>
      <c r="K29" s="1">
        <f>_2020_Week10[[#This Row],[DK points]]/_2020_Week10[[#This Row],[DK salary]]</f>
        <v>5.3249999999999999E-3</v>
      </c>
    </row>
    <row r="30" spans="1:13" hidden="1" x14ac:dyDescent="0.25">
      <c r="A30">
        <v>10</v>
      </c>
      <c r="B30">
        <v>2020</v>
      </c>
      <c r="C30">
        <v>1439</v>
      </c>
      <c r="D30" s="1" t="s">
        <v>38</v>
      </c>
      <c r="E30" s="1" t="s">
        <v>11</v>
      </c>
      <c r="F30" s="1" t="s">
        <v>14</v>
      </c>
      <c r="G30" s="1" t="s">
        <v>17</v>
      </c>
      <c r="H30" s="1" t="s">
        <v>12</v>
      </c>
      <c r="I30">
        <v>20.04</v>
      </c>
      <c r="J30">
        <v>6100</v>
      </c>
      <c r="K30" s="1">
        <f>_2020_Week10[[#This Row],[DK points]]/_2020_Week10[[#This Row],[DK salary]]</f>
        <v>3.2852459016393439E-3</v>
      </c>
      <c r="M30">
        <f>_xlfn.STDEV.P(I2:I382)</f>
        <v>7.8457463909167968</v>
      </c>
    </row>
    <row r="31" spans="1:13" hidden="1" x14ac:dyDescent="0.25">
      <c r="A31">
        <v>10</v>
      </c>
      <c r="B31">
        <v>2020</v>
      </c>
      <c r="C31">
        <v>5822</v>
      </c>
      <c r="D31" s="1" t="s">
        <v>82</v>
      </c>
      <c r="E31" s="1" t="s">
        <v>78</v>
      </c>
      <c r="F31" s="1" t="s">
        <v>27</v>
      </c>
      <c r="G31" s="1" t="s">
        <v>17</v>
      </c>
      <c r="H31" s="1" t="s">
        <v>28</v>
      </c>
      <c r="I31">
        <v>25.9</v>
      </c>
      <c r="J31">
        <v>5100</v>
      </c>
      <c r="K31" s="1">
        <f>_2020_Week10[[#This Row],[DK points]]/_2020_Week10[[#This Row],[DK salary]]</f>
        <v>5.078431372549019E-3</v>
      </c>
    </row>
    <row r="32" spans="1:13" hidden="1" x14ac:dyDescent="0.25">
      <c r="A32">
        <v>10</v>
      </c>
      <c r="B32">
        <v>2020</v>
      </c>
      <c r="C32">
        <v>5595</v>
      </c>
      <c r="D32" s="1" t="s">
        <v>206</v>
      </c>
      <c r="E32" s="1" t="s">
        <v>182</v>
      </c>
      <c r="F32" s="1" t="s">
        <v>27</v>
      </c>
      <c r="G32" s="1" t="s">
        <v>17</v>
      </c>
      <c r="H32" s="1" t="s">
        <v>28</v>
      </c>
      <c r="I32">
        <v>14.1</v>
      </c>
      <c r="J32">
        <v>3500</v>
      </c>
      <c r="K32" s="1">
        <f>_2020_Week10[[#This Row],[DK points]]/_2020_Week10[[#This Row],[DK salary]]</f>
        <v>4.0285714285714282E-3</v>
      </c>
    </row>
    <row r="33" spans="1:11" hidden="1" x14ac:dyDescent="0.25">
      <c r="A33">
        <v>10</v>
      </c>
      <c r="B33">
        <v>2020</v>
      </c>
      <c r="C33">
        <v>5867</v>
      </c>
      <c r="D33" s="1" t="s">
        <v>212</v>
      </c>
      <c r="E33" s="1" t="s">
        <v>182</v>
      </c>
      <c r="F33" s="1" t="s">
        <v>28</v>
      </c>
      <c r="G33" s="1" t="s">
        <v>13</v>
      </c>
      <c r="H33" s="1" t="s">
        <v>27</v>
      </c>
      <c r="I33">
        <v>11.9</v>
      </c>
      <c r="J33">
        <v>3000</v>
      </c>
      <c r="K33" s="1">
        <f>_2020_Week10[[#This Row],[DK points]]/_2020_Week10[[#This Row],[DK salary]]</f>
        <v>3.966666666666667E-3</v>
      </c>
    </row>
    <row r="34" spans="1:11" hidden="1" x14ac:dyDescent="0.25">
      <c r="A34">
        <v>10</v>
      </c>
      <c r="B34">
        <v>2020</v>
      </c>
      <c r="C34">
        <v>1231</v>
      </c>
      <c r="D34" s="1" t="s">
        <v>39</v>
      </c>
      <c r="E34" s="1" t="s">
        <v>11</v>
      </c>
      <c r="F34" s="1" t="s">
        <v>40</v>
      </c>
      <c r="G34" s="1" t="s">
        <v>13</v>
      </c>
      <c r="H34" s="1" t="s">
        <v>41</v>
      </c>
      <c r="I34">
        <v>19.32</v>
      </c>
      <c r="J34">
        <v>5900</v>
      </c>
      <c r="K34" s="1">
        <f>_2020_Week10[[#This Row],[DK points]]/_2020_Week10[[#This Row],[DK salary]]</f>
        <v>3.2745762711864409E-3</v>
      </c>
    </row>
    <row r="35" spans="1:11" hidden="1" x14ac:dyDescent="0.25">
      <c r="A35">
        <v>10</v>
      </c>
      <c r="B35">
        <v>2020</v>
      </c>
      <c r="C35">
        <v>5208</v>
      </c>
      <c r="D35" s="1" t="s">
        <v>210</v>
      </c>
      <c r="E35" s="1" t="s">
        <v>182</v>
      </c>
      <c r="F35" s="1" t="s">
        <v>45</v>
      </c>
      <c r="G35" s="1" t="s">
        <v>17</v>
      </c>
      <c r="H35" s="1" t="s">
        <v>44</v>
      </c>
      <c r="I35">
        <v>12.9</v>
      </c>
      <c r="J35">
        <v>3300</v>
      </c>
      <c r="K35" s="1">
        <f>_2020_Week10[[#This Row],[DK points]]/_2020_Week10[[#This Row],[DK salary]]</f>
        <v>3.9090909090909089E-3</v>
      </c>
    </row>
    <row r="36" spans="1:11" hidden="1" x14ac:dyDescent="0.25">
      <c r="A36">
        <v>10</v>
      </c>
      <c r="B36">
        <v>2020</v>
      </c>
      <c r="C36">
        <v>5633</v>
      </c>
      <c r="D36" s="1" t="s">
        <v>199</v>
      </c>
      <c r="E36" s="1" t="s">
        <v>182</v>
      </c>
      <c r="F36" s="1" t="s">
        <v>14</v>
      </c>
      <c r="G36" s="1" t="s">
        <v>17</v>
      </c>
      <c r="H36" s="1" t="s">
        <v>12</v>
      </c>
      <c r="I36">
        <v>19.600000000000001</v>
      </c>
      <c r="J36">
        <v>5100</v>
      </c>
      <c r="K36" s="1">
        <f>_2020_Week10[[#This Row],[DK points]]/_2020_Week10[[#This Row],[DK salary]]</f>
        <v>3.843137254901961E-3</v>
      </c>
    </row>
    <row r="37" spans="1:11" hidden="1" x14ac:dyDescent="0.25">
      <c r="A37">
        <v>10</v>
      </c>
      <c r="B37">
        <v>2020</v>
      </c>
      <c r="C37">
        <v>5206</v>
      </c>
      <c r="D37" s="1" t="s">
        <v>183</v>
      </c>
      <c r="E37" s="1" t="s">
        <v>182</v>
      </c>
      <c r="F37" s="1" t="s">
        <v>20</v>
      </c>
      <c r="G37" s="1" t="s">
        <v>17</v>
      </c>
      <c r="H37" s="1" t="s">
        <v>21</v>
      </c>
      <c r="I37">
        <v>28.7</v>
      </c>
      <c r="J37">
        <v>7700</v>
      </c>
      <c r="K37" s="1">
        <f>_2020_Week10[[#This Row],[DK points]]/_2020_Week10[[#This Row],[DK salary]]</f>
        <v>3.7272727272727271E-3</v>
      </c>
    </row>
    <row r="38" spans="1:11" hidden="1" x14ac:dyDescent="0.25">
      <c r="A38">
        <v>10</v>
      </c>
      <c r="B38">
        <v>2020</v>
      </c>
      <c r="C38">
        <v>5553</v>
      </c>
      <c r="D38" s="1" t="s">
        <v>191</v>
      </c>
      <c r="E38" s="1" t="s">
        <v>182</v>
      </c>
      <c r="F38" s="1" t="s">
        <v>16</v>
      </c>
      <c r="G38" s="1" t="s">
        <v>17</v>
      </c>
      <c r="H38" s="1" t="s">
        <v>18</v>
      </c>
      <c r="I38">
        <v>22.7</v>
      </c>
      <c r="J38">
        <v>6100</v>
      </c>
      <c r="K38" s="1">
        <f>_2020_Week10[[#This Row],[DK points]]/_2020_Week10[[#This Row],[DK salary]]</f>
        <v>3.7213114754098358E-3</v>
      </c>
    </row>
    <row r="39" spans="1:11" hidden="1" x14ac:dyDescent="0.25">
      <c r="A39">
        <v>10</v>
      </c>
      <c r="B39">
        <v>2020</v>
      </c>
      <c r="C39">
        <v>1552</v>
      </c>
      <c r="D39" s="1" t="s">
        <v>35</v>
      </c>
      <c r="E39" s="1" t="s">
        <v>11</v>
      </c>
      <c r="F39" s="1" t="s">
        <v>36</v>
      </c>
      <c r="G39" s="1" t="s">
        <v>13</v>
      </c>
      <c r="H39" s="1" t="s">
        <v>37</v>
      </c>
      <c r="I39">
        <v>21.48</v>
      </c>
      <c r="J39">
        <v>6600</v>
      </c>
      <c r="K39" s="1">
        <f>_2020_Week10[[#This Row],[DK points]]/_2020_Week10[[#This Row],[DK salary]]</f>
        <v>3.2545454545454544E-3</v>
      </c>
    </row>
    <row r="40" spans="1:11" hidden="1" x14ac:dyDescent="0.25">
      <c r="A40">
        <v>10</v>
      </c>
      <c r="B40">
        <v>2020</v>
      </c>
      <c r="C40">
        <v>5712</v>
      </c>
      <c r="D40" s="1" t="s">
        <v>79</v>
      </c>
      <c r="E40" s="1" t="s">
        <v>78</v>
      </c>
      <c r="F40" s="1" t="s">
        <v>61</v>
      </c>
      <c r="G40" s="1" t="s">
        <v>17</v>
      </c>
      <c r="H40" s="1" t="s">
        <v>60</v>
      </c>
      <c r="I40">
        <v>32.6</v>
      </c>
      <c r="J40">
        <v>6500</v>
      </c>
      <c r="K40" s="1">
        <f>_2020_Week10[[#This Row],[DK points]]/_2020_Week10[[#This Row],[DK salary]]</f>
        <v>5.015384615384616E-3</v>
      </c>
    </row>
    <row r="41" spans="1:11" hidden="1" x14ac:dyDescent="0.25">
      <c r="A41">
        <v>10</v>
      </c>
      <c r="B41">
        <v>2020</v>
      </c>
      <c r="C41">
        <v>5562</v>
      </c>
      <c r="D41" s="1" t="s">
        <v>77</v>
      </c>
      <c r="E41" s="1" t="s">
        <v>78</v>
      </c>
      <c r="F41" s="1" t="s">
        <v>58</v>
      </c>
      <c r="G41" s="1" t="s">
        <v>17</v>
      </c>
      <c r="H41" s="1" t="s">
        <v>57</v>
      </c>
      <c r="I41">
        <v>34.799999999999997</v>
      </c>
      <c r="J41">
        <v>8200</v>
      </c>
      <c r="K41" s="1">
        <f>_2020_Week10[[#This Row],[DK points]]/_2020_Week10[[#This Row],[DK salary]]</f>
        <v>4.2439024390243897E-3</v>
      </c>
    </row>
    <row r="42" spans="1:11" hidden="1" x14ac:dyDescent="0.25">
      <c r="A42">
        <v>10</v>
      </c>
      <c r="B42">
        <v>2020</v>
      </c>
      <c r="C42">
        <v>1527</v>
      </c>
      <c r="D42" s="1" t="s">
        <v>29</v>
      </c>
      <c r="E42" s="1" t="s">
        <v>11</v>
      </c>
      <c r="F42" s="1" t="s">
        <v>30</v>
      </c>
      <c r="G42" s="1" t="s">
        <v>13</v>
      </c>
      <c r="H42" s="1" t="s">
        <v>31</v>
      </c>
      <c r="I42">
        <v>22.46</v>
      </c>
      <c r="J42">
        <v>7100</v>
      </c>
      <c r="K42" s="1">
        <f>_2020_Week10[[#This Row],[DK points]]/_2020_Week10[[#This Row],[DK salary]]</f>
        <v>3.1633802816901408E-3</v>
      </c>
    </row>
    <row r="43" spans="1:11" hidden="1" x14ac:dyDescent="0.25">
      <c r="A43">
        <v>10</v>
      </c>
      <c r="B43">
        <v>2020</v>
      </c>
      <c r="C43">
        <v>5547</v>
      </c>
      <c r="D43" s="1" t="s">
        <v>89</v>
      </c>
      <c r="E43" s="1" t="s">
        <v>78</v>
      </c>
      <c r="F43" s="1" t="s">
        <v>33</v>
      </c>
      <c r="G43" s="1" t="s">
        <v>17</v>
      </c>
      <c r="H43" s="1" t="s">
        <v>34</v>
      </c>
      <c r="I43">
        <v>19</v>
      </c>
      <c r="J43">
        <v>4500</v>
      </c>
      <c r="K43" s="1">
        <f>_2020_Week10[[#This Row],[DK points]]/_2020_Week10[[#This Row],[DK salary]]</f>
        <v>4.2222222222222218E-3</v>
      </c>
    </row>
    <row r="44" spans="1:11" hidden="1" x14ac:dyDescent="0.25">
      <c r="A44">
        <v>10</v>
      </c>
      <c r="B44">
        <v>2020</v>
      </c>
      <c r="C44">
        <v>1415</v>
      </c>
      <c r="D44" s="1" t="s">
        <v>43</v>
      </c>
      <c r="E44" s="1" t="s">
        <v>11</v>
      </c>
      <c r="F44" s="1" t="s">
        <v>44</v>
      </c>
      <c r="G44" s="1" t="s">
        <v>13</v>
      </c>
      <c r="H44" s="1" t="s">
        <v>45</v>
      </c>
      <c r="I44">
        <v>18.579999999999998</v>
      </c>
      <c r="J44">
        <v>6100</v>
      </c>
      <c r="K44" s="1">
        <f>_2020_Week10[[#This Row],[DK points]]/_2020_Week10[[#This Row],[DK salary]]</f>
        <v>3.0459016393442622E-3</v>
      </c>
    </row>
    <row r="45" spans="1:11" hidden="1" x14ac:dyDescent="0.25">
      <c r="A45">
        <v>10</v>
      </c>
      <c r="B45">
        <v>2020</v>
      </c>
      <c r="C45">
        <v>5861</v>
      </c>
      <c r="D45" s="1" t="s">
        <v>194</v>
      </c>
      <c r="E45" s="1" t="s">
        <v>182</v>
      </c>
      <c r="F45" s="1" t="s">
        <v>16</v>
      </c>
      <c r="G45" s="1" t="s">
        <v>17</v>
      </c>
      <c r="H45" s="1" t="s">
        <v>18</v>
      </c>
      <c r="I45">
        <v>21.3</v>
      </c>
      <c r="J45">
        <v>5800</v>
      </c>
      <c r="K45" s="1">
        <f>_2020_Week10[[#This Row],[DK points]]/_2020_Week10[[#This Row],[DK salary]]</f>
        <v>3.6724137931034486E-3</v>
      </c>
    </row>
    <row r="46" spans="1:11" hidden="1" x14ac:dyDescent="0.25">
      <c r="A46">
        <v>10</v>
      </c>
      <c r="B46">
        <v>2020</v>
      </c>
      <c r="C46">
        <v>5441</v>
      </c>
      <c r="D46" s="1" t="s">
        <v>88</v>
      </c>
      <c r="E46" s="1" t="s">
        <v>78</v>
      </c>
      <c r="F46" s="1" t="s">
        <v>49</v>
      </c>
      <c r="G46" s="1" t="s">
        <v>17</v>
      </c>
      <c r="H46" s="1" t="s">
        <v>50</v>
      </c>
      <c r="I46">
        <v>19.100000000000001</v>
      </c>
      <c r="J46">
        <v>4700</v>
      </c>
      <c r="K46" s="1">
        <f>_2020_Week10[[#This Row],[DK points]]/_2020_Week10[[#This Row],[DK salary]]</f>
        <v>4.0638297872340433E-3</v>
      </c>
    </row>
    <row r="47" spans="1:11" hidden="1" x14ac:dyDescent="0.25">
      <c r="A47">
        <v>10</v>
      </c>
      <c r="B47">
        <v>2020</v>
      </c>
      <c r="C47">
        <v>5749</v>
      </c>
      <c r="D47" s="1" t="s">
        <v>202</v>
      </c>
      <c r="E47" s="1" t="s">
        <v>182</v>
      </c>
      <c r="F47" s="1" t="s">
        <v>31</v>
      </c>
      <c r="G47" s="1" t="s">
        <v>17</v>
      </c>
      <c r="H47" s="1" t="s">
        <v>30</v>
      </c>
      <c r="I47">
        <v>15.86</v>
      </c>
      <c r="J47">
        <v>4500</v>
      </c>
      <c r="K47" s="1">
        <f>_2020_Week10[[#This Row],[DK points]]/_2020_Week10[[#This Row],[DK salary]]</f>
        <v>3.5244444444444442E-3</v>
      </c>
    </row>
    <row r="48" spans="1:11" hidden="1" x14ac:dyDescent="0.25">
      <c r="A48">
        <v>10</v>
      </c>
      <c r="B48">
        <v>2020</v>
      </c>
      <c r="C48">
        <v>1378</v>
      </c>
      <c r="D48" s="1" t="s">
        <v>46</v>
      </c>
      <c r="E48" s="1" t="s">
        <v>11</v>
      </c>
      <c r="F48" s="1" t="s">
        <v>31</v>
      </c>
      <c r="G48" s="1" t="s">
        <v>17</v>
      </c>
      <c r="H48" s="1" t="s">
        <v>30</v>
      </c>
      <c r="I48">
        <v>16.82</v>
      </c>
      <c r="J48">
        <v>5600</v>
      </c>
      <c r="K48" s="1">
        <f>_2020_Week10[[#This Row],[DK points]]/_2020_Week10[[#This Row],[DK salary]]</f>
        <v>3.0035714285714288E-3</v>
      </c>
    </row>
    <row r="49" spans="1:11" hidden="1" x14ac:dyDescent="0.25">
      <c r="A49">
        <v>10</v>
      </c>
      <c r="B49">
        <v>2020</v>
      </c>
      <c r="C49">
        <v>5827</v>
      </c>
      <c r="D49" s="1" t="s">
        <v>84</v>
      </c>
      <c r="E49" s="1" t="s">
        <v>78</v>
      </c>
      <c r="F49" s="1" t="s">
        <v>28</v>
      </c>
      <c r="G49" s="1" t="s">
        <v>13</v>
      </c>
      <c r="H49" s="1" t="s">
        <v>27</v>
      </c>
      <c r="I49">
        <v>22.5</v>
      </c>
      <c r="J49">
        <v>5600</v>
      </c>
      <c r="K49" s="1">
        <f>_2020_Week10[[#This Row],[DK points]]/_2020_Week10[[#This Row],[DK salary]]</f>
        <v>4.0178571428571425E-3</v>
      </c>
    </row>
    <row r="50" spans="1:11" hidden="1" x14ac:dyDescent="0.25">
      <c r="A50">
        <v>10</v>
      </c>
      <c r="B50">
        <v>2020</v>
      </c>
      <c r="C50">
        <v>5886</v>
      </c>
      <c r="D50" s="1" t="s">
        <v>92</v>
      </c>
      <c r="E50" s="1" t="s">
        <v>78</v>
      </c>
      <c r="F50" s="1" t="s">
        <v>37</v>
      </c>
      <c r="G50" s="1" t="s">
        <v>17</v>
      </c>
      <c r="H50" s="1" t="s">
        <v>36</v>
      </c>
      <c r="I50">
        <v>16</v>
      </c>
      <c r="J50">
        <v>4000</v>
      </c>
      <c r="K50" s="1">
        <f>_2020_Week10[[#This Row],[DK points]]/_2020_Week10[[#This Row],[DK salary]]</f>
        <v>4.0000000000000001E-3</v>
      </c>
    </row>
    <row r="51" spans="1:11" x14ac:dyDescent="0.25">
      <c r="A51">
        <v>10</v>
      </c>
      <c r="B51">
        <v>2020</v>
      </c>
      <c r="C51">
        <v>7022</v>
      </c>
      <c r="D51" s="1" t="s">
        <v>401</v>
      </c>
      <c r="E51" s="1" t="s">
        <v>402</v>
      </c>
      <c r="F51" s="1" t="s">
        <v>61</v>
      </c>
      <c r="G51" s="1" t="s">
        <v>17</v>
      </c>
      <c r="H51" s="1" t="s">
        <v>60</v>
      </c>
      <c r="I51">
        <v>16</v>
      </c>
      <c r="J51">
        <v>2500</v>
      </c>
      <c r="K51" s="1">
        <f>_2020_Week10[[#This Row],[DK points]]/_2020_Week10[[#This Row],[DK salary]]</f>
        <v>6.4000000000000003E-3</v>
      </c>
    </row>
    <row r="52" spans="1:11" hidden="1" x14ac:dyDescent="0.25">
      <c r="A52">
        <v>10</v>
      </c>
      <c r="B52">
        <v>2020</v>
      </c>
      <c r="C52">
        <v>5830</v>
      </c>
      <c r="D52" s="1" t="s">
        <v>197</v>
      </c>
      <c r="E52" s="1" t="s">
        <v>182</v>
      </c>
      <c r="F52" s="1" t="s">
        <v>57</v>
      </c>
      <c r="G52" s="1" t="s">
        <v>13</v>
      </c>
      <c r="H52" s="1" t="s">
        <v>58</v>
      </c>
      <c r="I52">
        <v>19.7</v>
      </c>
      <c r="J52">
        <v>5700</v>
      </c>
      <c r="K52" s="1">
        <f>_2020_Week10[[#This Row],[DK points]]/_2020_Week10[[#This Row],[DK salary]]</f>
        <v>3.4561403508771927E-3</v>
      </c>
    </row>
    <row r="53" spans="1:11" hidden="1" x14ac:dyDescent="0.25">
      <c r="A53">
        <v>10</v>
      </c>
      <c r="B53">
        <v>2020</v>
      </c>
      <c r="C53">
        <v>5586</v>
      </c>
      <c r="D53" s="1" t="s">
        <v>90</v>
      </c>
      <c r="E53" s="1" t="s">
        <v>78</v>
      </c>
      <c r="F53" s="1" t="s">
        <v>28</v>
      </c>
      <c r="G53" s="1" t="s">
        <v>13</v>
      </c>
      <c r="H53" s="1" t="s">
        <v>27</v>
      </c>
      <c r="I53">
        <v>17.899999999999999</v>
      </c>
      <c r="J53">
        <v>4900</v>
      </c>
      <c r="K53" s="1">
        <f>_2020_Week10[[#This Row],[DK points]]/_2020_Week10[[#This Row],[DK salary]]</f>
        <v>3.6530612244897957E-3</v>
      </c>
    </row>
    <row r="54" spans="1:11" hidden="1" x14ac:dyDescent="0.25">
      <c r="A54">
        <v>10</v>
      </c>
      <c r="B54">
        <v>2020</v>
      </c>
      <c r="C54">
        <v>5622</v>
      </c>
      <c r="D54" s="1" t="s">
        <v>85</v>
      </c>
      <c r="E54" s="1" t="s">
        <v>78</v>
      </c>
      <c r="F54" s="1" t="s">
        <v>53</v>
      </c>
      <c r="G54" s="1" t="s">
        <v>17</v>
      </c>
      <c r="H54" s="1" t="s">
        <v>52</v>
      </c>
      <c r="I54">
        <v>21.6</v>
      </c>
      <c r="J54">
        <v>6800</v>
      </c>
      <c r="K54" s="1">
        <f>_2020_Week10[[#This Row],[DK points]]/_2020_Week10[[#This Row],[DK salary]]</f>
        <v>3.1764705882352945E-3</v>
      </c>
    </row>
    <row r="55" spans="1:11" hidden="1" x14ac:dyDescent="0.25">
      <c r="A55">
        <v>10</v>
      </c>
      <c r="B55">
        <v>2020</v>
      </c>
      <c r="C55">
        <v>5333</v>
      </c>
      <c r="D55" s="1" t="s">
        <v>195</v>
      </c>
      <c r="E55" s="1" t="s">
        <v>182</v>
      </c>
      <c r="F55" s="1" t="s">
        <v>44</v>
      </c>
      <c r="G55" s="1" t="s">
        <v>13</v>
      </c>
      <c r="H55" s="1" t="s">
        <v>45</v>
      </c>
      <c r="I55">
        <v>20.3</v>
      </c>
      <c r="J55">
        <v>6000</v>
      </c>
      <c r="K55" s="1">
        <f>_2020_Week10[[#This Row],[DK points]]/_2020_Week10[[#This Row],[DK salary]]</f>
        <v>3.3833333333333332E-3</v>
      </c>
    </row>
    <row r="56" spans="1:11" hidden="1" x14ac:dyDescent="0.25">
      <c r="A56">
        <v>10</v>
      </c>
      <c r="B56">
        <v>2020</v>
      </c>
      <c r="C56">
        <v>5628</v>
      </c>
      <c r="D56" s="1" t="s">
        <v>93</v>
      </c>
      <c r="E56" s="1" t="s">
        <v>78</v>
      </c>
      <c r="F56" s="1" t="s">
        <v>36</v>
      </c>
      <c r="G56" s="1" t="s">
        <v>13</v>
      </c>
      <c r="H56" s="1" t="s">
        <v>37</v>
      </c>
      <c r="I56">
        <v>15.2</v>
      </c>
      <c r="J56">
        <v>5000</v>
      </c>
      <c r="K56" s="1">
        <f>_2020_Week10[[#This Row],[DK points]]/_2020_Week10[[#This Row],[DK salary]]</f>
        <v>3.0399999999999997E-3</v>
      </c>
    </row>
    <row r="57" spans="1:11" hidden="1" x14ac:dyDescent="0.25">
      <c r="A57">
        <v>10</v>
      </c>
      <c r="B57">
        <v>2020</v>
      </c>
      <c r="C57">
        <v>5715</v>
      </c>
      <c r="D57" s="1" t="s">
        <v>95</v>
      </c>
      <c r="E57" s="1" t="s">
        <v>78</v>
      </c>
      <c r="F57" s="1" t="s">
        <v>31</v>
      </c>
      <c r="G57" s="1" t="s">
        <v>17</v>
      </c>
      <c r="H57" s="1" t="s">
        <v>30</v>
      </c>
      <c r="I57">
        <v>15.1</v>
      </c>
      <c r="J57">
        <v>5100</v>
      </c>
      <c r="K57" s="1">
        <f>_2020_Week10[[#This Row],[DK points]]/_2020_Week10[[#This Row],[DK salary]]</f>
        <v>2.9607843137254902E-3</v>
      </c>
    </row>
    <row r="58" spans="1:11" hidden="1" x14ac:dyDescent="0.25">
      <c r="A58">
        <v>10</v>
      </c>
      <c r="B58">
        <v>2020</v>
      </c>
      <c r="C58">
        <v>1551</v>
      </c>
      <c r="D58" s="1" t="s">
        <v>47</v>
      </c>
      <c r="E58" s="1" t="s">
        <v>11</v>
      </c>
      <c r="F58" s="1" t="s">
        <v>37</v>
      </c>
      <c r="G58" s="1" t="s">
        <v>17</v>
      </c>
      <c r="H58" s="1" t="s">
        <v>36</v>
      </c>
      <c r="I58">
        <v>14.66</v>
      </c>
      <c r="J58">
        <v>5600</v>
      </c>
      <c r="K58" s="1">
        <f>_2020_Week10[[#This Row],[DK points]]/_2020_Week10[[#This Row],[DK salary]]</f>
        <v>2.6178571428571427E-3</v>
      </c>
    </row>
    <row r="59" spans="1:11" hidden="1" x14ac:dyDescent="0.25">
      <c r="A59">
        <v>10</v>
      </c>
      <c r="B59">
        <v>2020</v>
      </c>
      <c r="C59">
        <v>5450</v>
      </c>
      <c r="D59" s="1" t="s">
        <v>101</v>
      </c>
      <c r="E59" s="1" t="s">
        <v>78</v>
      </c>
      <c r="F59" s="1" t="s">
        <v>50</v>
      </c>
      <c r="G59" s="1" t="s">
        <v>13</v>
      </c>
      <c r="H59" s="1" t="s">
        <v>49</v>
      </c>
      <c r="I59">
        <v>11.7</v>
      </c>
      <c r="J59">
        <v>4000</v>
      </c>
      <c r="K59" s="1">
        <f>_2020_Week10[[#This Row],[DK points]]/_2020_Week10[[#This Row],[DK salary]]</f>
        <v>2.9249999999999996E-3</v>
      </c>
    </row>
    <row r="60" spans="1:11" hidden="1" x14ac:dyDescent="0.25">
      <c r="A60">
        <v>10</v>
      </c>
      <c r="B60">
        <v>2020</v>
      </c>
      <c r="C60">
        <v>1534</v>
      </c>
      <c r="D60" s="1" t="s">
        <v>56</v>
      </c>
      <c r="E60" s="1" t="s">
        <v>11</v>
      </c>
      <c r="F60" s="1" t="s">
        <v>57</v>
      </c>
      <c r="G60" s="1" t="s">
        <v>13</v>
      </c>
      <c r="H60" s="1" t="s">
        <v>58</v>
      </c>
      <c r="I60">
        <v>12.18</v>
      </c>
      <c r="J60">
        <v>5300</v>
      </c>
      <c r="K60" s="1">
        <f>_2020_Week10[[#This Row],[DK points]]/_2020_Week10[[#This Row],[DK salary]]</f>
        <v>2.2981132075471696E-3</v>
      </c>
    </row>
    <row r="61" spans="1:11" hidden="1" x14ac:dyDescent="0.25">
      <c r="A61">
        <v>10</v>
      </c>
      <c r="B61">
        <v>2020</v>
      </c>
      <c r="C61">
        <v>5560</v>
      </c>
      <c r="D61" s="1" t="s">
        <v>87</v>
      </c>
      <c r="E61" s="1" t="s">
        <v>78</v>
      </c>
      <c r="F61" s="1" t="s">
        <v>53</v>
      </c>
      <c r="G61" s="1" t="s">
        <v>17</v>
      </c>
      <c r="H61" s="1" t="s">
        <v>52</v>
      </c>
      <c r="I61">
        <v>19.2</v>
      </c>
      <c r="J61">
        <v>6700</v>
      </c>
      <c r="K61" s="1">
        <f>_2020_Week10[[#This Row],[DK points]]/_2020_Week10[[#This Row],[DK salary]]</f>
        <v>2.8656716417910445E-3</v>
      </c>
    </row>
    <row r="62" spans="1:11" hidden="1" x14ac:dyDescent="0.25">
      <c r="A62">
        <v>10</v>
      </c>
      <c r="B62">
        <v>2020</v>
      </c>
      <c r="C62">
        <v>5424</v>
      </c>
      <c r="D62" s="1" t="s">
        <v>187</v>
      </c>
      <c r="E62" s="1" t="s">
        <v>182</v>
      </c>
      <c r="F62" s="1" t="s">
        <v>21</v>
      </c>
      <c r="G62" s="1" t="s">
        <v>13</v>
      </c>
      <c r="H62" s="1" t="s">
        <v>20</v>
      </c>
      <c r="I62">
        <v>25.3</v>
      </c>
      <c r="J62">
        <v>7500</v>
      </c>
      <c r="K62" s="1">
        <f>_2020_Week10[[#This Row],[DK points]]/_2020_Week10[[#This Row],[DK salary]]</f>
        <v>3.3733333333333332E-3</v>
      </c>
    </row>
    <row r="63" spans="1:11" hidden="1" x14ac:dyDescent="0.25">
      <c r="A63">
        <v>10</v>
      </c>
      <c r="B63">
        <v>2020</v>
      </c>
      <c r="C63">
        <v>5753</v>
      </c>
      <c r="D63" s="1" t="s">
        <v>223</v>
      </c>
      <c r="E63" s="1" t="s">
        <v>182</v>
      </c>
      <c r="F63" s="1" t="s">
        <v>28</v>
      </c>
      <c r="G63" s="1" t="s">
        <v>13</v>
      </c>
      <c r="H63" s="1" t="s">
        <v>27</v>
      </c>
      <c r="I63">
        <v>9.6</v>
      </c>
      <c r="J63">
        <v>3000</v>
      </c>
      <c r="K63" s="1">
        <f>_2020_Week10[[#This Row],[DK points]]/_2020_Week10[[#This Row],[DK salary]]</f>
        <v>3.1999999999999997E-3</v>
      </c>
    </row>
    <row r="64" spans="1:11" hidden="1" x14ac:dyDescent="0.25">
      <c r="A64">
        <v>10</v>
      </c>
      <c r="B64">
        <v>2020</v>
      </c>
      <c r="C64">
        <v>1490</v>
      </c>
      <c r="D64" s="1" t="s">
        <v>48</v>
      </c>
      <c r="E64" s="1" t="s">
        <v>11</v>
      </c>
      <c r="F64" s="1" t="s">
        <v>49</v>
      </c>
      <c r="G64" s="1" t="s">
        <v>17</v>
      </c>
      <c r="H64" s="1" t="s">
        <v>50</v>
      </c>
      <c r="I64">
        <v>14.48</v>
      </c>
      <c r="J64">
        <v>6500</v>
      </c>
      <c r="K64" s="1">
        <f>_2020_Week10[[#This Row],[DK points]]/_2020_Week10[[#This Row],[DK salary]]</f>
        <v>2.2276923076923077E-3</v>
      </c>
    </row>
    <row r="65" spans="1:11" hidden="1" x14ac:dyDescent="0.25">
      <c r="A65">
        <v>10</v>
      </c>
      <c r="B65">
        <v>2020</v>
      </c>
      <c r="C65">
        <v>5253</v>
      </c>
      <c r="D65" s="1" t="s">
        <v>196</v>
      </c>
      <c r="E65" s="1" t="s">
        <v>182</v>
      </c>
      <c r="F65" s="1" t="s">
        <v>12</v>
      </c>
      <c r="G65" s="1" t="s">
        <v>13</v>
      </c>
      <c r="H65" s="1" t="s">
        <v>14</v>
      </c>
      <c r="I65">
        <v>19.7</v>
      </c>
      <c r="J65">
        <v>6300</v>
      </c>
      <c r="K65" s="1">
        <f>_2020_Week10[[#This Row],[DK points]]/_2020_Week10[[#This Row],[DK salary]]</f>
        <v>3.126984126984127E-3</v>
      </c>
    </row>
    <row r="66" spans="1:11" x14ac:dyDescent="0.25">
      <c r="A66">
        <v>10</v>
      </c>
      <c r="B66">
        <v>2020</v>
      </c>
      <c r="C66">
        <v>7025</v>
      </c>
      <c r="D66" s="1" t="s">
        <v>404</v>
      </c>
      <c r="E66" s="1" t="s">
        <v>402</v>
      </c>
      <c r="F66" s="1" t="s">
        <v>49</v>
      </c>
      <c r="G66" s="1" t="s">
        <v>17</v>
      </c>
      <c r="H66" s="1" t="s">
        <v>50</v>
      </c>
      <c r="I66">
        <v>13</v>
      </c>
      <c r="J66">
        <v>2200</v>
      </c>
      <c r="K66" s="1">
        <f>_2020_Week10[[#This Row],[DK points]]/_2020_Week10[[#This Row],[DK salary]]</f>
        <v>5.909090909090909E-3</v>
      </c>
    </row>
    <row r="67" spans="1:11" hidden="1" x14ac:dyDescent="0.25">
      <c r="A67">
        <v>10</v>
      </c>
      <c r="B67">
        <v>2020</v>
      </c>
      <c r="C67">
        <v>5446</v>
      </c>
      <c r="D67" s="1" t="s">
        <v>99</v>
      </c>
      <c r="E67" s="1" t="s">
        <v>78</v>
      </c>
      <c r="F67" s="1" t="s">
        <v>20</v>
      </c>
      <c r="G67" s="1" t="s">
        <v>17</v>
      </c>
      <c r="H67" s="1" t="s">
        <v>21</v>
      </c>
      <c r="I67">
        <v>13.9</v>
      </c>
      <c r="J67">
        <v>4900</v>
      </c>
      <c r="K67" s="1">
        <f>_2020_Week10[[#This Row],[DK points]]/_2020_Week10[[#This Row],[DK salary]]</f>
        <v>2.8367346938775509E-3</v>
      </c>
    </row>
    <row r="68" spans="1:11" hidden="1" x14ac:dyDescent="0.25">
      <c r="A68">
        <v>10</v>
      </c>
      <c r="B68">
        <v>2020</v>
      </c>
      <c r="C68">
        <v>5767</v>
      </c>
      <c r="D68" s="1" t="s">
        <v>204</v>
      </c>
      <c r="E68" s="1" t="s">
        <v>182</v>
      </c>
      <c r="F68" s="1" t="s">
        <v>33</v>
      </c>
      <c r="G68" s="1" t="s">
        <v>17</v>
      </c>
      <c r="H68" s="1" t="s">
        <v>34</v>
      </c>
      <c r="I68">
        <v>14.3</v>
      </c>
      <c r="J68">
        <v>4800</v>
      </c>
      <c r="K68" s="1">
        <f>_2020_Week10[[#This Row],[DK points]]/_2020_Week10[[#This Row],[DK salary]]</f>
        <v>2.9791666666666669E-3</v>
      </c>
    </row>
    <row r="69" spans="1:11" hidden="1" x14ac:dyDescent="0.25">
      <c r="A69">
        <v>10</v>
      </c>
      <c r="B69">
        <v>2020</v>
      </c>
      <c r="C69">
        <v>5849</v>
      </c>
      <c r="D69" s="1" t="s">
        <v>91</v>
      </c>
      <c r="E69" s="1" t="s">
        <v>78</v>
      </c>
      <c r="F69" s="1" t="s">
        <v>24</v>
      </c>
      <c r="G69" s="1" t="s">
        <v>13</v>
      </c>
      <c r="H69" s="1" t="s">
        <v>23</v>
      </c>
      <c r="I69">
        <v>16.2</v>
      </c>
      <c r="J69">
        <v>6600</v>
      </c>
      <c r="K69" s="1">
        <f>_2020_Week10[[#This Row],[DK points]]/_2020_Week10[[#This Row],[DK salary]]</f>
        <v>2.4545454545454545E-3</v>
      </c>
    </row>
    <row r="70" spans="1:11" hidden="1" x14ac:dyDescent="0.25">
      <c r="A70">
        <v>10</v>
      </c>
      <c r="B70">
        <v>2020</v>
      </c>
      <c r="C70">
        <v>5812</v>
      </c>
      <c r="D70" s="1" t="s">
        <v>224</v>
      </c>
      <c r="E70" s="1" t="s">
        <v>182</v>
      </c>
      <c r="F70" s="1" t="s">
        <v>28</v>
      </c>
      <c r="G70" s="1" t="s">
        <v>13</v>
      </c>
      <c r="H70" s="1" t="s">
        <v>27</v>
      </c>
      <c r="I70">
        <v>9.4</v>
      </c>
      <c r="J70">
        <v>3200</v>
      </c>
      <c r="K70" s="1">
        <f>_2020_Week10[[#This Row],[DK points]]/_2020_Week10[[#This Row],[DK salary]]</f>
        <v>2.9375E-3</v>
      </c>
    </row>
    <row r="71" spans="1:11" hidden="1" x14ac:dyDescent="0.25">
      <c r="A71">
        <v>10</v>
      </c>
      <c r="B71">
        <v>2020</v>
      </c>
      <c r="C71">
        <v>4721</v>
      </c>
      <c r="D71" s="1" t="s">
        <v>320</v>
      </c>
      <c r="E71" s="1" t="s">
        <v>321</v>
      </c>
      <c r="F71" s="1" t="s">
        <v>30</v>
      </c>
      <c r="G71" s="1" t="s">
        <v>13</v>
      </c>
      <c r="H71" s="1" t="s">
        <v>31</v>
      </c>
      <c r="I71">
        <v>13.1</v>
      </c>
      <c r="J71">
        <v>4600</v>
      </c>
      <c r="K71" s="1">
        <f>_2020_Week10[[#This Row],[DK points]]/_2020_Week10[[#This Row],[DK salary]]</f>
        <v>2.8478260869565218E-3</v>
      </c>
    </row>
    <row r="72" spans="1:11" hidden="1" x14ac:dyDescent="0.25">
      <c r="A72">
        <v>10</v>
      </c>
      <c r="B72">
        <v>2020</v>
      </c>
      <c r="C72">
        <v>4494</v>
      </c>
      <c r="D72" s="1" t="s">
        <v>322</v>
      </c>
      <c r="E72" s="1" t="s">
        <v>321</v>
      </c>
      <c r="F72" s="1" t="s">
        <v>12</v>
      </c>
      <c r="G72" s="1" t="s">
        <v>13</v>
      </c>
      <c r="H72" s="1" t="s">
        <v>14</v>
      </c>
      <c r="I72">
        <v>13.1</v>
      </c>
      <c r="J72">
        <v>4700</v>
      </c>
      <c r="K72" s="1">
        <f>_2020_Week10[[#This Row],[DK points]]/_2020_Week10[[#This Row],[DK salary]]</f>
        <v>2.7872340425531914E-3</v>
      </c>
    </row>
    <row r="73" spans="1:11" hidden="1" x14ac:dyDescent="0.25">
      <c r="A73">
        <v>10</v>
      </c>
      <c r="B73">
        <v>2020</v>
      </c>
      <c r="C73">
        <v>4675</v>
      </c>
      <c r="D73" s="1" t="s">
        <v>323</v>
      </c>
      <c r="E73" s="1" t="s">
        <v>321</v>
      </c>
      <c r="F73" s="1" t="s">
        <v>36</v>
      </c>
      <c r="G73" s="1" t="s">
        <v>13</v>
      </c>
      <c r="H73" s="1" t="s">
        <v>37</v>
      </c>
      <c r="I73">
        <v>13</v>
      </c>
      <c r="J73">
        <v>4100</v>
      </c>
      <c r="K73" s="1">
        <f>_2020_Week10[[#This Row],[DK points]]/_2020_Week10[[#This Row],[DK salary]]</f>
        <v>3.1707317073170734E-3</v>
      </c>
    </row>
    <row r="74" spans="1:11" x14ac:dyDescent="0.25">
      <c r="A74">
        <v>10</v>
      </c>
      <c r="B74">
        <v>2020</v>
      </c>
      <c r="C74">
        <v>7014</v>
      </c>
      <c r="D74" s="1" t="s">
        <v>407</v>
      </c>
      <c r="E74" s="1" t="s">
        <v>402</v>
      </c>
      <c r="F74" s="1" t="s">
        <v>24</v>
      </c>
      <c r="G74" s="1" t="s">
        <v>13</v>
      </c>
      <c r="H74" s="1" t="s">
        <v>23</v>
      </c>
      <c r="I74">
        <v>11</v>
      </c>
      <c r="J74">
        <v>2000</v>
      </c>
      <c r="K74" s="1">
        <f>_2020_Week10[[#This Row],[DK points]]/_2020_Week10[[#This Row],[DK salary]]</f>
        <v>5.4999999999999997E-3</v>
      </c>
    </row>
    <row r="75" spans="1:11" hidden="1" x14ac:dyDescent="0.25">
      <c r="A75">
        <v>10</v>
      </c>
      <c r="B75">
        <v>2020</v>
      </c>
      <c r="C75">
        <v>1550</v>
      </c>
      <c r="D75" s="1" t="s">
        <v>55</v>
      </c>
      <c r="E75" s="1" t="s">
        <v>11</v>
      </c>
      <c r="F75" s="1" t="s">
        <v>18</v>
      </c>
      <c r="G75" s="1" t="s">
        <v>13</v>
      </c>
      <c r="H75" s="1" t="s">
        <v>16</v>
      </c>
      <c r="I75">
        <v>12.52</v>
      </c>
      <c r="J75">
        <v>5700</v>
      </c>
      <c r="K75" s="1">
        <f>_2020_Week10[[#This Row],[DK points]]/_2020_Week10[[#This Row],[DK salary]]</f>
        <v>2.1964912280701752E-3</v>
      </c>
    </row>
    <row r="76" spans="1:11" hidden="1" x14ac:dyDescent="0.25">
      <c r="A76">
        <v>10</v>
      </c>
      <c r="B76">
        <v>2020</v>
      </c>
      <c r="C76">
        <v>5385</v>
      </c>
      <c r="D76" s="1" t="s">
        <v>230</v>
      </c>
      <c r="E76" s="1" t="s">
        <v>182</v>
      </c>
      <c r="F76" s="1" t="s">
        <v>24</v>
      </c>
      <c r="G76" s="1" t="s">
        <v>13</v>
      </c>
      <c r="H76" s="1" t="s">
        <v>23</v>
      </c>
      <c r="I76">
        <v>8.3000000000000007</v>
      </c>
      <c r="J76">
        <v>3000</v>
      </c>
      <c r="K76" s="1">
        <f>_2020_Week10[[#This Row],[DK points]]/_2020_Week10[[#This Row],[DK salary]]</f>
        <v>2.7666666666666668E-3</v>
      </c>
    </row>
    <row r="77" spans="1:11" hidden="1" x14ac:dyDescent="0.25">
      <c r="A77">
        <v>10</v>
      </c>
      <c r="B77">
        <v>2020</v>
      </c>
      <c r="C77">
        <v>5757</v>
      </c>
      <c r="D77" s="1" t="s">
        <v>200</v>
      </c>
      <c r="E77" s="1" t="s">
        <v>182</v>
      </c>
      <c r="F77" s="1" t="s">
        <v>28</v>
      </c>
      <c r="G77" s="1" t="s">
        <v>13</v>
      </c>
      <c r="H77" s="1" t="s">
        <v>27</v>
      </c>
      <c r="I77">
        <v>18.2</v>
      </c>
      <c r="J77">
        <v>6800</v>
      </c>
      <c r="K77" s="1">
        <f>_2020_Week10[[#This Row],[DK points]]/_2020_Week10[[#This Row],[DK salary]]</f>
        <v>2.676470588235294E-3</v>
      </c>
    </row>
    <row r="78" spans="1:11" hidden="1" x14ac:dyDescent="0.25">
      <c r="A78">
        <v>10</v>
      </c>
      <c r="B78">
        <v>2020</v>
      </c>
      <c r="C78">
        <v>1518</v>
      </c>
      <c r="D78" s="1" t="s">
        <v>51</v>
      </c>
      <c r="E78" s="1" t="s">
        <v>11</v>
      </c>
      <c r="F78" s="1" t="s">
        <v>52</v>
      </c>
      <c r="G78" s="1" t="s">
        <v>13</v>
      </c>
      <c r="H78" s="1" t="s">
        <v>53</v>
      </c>
      <c r="I78">
        <v>14.12</v>
      </c>
      <c r="J78">
        <v>6900</v>
      </c>
      <c r="K78" s="1">
        <f>_2020_Week10[[#This Row],[DK points]]/_2020_Week10[[#This Row],[DK salary]]</f>
        <v>2.0463768115942028E-3</v>
      </c>
    </row>
    <row r="79" spans="1:11" hidden="1" x14ac:dyDescent="0.25">
      <c r="A79">
        <v>10</v>
      </c>
      <c r="B79">
        <v>2020</v>
      </c>
      <c r="C79">
        <v>5579</v>
      </c>
      <c r="D79" s="1" t="s">
        <v>203</v>
      </c>
      <c r="E79" s="1" t="s">
        <v>182</v>
      </c>
      <c r="F79" s="1" t="s">
        <v>12</v>
      </c>
      <c r="G79" s="1" t="s">
        <v>13</v>
      </c>
      <c r="H79" s="1" t="s">
        <v>14</v>
      </c>
      <c r="I79">
        <v>15.2</v>
      </c>
      <c r="J79">
        <v>6000</v>
      </c>
      <c r="K79" s="1">
        <f>_2020_Week10[[#This Row],[DK points]]/_2020_Week10[[#This Row],[DK salary]]</f>
        <v>2.5333333333333332E-3</v>
      </c>
    </row>
    <row r="80" spans="1:11" hidden="1" x14ac:dyDescent="0.25">
      <c r="A80">
        <v>10</v>
      </c>
      <c r="B80">
        <v>2020</v>
      </c>
      <c r="C80">
        <v>1547</v>
      </c>
      <c r="D80" s="1" t="s">
        <v>59</v>
      </c>
      <c r="E80" s="1" t="s">
        <v>11</v>
      </c>
      <c r="F80" s="1" t="s">
        <v>60</v>
      </c>
      <c r="G80" s="1" t="s">
        <v>13</v>
      </c>
      <c r="H80" s="1" t="s">
        <v>61</v>
      </c>
      <c r="I80">
        <v>10.98</v>
      </c>
      <c r="J80">
        <v>5500</v>
      </c>
      <c r="K80" s="1">
        <f>_2020_Week10[[#This Row],[DK points]]/_2020_Week10[[#This Row],[DK salary]]</f>
        <v>1.9963636363636364E-3</v>
      </c>
    </row>
    <row r="81" spans="1:11" hidden="1" x14ac:dyDescent="0.25">
      <c r="A81">
        <v>10</v>
      </c>
      <c r="B81">
        <v>2020</v>
      </c>
      <c r="C81">
        <v>4648</v>
      </c>
      <c r="D81" s="1" t="s">
        <v>324</v>
      </c>
      <c r="E81" s="1" t="s">
        <v>321</v>
      </c>
      <c r="F81" s="1" t="s">
        <v>12</v>
      </c>
      <c r="G81" s="1" t="s">
        <v>13</v>
      </c>
      <c r="H81" s="1" t="s">
        <v>14</v>
      </c>
      <c r="I81">
        <v>12.1</v>
      </c>
      <c r="J81">
        <v>2500</v>
      </c>
      <c r="K81" s="1">
        <f>_2020_Week10[[#This Row],[DK points]]/_2020_Week10[[#This Row],[DK salary]]</f>
        <v>4.8399999999999997E-3</v>
      </c>
    </row>
    <row r="82" spans="1:11" x14ac:dyDescent="0.25">
      <c r="A82">
        <v>10</v>
      </c>
      <c r="B82">
        <v>2020</v>
      </c>
      <c r="C82">
        <v>7019</v>
      </c>
      <c r="D82" s="1" t="s">
        <v>403</v>
      </c>
      <c r="E82" s="1" t="s">
        <v>402</v>
      </c>
      <c r="F82" s="1" t="s">
        <v>58</v>
      </c>
      <c r="G82" s="1" t="s">
        <v>17</v>
      </c>
      <c r="H82" s="1" t="s">
        <v>57</v>
      </c>
      <c r="I82">
        <v>14</v>
      </c>
      <c r="J82">
        <v>3000</v>
      </c>
      <c r="K82" s="1">
        <f>_2020_Week10[[#This Row],[DK points]]/_2020_Week10[[#This Row],[DK salary]]</f>
        <v>4.6666666666666671E-3</v>
      </c>
    </row>
    <row r="83" spans="1:11" x14ac:dyDescent="0.25">
      <c r="A83">
        <v>10</v>
      </c>
      <c r="B83">
        <v>2020</v>
      </c>
      <c r="C83">
        <v>7006</v>
      </c>
      <c r="D83" s="1" t="s">
        <v>405</v>
      </c>
      <c r="E83" s="1" t="s">
        <v>402</v>
      </c>
      <c r="F83" s="1" t="s">
        <v>45</v>
      </c>
      <c r="G83" s="1" t="s">
        <v>17</v>
      </c>
      <c r="H83" s="1" t="s">
        <v>44</v>
      </c>
      <c r="I83">
        <v>12</v>
      </c>
      <c r="J83">
        <v>2900</v>
      </c>
      <c r="K83" s="1">
        <f>_2020_Week10[[#This Row],[DK points]]/_2020_Week10[[#This Row],[DK salary]]</f>
        <v>4.1379310344827587E-3</v>
      </c>
    </row>
    <row r="84" spans="1:11" hidden="1" x14ac:dyDescent="0.25">
      <c r="A84">
        <v>10</v>
      </c>
      <c r="B84">
        <v>2020</v>
      </c>
      <c r="C84">
        <v>5841</v>
      </c>
      <c r="D84" s="1" t="s">
        <v>233</v>
      </c>
      <c r="E84" s="1" t="s">
        <v>182</v>
      </c>
      <c r="F84" s="1" t="s">
        <v>30</v>
      </c>
      <c r="G84" s="1" t="s">
        <v>13</v>
      </c>
      <c r="H84" s="1" t="s">
        <v>31</v>
      </c>
      <c r="I84">
        <v>7.5</v>
      </c>
      <c r="J84">
        <v>3000</v>
      </c>
      <c r="K84" s="1">
        <f>_2020_Week10[[#This Row],[DK points]]/_2020_Week10[[#This Row],[DK salary]]</f>
        <v>2.5000000000000001E-3</v>
      </c>
    </row>
    <row r="85" spans="1:11" hidden="1" x14ac:dyDescent="0.25">
      <c r="A85">
        <v>10</v>
      </c>
      <c r="B85">
        <v>2020</v>
      </c>
      <c r="C85">
        <v>5624</v>
      </c>
      <c r="D85" s="1" t="s">
        <v>98</v>
      </c>
      <c r="E85" s="1" t="s">
        <v>78</v>
      </c>
      <c r="F85" s="1" t="s">
        <v>34</v>
      </c>
      <c r="G85" s="1" t="s">
        <v>13</v>
      </c>
      <c r="H85" s="1" t="s">
        <v>33</v>
      </c>
      <c r="I85">
        <v>14.4</v>
      </c>
      <c r="J85">
        <v>6000</v>
      </c>
      <c r="K85" s="1">
        <f>_2020_Week10[[#This Row],[DK points]]/_2020_Week10[[#This Row],[DK salary]]</f>
        <v>2.4000000000000002E-3</v>
      </c>
    </row>
    <row r="86" spans="1:11" hidden="1" x14ac:dyDescent="0.25">
      <c r="A86">
        <v>10</v>
      </c>
      <c r="B86">
        <v>2020</v>
      </c>
      <c r="C86">
        <v>5264</v>
      </c>
      <c r="D86" s="1" t="s">
        <v>208</v>
      </c>
      <c r="E86" s="1" t="s">
        <v>182</v>
      </c>
      <c r="F86" s="1" t="s">
        <v>21</v>
      </c>
      <c r="G86" s="1" t="s">
        <v>13</v>
      </c>
      <c r="H86" s="1" t="s">
        <v>20</v>
      </c>
      <c r="I86">
        <v>13.2</v>
      </c>
      <c r="J86">
        <v>5300</v>
      </c>
      <c r="K86" s="1">
        <f>_2020_Week10[[#This Row],[DK points]]/_2020_Week10[[#This Row],[DK salary]]</f>
        <v>2.4905660377358488E-3</v>
      </c>
    </row>
    <row r="87" spans="1:11" hidden="1" x14ac:dyDescent="0.25">
      <c r="A87">
        <v>10</v>
      </c>
      <c r="B87">
        <v>2020</v>
      </c>
      <c r="C87">
        <v>5842</v>
      </c>
      <c r="D87" s="1" t="s">
        <v>225</v>
      </c>
      <c r="E87" s="1" t="s">
        <v>182</v>
      </c>
      <c r="F87" s="1" t="s">
        <v>60</v>
      </c>
      <c r="G87" s="1" t="s">
        <v>13</v>
      </c>
      <c r="H87" s="1" t="s">
        <v>61</v>
      </c>
      <c r="I87">
        <v>9</v>
      </c>
      <c r="J87">
        <v>3800</v>
      </c>
      <c r="K87" s="1">
        <f>_2020_Week10[[#This Row],[DK points]]/_2020_Week10[[#This Row],[DK salary]]</f>
        <v>2.3684210526315791E-3</v>
      </c>
    </row>
    <row r="88" spans="1:11" hidden="1" x14ac:dyDescent="0.25">
      <c r="A88">
        <v>10</v>
      </c>
      <c r="B88">
        <v>2020</v>
      </c>
      <c r="C88">
        <v>4573</v>
      </c>
      <c r="D88" s="1" t="s">
        <v>325</v>
      </c>
      <c r="E88" s="1" t="s">
        <v>321</v>
      </c>
      <c r="F88" s="1" t="s">
        <v>57</v>
      </c>
      <c r="G88" s="1" t="s">
        <v>13</v>
      </c>
      <c r="H88" s="1" t="s">
        <v>58</v>
      </c>
      <c r="I88">
        <v>11.2</v>
      </c>
      <c r="J88">
        <v>3500</v>
      </c>
      <c r="K88" s="1">
        <f>_2020_Week10[[#This Row],[DK points]]/_2020_Week10[[#This Row],[DK salary]]</f>
        <v>3.1999999999999997E-3</v>
      </c>
    </row>
    <row r="89" spans="1:11" x14ac:dyDescent="0.25">
      <c r="A89">
        <v>10</v>
      </c>
      <c r="B89">
        <v>2020</v>
      </c>
      <c r="C89">
        <v>7017</v>
      </c>
      <c r="D89" s="1" t="s">
        <v>408</v>
      </c>
      <c r="E89" s="1" t="s">
        <v>402</v>
      </c>
      <c r="F89" s="1" t="s">
        <v>44</v>
      </c>
      <c r="G89" s="1" t="s">
        <v>13</v>
      </c>
      <c r="H89" s="1" t="s">
        <v>45</v>
      </c>
      <c r="I89">
        <v>10</v>
      </c>
      <c r="J89">
        <v>2600</v>
      </c>
      <c r="K89" s="1">
        <f>_2020_Week10[[#This Row],[DK points]]/_2020_Week10[[#This Row],[DK salary]]</f>
        <v>3.8461538461538464E-3</v>
      </c>
    </row>
    <row r="90" spans="1:11" hidden="1" x14ac:dyDescent="0.25">
      <c r="A90">
        <v>10</v>
      </c>
      <c r="B90">
        <v>2020</v>
      </c>
      <c r="C90">
        <v>1559</v>
      </c>
      <c r="D90" s="1" t="s">
        <v>63</v>
      </c>
      <c r="E90" s="1" t="s">
        <v>11</v>
      </c>
      <c r="F90" s="1" t="s">
        <v>24</v>
      </c>
      <c r="G90" s="1" t="s">
        <v>13</v>
      </c>
      <c r="H90" s="1" t="s">
        <v>23</v>
      </c>
      <c r="I90">
        <v>9.76</v>
      </c>
      <c r="J90">
        <v>5400</v>
      </c>
      <c r="K90" s="1">
        <f>_2020_Week10[[#This Row],[DK points]]/_2020_Week10[[#This Row],[DK salary]]</f>
        <v>1.8074074074074073E-3</v>
      </c>
    </row>
    <row r="91" spans="1:11" hidden="1" x14ac:dyDescent="0.25">
      <c r="A91">
        <v>10</v>
      </c>
      <c r="B91">
        <v>2020</v>
      </c>
      <c r="C91">
        <v>3474</v>
      </c>
      <c r="D91" s="1" t="s">
        <v>207</v>
      </c>
      <c r="E91" s="1" t="s">
        <v>182</v>
      </c>
      <c r="F91" s="1" t="s">
        <v>12</v>
      </c>
      <c r="G91" s="1" t="s">
        <v>13</v>
      </c>
      <c r="H91" s="1" t="s">
        <v>14</v>
      </c>
      <c r="I91">
        <v>13.6</v>
      </c>
      <c r="J91">
        <v>5800</v>
      </c>
      <c r="K91" s="1">
        <f>_2020_Week10[[#This Row],[DK points]]/_2020_Week10[[#This Row],[DK salary]]</f>
        <v>2.3448275862068967E-3</v>
      </c>
    </row>
    <row r="92" spans="1:11" hidden="1" x14ac:dyDescent="0.25">
      <c r="A92">
        <v>10</v>
      </c>
      <c r="B92">
        <v>2020</v>
      </c>
      <c r="C92">
        <v>1410</v>
      </c>
      <c r="D92" s="1" t="s">
        <v>62</v>
      </c>
      <c r="E92" s="1" t="s">
        <v>11</v>
      </c>
      <c r="F92" s="1" t="s">
        <v>41</v>
      </c>
      <c r="G92" s="1" t="s">
        <v>17</v>
      </c>
      <c r="H92" s="1" t="s">
        <v>40</v>
      </c>
      <c r="I92">
        <v>10.78</v>
      </c>
      <c r="J92">
        <v>6300</v>
      </c>
      <c r="K92" s="1">
        <f>_2020_Week10[[#This Row],[DK points]]/_2020_Week10[[#This Row],[DK salary]]</f>
        <v>1.7111111111111109E-3</v>
      </c>
    </row>
    <row r="93" spans="1:11" hidden="1" x14ac:dyDescent="0.25">
      <c r="A93">
        <v>10</v>
      </c>
      <c r="B93">
        <v>2020</v>
      </c>
      <c r="C93">
        <v>5539</v>
      </c>
      <c r="D93" s="1" t="s">
        <v>104</v>
      </c>
      <c r="E93" s="1" t="s">
        <v>78</v>
      </c>
      <c r="F93" s="1" t="s">
        <v>41</v>
      </c>
      <c r="G93" s="1" t="s">
        <v>17</v>
      </c>
      <c r="H93" s="1" t="s">
        <v>40</v>
      </c>
      <c r="I93">
        <v>9.3000000000000007</v>
      </c>
      <c r="J93">
        <v>4000</v>
      </c>
      <c r="K93" s="1">
        <f>_2020_Week10[[#This Row],[DK points]]/_2020_Week10[[#This Row],[DK salary]]</f>
        <v>2.3250000000000002E-3</v>
      </c>
    </row>
    <row r="94" spans="1:11" hidden="1" x14ac:dyDescent="0.25">
      <c r="A94">
        <v>10</v>
      </c>
      <c r="B94">
        <v>2020</v>
      </c>
      <c r="C94">
        <v>5793</v>
      </c>
      <c r="D94" s="1" t="s">
        <v>226</v>
      </c>
      <c r="E94" s="1" t="s">
        <v>182</v>
      </c>
      <c r="F94" s="1" t="s">
        <v>34</v>
      </c>
      <c r="G94" s="1" t="s">
        <v>13</v>
      </c>
      <c r="H94" s="1" t="s">
        <v>33</v>
      </c>
      <c r="I94">
        <v>8.9</v>
      </c>
      <c r="J94">
        <v>3800</v>
      </c>
      <c r="K94" s="1">
        <f>_2020_Week10[[#This Row],[DK points]]/_2020_Week10[[#This Row],[DK salary]]</f>
        <v>2.3421052631578949E-3</v>
      </c>
    </row>
    <row r="95" spans="1:11" hidden="1" x14ac:dyDescent="0.25">
      <c r="A95">
        <v>10</v>
      </c>
      <c r="B95">
        <v>2020</v>
      </c>
      <c r="C95">
        <v>1463</v>
      </c>
      <c r="D95" s="1" t="s">
        <v>326</v>
      </c>
      <c r="E95" s="1" t="s">
        <v>321</v>
      </c>
      <c r="F95" s="1" t="s">
        <v>28</v>
      </c>
      <c r="G95" s="1" t="s">
        <v>13</v>
      </c>
      <c r="H95" s="1" t="s">
        <v>27</v>
      </c>
      <c r="I95">
        <v>10.6</v>
      </c>
      <c r="J95">
        <v>3300</v>
      </c>
      <c r="K95" s="1">
        <f>_2020_Week10[[#This Row],[DK points]]/_2020_Week10[[#This Row],[DK salary]]</f>
        <v>3.2121212121212122E-3</v>
      </c>
    </row>
    <row r="96" spans="1:11" hidden="1" x14ac:dyDescent="0.25">
      <c r="A96">
        <v>10</v>
      </c>
      <c r="B96">
        <v>2020</v>
      </c>
      <c r="C96">
        <v>5541</v>
      </c>
      <c r="D96" s="1" t="s">
        <v>106</v>
      </c>
      <c r="E96" s="1" t="s">
        <v>78</v>
      </c>
      <c r="F96" s="1" t="s">
        <v>23</v>
      </c>
      <c r="G96" s="1" t="s">
        <v>17</v>
      </c>
      <c r="H96" s="1" t="s">
        <v>24</v>
      </c>
      <c r="I96">
        <v>8.5</v>
      </c>
      <c r="J96">
        <v>4000</v>
      </c>
      <c r="K96" s="1">
        <f>_2020_Week10[[#This Row],[DK points]]/_2020_Week10[[#This Row],[DK salary]]</f>
        <v>2.1250000000000002E-3</v>
      </c>
    </row>
    <row r="97" spans="1:11" hidden="1" x14ac:dyDescent="0.25">
      <c r="A97">
        <v>10</v>
      </c>
      <c r="B97">
        <v>2020</v>
      </c>
      <c r="C97">
        <v>5550</v>
      </c>
      <c r="D97" s="1" t="s">
        <v>213</v>
      </c>
      <c r="E97" s="1" t="s">
        <v>182</v>
      </c>
      <c r="F97" s="1" t="s">
        <v>41</v>
      </c>
      <c r="G97" s="1" t="s">
        <v>17</v>
      </c>
      <c r="H97" s="1" t="s">
        <v>40</v>
      </c>
      <c r="I97">
        <v>11.7</v>
      </c>
      <c r="J97">
        <v>5100</v>
      </c>
      <c r="K97" s="1">
        <f>_2020_Week10[[#This Row],[DK points]]/_2020_Week10[[#This Row],[DK salary]]</f>
        <v>2.2941176470588232E-3</v>
      </c>
    </row>
    <row r="98" spans="1:11" hidden="1" x14ac:dyDescent="0.25">
      <c r="A98">
        <v>10</v>
      </c>
      <c r="B98">
        <v>2020</v>
      </c>
      <c r="C98">
        <v>5853</v>
      </c>
      <c r="D98" s="1" t="s">
        <v>236</v>
      </c>
      <c r="E98" s="1" t="s">
        <v>182</v>
      </c>
      <c r="F98" s="1" t="s">
        <v>50</v>
      </c>
      <c r="G98" s="1" t="s">
        <v>13</v>
      </c>
      <c r="H98" s="1" t="s">
        <v>49</v>
      </c>
      <c r="I98">
        <v>6.7</v>
      </c>
      <c r="J98">
        <v>3000</v>
      </c>
      <c r="K98" s="1">
        <f>_2020_Week10[[#This Row],[DK points]]/_2020_Week10[[#This Row],[DK salary]]</f>
        <v>2.2333333333333333E-3</v>
      </c>
    </row>
    <row r="99" spans="1:11" hidden="1" x14ac:dyDescent="0.25">
      <c r="A99">
        <v>10</v>
      </c>
      <c r="B99">
        <v>2020</v>
      </c>
      <c r="C99">
        <v>5263</v>
      </c>
      <c r="D99" s="1" t="s">
        <v>198</v>
      </c>
      <c r="E99" s="1" t="s">
        <v>182</v>
      </c>
      <c r="F99" s="1" t="s">
        <v>23</v>
      </c>
      <c r="G99" s="1" t="s">
        <v>17</v>
      </c>
      <c r="H99" s="1" t="s">
        <v>24</v>
      </c>
      <c r="I99">
        <v>19.600000000000001</v>
      </c>
      <c r="J99">
        <v>9000</v>
      </c>
      <c r="K99" s="1">
        <f>_2020_Week10[[#This Row],[DK points]]/_2020_Week10[[#This Row],[DK salary]]</f>
        <v>2.177777777777778E-3</v>
      </c>
    </row>
    <row r="100" spans="1:11" hidden="1" x14ac:dyDescent="0.25">
      <c r="A100">
        <v>10</v>
      </c>
      <c r="B100">
        <v>2020</v>
      </c>
      <c r="C100">
        <v>4753</v>
      </c>
      <c r="D100" s="1" t="s">
        <v>327</v>
      </c>
      <c r="E100" s="1" t="s">
        <v>321</v>
      </c>
      <c r="F100" s="1" t="s">
        <v>52</v>
      </c>
      <c r="G100" s="1" t="s">
        <v>13</v>
      </c>
      <c r="H100" s="1" t="s">
        <v>53</v>
      </c>
      <c r="I100">
        <v>10.1</v>
      </c>
      <c r="J100">
        <v>2500</v>
      </c>
      <c r="K100" s="1">
        <f>_2020_Week10[[#This Row],[DK points]]/_2020_Week10[[#This Row],[DK salary]]</f>
        <v>4.0400000000000002E-3</v>
      </c>
    </row>
    <row r="101" spans="1:11" hidden="1" x14ac:dyDescent="0.25">
      <c r="A101">
        <v>10</v>
      </c>
      <c r="B101">
        <v>2020</v>
      </c>
      <c r="C101">
        <v>5456</v>
      </c>
      <c r="D101" s="1" t="s">
        <v>216</v>
      </c>
      <c r="E101" s="1" t="s">
        <v>182</v>
      </c>
      <c r="F101" s="1" t="s">
        <v>33</v>
      </c>
      <c r="G101" s="1" t="s">
        <v>17</v>
      </c>
      <c r="H101" s="1" t="s">
        <v>34</v>
      </c>
      <c r="I101">
        <v>10.7</v>
      </c>
      <c r="J101">
        <v>5000</v>
      </c>
      <c r="K101" s="1">
        <f>_2020_Week10[[#This Row],[DK points]]/_2020_Week10[[#This Row],[DK salary]]</f>
        <v>2.14E-3</v>
      </c>
    </row>
    <row r="102" spans="1:11" hidden="1" x14ac:dyDescent="0.25">
      <c r="A102">
        <v>10</v>
      </c>
      <c r="B102">
        <v>2020</v>
      </c>
      <c r="C102">
        <v>4629</v>
      </c>
      <c r="D102" s="1" t="s">
        <v>328</v>
      </c>
      <c r="E102" s="1" t="s">
        <v>321</v>
      </c>
      <c r="F102" s="1" t="s">
        <v>34</v>
      </c>
      <c r="G102" s="1" t="s">
        <v>13</v>
      </c>
      <c r="H102" s="1" t="s">
        <v>33</v>
      </c>
      <c r="I102">
        <v>10</v>
      </c>
      <c r="J102">
        <v>2800</v>
      </c>
      <c r="K102" s="1">
        <f>_2020_Week10[[#This Row],[DK points]]/_2020_Week10[[#This Row],[DK salary]]</f>
        <v>3.5714285714285713E-3</v>
      </c>
    </row>
    <row r="103" spans="1:11" x14ac:dyDescent="0.25">
      <c r="A103">
        <v>10</v>
      </c>
      <c r="B103">
        <v>2020</v>
      </c>
      <c r="C103">
        <v>7013</v>
      </c>
      <c r="D103" s="1" t="s">
        <v>409</v>
      </c>
      <c r="E103" s="1" t="s">
        <v>402</v>
      </c>
      <c r="F103" s="1" t="s">
        <v>40</v>
      </c>
      <c r="G103" s="1" t="s">
        <v>13</v>
      </c>
      <c r="H103" s="1" t="s">
        <v>41</v>
      </c>
      <c r="I103">
        <v>10</v>
      </c>
      <c r="J103">
        <v>3000</v>
      </c>
      <c r="K103" s="1">
        <f>_2020_Week10[[#This Row],[DK points]]/_2020_Week10[[#This Row],[DK salary]]</f>
        <v>3.3333333333333335E-3</v>
      </c>
    </row>
    <row r="104" spans="1:11" x14ac:dyDescent="0.25">
      <c r="A104">
        <v>10</v>
      </c>
      <c r="B104">
        <v>2020</v>
      </c>
      <c r="C104">
        <v>7027</v>
      </c>
      <c r="D104" s="1" t="s">
        <v>410</v>
      </c>
      <c r="E104" s="1" t="s">
        <v>402</v>
      </c>
      <c r="F104" s="1" t="s">
        <v>57</v>
      </c>
      <c r="G104" s="1" t="s">
        <v>13</v>
      </c>
      <c r="H104" s="1" t="s">
        <v>58</v>
      </c>
      <c r="I104">
        <v>7</v>
      </c>
      <c r="J104">
        <v>2300</v>
      </c>
      <c r="K104" s="1">
        <f>_2020_Week10[[#This Row],[DK points]]/_2020_Week10[[#This Row],[DK salary]]</f>
        <v>3.0434782608695652E-3</v>
      </c>
    </row>
    <row r="105" spans="1:11" hidden="1" x14ac:dyDescent="0.25">
      <c r="A105">
        <v>10</v>
      </c>
      <c r="B105">
        <v>2020</v>
      </c>
      <c r="C105">
        <v>5834</v>
      </c>
      <c r="D105" s="1" t="s">
        <v>228</v>
      </c>
      <c r="E105" s="1" t="s">
        <v>182</v>
      </c>
      <c r="F105" s="1" t="s">
        <v>34</v>
      </c>
      <c r="G105" s="1" t="s">
        <v>13</v>
      </c>
      <c r="H105" s="1" t="s">
        <v>33</v>
      </c>
      <c r="I105">
        <v>8.6999999999999993</v>
      </c>
      <c r="J105">
        <v>4200</v>
      </c>
      <c r="K105" s="1">
        <f>_2020_Week10[[#This Row],[DK points]]/_2020_Week10[[#This Row],[DK salary]]</f>
        <v>2.0714285714285713E-3</v>
      </c>
    </row>
    <row r="106" spans="1:11" hidden="1" x14ac:dyDescent="0.25">
      <c r="A106">
        <v>10</v>
      </c>
      <c r="B106">
        <v>2020</v>
      </c>
      <c r="C106">
        <v>1412</v>
      </c>
      <c r="D106" s="1" t="s">
        <v>54</v>
      </c>
      <c r="E106" s="1" t="s">
        <v>11</v>
      </c>
      <c r="F106" s="1" t="s">
        <v>50</v>
      </c>
      <c r="G106" s="1" t="s">
        <v>13</v>
      </c>
      <c r="H106" s="1" t="s">
        <v>49</v>
      </c>
      <c r="I106">
        <v>12.92</v>
      </c>
      <c r="J106">
        <v>7700</v>
      </c>
      <c r="K106" s="1">
        <f>_2020_Week10[[#This Row],[DK points]]/_2020_Week10[[#This Row],[DK salary]]</f>
        <v>1.677922077922078E-3</v>
      </c>
    </row>
    <row r="107" spans="1:11" hidden="1" x14ac:dyDescent="0.25">
      <c r="A107">
        <v>10</v>
      </c>
      <c r="B107">
        <v>2020</v>
      </c>
      <c r="C107">
        <v>5651</v>
      </c>
      <c r="D107" s="1" t="s">
        <v>219</v>
      </c>
      <c r="E107" s="1" t="s">
        <v>182</v>
      </c>
      <c r="F107" s="1" t="s">
        <v>60</v>
      </c>
      <c r="G107" s="1" t="s">
        <v>13</v>
      </c>
      <c r="H107" s="1" t="s">
        <v>61</v>
      </c>
      <c r="I107">
        <v>10.1</v>
      </c>
      <c r="J107">
        <v>4900</v>
      </c>
      <c r="K107" s="1">
        <f>_2020_Week10[[#This Row],[DK points]]/_2020_Week10[[#This Row],[DK salary]]</f>
        <v>2.0612244897959182E-3</v>
      </c>
    </row>
    <row r="108" spans="1:11" hidden="1" x14ac:dyDescent="0.25">
      <c r="A108">
        <v>10</v>
      </c>
      <c r="B108">
        <v>2020</v>
      </c>
      <c r="C108">
        <v>5801</v>
      </c>
      <c r="D108" s="1" t="s">
        <v>240</v>
      </c>
      <c r="E108" s="1" t="s">
        <v>182</v>
      </c>
      <c r="F108" s="1" t="s">
        <v>36</v>
      </c>
      <c r="G108" s="1" t="s">
        <v>13</v>
      </c>
      <c r="H108" s="1" t="s">
        <v>37</v>
      </c>
      <c r="I108">
        <v>6.4</v>
      </c>
      <c r="J108">
        <v>3300</v>
      </c>
      <c r="K108" s="1">
        <f>_2020_Week10[[#This Row],[DK points]]/_2020_Week10[[#This Row],[DK salary]]</f>
        <v>1.9393939393939396E-3</v>
      </c>
    </row>
    <row r="109" spans="1:11" hidden="1" x14ac:dyDescent="0.25">
      <c r="A109">
        <v>10</v>
      </c>
      <c r="B109">
        <v>2020</v>
      </c>
      <c r="C109">
        <v>4706</v>
      </c>
      <c r="D109" s="1" t="s">
        <v>329</v>
      </c>
      <c r="E109" s="1" t="s">
        <v>321</v>
      </c>
      <c r="F109" s="1" t="s">
        <v>41</v>
      </c>
      <c r="G109" s="1" t="s">
        <v>17</v>
      </c>
      <c r="H109" s="1" t="s">
        <v>40</v>
      </c>
      <c r="I109">
        <v>9.5</v>
      </c>
      <c r="J109">
        <v>4700</v>
      </c>
      <c r="K109" s="1">
        <f>_2020_Week10[[#This Row],[DK points]]/_2020_Week10[[#This Row],[DK salary]]</f>
        <v>2.0212765957446808E-3</v>
      </c>
    </row>
    <row r="110" spans="1:11" hidden="1" x14ac:dyDescent="0.25">
      <c r="A110">
        <v>10</v>
      </c>
      <c r="B110">
        <v>2020</v>
      </c>
      <c r="C110">
        <v>5832</v>
      </c>
      <c r="D110" s="1" t="s">
        <v>215</v>
      </c>
      <c r="E110" s="1" t="s">
        <v>182</v>
      </c>
      <c r="F110" s="1" t="s">
        <v>60</v>
      </c>
      <c r="G110" s="1" t="s">
        <v>13</v>
      </c>
      <c r="H110" s="1" t="s">
        <v>61</v>
      </c>
      <c r="I110">
        <v>10.8</v>
      </c>
      <c r="J110">
        <v>5600</v>
      </c>
      <c r="K110" s="1">
        <f>_2020_Week10[[#This Row],[DK points]]/_2020_Week10[[#This Row],[DK salary]]</f>
        <v>1.9285714285714288E-3</v>
      </c>
    </row>
    <row r="111" spans="1:11" hidden="1" x14ac:dyDescent="0.25">
      <c r="A111">
        <v>10</v>
      </c>
      <c r="B111">
        <v>2020</v>
      </c>
      <c r="C111">
        <v>5714</v>
      </c>
      <c r="D111" s="1" t="s">
        <v>100</v>
      </c>
      <c r="E111" s="1" t="s">
        <v>78</v>
      </c>
      <c r="F111" s="1" t="s">
        <v>34</v>
      </c>
      <c r="G111" s="1" t="s">
        <v>13</v>
      </c>
      <c r="H111" s="1" t="s">
        <v>33</v>
      </c>
      <c r="I111">
        <v>13.5</v>
      </c>
      <c r="J111">
        <v>6400</v>
      </c>
      <c r="K111" s="1">
        <f>_2020_Week10[[#This Row],[DK points]]/_2020_Week10[[#This Row],[DK salary]]</f>
        <v>2.1093750000000001E-3</v>
      </c>
    </row>
    <row r="112" spans="1:11" hidden="1" x14ac:dyDescent="0.25">
      <c r="A112">
        <v>10</v>
      </c>
      <c r="B112">
        <v>2020</v>
      </c>
      <c r="C112">
        <v>4537</v>
      </c>
      <c r="D112" s="1" t="s">
        <v>330</v>
      </c>
      <c r="E112" s="1" t="s">
        <v>321</v>
      </c>
      <c r="F112" s="1" t="s">
        <v>44</v>
      </c>
      <c r="G112" s="1" t="s">
        <v>13</v>
      </c>
      <c r="H112" s="1" t="s">
        <v>45</v>
      </c>
      <c r="I112">
        <v>9.3000000000000007</v>
      </c>
      <c r="J112">
        <v>3000</v>
      </c>
      <c r="K112" s="1">
        <f>_2020_Week10[[#This Row],[DK points]]/_2020_Week10[[#This Row],[DK salary]]</f>
        <v>3.1000000000000003E-3</v>
      </c>
    </row>
    <row r="113" spans="1:11" hidden="1" x14ac:dyDescent="0.25">
      <c r="A113">
        <v>10</v>
      </c>
      <c r="B113">
        <v>2020</v>
      </c>
      <c r="C113">
        <v>5574</v>
      </c>
      <c r="D113" s="1" t="s">
        <v>245</v>
      </c>
      <c r="E113" s="1" t="s">
        <v>182</v>
      </c>
      <c r="F113" s="1" t="s">
        <v>21</v>
      </c>
      <c r="G113" s="1" t="s">
        <v>13</v>
      </c>
      <c r="H113" s="1" t="s">
        <v>20</v>
      </c>
      <c r="I113">
        <v>5.68</v>
      </c>
      <c r="J113">
        <v>3000</v>
      </c>
      <c r="K113" s="1">
        <f>_2020_Week10[[#This Row],[DK points]]/_2020_Week10[[#This Row],[DK salary]]</f>
        <v>1.8933333333333332E-3</v>
      </c>
    </row>
    <row r="114" spans="1:11" hidden="1" x14ac:dyDescent="0.25">
      <c r="A114">
        <v>10</v>
      </c>
      <c r="B114">
        <v>2020</v>
      </c>
      <c r="C114">
        <v>4680</v>
      </c>
      <c r="D114" s="1" t="s">
        <v>331</v>
      </c>
      <c r="E114" s="1" t="s">
        <v>321</v>
      </c>
      <c r="F114" s="1" t="s">
        <v>49</v>
      </c>
      <c r="G114" s="1" t="s">
        <v>17</v>
      </c>
      <c r="H114" s="1" t="s">
        <v>50</v>
      </c>
      <c r="I114">
        <v>9</v>
      </c>
      <c r="J114">
        <v>3700</v>
      </c>
      <c r="K114" s="1">
        <f>_2020_Week10[[#This Row],[DK points]]/_2020_Week10[[#This Row],[DK salary]]</f>
        <v>2.4324324324324323E-3</v>
      </c>
    </row>
    <row r="115" spans="1:11" hidden="1" x14ac:dyDescent="0.25">
      <c r="A115">
        <v>10</v>
      </c>
      <c r="B115">
        <v>2020</v>
      </c>
      <c r="C115">
        <v>5198</v>
      </c>
      <c r="D115" s="1" t="s">
        <v>209</v>
      </c>
      <c r="E115" s="1" t="s">
        <v>182</v>
      </c>
      <c r="F115" s="1" t="s">
        <v>36</v>
      </c>
      <c r="G115" s="1" t="s">
        <v>13</v>
      </c>
      <c r="H115" s="1" t="s">
        <v>37</v>
      </c>
      <c r="I115">
        <v>12.9</v>
      </c>
      <c r="J115">
        <v>7100</v>
      </c>
      <c r="K115" s="1">
        <f>_2020_Week10[[#This Row],[DK points]]/_2020_Week10[[#This Row],[DK salary]]</f>
        <v>1.8169014084507044E-3</v>
      </c>
    </row>
    <row r="116" spans="1:11" hidden="1" x14ac:dyDescent="0.25">
      <c r="A116">
        <v>10</v>
      </c>
      <c r="B116">
        <v>2020</v>
      </c>
      <c r="C116">
        <v>4737</v>
      </c>
      <c r="D116" s="1" t="s">
        <v>332</v>
      </c>
      <c r="E116" s="1" t="s">
        <v>321</v>
      </c>
      <c r="F116" s="1" t="s">
        <v>37</v>
      </c>
      <c r="G116" s="1" t="s">
        <v>17</v>
      </c>
      <c r="H116" s="1" t="s">
        <v>36</v>
      </c>
      <c r="I116">
        <v>8.9</v>
      </c>
      <c r="J116">
        <v>2500</v>
      </c>
      <c r="K116" s="1">
        <f>_2020_Week10[[#This Row],[DK points]]/_2020_Week10[[#This Row],[DK salary]]</f>
        <v>3.5600000000000002E-3</v>
      </c>
    </row>
    <row r="117" spans="1:11" hidden="1" x14ac:dyDescent="0.25">
      <c r="A117">
        <v>10</v>
      </c>
      <c r="B117">
        <v>2020</v>
      </c>
      <c r="C117">
        <v>5760</v>
      </c>
      <c r="D117" s="1" t="s">
        <v>246</v>
      </c>
      <c r="E117" s="1" t="s">
        <v>182</v>
      </c>
      <c r="F117" s="1" t="s">
        <v>58</v>
      </c>
      <c r="G117" s="1" t="s">
        <v>17</v>
      </c>
      <c r="H117" s="1" t="s">
        <v>57</v>
      </c>
      <c r="I117">
        <v>5.4</v>
      </c>
      <c r="J117">
        <v>3000</v>
      </c>
      <c r="K117" s="1">
        <f>_2020_Week10[[#This Row],[DK points]]/_2020_Week10[[#This Row],[DK salary]]</f>
        <v>1.8000000000000002E-3</v>
      </c>
    </row>
    <row r="118" spans="1:11" hidden="1" x14ac:dyDescent="0.25">
      <c r="A118">
        <v>10</v>
      </c>
      <c r="B118">
        <v>2020</v>
      </c>
      <c r="C118">
        <v>1514</v>
      </c>
      <c r="D118" s="1" t="s">
        <v>64</v>
      </c>
      <c r="E118" s="1" t="s">
        <v>11</v>
      </c>
      <c r="F118" s="1" t="s">
        <v>34</v>
      </c>
      <c r="G118" s="1" t="s">
        <v>13</v>
      </c>
      <c r="H118" s="1" t="s">
        <v>33</v>
      </c>
      <c r="I118">
        <v>8.7200000000000006</v>
      </c>
      <c r="J118">
        <v>5900</v>
      </c>
      <c r="K118" s="1">
        <f>_2020_Week10[[#This Row],[DK points]]/_2020_Week10[[#This Row],[DK salary]]</f>
        <v>1.4779661016949153E-3</v>
      </c>
    </row>
    <row r="119" spans="1:11" hidden="1" x14ac:dyDescent="0.25">
      <c r="A119">
        <v>10</v>
      </c>
      <c r="B119">
        <v>2020</v>
      </c>
      <c r="C119">
        <v>5320</v>
      </c>
      <c r="D119" s="1" t="s">
        <v>107</v>
      </c>
      <c r="E119" s="1" t="s">
        <v>78</v>
      </c>
      <c r="F119" s="1" t="s">
        <v>14</v>
      </c>
      <c r="G119" s="1" t="s">
        <v>17</v>
      </c>
      <c r="H119" s="1" t="s">
        <v>12</v>
      </c>
      <c r="I119">
        <v>8.4</v>
      </c>
      <c r="J119">
        <v>4000</v>
      </c>
      <c r="K119" s="1">
        <f>_2020_Week10[[#This Row],[DK points]]/_2020_Week10[[#This Row],[DK salary]]</f>
        <v>2.1000000000000003E-3</v>
      </c>
    </row>
    <row r="120" spans="1:11" hidden="1" x14ac:dyDescent="0.25">
      <c r="A120">
        <v>10</v>
      </c>
      <c r="B120">
        <v>2020</v>
      </c>
      <c r="C120">
        <v>5386</v>
      </c>
      <c r="D120" s="1" t="s">
        <v>214</v>
      </c>
      <c r="E120" s="1" t="s">
        <v>182</v>
      </c>
      <c r="F120" s="1" t="s">
        <v>50</v>
      </c>
      <c r="G120" s="1" t="s">
        <v>13</v>
      </c>
      <c r="H120" s="1" t="s">
        <v>49</v>
      </c>
      <c r="I120">
        <v>11.6</v>
      </c>
      <c r="J120">
        <v>6500</v>
      </c>
      <c r="K120" s="1">
        <f>_2020_Week10[[#This Row],[DK points]]/_2020_Week10[[#This Row],[DK salary]]</f>
        <v>1.7846153846153845E-3</v>
      </c>
    </row>
    <row r="121" spans="1:11" hidden="1" x14ac:dyDescent="0.25">
      <c r="A121">
        <v>10</v>
      </c>
      <c r="B121">
        <v>2020</v>
      </c>
      <c r="C121">
        <v>5151</v>
      </c>
      <c r="D121" s="1" t="s">
        <v>231</v>
      </c>
      <c r="E121" s="1" t="s">
        <v>182</v>
      </c>
      <c r="F121" s="1" t="s">
        <v>40</v>
      </c>
      <c r="G121" s="1" t="s">
        <v>13</v>
      </c>
      <c r="H121" s="1" t="s">
        <v>41</v>
      </c>
      <c r="I121">
        <v>8</v>
      </c>
      <c r="J121">
        <v>4500</v>
      </c>
      <c r="K121" s="1">
        <f>_2020_Week10[[#This Row],[DK points]]/_2020_Week10[[#This Row],[DK salary]]</f>
        <v>1.7777777777777779E-3</v>
      </c>
    </row>
    <row r="122" spans="1:11" hidden="1" x14ac:dyDescent="0.25">
      <c r="A122">
        <v>10</v>
      </c>
      <c r="B122">
        <v>2020</v>
      </c>
      <c r="C122">
        <v>5543</v>
      </c>
      <c r="D122" s="1" t="s">
        <v>97</v>
      </c>
      <c r="E122" s="1" t="s">
        <v>78</v>
      </c>
      <c r="F122" s="1" t="s">
        <v>23</v>
      </c>
      <c r="G122" s="1" t="s">
        <v>17</v>
      </c>
      <c r="H122" s="1" t="s">
        <v>24</v>
      </c>
      <c r="I122">
        <v>14.5</v>
      </c>
      <c r="J122">
        <v>7100</v>
      </c>
      <c r="K122" s="1">
        <f>_2020_Week10[[#This Row],[DK points]]/_2020_Week10[[#This Row],[DK salary]]</f>
        <v>2.0422535211267606E-3</v>
      </c>
    </row>
    <row r="123" spans="1:11" hidden="1" x14ac:dyDescent="0.25">
      <c r="A123">
        <v>10</v>
      </c>
      <c r="B123">
        <v>2020</v>
      </c>
      <c r="C123">
        <v>5445</v>
      </c>
      <c r="D123" s="1" t="s">
        <v>96</v>
      </c>
      <c r="E123" s="1" t="s">
        <v>78</v>
      </c>
      <c r="F123" s="1" t="s">
        <v>41</v>
      </c>
      <c r="G123" s="1" t="s">
        <v>17</v>
      </c>
      <c r="H123" s="1" t="s">
        <v>40</v>
      </c>
      <c r="I123">
        <v>14.9</v>
      </c>
      <c r="J123">
        <v>7700</v>
      </c>
      <c r="K123" s="1">
        <f>_2020_Week10[[#This Row],[DK points]]/_2020_Week10[[#This Row],[DK salary]]</f>
        <v>1.9350649350649352E-3</v>
      </c>
    </row>
    <row r="124" spans="1:11" hidden="1" x14ac:dyDescent="0.25">
      <c r="A124">
        <v>10</v>
      </c>
      <c r="B124">
        <v>2020</v>
      </c>
      <c r="C124">
        <v>5716</v>
      </c>
      <c r="D124" s="1" t="s">
        <v>103</v>
      </c>
      <c r="E124" s="1" t="s">
        <v>78</v>
      </c>
      <c r="F124" s="1" t="s">
        <v>49</v>
      </c>
      <c r="G124" s="1" t="s">
        <v>17</v>
      </c>
      <c r="H124" s="1" t="s">
        <v>50</v>
      </c>
      <c r="I124">
        <v>10.3</v>
      </c>
      <c r="J124">
        <v>5900</v>
      </c>
      <c r="K124" s="1">
        <f>_2020_Week10[[#This Row],[DK points]]/_2020_Week10[[#This Row],[DK salary]]</f>
        <v>1.7457627118644069E-3</v>
      </c>
    </row>
    <row r="125" spans="1:11" hidden="1" x14ac:dyDescent="0.25">
      <c r="A125">
        <v>10</v>
      </c>
      <c r="B125">
        <v>2020</v>
      </c>
      <c r="C125">
        <v>3995</v>
      </c>
      <c r="D125" s="1" t="s">
        <v>239</v>
      </c>
      <c r="E125" s="1" t="s">
        <v>182</v>
      </c>
      <c r="F125" s="1" t="s">
        <v>33</v>
      </c>
      <c r="G125" s="1" t="s">
        <v>17</v>
      </c>
      <c r="H125" s="1" t="s">
        <v>34</v>
      </c>
      <c r="I125">
        <v>6.4</v>
      </c>
      <c r="J125">
        <v>3600</v>
      </c>
      <c r="K125" s="1">
        <f>_2020_Week10[[#This Row],[DK points]]/_2020_Week10[[#This Row],[DK salary]]</f>
        <v>1.7777777777777779E-3</v>
      </c>
    </row>
    <row r="126" spans="1:11" hidden="1" x14ac:dyDescent="0.25">
      <c r="A126">
        <v>10</v>
      </c>
      <c r="B126">
        <v>2020</v>
      </c>
      <c r="C126">
        <v>5125</v>
      </c>
      <c r="D126" s="1" t="s">
        <v>235</v>
      </c>
      <c r="E126" s="1" t="s">
        <v>182</v>
      </c>
      <c r="F126" s="1" t="s">
        <v>52</v>
      </c>
      <c r="G126" s="1" t="s">
        <v>13</v>
      </c>
      <c r="H126" s="1" t="s">
        <v>53</v>
      </c>
      <c r="I126">
        <v>7.1</v>
      </c>
      <c r="J126">
        <v>4000</v>
      </c>
      <c r="K126" s="1">
        <f>_2020_Week10[[#This Row],[DK points]]/_2020_Week10[[#This Row],[DK salary]]</f>
        <v>1.7749999999999999E-3</v>
      </c>
    </row>
    <row r="127" spans="1:11" hidden="1" x14ac:dyDescent="0.25">
      <c r="A127">
        <v>10</v>
      </c>
      <c r="B127">
        <v>2020</v>
      </c>
      <c r="C127">
        <v>5255</v>
      </c>
      <c r="D127" s="1" t="s">
        <v>221</v>
      </c>
      <c r="E127" s="1" t="s">
        <v>182</v>
      </c>
      <c r="F127" s="1" t="s">
        <v>52</v>
      </c>
      <c r="G127" s="1" t="s">
        <v>13</v>
      </c>
      <c r="H127" s="1" t="s">
        <v>53</v>
      </c>
      <c r="I127">
        <v>9.9</v>
      </c>
      <c r="J127">
        <v>5600</v>
      </c>
      <c r="K127" s="1">
        <f>_2020_Week10[[#This Row],[DK points]]/_2020_Week10[[#This Row],[DK salary]]</f>
        <v>1.7678571428571428E-3</v>
      </c>
    </row>
    <row r="128" spans="1:11" hidden="1" x14ac:dyDescent="0.25">
      <c r="A128">
        <v>10</v>
      </c>
      <c r="B128">
        <v>2020</v>
      </c>
      <c r="C128">
        <v>4792</v>
      </c>
      <c r="D128" s="1" t="s">
        <v>333</v>
      </c>
      <c r="E128" s="1" t="s">
        <v>321</v>
      </c>
      <c r="F128" s="1" t="s">
        <v>14</v>
      </c>
      <c r="G128" s="1" t="s">
        <v>17</v>
      </c>
      <c r="H128" s="1" t="s">
        <v>12</v>
      </c>
      <c r="I128">
        <v>7.7</v>
      </c>
      <c r="J128">
        <v>2500</v>
      </c>
      <c r="K128" s="1">
        <f>_2020_Week10[[#This Row],[DK points]]/_2020_Week10[[#This Row],[DK salary]]</f>
        <v>3.0800000000000003E-3</v>
      </c>
    </row>
    <row r="129" spans="1:11" hidden="1" x14ac:dyDescent="0.25">
      <c r="A129">
        <v>10</v>
      </c>
      <c r="B129">
        <v>2020</v>
      </c>
      <c r="C129">
        <v>5475</v>
      </c>
      <c r="D129" s="1" t="s">
        <v>232</v>
      </c>
      <c r="E129" s="1" t="s">
        <v>182</v>
      </c>
      <c r="F129" s="1" t="s">
        <v>53</v>
      </c>
      <c r="G129" s="1" t="s">
        <v>17</v>
      </c>
      <c r="H129" s="1" t="s">
        <v>52</v>
      </c>
      <c r="I129">
        <v>7.8</v>
      </c>
      <c r="J129">
        <v>4600</v>
      </c>
      <c r="K129" s="1">
        <f>_2020_Week10[[#This Row],[DK points]]/_2020_Week10[[#This Row],[DK salary]]</f>
        <v>1.6956521739130434E-3</v>
      </c>
    </row>
    <row r="130" spans="1:11" hidden="1" x14ac:dyDescent="0.25">
      <c r="A130">
        <v>10</v>
      </c>
      <c r="B130">
        <v>2020</v>
      </c>
      <c r="C130">
        <v>4741</v>
      </c>
      <c r="D130" s="1" t="s">
        <v>334</v>
      </c>
      <c r="E130" s="1" t="s">
        <v>321</v>
      </c>
      <c r="F130" s="1" t="s">
        <v>20</v>
      </c>
      <c r="G130" s="1" t="s">
        <v>17</v>
      </c>
      <c r="H130" s="1" t="s">
        <v>21</v>
      </c>
      <c r="I130">
        <v>7.4</v>
      </c>
      <c r="J130">
        <v>2500</v>
      </c>
      <c r="K130" s="1">
        <f>_2020_Week10[[#This Row],[DK points]]/_2020_Week10[[#This Row],[DK salary]]</f>
        <v>2.96E-3</v>
      </c>
    </row>
    <row r="131" spans="1:11" hidden="1" x14ac:dyDescent="0.25">
      <c r="A131">
        <v>10</v>
      </c>
      <c r="B131">
        <v>2020</v>
      </c>
      <c r="C131">
        <v>5635</v>
      </c>
      <c r="D131" s="1" t="s">
        <v>249</v>
      </c>
      <c r="E131" s="1" t="s">
        <v>182</v>
      </c>
      <c r="F131" s="1" t="s">
        <v>16</v>
      </c>
      <c r="G131" s="1" t="s">
        <v>17</v>
      </c>
      <c r="H131" s="1" t="s">
        <v>18</v>
      </c>
      <c r="I131">
        <v>5</v>
      </c>
      <c r="J131">
        <v>3000</v>
      </c>
      <c r="K131" s="1">
        <f>_2020_Week10[[#This Row],[DK points]]/_2020_Week10[[#This Row],[DK salary]]</f>
        <v>1.6666666666666668E-3</v>
      </c>
    </row>
    <row r="132" spans="1:11" hidden="1" x14ac:dyDescent="0.25">
      <c r="A132">
        <v>10</v>
      </c>
      <c r="B132">
        <v>2020</v>
      </c>
      <c r="C132">
        <v>4725</v>
      </c>
      <c r="D132" s="1" t="s">
        <v>335</v>
      </c>
      <c r="E132" s="1" t="s">
        <v>321</v>
      </c>
      <c r="F132" s="1" t="s">
        <v>34</v>
      </c>
      <c r="G132" s="1" t="s">
        <v>13</v>
      </c>
      <c r="H132" s="1" t="s">
        <v>33</v>
      </c>
      <c r="I132">
        <v>7.3</v>
      </c>
      <c r="J132">
        <v>4200</v>
      </c>
      <c r="K132" s="1">
        <f>_2020_Week10[[#This Row],[DK points]]/_2020_Week10[[#This Row],[DK salary]]</f>
        <v>1.738095238095238E-3</v>
      </c>
    </row>
    <row r="133" spans="1:11" hidden="1" x14ac:dyDescent="0.25">
      <c r="A133">
        <v>10</v>
      </c>
      <c r="B133">
        <v>2020</v>
      </c>
      <c r="C133">
        <v>1496</v>
      </c>
      <c r="D133" s="1" t="s">
        <v>67</v>
      </c>
      <c r="E133" s="1" t="s">
        <v>11</v>
      </c>
      <c r="F133" s="1" t="s">
        <v>40</v>
      </c>
      <c r="G133" s="1" t="s">
        <v>13</v>
      </c>
      <c r="H133" s="1" t="s">
        <v>41</v>
      </c>
      <c r="I133">
        <v>6.2</v>
      </c>
      <c r="J133">
        <v>4400</v>
      </c>
      <c r="K133" s="1">
        <f>_2020_Week10[[#This Row],[DK points]]/_2020_Week10[[#This Row],[DK salary]]</f>
        <v>1.4090909090909091E-3</v>
      </c>
    </row>
    <row r="134" spans="1:11" hidden="1" x14ac:dyDescent="0.25">
      <c r="A134">
        <v>10</v>
      </c>
      <c r="B134">
        <v>2020</v>
      </c>
      <c r="C134">
        <v>5455</v>
      </c>
      <c r="D134" s="1" t="s">
        <v>218</v>
      </c>
      <c r="E134" s="1" t="s">
        <v>182</v>
      </c>
      <c r="F134" s="1" t="s">
        <v>18</v>
      </c>
      <c r="G134" s="1" t="s">
        <v>13</v>
      </c>
      <c r="H134" s="1" t="s">
        <v>16</v>
      </c>
      <c r="I134">
        <v>10.1</v>
      </c>
      <c r="J134">
        <v>6400</v>
      </c>
      <c r="K134" s="1">
        <f>_2020_Week10[[#This Row],[DK points]]/_2020_Week10[[#This Row],[DK salary]]</f>
        <v>1.5781249999999999E-3</v>
      </c>
    </row>
    <row r="135" spans="1:11" x14ac:dyDescent="0.25">
      <c r="A135">
        <v>10</v>
      </c>
      <c r="B135">
        <v>2020</v>
      </c>
      <c r="C135">
        <v>7024</v>
      </c>
      <c r="D135" s="1" t="s">
        <v>406</v>
      </c>
      <c r="E135" s="1" t="s">
        <v>402</v>
      </c>
      <c r="F135" s="1" t="s">
        <v>16</v>
      </c>
      <c r="G135" s="1" t="s">
        <v>17</v>
      </c>
      <c r="H135" s="1" t="s">
        <v>18</v>
      </c>
      <c r="I135">
        <v>12</v>
      </c>
      <c r="J135">
        <v>4400</v>
      </c>
      <c r="K135" s="1">
        <f>_2020_Week10[[#This Row],[DK points]]/_2020_Week10[[#This Row],[DK salary]]</f>
        <v>2.7272727272727275E-3</v>
      </c>
    </row>
    <row r="136" spans="1:11" hidden="1" x14ac:dyDescent="0.25">
      <c r="A136">
        <v>10</v>
      </c>
      <c r="B136">
        <v>2020</v>
      </c>
      <c r="C136">
        <v>1441</v>
      </c>
      <c r="D136" s="1" t="s">
        <v>65</v>
      </c>
      <c r="E136" s="1" t="s">
        <v>11</v>
      </c>
      <c r="F136" s="1" t="s">
        <v>61</v>
      </c>
      <c r="G136" s="1" t="s">
        <v>17</v>
      </c>
      <c r="H136" s="1" t="s">
        <v>60</v>
      </c>
      <c r="I136">
        <v>7.16</v>
      </c>
      <c r="J136">
        <v>5400</v>
      </c>
      <c r="K136" s="1">
        <f>_2020_Week10[[#This Row],[DK points]]/_2020_Week10[[#This Row],[DK salary]]</f>
        <v>1.3259259259259259E-3</v>
      </c>
    </row>
    <row r="137" spans="1:11" hidden="1" x14ac:dyDescent="0.25">
      <c r="A137">
        <v>10</v>
      </c>
      <c r="B137">
        <v>2020</v>
      </c>
      <c r="C137">
        <v>5559</v>
      </c>
      <c r="D137" s="1" t="s">
        <v>94</v>
      </c>
      <c r="E137" s="1" t="s">
        <v>78</v>
      </c>
      <c r="F137" s="1" t="s">
        <v>44</v>
      </c>
      <c r="G137" s="1" t="s">
        <v>13</v>
      </c>
      <c r="H137" s="1" t="s">
        <v>45</v>
      </c>
      <c r="I137">
        <v>15.2</v>
      </c>
      <c r="J137">
        <v>8900</v>
      </c>
      <c r="K137" s="1">
        <f>_2020_Week10[[#This Row],[DK points]]/_2020_Week10[[#This Row],[DK salary]]</f>
        <v>1.7078651685393258E-3</v>
      </c>
    </row>
    <row r="138" spans="1:11" hidden="1" x14ac:dyDescent="0.25">
      <c r="A138">
        <v>10</v>
      </c>
      <c r="B138">
        <v>2020</v>
      </c>
      <c r="C138">
        <v>5659</v>
      </c>
      <c r="D138" s="1" t="s">
        <v>222</v>
      </c>
      <c r="E138" s="1" t="s">
        <v>182</v>
      </c>
      <c r="F138" s="1" t="s">
        <v>24</v>
      </c>
      <c r="G138" s="1" t="s">
        <v>13</v>
      </c>
      <c r="H138" s="1" t="s">
        <v>23</v>
      </c>
      <c r="I138">
        <v>9.6</v>
      </c>
      <c r="J138">
        <v>6200</v>
      </c>
      <c r="K138" s="1">
        <f>_2020_Week10[[#This Row],[DK points]]/_2020_Week10[[#This Row],[DK salary]]</f>
        <v>1.5483870967741935E-3</v>
      </c>
    </row>
    <row r="139" spans="1:11" hidden="1" x14ac:dyDescent="0.25">
      <c r="A139">
        <v>10</v>
      </c>
      <c r="B139">
        <v>2020</v>
      </c>
      <c r="C139">
        <v>5647</v>
      </c>
      <c r="D139" s="1" t="s">
        <v>234</v>
      </c>
      <c r="E139" s="1" t="s">
        <v>182</v>
      </c>
      <c r="F139" s="1" t="s">
        <v>40</v>
      </c>
      <c r="G139" s="1" t="s">
        <v>13</v>
      </c>
      <c r="H139" s="1" t="s">
        <v>41</v>
      </c>
      <c r="I139">
        <v>7.3</v>
      </c>
      <c r="J139">
        <v>4800</v>
      </c>
      <c r="K139" s="1">
        <f>_2020_Week10[[#This Row],[DK points]]/_2020_Week10[[#This Row],[DK salary]]</f>
        <v>1.5208333333333332E-3</v>
      </c>
    </row>
    <row r="140" spans="1:11" hidden="1" x14ac:dyDescent="0.25">
      <c r="A140">
        <v>10</v>
      </c>
      <c r="B140">
        <v>2020</v>
      </c>
      <c r="C140">
        <v>5419</v>
      </c>
      <c r="D140" s="1" t="s">
        <v>336</v>
      </c>
      <c r="E140" s="1" t="s">
        <v>321</v>
      </c>
      <c r="F140" s="1" t="s">
        <v>61</v>
      </c>
      <c r="G140" s="1" t="s">
        <v>17</v>
      </c>
      <c r="H140" s="1" t="s">
        <v>60</v>
      </c>
      <c r="I140">
        <v>6.7</v>
      </c>
      <c r="J140">
        <v>5900</v>
      </c>
      <c r="K140" s="1">
        <f>_2020_Week10[[#This Row],[DK points]]/_2020_Week10[[#This Row],[DK salary]]</f>
        <v>1.135593220338983E-3</v>
      </c>
    </row>
    <row r="141" spans="1:11" hidden="1" x14ac:dyDescent="0.25">
      <c r="A141">
        <v>10</v>
      </c>
      <c r="B141">
        <v>2020</v>
      </c>
      <c r="C141">
        <v>5598</v>
      </c>
      <c r="D141" s="1" t="s">
        <v>238</v>
      </c>
      <c r="E141" s="1" t="s">
        <v>182</v>
      </c>
      <c r="F141" s="1" t="s">
        <v>57</v>
      </c>
      <c r="G141" s="1" t="s">
        <v>13</v>
      </c>
      <c r="H141" s="1" t="s">
        <v>58</v>
      </c>
      <c r="I141">
        <v>6.6</v>
      </c>
      <c r="J141">
        <v>4400</v>
      </c>
      <c r="K141" s="1">
        <f>_2020_Week10[[#This Row],[DK points]]/_2020_Week10[[#This Row],[DK salary]]</f>
        <v>1.4999999999999998E-3</v>
      </c>
    </row>
    <row r="142" spans="1:11" hidden="1" x14ac:dyDescent="0.25">
      <c r="A142">
        <v>10</v>
      </c>
      <c r="B142">
        <v>2020</v>
      </c>
      <c r="C142">
        <v>5619</v>
      </c>
      <c r="D142" s="1" t="s">
        <v>102</v>
      </c>
      <c r="E142" s="1" t="s">
        <v>78</v>
      </c>
      <c r="F142" s="1" t="s">
        <v>20</v>
      </c>
      <c r="G142" s="1" t="s">
        <v>17</v>
      </c>
      <c r="H142" s="1" t="s">
        <v>21</v>
      </c>
      <c r="I142">
        <v>10.7</v>
      </c>
      <c r="J142">
        <v>6300</v>
      </c>
      <c r="K142" s="1">
        <f>_2020_Week10[[#This Row],[DK points]]/_2020_Week10[[#This Row],[DK salary]]</f>
        <v>1.6984126984126984E-3</v>
      </c>
    </row>
    <row r="143" spans="1:11" hidden="1" x14ac:dyDescent="0.25">
      <c r="A143">
        <v>10</v>
      </c>
      <c r="B143">
        <v>2020</v>
      </c>
      <c r="C143">
        <v>5681</v>
      </c>
      <c r="D143" s="1" t="s">
        <v>108</v>
      </c>
      <c r="E143" s="1" t="s">
        <v>78</v>
      </c>
      <c r="F143" s="1" t="s">
        <v>30</v>
      </c>
      <c r="G143" s="1" t="s">
        <v>13</v>
      </c>
      <c r="H143" s="1" t="s">
        <v>31</v>
      </c>
      <c r="I143">
        <v>8.3000000000000007</v>
      </c>
      <c r="J143">
        <v>4900</v>
      </c>
      <c r="K143" s="1">
        <f>_2020_Week10[[#This Row],[DK points]]/_2020_Week10[[#This Row],[DK salary]]</f>
        <v>1.6938775510204082E-3</v>
      </c>
    </row>
    <row r="144" spans="1:11" hidden="1" x14ac:dyDescent="0.25">
      <c r="A144">
        <v>10</v>
      </c>
      <c r="B144">
        <v>2020</v>
      </c>
      <c r="C144">
        <v>5258</v>
      </c>
      <c r="D144" s="1" t="s">
        <v>217</v>
      </c>
      <c r="E144" s="1" t="s">
        <v>182</v>
      </c>
      <c r="F144" s="1" t="s">
        <v>45</v>
      </c>
      <c r="G144" s="1" t="s">
        <v>17</v>
      </c>
      <c r="H144" s="1" t="s">
        <v>44</v>
      </c>
      <c r="I144">
        <v>10.3</v>
      </c>
      <c r="J144">
        <v>7000</v>
      </c>
      <c r="K144" s="1">
        <f>_2020_Week10[[#This Row],[DK points]]/_2020_Week10[[#This Row],[DK salary]]</f>
        <v>1.4714285714285714E-3</v>
      </c>
    </row>
    <row r="145" spans="1:11" hidden="1" x14ac:dyDescent="0.25">
      <c r="A145">
        <v>10</v>
      </c>
      <c r="B145">
        <v>2020</v>
      </c>
      <c r="C145">
        <v>5696</v>
      </c>
      <c r="D145" s="1" t="s">
        <v>254</v>
      </c>
      <c r="E145" s="1" t="s">
        <v>182</v>
      </c>
      <c r="F145" s="1" t="s">
        <v>18</v>
      </c>
      <c r="G145" s="1" t="s">
        <v>13</v>
      </c>
      <c r="H145" s="1" t="s">
        <v>16</v>
      </c>
      <c r="I145">
        <v>4.4000000000000004</v>
      </c>
      <c r="J145">
        <v>3000</v>
      </c>
      <c r="K145" s="1">
        <f>_2020_Week10[[#This Row],[DK points]]/_2020_Week10[[#This Row],[DK salary]]</f>
        <v>1.4666666666666667E-3</v>
      </c>
    </row>
    <row r="146" spans="1:11" hidden="1" x14ac:dyDescent="0.25">
      <c r="A146">
        <v>10</v>
      </c>
      <c r="B146">
        <v>2020</v>
      </c>
      <c r="C146">
        <v>4744</v>
      </c>
      <c r="D146" s="1" t="s">
        <v>337</v>
      </c>
      <c r="E146" s="1" t="s">
        <v>321</v>
      </c>
      <c r="F146" s="1" t="s">
        <v>23</v>
      </c>
      <c r="G146" s="1" t="s">
        <v>17</v>
      </c>
      <c r="H146" s="1" t="s">
        <v>24</v>
      </c>
      <c r="I146">
        <v>6.3</v>
      </c>
      <c r="J146">
        <v>3600</v>
      </c>
      <c r="K146" s="1">
        <f>_2020_Week10[[#This Row],[DK points]]/_2020_Week10[[#This Row],[DK salary]]</f>
        <v>1.75E-3</v>
      </c>
    </row>
    <row r="147" spans="1:11" hidden="1" x14ac:dyDescent="0.25">
      <c r="A147">
        <v>10</v>
      </c>
      <c r="B147">
        <v>2020</v>
      </c>
      <c r="C147">
        <v>1151</v>
      </c>
      <c r="D147" s="1" t="s">
        <v>66</v>
      </c>
      <c r="E147" s="1" t="s">
        <v>11</v>
      </c>
      <c r="F147" s="1" t="s">
        <v>58</v>
      </c>
      <c r="G147" s="1" t="s">
        <v>17</v>
      </c>
      <c r="H147" s="1" t="s">
        <v>57</v>
      </c>
      <c r="I147">
        <v>6.94</v>
      </c>
      <c r="J147">
        <v>6400</v>
      </c>
      <c r="K147" s="1">
        <f>_2020_Week10[[#This Row],[DK points]]/_2020_Week10[[#This Row],[DK salary]]</f>
        <v>1.0843750000000001E-3</v>
      </c>
    </row>
    <row r="148" spans="1:11" hidden="1" x14ac:dyDescent="0.25">
      <c r="A148">
        <v>10</v>
      </c>
      <c r="B148">
        <v>2020</v>
      </c>
      <c r="C148">
        <v>5552</v>
      </c>
      <c r="D148" s="1" t="s">
        <v>220</v>
      </c>
      <c r="E148" s="1" t="s">
        <v>182</v>
      </c>
      <c r="F148" s="1" t="s">
        <v>49</v>
      </c>
      <c r="G148" s="1" t="s">
        <v>17</v>
      </c>
      <c r="H148" s="1" t="s">
        <v>50</v>
      </c>
      <c r="I148">
        <v>10</v>
      </c>
      <c r="J148">
        <v>6900</v>
      </c>
      <c r="K148" s="1">
        <f>_2020_Week10[[#This Row],[DK points]]/_2020_Week10[[#This Row],[DK salary]]</f>
        <v>1.4492753623188406E-3</v>
      </c>
    </row>
    <row r="149" spans="1:11" hidden="1" x14ac:dyDescent="0.25">
      <c r="A149">
        <v>10</v>
      </c>
      <c r="B149">
        <v>2020</v>
      </c>
      <c r="C149">
        <v>5833</v>
      </c>
      <c r="D149" s="1" t="s">
        <v>242</v>
      </c>
      <c r="E149" s="1" t="s">
        <v>182</v>
      </c>
      <c r="F149" s="1" t="s">
        <v>61</v>
      </c>
      <c r="G149" s="1" t="s">
        <v>17</v>
      </c>
      <c r="H149" s="1" t="s">
        <v>60</v>
      </c>
      <c r="I149">
        <v>6.1</v>
      </c>
      <c r="J149">
        <v>4500</v>
      </c>
      <c r="K149" s="1">
        <f>_2020_Week10[[#This Row],[DK points]]/_2020_Week10[[#This Row],[DK salary]]</f>
        <v>1.3555555555555554E-3</v>
      </c>
    </row>
    <row r="150" spans="1:11" hidden="1" x14ac:dyDescent="0.25">
      <c r="A150">
        <v>10</v>
      </c>
      <c r="B150">
        <v>2020</v>
      </c>
      <c r="C150">
        <v>4719</v>
      </c>
      <c r="D150" s="1" t="s">
        <v>338</v>
      </c>
      <c r="E150" s="1" t="s">
        <v>321</v>
      </c>
      <c r="F150" s="1" t="s">
        <v>37</v>
      </c>
      <c r="G150" s="1" t="s">
        <v>17</v>
      </c>
      <c r="H150" s="1" t="s">
        <v>36</v>
      </c>
      <c r="I150">
        <v>6</v>
      </c>
      <c r="J150">
        <v>4300</v>
      </c>
      <c r="K150" s="1">
        <f>_2020_Week10[[#This Row],[DK points]]/_2020_Week10[[#This Row],[DK salary]]</f>
        <v>1.3953488372093023E-3</v>
      </c>
    </row>
    <row r="151" spans="1:11" x14ac:dyDescent="0.25">
      <c r="A151">
        <v>10</v>
      </c>
      <c r="B151">
        <v>2020</v>
      </c>
      <c r="C151">
        <v>7004</v>
      </c>
      <c r="D151" s="1" t="s">
        <v>411</v>
      </c>
      <c r="E151" s="1" t="s">
        <v>402</v>
      </c>
      <c r="F151" s="1" t="s">
        <v>21</v>
      </c>
      <c r="G151" s="1" t="s">
        <v>13</v>
      </c>
      <c r="H151" s="1" t="s">
        <v>20</v>
      </c>
      <c r="I151">
        <v>6</v>
      </c>
      <c r="J151">
        <v>2700</v>
      </c>
      <c r="K151" s="1">
        <f>_2020_Week10[[#This Row],[DK points]]/_2020_Week10[[#This Row],[DK salary]]</f>
        <v>2.2222222222222222E-3</v>
      </c>
    </row>
    <row r="152" spans="1:11" x14ac:dyDescent="0.25">
      <c r="A152">
        <v>10</v>
      </c>
      <c r="B152">
        <v>2020</v>
      </c>
      <c r="C152">
        <v>7028</v>
      </c>
      <c r="D152" s="1" t="s">
        <v>417</v>
      </c>
      <c r="E152" s="1" t="s">
        <v>402</v>
      </c>
      <c r="F152" s="1" t="s">
        <v>50</v>
      </c>
      <c r="G152" s="1" t="s">
        <v>13</v>
      </c>
      <c r="H152" s="1" t="s">
        <v>49</v>
      </c>
      <c r="I152">
        <v>5</v>
      </c>
      <c r="J152">
        <v>2300</v>
      </c>
      <c r="K152" s="1">
        <f>_2020_Week10[[#This Row],[DK points]]/_2020_Week10[[#This Row],[DK salary]]</f>
        <v>2.1739130434782609E-3</v>
      </c>
    </row>
    <row r="153" spans="1:11" x14ac:dyDescent="0.25">
      <c r="A153">
        <v>10</v>
      </c>
      <c r="B153">
        <v>2020</v>
      </c>
      <c r="C153">
        <v>7016</v>
      </c>
      <c r="D153" s="1" t="s">
        <v>414</v>
      </c>
      <c r="E153" s="1" t="s">
        <v>402</v>
      </c>
      <c r="F153" s="1" t="s">
        <v>37</v>
      </c>
      <c r="G153" s="1" t="s">
        <v>17</v>
      </c>
      <c r="H153" s="1" t="s">
        <v>36</v>
      </c>
      <c r="I153">
        <v>6</v>
      </c>
      <c r="J153">
        <v>2800</v>
      </c>
      <c r="K153" s="1">
        <f>_2020_Week10[[#This Row],[DK points]]/_2020_Week10[[#This Row],[DK salary]]</f>
        <v>2.142857142857143E-3</v>
      </c>
    </row>
    <row r="154" spans="1:11" x14ac:dyDescent="0.25">
      <c r="A154">
        <v>10</v>
      </c>
      <c r="B154">
        <v>2020</v>
      </c>
      <c r="C154">
        <v>7032</v>
      </c>
      <c r="D154" s="1" t="s">
        <v>416</v>
      </c>
      <c r="E154" s="1" t="s">
        <v>402</v>
      </c>
      <c r="F154" s="1" t="s">
        <v>52</v>
      </c>
      <c r="G154" s="1" t="s">
        <v>13</v>
      </c>
      <c r="H154" s="1" t="s">
        <v>53</v>
      </c>
      <c r="I154">
        <v>5</v>
      </c>
      <c r="J154">
        <v>2400</v>
      </c>
      <c r="K154" s="1">
        <f>_2020_Week10[[#This Row],[DK points]]/_2020_Week10[[#This Row],[DK salary]]</f>
        <v>2.0833333333333333E-3</v>
      </c>
    </row>
    <row r="155" spans="1:11" hidden="1" x14ac:dyDescent="0.25">
      <c r="A155">
        <v>10</v>
      </c>
      <c r="B155">
        <v>2020</v>
      </c>
      <c r="C155">
        <v>5454</v>
      </c>
      <c r="D155" s="1" t="s">
        <v>227</v>
      </c>
      <c r="E155" s="1" t="s">
        <v>182</v>
      </c>
      <c r="F155" s="1" t="s">
        <v>52</v>
      </c>
      <c r="G155" s="1" t="s">
        <v>13</v>
      </c>
      <c r="H155" s="1" t="s">
        <v>53</v>
      </c>
      <c r="I155">
        <v>8.8000000000000007</v>
      </c>
      <c r="J155">
        <v>6700</v>
      </c>
      <c r="K155" s="1">
        <f>_2020_Week10[[#This Row],[DK points]]/_2020_Week10[[#This Row],[DK salary]]</f>
        <v>1.3134328358208956E-3</v>
      </c>
    </row>
    <row r="156" spans="1:11" hidden="1" x14ac:dyDescent="0.25">
      <c r="A156">
        <v>10</v>
      </c>
      <c r="B156">
        <v>2020</v>
      </c>
      <c r="C156">
        <v>5217</v>
      </c>
      <c r="D156" s="1" t="s">
        <v>229</v>
      </c>
      <c r="E156" s="1" t="s">
        <v>182</v>
      </c>
      <c r="F156" s="1" t="s">
        <v>49</v>
      </c>
      <c r="G156" s="1" t="s">
        <v>17</v>
      </c>
      <c r="H156" s="1" t="s">
        <v>50</v>
      </c>
      <c r="I156">
        <v>8.6</v>
      </c>
      <c r="J156">
        <v>6600</v>
      </c>
      <c r="K156" s="1">
        <f>_2020_Week10[[#This Row],[DK points]]/_2020_Week10[[#This Row],[DK salary]]</f>
        <v>1.3030303030303031E-3</v>
      </c>
    </row>
    <row r="157" spans="1:11" hidden="1" x14ac:dyDescent="0.25">
      <c r="A157">
        <v>10</v>
      </c>
      <c r="B157">
        <v>2020</v>
      </c>
      <c r="C157">
        <v>4601</v>
      </c>
      <c r="D157" s="1" t="s">
        <v>339</v>
      </c>
      <c r="E157" s="1" t="s">
        <v>321</v>
      </c>
      <c r="F157" s="1" t="s">
        <v>16</v>
      </c>
      <c r="G157" s="1" t="s">
        <v>17</v>
      </c>
      <c r="H157" s="1" t="s">
        <v>18</v>
      </c>
      <c r="I157">
        <v>5.8</v>
      </c>
      <c r="J157">
        <v>4400</v>
      </c>
      <c r="K157" s="1">
        <f>_2020_Week10[[#This Row],[DK points]]/_2020_Week10[[#This Row],[DK salary]]</f>
        <v>1.3181818181818182E-3</v>
      </c>
    </row>
    <row r="158" spans="1:11" hidden="1" x14ac:dyDescent="0.25">
      <c r="A158">
        <v>10</v>
      </c>
      <c r="B158">
        <v>2020</v>
      </c>
      <c r="C158">
        <v>5538</v>
      </c>
      <c r="D158" s="1" t="s">
        <v>110</v>
      </c>
      <c r="E158" s="1" t="s">
        <v>78</v>
      </c>
      <c r="F158" s="1" t="s">
        <v>18</v>
      </c>
      <c r="G158" s="1" t="s">
        <v>13</v>
      </c>
      <c r="H158" s="1" t="s">
        <v>16</v>
      </c>
      <c r="I158">
        <v>6.5</v>
      </c>
      <c r="J158">
        <v>4000</v>
      </c>
      <c r="K158" s="1">
        <f>_2020_Week10[[#This Row],[DK points]]/_2020_Week10[[#This Row],[DK salary]]</f>
        <v>1.6249999999999999E-3</v>
      </c>
    </row>
    <row r="159" spans="1:11" hidden="1" x14ac:dyDescent="0.25">
      <c r="A159">
        <v>10</v>
      </c>
      <c r="B159">
        <v>2020</v>
      </c>
      <c r="C159">
        <v>5583</v>
      </c>
      <c r="D159" s="1" t="s">
        <v>111</v>
      </c>
      <c r="E159" s="1" t="s">
        <v>78</v>
      </c>
      <c r="F159" s="1" t="s">
        <v>34</v>
      </c>
      <c r="G159" s="1" t="s">
        <v>13</v>
      </c>
      <c r="H159" s="1" t="s">
        <v>33</v>
      </c>
      <c r="I159">
        <v>6.5</v>
      </c>
      <c r="J159">
        <v>4000</v>
      </c>
      <c r="K159" s="1">
        <f>_2020_Week10[[#This Row],[DK points]]/_2020_Week10[[#This Row],[DK salary]]</f>
        <v>1.6249999999999999E-3</v>
      </c>
    </row>
    <row r="160" spans="1:11" hidden="1" x14ac:dyDescent="0.25">
      <c r="A160">
        <v>10</v>
      </c>
      <c r="B160">
        <v>2020</v>
      </c>
      <c r="C160">
        <v>5632</v>
      </c>
      <c r="D160" s="1" t="s">
        <v>251</v>
      </c>
      <c r="E160" s="1" t="s">
        <v>182</v>
      </c>
      <c r="F160" s="1" t="s">
        <v>45</v>
      </c>
      <c r="G160" s="1" t="s">
        <v>17</v>
      </c>
      <c r="H160" s="1" t="s">
        <v>44</v>
      </c>
      <c r="I160">
        <v>4.8</v>
      </c>
      <c r="J160">
        <v>3700</v>
      </c>
      <c r="K160" s="1">
        <f>_2020_Week10[[#This Row],[DK points]]/_2020_Week10[[#This Row],[DK salary]]</f>
        <v>1.2972972972972972E-3</v>
      </c>
    </row>
    <row r="161" spans="1:11" hidden="1" x14ac:dyDescent="0.25">
      <c r="A161">
        <v>10</v>
      </c>
      <c r="B161">
        <v>2020</v>
      </c>
      <c r="C161">
        <v>2889</v>
      </c>
      <c r="D161" s="1" t="s">
        <v>105</v>
      </c>
      <c r="E161" s="1" t="s">
        <v>78</v>
      </c>
      <c r="F161" s="1" t="s">
        <v>18</v>
      </c>
      <c r="G161" s="1" t="s">
        <v>13</v>
      </c>
      <c r="H161" s="1" t="s">
        <v>16</v>
      </c>
      <c r="I161">
        <v>8.6999999999999993</v>
      </c>
      <c r="J161">
        <v>5400</v>
      </c>
      <c r="K161" s="1">
        <f>_2020_Week10[[#This Row],[DK points]]/_2020_Week10[[#This Row],[DK salary]]</f>
        <v>1.6111111111111109E-3</v>
      </c>
    </row>
    <row r="162" spans="1:11" hidden="1" x14ac:dyDescent="0.25">
      <c r="A162">
        <v>10</v>
      </c>
      <c r="B162">
        <v>2020</v>
      </c>
      <c r="C162">
        <v>2899</v>
      </c>
      <c r="D162" s="1" t="s">
        <v>112</v>
      </c>
      <c r="E162" s="1" t="s">
        <v>78</v>
      </c>
      <c r="F162" s="1" t="s">
        <v>58</v>
      </c>
      <c r="G162" s="1" t="s">
        <v>17</v>
      </c>
      <c r="H162" s="1" t="s">
        <v>57</v>
      </c>
      <c r="I162">
        <v>5.7</v>
      </c>
      <c r="J162">
        <v>4000</v>
      </c>
      <c r="K162" s="1">
        <f>_2020_Week10[[#This Row],[DK points]]/_2020_Week10[[#This Row],[DK salary]]</f>
        <v>1.4250000000000001E-3</v>
      </c>
    </row>
    <row r="163" spans="1:11" hidden="1" x14ac:dyDescent="0.25">
      <c r="A163">
        <v>10</v>
      </c>
      <c r="B163">
        <v>2020</v>
      </c>
      <c r="C163">
        <v>5692</v>
      </c>
      <c r="D163" s="1" t="s">
        <v>259</v>
      </c>
      <c r="E163" s="1" t="s">
        <v>182</v>
      </c>
      <c r="F163" s="1" t="s">
        <v>44</v>
      </c>
      <c r="G163" s="1" t="s">
        <v>13</v>
      </c>
      <c r="H163" s="1" t="s">
        <v>45</v>
      </c>
      <c r="I163">
        <v>3.6</v>
      </c>
      <c r="J163">
        <v>3000</v>
      </c>
      <c r="K163" s="1">
        <f>_2020_Week10[[#This Row],[DK points]]/_2020_Week10[[#This Row],[DK salary]]</f>
        <v>1.2000000000000001E-3</v>
      </c>
    </row>
    <row r="164" spans="1:11" hidden="1" x14ac:dyDescent="0.25">
      <c r="A164">
        <v>10</v>
      </c>
      <c r="B164">
        <v>2020</v>
      </c>
      <c r="C164">
        <v>4618</v>
      </c>
      <c r="D164" s="1" t="s">
        <v>340</v>
      </c>
      <c r="E164" s="1" t="s">
        <v>321</v>
      </c>
      <c r="F164" s="1" t="s">
        <v>40</v>
      </c>
      <c r="G164" s="1" t="s">
        <v>13</v>
      </c>
      <c r="H164" s="1" t="s">
        <v>41</v>
      </c>
      <c r="I164">
        <v>5.4</v>
      </c>
      <c r="J164">
        <v>3500</v>
      </c>
      <c r="K164" s="1">
        <f>_2020_Week10[[#This Row],[DK points]]/_2020_Week10[[#This Row],[DK salary]]</f>
        <v>1.5428571428571429E-3</v>
      </c>
    </row>
    <row r="165" spans="1:11" hidden="1" x14ac:dyDescent="0.25">
      <c r="A165">
        <v>10</v>
      </c>
      <c r="B165">
        <v>2020</v>
      </c>
      <c r="C165">
        <v>1528</v>
      </c>
      <c r="D165" s="1" t="s">
        <v>68</v>
      </c>
      <c r="E165" s="1" t="s">
        <v>11</v>
      </c>
      <c r="F165" s="1" t="s">
        <v>53</v>
      </c>
      <c r="G165" s="1" t="s">
        <v>17</v>
      </c>
      <c r="H165" s="1" t="s">
        <v>52</v>
      </c>
      <c r="I165">
        <v>5.38</v>
      </c>
      <c r="J165">
        <v>6000</v>
      </c>
      <c r="K165" s="1">
        <f>_2020_Week10[[#This Row],[DK points]]/_2020_Week10[[#This Row],[DK salary]]</f>
        <v>8.966666666666666E-4</v>
      </c>
    </row>
    <row r="166" spans="1:11" hidden="1" x14ac:dyDescent="0.25">
      <c r="A166">
        <v>10</v>
      </c>
      <c r="B166">
        <v>2020</v>
      </c>
      <c r="C166">
        <v>4368</v>
      </c>
      <c r="D166" s="1" t="s">
        <v>341</v>
      </c>
      <c r="E166" s="1" t="s">
        <v>321</v>
      </c>
      <c r="F166" s="1" t="s">
        <v>50</v>
      </c>
      <c r="G166" s="1" t="s">
        <v>13</v>
      </c>
      <c r="H166" s="1" t="s">
        <v>49</v>
      </c>
      <c r="I166">
        <v>5.3</v>
      </c>
      <c r="J166">
        <v>2500</v>
      </c>
      <c r="K166" s="1">
        <f>_2020_Week10[[#This Row],[DK points]]/_2020_Week10[[#This Row],[DK salary]]</f>
        <v>2.1199999999999999E-3</v>
      </c>
    </row>
    <row r="167" spans="1:11" hidden="1" x14ac:dyDescent="0.25">
      <c r="A167">
        <v>10</v>
      </c>
      <c r="B167">
        <v>2020</v>
      </c>
      <c r="C167">
        <v>5738</v>
      </c>
      <c r="D167" s="1" t="s">
        <v>118</v>
      </c>
      <c r="E167" s="1" t="s">
        <v>78</v>
      </c>
      <c r="F167" s="1" t="s">
        <v>50</v>
      </c>
      <c r="G167" s="1" t="s">
        <v>13</v>
      </c>
      <c r="H167" s="1" t="s">
        <v>49</v>
      </c>
      <c r="I167">
        <v>4.9000000000000004</v>
      </c>
      <c r="J167">
        <v>4000</v>
      </c>
      <c r="K167" s="1">
        <f>_2020_Week10[[#This Row],[DK points]]/_2020_Week10[[#This Row],[DK salary]]</f>
        <v>1.2250000000000002E-3</v>
      </c>
    </row>
    <row r="168" spans="1:11" hidden="1" x14ac:dyDescent="0.25">
      <c r="A168">
        <v>10</v>
      </c>
      <c r="B168">
        <v>2020</v>
      </c>
      <c r="C168">
        <v>5761</v>
      </c>
      <c r="D168" s="1" t="s">
        <v>248</v>
      </c>
      <c r="E168" s="1" t="s">
        <v>182</v>
      </c>
      <c r="F168" s="1" t="s">
        <v>61</v>
      </c>
      <c r="G168" s="1" t="s">
        <v>17</v>
      </c>
      <c r="H168" s="1" t="s">
        <v>60</v>
      </c>
      <c r="I168">
        <v>5</v>
      </c>
      <c r="J168">
        <v>4200</v>
      </c>
      <c r="K168" s="1">
        <f>_2020_Week10[[#This Row],[DK points]]/_2020_Week10[[#This Row],[DK salary]]</f>
        <v>1.1904761904761906E-3</v>
      </c>
    </row>
    <row r="169" spans="1:11" hidden="1" x14ac:dyDescent="0.25">
      <c r="A169">
        <v>10</v>
      </c>
      <c r="B169">
        <v>2020</v>
      </c>
      <c r="C169">
        <v>5884</v>
      </c>
      <c r="D169" s="1" t="s">
        <v>120</v>
      </c>
      <c r="E169" s="1" t="s">
        <v>78</v>
      </c>
      <c r="F169" s="1" t="s">
        <v>37</v>
      </c>
      <c r="G169" s="1" t="s">
        <v>17</v>
      </c>
      <c r="H169" s="1" t="s">
        <v>36</v>
      </c>
      <c r="I169">
        <v>4.7</v>
      </c>
      <c r="J169">
        <v>4000</v>
      </c>
      <c r="K169" s="1">
        <f>_2020_Week10[[#This Row],[DK points]]/_2020_Week10[[#This Row],[DK salary]]</f>
        <v>1.175E-3</v>
      </c>
    </row>
    <row r="170" spans="1:11" hidden="1" x14ac:dyDescent="0.25">
      <c r="A170">
        <v>10</v>
      </c>
      <c r="B170">
        <v>2020</v>
      </c>
      <c r="C170">
        <v>5636</v>
      </c>
      <c r="D170" s="1" t="s">
        <v>237</v>
      </c>
      <c r="E170" s="1" t="s">
        <v>182</v>
      </c>
      <c r="F170" s="1" t="s">
        <v>20</v>
      </c>
      <c r="G170" s="1" t="s">
        <v>17</v>
      </c>
      <c r="H170" s="1" t="s">
        <v>21</v>
      </c>
      <c r="I170">
        <v>6.7</v>
      </c>
      <c r="J170">
        <v>5700</v>
      </c>
      <c r="K170" s="1">
        <f>_2020_Week10[[#This Row],[DK points]]/_2020_Week10[[#This Row],[DK salary]]</f>
        <v>1.1754385964912282E-3</v>
      </c>
    </row>
    <row r="171" spans="1:11" hidden="1" x14ac:dyDescent="0.25">
      <c r="A171">
        <v>10</v>
      </c>
      <c r="B171">
        <v>2020</v>
      </c>
      <c r="C171">
        <v>5674</v>
      </c>
      <c r="D171" s="1" t="s">
        <v>253</v>
      </c>
      <c r="E171" s="1" t="s">
        <v>182</v>
      </c>
      <c r="F171" s="1" t="s">
        <v>57</v>
      </c>
      <c r="G171" s="1" t="s">
        <v>13</v>
      </c>
      <c r="H171" s="1" t="s">
        <v>58</v>
      </c>
      <c r="I171">
        <v>4.5999999999999996</v>
      </c>
      <c r="J171">
        <v>4000</v>
      </c>
      <c r="K171" s="1">
        <f>_2020_Week10[[#This Row],[DK points]]/_2020_Week10[[#This Row],[DK salary]]</f>
        <v>1.15E-3</v>
      </c>
    </row>
    <row r="172" spans="1:11" x14ac:dyDescent="0.25">
      <c r="A172">
        <v>10</v>
      </c>
      <c r="B172">
        <v>2020</v>
      </c>
      <c r="C172">
        <v>7018</v>
      </c>
      <c r="D172" s="1" t="s">
        <v>418</v>
      </c>
      <c r="E172" s="1" t="s">
        <v>402</v>
      </c>
      <c r="F172" s="1" t="s">
        <v>31</v>
      </c>
      <c r="G172" s="1" t="s">
        <v>17</v>
      </c>
      <c r="H172" s="1" t="s">
        <v>30</v>
      </c>
      <c r="I172">
        <v>5</v>
      </c>
      <c r="J172">
        <v>2400</v>
      </c>
      <c r="K172" s="1">
        <f>_2020_Week10[[#This Row],[DK points]]/_2020_Week10[[#This Row],[DK salary]]</f>
        <v>2.0833333333333333E-3</v>
      </c>
    </row>
    <row r="173" spans="1:11" x14ac:dyDescent="0.25">
      <c r="A173">
        <v>10</v>
      </c>
      <c r="B173">
        <v>2020</v>
      </c>
      <c r="C173">
        <v>7008</v>
      </c>
      <c r="D173" s="1" t="s">
        <v>412</v>
      </c>
      <c r="E173" s="1" t="s">
        <v>402</v>
      </c>
      <c r="F173" s="1" t="s">
        <v>53</v>
      </c>
      <c r="G173" s="1" t="s">
        <v>17</v>
      </c>
      <c r="H173" s="1" t="s">
        <v>52</v>
      </c>
      <c r="I173">
        <v>6</v>
      </c>
      <c r="J173">
        <v>2900</v>
      </c>
      <c r="K173" s="1">
        <f>_2020_Week10[[#This Row],[DK points]]/_2020_Week10[[#This Row],[DK salary]]</f>
        <v>2.0689655172413794E-3</v>
      </c>
    </row>
    <row r="174" spans="1:11" x14ac:dyDescent="0.25">
      <c r="A174">
        <v>10</v>
      </c>
      <c r="B174">
        <v>2020</v>
      </c>
      <c r="C174">
        <v>7012</v>
      </c>
      <c r="D174" s="1" t="s">
        <v>413</v>
      </c>
      <c r="E174" s="1" t="s">
        <v>402</v>
      </c>
      <c r="F174" s="1" t="s">
        <v>23</v>
      </c>
      <c r="G174" s="1" t="s">
        <v>17</v>
      </c>
      <c r="H174" s="1" t="s">
        <v>24</v>
      </c>
      <c r="I174">
        <v>6</v>
      </c>
      <c r="J174">
        <v>3700</v>
      </c>
      <c r="K174" s="1">
        <f>_2020_Week10[[#This Row],[DK points]]/_2020_Week10[[#This Row],[DK salary]]</f>
        <v>1.6216216216216215E-3</v>
      </c>
    </row>
    <row r="175" spans="1:11" x14ac:dyDescent="0.25">
      <c r="A175">
        <v>10</v>
      </c>
      <c r="B175">
        <v>2020</v>
      </c>
      <c r="C175">
        <v>7011</v>
      </c>
      <c r="D175" s="1" t="s">
        <v>419</v>
      </c>
      <c r="E175" s="1" t="s">
        <v>402</v>
      </c>
      <c r="F175" s="1" t="s">
        <v>27</v>
      </c>
      <c r="G175" s="1" t="s">
        <v>17</v>
      </c>
      <c r="H175" s="1" t="s">
        <v>28</v>
      </c>
      <c r="I175">
        <v>4</v>
      </c>
      <c r="J175">
        <v>2600</v>
      </c>
      <c r="K175" s="1">
        <f>_2020_Week10[[#This Row],[DK points]]/_2020_Week10[[#This Row],[DK salary]]</f>
        <v>1.5384615384615385E-3</v>
      </c>
    </row>
    <row r="176" spans="1:11" hidden="1" x14ac:dyDescent="0.25">
      <c r="A176">
        <v>10</v>
      </c>
      <c r="B176">
        <v>2020</v>
      </c>
      <c r="C176">
        <v>5620</v>
      </c>
      <c r="D176" s="1" t="s">
        <v>122</v>
      </c>
      <c r="E176" s="1" t="s">
        <v>78</v>
      </c>
      <c r="F176" s="1" t="s">
        <v>60</v>
      </c>
      <c r="G176" s="1" t="s">
        <v>13</v>
      </c>
      <c r="H176" s="1" t="s">
        <v>61</v>
      </c>
      <c r="I176">
        <v>4.5999999999999996</v>
      </c>
      <c r="J176">
        <v>4000</v>
      </c>
      <c r="K176" s="1">
        <f>_2020_Week10[[#This Row],[DK points]]/_2020_Week10[[#This Row],[DK salary]]</f>
        <v>1.15E-3</v>
      </c>
    </row>
    <row r="177" spans="1:11" hidden="1" x14ac:dyDescent="0.25">
      <c r="A177">
        <v>10</v>
      </c>
      <c r="B177">
        <v>2020</v>
      </c>
      <c r="C177">
        <v>5542</v>
      </c>
      <c r="D177" s="1" t="s">
        <v>123</v>
      </c>
      <c r="E177" s="1" t="s">
        <v>78</v>
      </c>
      <c r="F177" s="1" t="s">
        <v>41</v>
      </c>
      <c r="G177" s="1" t="s">
        <v>17</v>
      </c>
      <c r="H177" s="1" t="s">
        <v>40</v>
      </c>
      <c r="I177">
        <v>4.4000000000000004</v>
      </c>
      <c r="J177">
        <v>4000</v>
      </c>
      <c r="K177" s="1">
        <f>_2020_Week10[[#This Row],[DK points]]/_2020_Week10[[#This Row],[DK salary]]</f>
        <v>1.1000000000000001E-3</v>
      </c>
    </row>
    <row r="178" spans="1:11" hidden="1" x14ac:dyDescent="0.25">
      <c r="A178">
        <v>10</v>
      </c>
      <c r="B178">
        <v>2020</v>
      </c>
      <c r="C178">
        <v>4736</v>
      </c>
      <c r="D178" s="1" t="s">
        <v>342</v>
      </c>
      <c r="E178" s="1" t="s">
        <v>321</v>
      </c>
      <c r="F178" s="1" t="s">
        <v>40</v>
      </c>
      <c r="G178" s="1" t="s">
        <v>13</v>
      </c>
      <c r="H178" s="1" t="s">
        <v>41</v>
      </c>
      <c r="I178">
        <v>4.9000000000000004</v>
      </c>
      <c r="J178">
        <v>3400</v>
      </c>
      <c r="K178" s="1">
        <f>_2020_Week10[[#This Row],[DK points]]/_2020_Week10[[#This Row],[DK salary]]</f>
        <v>1.4411764705882354E-3</v>
      </c>
    </row>
    <row r="179" spans="1:11" hidden="1" x14ac:dyDescent="0.25">
      <c r="A179">
        <v>10</v>
      </c>
      <c r="B179">
        <v>2020</v>
      </c>
      <c r="C179">
        <v>5655</v>
      </c>
      <c r="D179" s="1" t="s">
        <v>257</v>
      </c>
      <c r="E179" s="1" t="s">
        <v>182</v>
      </c>
      <c r="F179" s="1" t="s">
        <v>50</v>
      </c>
      <c r="G179" s="1" t="s">
        <v>13</v>
      </c>
      <c r="H179" s="1" t="s">
        <v>49</v>
      </c>
      <c r="I179">
        <v>3.8</v>
      </c>
      <c r="J179">
        <v>3400</v>
      </c>
      <c r="K179" s="1">
        <f>_2020_Week10[[#This Row],[DK points]]/_2020_Week10[[#This Row],[DK salary]]</f>
        <v>1.1176470588235294E-3</v>
      </c>
    </row>
    <row r="180" spans="1:11" hidden="1" x14ac:dyDescent="0.25">
      <c r="A180">
        <v>10</v>
      </c>
      <c r="B180">
        <v>2020</v>
      </c>
      <c r="C180">
        <v>5594</v>
      </c>
      <c r="D180" s="1" t="s">
        <v>244</v>
      </c>
      <c r="E180" s="1" t="s">
        <v>182</v>
      </c>
      <c r="F180" s="1" t="s">
        <v>36</v>
      </c>
      <c r="G180" s="1" t="s">
        <v>13</v>
      </c>
      <c r="H180" s="1" t="s">
        <v>37</v>
      </c>
      <c r="I180">
        <v>5.8</v>
      </c>
      <c r="J180">
        <v>5400</v>
      </c>
      <c r="K180" s="1">
        <f>_2020_Week10[[#This Row],[DK points]]/_2020_Week10[[#This Row],[DK salary]]</f>
        <v>1.0740740740740741E-3</v>
      </c>
    </row>
    <row r="181" spans="1:11" hidden="1" x14ac:dyDescent="0.25">
      <c r="A181">
        <v>10</v>
      </c>
      <c r="B181">
        <v>2020</v>
      </c>
      <c r="C181">
        <v>4748</v>
      </c>
      <c r="D181" s="1" t="s">
        <v>343</v>
      </c>
      <c r="E181" s="1" t="s">
        <v>321</v>
      </c>
      <c r="F181" s="1" t="s">
        <v>60</v>
      </c>
      <c r="G181" s="1" t="s">
        <v>13</v>
      </c>
      <c r="H181" s="1" t="s">
        <v>61</v>
      </c>
      <c r="I181">
        <v>4.8</v>
      </c>
      <c r="J181">
        <v>4900</v>
      </c>
      <c r="K181" s="1">
        <f>_2020_Week10[[#This Row],[DK points]]/_2020_Week10[[#This Row],[DK salary]]</f>
        <v>9.7959183673469383E-4</v>
      </c>
    </row>
    <row r="182" spans="1:11" hidden="1" x14ac:dyDescent="0.25">
      <c r="A182">
        <v>10</v>
      </c>
      <c r="B182">
        <v>2020</v>
      </c>
      <c r="C182">
        <v>2997</v>
      </c>
      <c r="D182" s="1" t="s">
        <v>115</v>
      </c>
      <c r="E182" s="1" t="s">
        <v>78</v>
      </c>
      <c r="F182" s="1" t="s">
        <v>52</v>
      </c>
      <c r="G182" s="1" t="s">
        <v>13</v>
      </c>
      <c r="H182" s="1" t="s">
        <v>53</v>
      </c>
      <c r="I182">
        <v>5.4</v>
      </c>
      <c r="J182">
        <v>5000</v>
      </c>
      <c r="K182" s="1">
        <f>_2020_Week10[[#This Row],[DK points]]/_2020_Week10[[#This Row],[DK salary]]</f>
        <v>1.08E-3</v>
      </c>
    </row>
    <row r="183" spans="1:11" hidden="1" x14ac:dyDescent="0.25">
      <c r="A183">
        <v>10</v>
      </c>
      <c r="B183">
        <v>2020</v>
      </c>
      <c r="C183">
        <v>5882</v>
      </c>
      <c r="D183" s="1" t="s">
        <v>262</v>
      </c>
      <c r="E183" s="1" t="s">
        <v>182</v>
      </c>
      <c r="F183" s="1" t="s">
        <v>40</v>
      </c>
      <c r="G183" s="1" t="s">
        <v>13</v>
      </c>
      <c r="H183" s="1" t="s">
        <v>41</v>
      </c>
      <c r="I183">
        <v>3.1</v>
      </c>
      <c r="J183">
        <v>3000</v>
      </c>
      <c r="K183" s="1">
        <f>_2020_Week10[[#This Row],[DK points]]/_2020_Week10[[#This Row],[DK salary]]</f>
        <v>1.0333333333333334E-3</v>
      </c>
    </row>
    <row r="184" spans="1:11" hidden="1" x14ac:dyDescent="0.25">
      <c r="A184">
        <v>10</v>
      </c>
      <c r="B184">
        <v>2020</v>
      </c>
      <c r="C184">
        <v>4705</v>
      </c>
      <c r="D184" s="1" t="s">
        <v>344</v>
      </c>
      <c r="E184" s="1" t="s">
        <v>321</v>
      </c>
      <c r="F184" s="1" t="s">
        <v>49</v>
      </c>
      <c r="G184" s="1" t="s">
        <v>17</v>
      </c>
      <c r="H184" s="1" t="s">
        <v>50</v>
      </c>
      <c r="I184">
        <v>4.7</v>
      </c>
      <c r="J184">
        <v>3100</v>
      </c>
      <c r="K184" s="1">
        <f>_2020_Week10[[#This Row],[DK points]]/_2020_Week10[[#This Row],[DK salary]]</f>
        <v>1.5161290322580647E-3</v>
      </c>
    </row>
    <row r="185" spans="1:11" hidden="1" x14ac:dyDescent="0.25">
      <c r="A185">
        <v>10</v>
      </c>
      <c r="B185">
        <v>2020</v>
      </c>
      <c r="C185">
        <v>2935</v>
      </c>
      <c r="D185" s="1" t="s">
        <v>114</v>
      </c>
      <c r="E185" s="1" t="s">
        <v>78</v>
      </c>
      <c r="F185" s="1" t="s">
        <v>57</v>
      </c>
      <c r="G185" s="1" t="s">
        <v>13</v>
      </c>
      <c r="H185" s="1" t="s">
        <v>58</v>
      </c>
      <c r="I185">
        <v>5.6</v>
      </c>
      <c r="J185">
        <v>5600</v>
      </c>
      <c r="K185" s="1">
        <f>_2020_Week10[[#This Row],[DK points]]/_2020_Week10[[#This Row],[DK salary]]</f>
        <v>1E-3</v>
      </c>
    </row>
    <row r="186" spans="1:11" hidden="1" x14ac:dyDescent="0.25">
      <c r="A186">
        <v>10</v>
      </c>
      <c r="B186">
        <v>2020</v>
      </c>
      <c r="C186">
        <v>5873</v>
      </c>
      <c r="D186" s="1" t="s">
        <v>116</v>
      </c>
      <c r="E186" s="1" t="s">
        <v>78</v>
      </c>
      <c r="F186" s="1" t="s">
        <v>50</v>
      </c>
      <c r="G186" s="1" t="s">
        <v>13</v>
      </c>
      <c r="H186" s="1" t="s">
        <v>49</v>
      </c>
      <c r="I186">
        <v>5.0999999999999996</v>
      </c>
      <c r="J186">
        <v>5100</v>
      </c>
      <c r="K186" s="1">
        <f>_2020_Week10[[#This Row],[DK points]]/_2020_Week10[[#This Row],[DK salary]]</f>
        <v>1E-3</v>
      </c>
    </row>
    <row r="187" spans="1:11" hidden="1" x14ac:dyDescent="0.25">
      <c r="A187">
        <v>10</v>
      </c>
      <c r="B187">
        <v>2020</v>
      </c>
      <c r="C187">
        <v>3851</v>
      </c>
      <c r="D187" s="1" t="s">
        <v>256</v>
      </c>
      <c r="E187" s="1" t="s">
        <v>182</v>
      </c>
      <c r="F187" s="1" t="s">
        <v>27</v>
      </c>
      <c r="G187" s="1" t="s">
        <v>17</v>
      </c>
      <c r="H187" s="1" t="s">
        <v>28</v>
      </c>
      <c r="I187">
        <v>4</v>
      </c>
      <c r="J187">
        <v>3900</v>
      </c>
      <c r="K187" s="1">
        <f>_2020_Week10[[#This Row],[DK points]]/_2020_Week10[[#This Row],[DK salary]]</f>
        <v>1.0256410256410256E-3</v>
      </c>
    </row>
    <row r="188" spans="1:11" hidden="1" x14ac:dyDescent="0.25">
      <c r="A188">
        <v>10</v>
      </c>
      <c r="B188">
        <v>2020</v>
      </c>
      <c r="C188">
        <v>5778</v>
      </c>
      <c r="D188" s="1" t="s">
        <v>125</v>
      </c>
      <c r="E188" s="1" t="s">
        <v>78</v>
      </c>
      <c r="F188" s="1" t="s">
        <v>31</v>
      </c>
      <c r="G188" s="1" t="s">
        <v>17</v>
      </c>
      <c r="H188" s="1" t="s">
        <v>30</v>
      </c>
      <c r="I188">
        <v>4</v>
      </c>
      <c r="J188">
        <v>4000</v>
      </c>
      <c r="K188" s="1">
        <f>_2020_Week10[[#This Row],[DK points]]/_2020_Week10[[#This Row],[DK salary]]</f>
        <v>1E-3</v>
      </c>
    </row>
    <row r="189" spans="1:11" hidden="1" x14ac:dyDescent="0.25">
      <c r="A189">
        <v>10</v>
      </c>
      <c r="B189">
        <v>2020</v>
      </c>
      <c r="C189">
        <v>5380</v>
      </c>
      <c r="D189" s="1" t="s">
        <v>247</v>
      </c>
      <c r="E189" s="1" t="s">
        <v>182</v>
      </c>
      <c r="F189" s="1" t="s">
        <v>37</v>
      </c>
      <c r="G189" s="1" t="s">
        <v>17</v>
      </c>
      <c r="H189" s="1" t="s">
        <v>36</v>
      </c>
      <c r="I189">
        <v>5.0999999999999996</v>
      </c>
      <c r="J189">
        <v>5000</v>
      </c>
      <c r="K189" s="1">
        <f>_2020_Week10[[#This Row],[DK points]]/_2020_Week10[[#This Row],[DK salary]]</f>
        <v>1.0199999999999999E-3</v>
      </c>
    </row>
    <row r="190" spans="1:11" hidden="1" x14ac:dyDescent="0.25">
      <c r="A190">
        <v>10</v>
      </c>
      <c r="B190">
        <v>2020</v>
      </c>
      <c r="C190">
        <v>5502</v>
      </c>
      <c r="D190" s="1" t="s">
        <v>241</v>
      </c>
      <c r="E190" s="1" t="s">
        <v>182</v>
      </c>
      <c r="F190" s="1" t="s">
        <v>14</v>
      </c>
      <c r="G190" s="1" t="s">
        <v>17</v>
      </c>
      <c r="H190" s="1" t="s">
        <v>12</v>
      </c>
      <c r="I190">
        <v>6.1</v>
      </c>
      <c r="J190">
        <v>6100</v>
      </c>
      <c r="K190" s="1">
        <f>_2020_Week10[[#This Row],[DK points]]/_2020_Week10[[#This Row],[DK salary]]</f>
        <v>1E-3</v>
      </c>
    </row>
    <row r="191" spans="1:11" hidden="1" x14ac:dyDescent="0.25">
      <c r="A191">
        <v>10</v>
      </c>
      <c r="B191">
        <v>2020</v>
      </c>
      <c r="C191">
        <v>2553</v>
      </c>
      <c r="D191" s="1" t="s">
        <v>126</v>
      </c>
      <c r="E191" s="1" t="s">
        <v>78</v>
      </c>
      <c r="F191" s="1" t="s">
        <v>27</v>
      </c>
      <c r="G191" s="1" t="s">
        <v>17</v>
      </c>
      <c r="H191" s="1" t="s">
        <v>28</v>
      </c>
      <c r="I191">
        <v>4</v>
      </c>
      <c r="J191">
        <v>4000</v>
      </c>
      <c r="K191" s="1">
        <f>_2020_Week10[[#This Row],[DK points]]/_2020_Week10[[#This Row],[DK salary]]</f>
        <v>1E-3</v>
      </c>
    </row>
    <row r="192" spans="1:11" hidden="1" x14ac:dyDescent="0.25">
      <c r="A192">
        <v>10</v>
      </c>
      <c r="B192">
        <v>2020</v>
      </c>
      <c r="C192">
        <v>5537</v>
      </c>
      <c r="D192" s="1" t="s">
        <v>109</v>
      </c>
      <c r="E192" s="1" t="s">
        <v>78</v>
      </c>
      <c r="F192" s="1" t="s">
        <v>16</v>
      </c>
      <c r="G192" s="1" t="s">
        <v>17</v>
      </c>
      <c r="H192" s="1" t="s">
        <v>18</v>
      </c>
      <c r="I192">
        <v>6.8</v>
      </c>
      <c r="J192">
        <v>6900</v>
      </c>
      <c r="K192" s="1">
        <f>_2020_Week10[[#This Row],[DK points]]/_2020_Week10[[#This Row],[DK salary]]</f>
        <v>9.8550724637681158E-4</v>
      </c>
    </row>
    <row r="193" spans="1:11" hidden="1" x14ac:dyDescent="0.25">
      <c r="A193">
        <v>10</v>
      </c>
      <c r="B193">
        <v>2020</v>
      </c>
      <c r="C193">
        <v>2793</v>
      </c>
      <c r="D193" s="1" t="s">
        <v>119</v>
      </c>
      <c r="E193" s="1" t="s">
        <v>78</v>
      </c>
      <c r="F193" s="1" t="s">
        <v>30</v>
      </c>
      <c r="G193" s="1" t="s">
        <v>13</v>
      </c>
      <c r="H193" s="1" t="s">
        <v>31</v>
      </c>
      <c r="I193">
        <v>4.9000000000000004</v>
      </c>
      <c r="J193">
        <v>5000</v>
      </c>
      <c r="K193" s="1">
        <f>_2020_Week10[[#This Row],[DK points]]/_2020_Week10[[#This Row],[DK salary]]</f>
        <v>9.7999999999999997E-4</v>
      </c>
    </row>
    <row r="194" spans="1:11" hidden="1" x14ac:dyDescent="0.25">
      <c r="A194">
        <v>10</v>
      </c>
      <c r="B194">
        <v>2020</v>
      </c>
      <c r="C194">
        <v>5335</v>
      </c>
      <c r="D194" s="1" t="s">
        <v>243</v>
      </c>
      <c r="E194" s="1" t="s">
        <v>182</v>
      </c>
      <c r="F194" s="1" t="s">
        <v>53</v>
      </c>
      <c r="G194" s="1" t="s">
        <v>17</v>
      </c>
      <c r="H194" s="1" t="s">
        <v>52</v>
      </c>
      <c r="I194">
        <v>5.9</v>
      </c>
      <c r="J194">
        <v>5900</v>
      </c>
      <c r="K194" s="1">
        <f>_2020_Week10[[#This Row],[DK points]]/_2020_Week10[[#This Row],[DK salary]]</f>
        <v>1E-3</v>
      </c>
    </row>
    <row r="195" spans="1:11" x14ac:dyDescent="0.25">
      <c r="A195">
        <v>10</v>
      </c>
      <c r="B195">
        <v>2020</v>
      </c>
      <c r="C195">
        <v>7020</v>
      </c>
      <c r="D195" s="1" t="s">
        <v>420</v>
      </c>
      <c r="E195" s="1" t="s">
        <v>402</v>
      </c>
      <c r="F195" s="1" t="s">
        <v>33</v>
      </c>
      <c r="G195" s="1" t="s">
        <v>17</v>
      </c>
      <c r="H195" s="1" t="s">
        <v>34</v>
      </c>
      <c r="I195">
        <v>4</v>
      </c>
      <c r="J195">
        <v>2700</v>
      </c>
      <c r="K195" s="1">
        <f>_2020_Week10[[#This Row],[DK points]]/_2020_Week10[[#This Row],[DK salary]]</f>
        <v>1.4814814814814814E-3</v>
      </c>
    </row>
    <row r="196" spans="1:11" x14ac:dyDescent="0.25">
      <c r="A196">
        <v>10</v>
      </c>
      <c r="B196">
        <v>2020</v>
      </c>
      <c r="C196">
        <v>7029</v>
      </c>
      <c r="D196" s="1" t="s">
        <v>415</v>
      </c>
      <c r="E196" s="1" t="s">
        <v>402</v>
      </c>
      <c r="F196" s="1" t="s">
        <v>12</v>
      </c>
      <c r="G196" s="1" t="s">
        <v>13</v>
      </c>
      <c r="H196" s="1" t="s">
        <v>14</v>
      </c>
      <c r="I196">
        <v>5</v>
      </c>
      <c r="J196">
        <v>3400</v>
      </c>
      <c r="K196" s="1">
        <f>_2020_Week10[[#This Row],[DK points]]/_2020_Week10[[#This Row],[DK salary]]</f>
        <v>1.4705882352941176E-3</v>
      </c>
    </row>
    <row r="197" spans="1:11" hidden="1" x14ac:dyDescent="0.25">
      <c r="A197">
        <v>10</v>
      </c>
      <c r="B197">
        <v>2020</v>
      </c>
      <c r="C197">
        <v>2816</v>
      </c>
      <c r="D197" s="1" t="s">
        <v>128</v>
      </c>
      <c r="E197" s="1" t="s">
        <v>78</v>
      </c>
      <c r="F197" s="1" t="s">
        <v>33</v>
      </c>
      <c r="G197" s="1" t="s">
        <v>17</v>
      </c>
      <c r="H197" s="1" t="s">
        <v>34</v>
      </c>
      <c r="I197">
        <v>3.7</v>
      </c>
      <c r="J197">
        <v>4000</v>
      </c>
      <c r="K197" s="1">
        <f>_2020_Week10[[#This Row],[DK points]]/_2020_Week10[[#This Row],[DK salary]]</f>
        <v>9.2500000000000004E-4</v>
      </c>
    </row>
    <row r="198" spans="1:11" hidden="1" x14ac:dyDescent="0.25">
      <c r="A198">
        <v>10</v>
      </c>
      <c r="B198">
        <v>2020</v>
      </c>
      <c r="C198">
        <v>5874</v>
      </c>
      <c r="D198" s="1" t="s">
        <v>258</v>
      </c>
      <c r="E198" s="1" t="s">
        <v>182</v>
      </c>
      <c r="F198" s="1" t="s">
        <v>53</v>
      </c>
      <c r="G198" s="1" t="s">
        <v>17</v>
      </c>
      <c r="H198" s="1" t="s">
        <v>52</v>
      </c>
      <c r="I198">
        <v>3.6</v>
      </c>
      <c r="J198">
        <v>3700</v>
      </c>
      <c r="K198" s="1">
        <f>_2020_Week10[[#This Row],[DK points]]/_2020_Week10[[#This Row],[DK salary]]</f>
        <v>9.7297297297297303E-4</v>
      </c>
    </row>
    <row r="199" spans="1:11" hidden="1" x14ac:dyDescent="0.25">
      <c r="A199">
        <v>10</v>
      </c>
      <c r="B199">
        <v>2020</v>
      </c>
      <c r="C199">
        <v>5534</v>
      </c>
      <c r="D199" s="1" t="s">
        <v>117</v>
      </c>
      <c r="E199" s="1" t="s">
        <v>78</v>
      </c>
      <c r="F199" s="1" t="s">
        <v>12</v>
      </c>
      <c r="G199" s="1" t="s">
        <v>13</v>
      </c>
      <c r="H199" s="1" t="s">
        <v>14</v>
      </c>
      <c r="I199">
        <v>5</v>
      </c>
      <c r="J199">
        <v>5500</v>
      </c>
      <c r="K199" s="1">
        <f>_2020_Week10[[#This Row],[DK points]]/_2020_Week10[[#This Row],[DK salary]]</f>
        <v>9.0909090909090909E-4</v>
      </c>
    </row>
    <row r="200" spans="1:11" hidden="1" x14ac:dyDescent="0.25">
      <c r="A200">
        <v>10</v>
      </c>
      <c r="B200">
        <v>2020</v>
      </c>
      <c r="C200">
        <v>5679</v>
      </c>
      <c r="D200" s="1" t="s">
        <v>264</v>
      </c>
      <c r="E200" s="1" t="s">
        <v>182</v>
      </c>
      <c r="F200" s="1" t="s">
        <v>41</v>
      </c>
      <c r="G200" s="1" t="s">
        <v>17</v>
      </c>
      <c r="H200" s="1" t="s">
        <v>40</v>
      </c>
      <c r="I200">
        <v>2.8</v>
      </c>
      <c r="J200">
        <v>3000</v>
      </c>
      <c r="K200" s="1">
        <f>_2020_Week10[[#This Row],[DK points]]/_2020_Week10[[#This Row],[DK salary]]</f>
        <v>9.3333333333333332E-4</v>
      </c>
    </row>
    <row r="201" spans="1:11" hidden="1" x14ac:dyDescent="0.25">
      <c r="A201">
        <v>10</v>
      </c>
      <c r="B201">
        <v>2020</v>
      </c>
      <c r="C201">
        <v>5854</v>
      </c>
      <c r="D201" s="1" t="s">
        <v>265</v>
      </c>
      <c r="E201" s="1" t="s">
        <v>182</v>
      </c>
      <c r="F201" s="1" t="s">
        <v>61</v>
      </c>
      <c r="G201" s="1" t="s">
        <v>17</v>
      </c>
      <c r="H201" s="1" t="s">
        <v>60</v>
      </c>
      <c r="I201">
        <v>2.6</v>
      </c>
      <c r="J201">
        <v>3000</v>
      </c>
      <c r="K201" s="1">
        <f>_2020_Week10[[#This Row],[DK points]]/_2020_Week10[[#This Row],[DK salary]]</f>
        <v>8.6666666666666674E-4</v>
      </c>
    </row>
    <row r="202" spans="1:11" hidden="1" x14ac:dyDescent="0.25">
      <c r="A202">
        <v>10</v>
      </c>
      <c r="B202">
        <v>2020</v>
      </c>
      <c r="C202">
        <v>4750</v>
      </c>
      <c r="D202" s="1" t="s">
        <v>345</v>
      </c>
      <c r="E202" s="1" t="s">
        <v>321</v>
      </c>
      <c r="F202" s="1" t="s">
        <v>21</v>
      </c>
      <c r="G202" s="1" t="s">
        <v>13</v>
      </c>
      <c r="H202" s="1" t="s">
        <v>20</v>
      </c>
      <c r="I202">
        <v>3.6</v>
      </c>
      <c r="J202">
        <v>2900</v>
      </c>
      <c r="K202" s="1">
        <f>_2020_Week10[[#This Row],[DK points]]/_2020_Week10[[#This Row],[DK salary]]</f>
        <v>1.2413793103448277E-3</v>
      </c>
    </row>
    <row r="203" spans="1:11" hidden="1" x14ac:dyDescent="0.25">
      <c r="A203">
        <v>10</v>
      </c>
      <c r="B203">
        <v>2020</v>
      </c>
      <c r="C203">
        <v>1530</v>
      </c>
      <c r="D203" s="1" t="s">
        <v>69</v>
      </c>
      <c r="E203" s="1" t="s">
        <v>11</v>
      </c>
      <c r="F203" s="1" t="s">
        <v>58</v>
      </c>
      <c r="G203" s="1" t="s">
        <v>17</v>
      </c>
      <c r="H203" s="1" t="s">
        <v>57</v>
      </c>
      <c r="I203">
        <v>3.5</v>
      </c>
      <c r="J203">
        <v>4600</v>
      </c>
      <c r="K203" s="1">
        <f>_2020_Week10[[#This Row],[DK points]]/_2020_Week10[[#This Row],[DK salary]]</f>
        <v>7.6086956521739129E-4</v>
      </c>
    </row>
    <row r="204" spans="1:11" hidden="1" x14ac:dyDescent="0.25">
      <c r="A204">
        <v>10</v>
      </c>
      <c r="B204">
        <v>2020</v>
      </c>
      <c r="C204">
        <v>4568</v>
      </c>
      <c r="D204" s="1" t="s">
        <v>346</v>
      </c>
      <c r="E204" s="1" t="s">
        <v>321</v>
      </c>
      <c r="F204" s="1" t="s">
        <v>24</v>
      </c>
      <c r="G204" s="1" t="s">
        <v>13</v>
      </c>
      <c r="H204" s="1" t="s">
        <v>23</v>
      </c>
      <c r="I204">
        <v>3.5</v>
      </c>
      <c r="J204">
        <v>2700</v>
      </c>
      <c r="K204" s="1">
        <f>_2020_Week10[[#This Row],[DK points]]/_2020_Week10[[#This Row],[DK salary]]</f>
        <v>1.2962962962962963E-3</v>
      </c>
    </row>
    <row r="205" spans="1:11" hidden="1" x14ac:dyDescent="0.25">
      <c r="A205">
        <v>10</v>
      </c>
      <c r="B205">
        <v>2020</v>
      </c>
      <c r="C205">
        <v>4701</v>
      </c>
      <c r="D205" s="1" t="s">
        <v>347</v>
      </c>
      <c r="E205" s="1" t="s">
        <v>321</v>
      </c>
      <c r="F205" s="1" t="s">
        <v>33</v>
      </c>
      <c r="G205" s="1" t="s">
        <v>17</v>
      </c>
      <c r="H205" s="1" t="s">
        <v>34</v>
      </c>
      <c r="I205">
        <v>3.5</v>
      </c>
      <c r="J205">
        <v>4500</v>
      </c>
      <c r="K205" s="1">
        <f>_2020_Week10[[#This Row],[DK points]]/_2020_Week10[[#This Row],[DK salary]]</f>
        <v>7.7777777777777773E-4</v>
      </c>
    </row>
    <row r="206" spans="1:11" hidden="1" x14ac:dyDescent="0.25">
      <c r="A206">
        <v>10</v>
      </c>
      <c r="B206">
        <v>2020</v>
      </c>
      <c r="C206">
        <v>1413</v>
      </c>
      <c r="D206" s="1" t="s">
        <v>70</v>
      </c>
      <c r="E206" s="1" t="s">
        <v>11</v>
      </c>
      <c r="F206" s="1" t="s">
        <v>45</v>
      </c>
      <c r="G206" s="1" t="s">
        <v>17</v>
      </c>
      <c r="H206" s="1" t="s">
        <v>44</v>
      </c>
      <c r="I206">
        <v>3.44</v>
      </c>
      <c r="J206">
        <v>5600</v>
      </c>
      <c r="K206" s="1">
        <f>_2020_Week10[[#This Row],[DK points]]/_2020_Week10[[#This Row],[DK salary]]</f>
        <v>6.1428571428571424E-4</v>
      </c>
    </row>
    <row r="207" spans="1:11" hidden="1" x14ac:dyDescent="0.25">
      <c r="A207">
        <v>10</v>
      </c>
      <c r="B207">
        <v>2020</v>
      </c>
      <c r="C207">
        <v>5819</v>
      </c>
      <c r="D207" s="1" t="s">
        <v>127</v>
      </c>
      <c r="E207" s="1" t="s">
        <v>78</v>
      </c>
      <c r="F207" s="1" t="s">
        <v>49</v>
      </c>
      <c r="G207" s="1" t="s">
        <v>17</v>
      </c>
      <c r="H207" s="1" t="s">
        <v>50</v>
      </c>
      <c r="I207">
        <v>3.8</v>
      </c>
      <c r="J207">
        <v>4200</v>
      </c>
      <c r="K207" s="1">
        <f>_2020_Week10[[#This Row],[DK points]]/_2020_Week10[[#This Row],[DK salary]]</f>
        <v>9.0476190476190474E-4</v>
      </c>
    </row>
    <row r="208" spans="1:11" hidden="1" x14ac:dyDescent="0.25">
      <c r="A208">
        <v>10</v>
      </c>
      <c r="B208">
        <v>2020</v>
      </c>
      <c r="C208">
        <v>5556</v>
      </c>
      <c r="D208" s="1" t="s">
        <v>255</v>
      </c>
      <c r="E208" s="1" t="s">
        <v>182</v>
      </c>
      <c r="F208" s="1" t="s">
        <v>14</v>
      </c>
      <c r="G208" s="1" t="s">
        <v>17</v>
      </c>
      <c r="H208" s="1" t="s">
        <v>12</v>
      </c>
      <c r="I208">
        <v>4.2</v>
      </c>
      <c r="J208">
        <v>4900</v>
      </c>
      <c r="K208" s="1">
        <f>_2020_Week10[[#This Row],[DK points]]/_2020_Week10[[#This Row],[DK salary]]</f>
        <v>8.5714285714285721E-4</v>
      </c>
    </row>
    <row r="209" spans="1:11" hidden="1" x14ac:dyDescent="0.25">
      <c r="A209">
        <v>10</v>
      </c>
      <c r="B209">
        <v>2020</v>
      </c>
      <c r="C209">
        <v>3501</v>
      </c>
      <c r="D209" s="1" t="s">
        <v>261</v>
      </c>
      <c r="E209" s="1" t="s">
        <v>182</v>
      </c>
      <c r="F209" s="1" t="s">
        <v>20</v>
      </c>
      <c r="G209" s="1" t="s">
        <v>17</v>
      </c>
      <c r="H209" s="1" t="s">
        <v>21</v>
      </c>
      <c r="I209">
        <v>3.3</v>
      </c>
      <c r="J209">
        <v>3900</v>
      </c>
      <c r="K209" s="1">
        <f>_2020_Week10[[#This Row],[DK points]]/_2020_Week10[[#This Row],[DK salary]]</f>
        <v>8.4615384615384609E-4</v>
      </c>
    </row>
    <row r="210" spans="1:11" hidden="1" x14ac:dyDescent="0.25">
      <c r="A210">
        <v>10</v>
      </c>
      <c r="B210">
        <v>2020</v>
      </c>
      <c r="C210">
        <v>4749</v>
      </c>
      <c r="D210" s="1" t="s">
        <v>348</v>
      </c>
      <c r="E210" s="1" t="s">
        <v>321</v>
      </c>
      <c r="F210" s="1" t="s">
        <v>27</v>
      </c>
      <c r="G210" s="1" t="s">
        <v>17</v>
      </c>
      <c r="H210" s="1" t="s">
        <v>28</v>
      </c>
      <c r="I210">
        <v>3.3</v>
      </c>
      <c r="J210">
        <v>5100</v>
      </c>
      <c r="K210" s="1">
        <f>_2020_Week10[[#This Row],[DK points]]/_2020_Week10[[#This Row],[DK salary]]</f>
        <v>6.4705882352941171E-4</v>
      </c>
    </row>
    <row r="211" spans="1:11" hidden="1" x14ac:dyDescent="0.25">
      <c r="A211">
        <v>10</v>
      </c>
      <c r="B211">
        <v>2020</v>
      </c>
      <c r="C211">
        <v>4762</v>
      </c>
      <c r="D211" s="1" t="s">
        <v>350</v>
      </c>
      <c r="E211" s="1" t="s">
        <v>321</v>
      </c>
      <c r="F211" s="1" t="s">
        <v>60</v>
      </c>
      <c r="G211" s="1" t="s">
        <v>13</v>
      </c>
      <c r="H211" s="1" t="s">
        <v>61</v>
      </c>
      <c r="I211">
        <v>3.2</v>
      </c>
      <c r="J211">
        <v>0</v>
      </c>
      <c r="K211" s="1" t="e">
        <f>_2020_Week10[[#This Row],[DK points]]/_2020_Week10[[#This Row],[DK salary]]</f>
        <v>#DIV/0!</v>
      </c>
    </row>
    <row r="212" spans="1:11" hidden="1" x14ac:dyDescent="0.25">
      <c r="A212">
        <v>10</v>
      </c>
      <c r="B212">
        <v>2020</v>
      </c>
      <c r="C212">
        <v>4770</v>
      </c>
      <c r="D212" s="1" t="s">
        <v>349</v>
      </c>
      <c r="E212" s="1" t="s">
        <v>321</v>
      </c>
      <c r="F212" s="1" t="s">
        <v>33</v>
      </c>
      <c r="G212" s="1" t="s">
        <v>17</v>
      </c>
      <c r="H212" s="1" t="s">
        <v>34</v>
      </c>
      <c r="I212">
        <v>3.2</v>
      </c>
      <c r="J212">
        <v>2500</v>
      </c>
      <c r="K212" s="1">
        <f>_2020_Week10[[#This Row],[DK points]]/_2020_Week10[[#This Row],[DK salary]]</f>
        <v>1.2800000000000001E-3</v>
      </c>
    </row>
    <row r="213" spans="1:11" hidden="1" x14ac:dyDescent="0.25">
      <c r="A213">
        <v>10</v>
      </c>
      <c r="B213">
        <v>2020</v>
      </c>
      <c r="C213">
        <v>4745</v>
      </c>
      <c r="D213" s="1" t="s">
        <v>351</v>
      </c>
      <c r="E213" s="1" t="s">
        <v>321</v>
      </c>
      <c r="F213" s="1" t="s">
        <v>57</v>
      </c>
      <c r="G213" s="1" t="s">
        <v>13</v>
      </c>
      <c r="H213" s="1" t="s">
        <v>58</v>
      </c>
      <c r="I213">
        <v>3.2</v>
      </c>
      <c r="J213">
        <v>3800</v>
      </c>
      <c r="K213" s="1">
        <f>_2020_Week10[[#This Row],[DK points]]/_2020_Week10[[#This Row],[DK salary]]</f>
        <v>8.4210526315789478E-4</v>
      </c>
    </row>
    <row r="214" spans="1:11" hidden="1" x14ac:dyDescent="0.25">
      <c r="A214">
        <v>10</v>
      </c>
      <c r="B214">
        <v>2020</v>
      </c>
      <c r="C214">
        <v>5844</v>
      </c>
      <c r="D214" s="1" t="s">
        <v>266</v>
      </c>
      <c r="E214" s="1" t="s">
        <v>182</v>
      </c>
      <c r="F214" s="1" t="s">
        <v>49</v>
      </c>
      <c r="G214" s="1" t="s">
        <v>17</v>
      </c>
      <c r="H214" s="1" t="s">
        <v>50</v>
      </c>
      <c r="I214">
        <v>2.5</v>
      </c>
      <c r="J214">
        <v>3000</v>
      </c>
      <c r="K214" s="1">
        <f>_2020_Week10[[#This Row],[DK points]]/_2020_Week10[[#This Row],[DK salary]]</f>
        <v>8.3333333333333339E-4</v>
      </c>
    </row>
    <row r="215" spans="1:11" hidden="1" x14ac:dyDescent="0.25">
      <c r="A215">
        <v>10</v>
      </c>
      <c r="B215">
        <v>2020</v>
      </c>
      <c r="C215">
        <v>5665</v>
      </c>
      <c r="D215" s="1" t="s">
        <v>269</v>
      </c>
      <c r="E215" s="1" t="s">
        <v>182</v>
      </c>
      <c r="F215" s="1" t="s">
        <v>16</v>
      </c>
      <c r="G215" s="1" t="s">
        <v>17</v>
      </c>
      <c r="H215" s="1" t="s">
        <v>18</v>
      </c>
      <c r="I215">
        <v>2.2999999999999998</v>
      </c>
      <c r="J215">
        <v>3000</v>
      </c>
      <c r="K215" s="1">
        <f>_2020_Week10[[#This Row],[DK points]]/_2020_Week10[[#This Row],[DK salary]]</f>
        <v>7.6666666666666658E-4</v>
      </c>
    </row>
    <row r="216" spans="1:11" hidden="1" x14ac:dyDescent="0.25">
      <c r="A216">
        <v>10</v>
      </c>
      <c r="B216">
        <v>2020</v>
      </c>
      <c r="C216">
        <v>4732</v>
      </c>
      <c r="D216" s="1" t="s">
        <v>352</v>
      </c>
      <c r="E216" s="1" t="s">
        <v>321</v>
      </c>
      <c r="F216" s="1" t="s">
        <v>44</v>
      </c>
      <c r="G216" s="1" t="s">
        <v>13</v>
      </c>
      <c r="H216" s="1" t="s">
        <v>45</v>
      </c>
      <c r="I216">
        <v>3.1</v>
      </c>
      <c r="J216">
        <v>2500</v>
      </c>
      <c r="K216" s="1">
        <f>_2020_Week10[[#This Row],[DK points]]/_2020_Week10[[#This Row],[DK salary]]</f>
        <v>1.24E-3</v>
      </c>
    </row>
    <row r="217" spans="1:11" hidden="1" x14ac:dyDescent="0.25">
      <c r="A217">
        <v>10</v>
      </c>
      <c r="B217">
        <v>2020</v>
      </c>
      <c r="C217">
        <v>4751</v>
      </c>
      <c r="D217" s="1" t="s">
        <v>353</v>
      </c>
      <c r="E217" s="1" t="s">
        <v>321</v>
      </c>
      <c r="F217" s="1" t="s">
        <v>31</v>
      </c>
      <c r="G217" s="1" t="s">
        <v>17</v>
      </c>
      <c r="H217" s="1" t="s">
        <v>30</v>
      </c>
      <c r="I217">
        <v>3</v>
      </c>
      <c r="J217">
        <v>2500</v>
      </c>
      <c r="K217" s="1">
        <f>_2020_Week10[[#This Row],[DK points]]/_2020_Week10[[#This Row],[DK salary]]</f>
        <v>1.1999999999999999E-3</v>
      </c>
    </row>
    <row r="218" spans="1:11" x14ac:dyDescent="0.25">
      <c r="A218">
        <v>10</v>
      </c>
      <c r="B218">
        <v>2020</v>
      </c>
      <c r="C218">
        <v>7001</v>
      </c>
      <c r="D218" s="1" t="s">
        <v>422</v>
      </c>
      <c r="E218" s="1" t="s">
        <v>402</v>
      </c>
      <c r="F218" s="1" t="s">
        <v>20</v>
      </c>
      <c r="G218" s="1" t="s">
        <v>17</v>
      </c>
      <c r="H218" s="1" t="s">
        <v>21</v>
      </c>
      <c r="I218">
        <v>3</v>
      </c>
      <c r="J218">
        <v>2600</v>
      </c>
      <c r="K218" s="1">
        <f>_2020_Week10[[#This Row],[DK points]]/_2020_Week10[[#This Row],[DK salary]]</f>
        <v>1.153846153846154E-3</v>
      </c>
    </row>
    <row r="219" spans="1:11" x14ac:dyDescent="0.25">
      <c r="A219">
        <v>10</v>
      </c>
      <c r="B219">
        <v>2020</v>
      </c>
      <c r="C219">
        <v>7023</v>
      </c>
      <c r="D219" s="1" t="s">
        <v>421</v>
      </c>
      <c r="E219" s="1" t="s">
        <v>402</v>
      </c>
      <c r="F219" s="1" t="s">
        <v>34</v>
      </c>
      <c r="G219" s="1" t="s">
        <v>13</v>
      </c>
      <c r="H219" s="1" t="s">
        <v>33</v>
      </c>
      <c r="I219">
        <v>3</v>
      </c>
      <c r="J219">
        <v>3600</v>
      </c>
      <c r="K219" s="1">
        <f>_2020_Week10[[#This Row],[DK points]]/_2020_Week10[[#This Row],[DK salary]]</f>
        <v>8.3333333333333339E-4</v>
      </c>
    </row>
    <row r="220" spans="1:11" hidden="1" x14ac:dyDescent="0.25">
      <c r="A220">
        <v>10</v>
      </c>
      <c r="B220">
        <v>2020</v>
      </c>
      <c r="C220">
        <v>2991</v>
      </c>
      <c r="D220" s="1" t="s">
        <v>121</v>
      </c>
      <c r="E220" s="1" t="s">
        <v>78</v>
      </c>
      <c r="F220" s="1" t="s">
        <v>60</v>
      </c>
      <c r="G220" s="1" t="s">
        <v>13</v>
      </c>
      <c r="H220" s="1" t="s">
        <v>61</v>
      </c>
      <c r="I220">
        <v>4.5999999999999996</v>
      </c>
      <c r="J220">
        <v>5200</v>
      </c>
      <c r="K220" s="1">
        <f>_2020_Week10[[#This Row],[DK points]]/_2020_Week10[[#This Row],[DK salary]]</f>
        <v>8.8461538461538452E-4</v>
      </c>
    </row>
    <row r="221" spans="1:11" hidden="1" x14ac:dyDescent="0.25">
      <c r="A221">
        <v>10</v>
      </c>
      <c r="B221">
        <v>2020</v>
      </c>
      <c r="C221">
        <v>4653</v>
      </c>
      <c r="D221" s="1" t="s">
        <v>354</v>
      </c>
      <c r="E221" s="1" t="s">
        <v>321</v>
      </c>
      <c r="F221" s="1" t="s">
        <v>27</v>
      </c>
      <c r="G221" s="1" t="s">
        <v>17</v>
      </c>
      <c r="H221" s="1" t="s">
        <v>28</v>
      </c>
      <c r="I221">
        <v>2.9</v>
      </c>
      <c r="J221">
        <v>2500</v>
      </c>
      <c r="K221" s="1">
        <f>_2020_Week10[[#This Row],[DK points]]/_2020_Week10[[#This Row],[DK salary]]</f>
        <v>1.16E-3</v>
      </c>
    </row>
    <row r="222" spans="1:11" hidden="1" x14ac:dyDescent="0.25">
      <c r="A222">
        <v>10</v>
      </c>
      <c r="B222">
        <v>2020</v>
      </c>
      <c r="C222">
        <v>4709</v>
      </c>
      <c r="D222" s="1" t="s">
        <v>355</v>
      </c>
      <c r="E222" s="1" t="s">
        <v>321</v>
      </c>
      <c r="F222" s="1" t="s">
        <v>37</v>
      </c>
      <c r="G222" s="1" t="s">
        <v>17</v>
      </c>
      <c r="H222" s="1" t="s">
        <v>36</v>
      </c>
      <c r="I222">
        <v>2.9</v>
      </c>
      <c r="J222">
        <v>2500</v>
      </c>
      <c r="K222" s="1">
        <f>_2020_Week10[[#This Row],[DK points]]/_2020_Week10[[#This Row],[DK salary]]</f>
        <v>1.16E-3</v>
      </c>
    </row>
    <row r="223" spans="1:11" hidden="1" x14ac:dyDescent="0.25">
      <c r="A223">
        <v>10</v>
      </c>
      <c r="B223">
        <v>2020</v>
      </c>
      <c r="C223">
        <v>5820</v>
      </c>
      <c r="D223" s="1" t="s">
        <v>113</v>
      </c>
      <c r="E223" s="1" t="s">
        <v>78</v>
      </c>
      <c r="F223" s="1" t="s">
        <v>40</v>
      </c>
      <c r="G223" s="1" t="s">
        <v>13</v>
      </c>
      <c r="H223" s="1" t="s">
        <v>41</v>
      </c>
      <c r="I223">
        <v>5.7</v>
      </c>
      <c r="J223">
        <v>6600</v>
      </c>
      <c r="K223" s="1">
        <f>_2020_Week10[[#This Row],[DK points]]/_2020_Week10[[#This Row],[DK salary]]</f>
        <v>8.6363636363636362E-4</v>
      </c>
    </row>
    <row r="224" spans="1:11" hidden="1" x14ac:dyDescent="0.25">
      <c r="A224">
        <v>10</v>
      </c>
      <c r="B224">
        <v>2020</v>
      </c>
      <c r="C224">
        <v>2871</v>
      </c>
      <c r="D224" s="1" t="s">
        <v>129</v>
      </c>
      <c r="E224" s="1" t="s">
        <v>78</v>
      </c>
      <c r="F224" s="1" t="s">
        <v>33</v>
      </c>
      <c r="G224" s="1" t="s">
        <v>17</v>
      </c>
      <c r="H224" s="1" t="s">
        <v>34</v>
      </c>
      <c r="I224">
        <v>3.4</v>
      </c>
      <c r="J224">
        <v>4000</v>
      </c>
      <c r="K224" s="1">
        <f>_2020_Week10[[#This Row],[DK points]]/_2020_Week10[[#This Row],[DK salary]]</f>
        <v>8.4999999999999995E-4</v>
      </c>
    </row>
    <row r="225" spans="1:11" hidden="1" x14ac:dyDescent="0.25">
      <c r="A225">
        <v>10</v>
      </c>
      <c r="B225">
        <v>2020</v>
      </c>
      <c r="C225">
        <v>5815</v>
      </c>
      <c r="D225" s="1" t="s">
        <v>133</v>
      </c>
      <c r="E225" s="1" t="s">
        <v>78</v>
      </c>
      <c r="F225" s="1" t="s">
        <v>45</v>
      </c>
      <c r="G225" s="1" t="s">
        <v>17</v>
      </c>
      <c r="H225" s="1" t="s">
        <v>44</v>
      </c>
      <c r="I225">
        <v>2.8</v>
      </c>
      <c r="J225">
        <v>4000</v>
      </c>
      <c r="K225" s="1">
        <f>_2020_Week10[[#This Row],[DK points]]/_2020_Week10[[#This Row],[DK salary]]</f>
        <v>6.9999999999999999E-4</v>
      </c>
    </row>
    <row r="226" spans="1:11" hidden="1" x14ac:dyDescent="0.25">
      <c r="A226">
        <v>10</v>
      </c>
      <c r="B226">
        <v>2020</v>
      </c>
      <c r="C226">
        <v>5734</v>
      </c>
      <c r="D226" s="1" t="s">
        <v>267</v>
      </c>
      <c r="E226" s="1" t="s">
        <v>182</v>
      </c>
      <c r="F226" s="1" t="s">
        <v>20</v>
      </c>
      <c r="G226" s="1" t="s">
        <v>17</v>
      </c>
      <c r="H226" s="1" t="s">
        <v>21</v>
      </c>
      <c r="I226">
        <v>2.4</v>
      </c>
      <c r="J226">
        <v>3500</v>
      </c>
      <c r="K226" s="1">
        <f>_2020_Week10[[#This Row],[DK points]]/_2020_Week10[[#This Row],[DK salary]]</f>
        <v>6.857142857142857E-4</v>
      </c>
    </row>
    <row r="227" spans="1:11" hidden="1" x14ac:dyDescent="0.25">
      <c r="A227">
        <v>10</v>
      </c>
      <c r="B227">
        <v>2020</v>
      </c>
      <c r="C227">
        <v>5625</v>
      </c>
      <c r="D227" s="1" t="s">
        <v>132</v>
      </c>
      <c r="E227" s="1" t="s">
        <v>78</v>
      </c>
      <c r="F227" s="1" t="s">
        <v>40</v>
      </c>
      <c r="G227" s="1" t="s">
        <v>13</v>
      </c>
      <c r="H227" s="1" t="s">
        <v>41</v>
      </c>
      <c r="I227">
        <v>2.8</v>
      </c>
      <c r="J227">
        <v>4300</v>
      </c>
      <c r="K227" s="1">
        <f>_2020_Week10[[#This Row],[DK points]]/_2020_Week10[[#This Row],[DK salary]]</f>
        <v>6.5116279069767438E-4</v>
      </c>
    </row>
    <row r="228" spans="1:11" hidden="1" x14ac:dyDescent="0.25">
      <c r="A228">
        <v>10</v>
      </c>
      <c r="B228">
        <v>2020</v>
      </c>
      <c r="C228">
        <v>2954</v>
      </c>
      <c r="D228" s="1" t="s">
        <v>131</v>
      </c>
      <c r="E228" s="1" t="s">
        <v>78</v>
      </c>
      <c r="F228" s="1" t="s">
        <v>31</v>
      </c>
      <c r="G228" s="1" t="s">
        <v>17</v>
      </c>
      <c r="H228" s="1" t="s">
        <v>30</v>
      </c>
      <c r="I228">
        <v>2.8</v>
      </c>
      <c r="J228">
        <v>4400</v>
      </c>
      <c r="K228" s="1">
        <f>_2020_Week10[[#This Row],[DK points]]/_2020_Week10[[#This Row],[DK salary]]</f>
        <v>6.363636363636363E-4</v>
      </c>
    </row>
    <row r="229" spans="1:11" hidden="1" x14ac:dyDescent="0.25">
      <c r="A229">
        <v>10</v>
      </c>
      <c r="B229">
        <v>2020</v>
      </c>
      <c r="C229">
        <v>5852</v>
      </c>
      <c r="D229" s="1" t="s">
        <v>270</v>
      </c>
      <c r="E229" s="1" t="s">
        <v>182</v>
      </c>
      <c r="F229" s="1" t="s">
        <v>27</v>
      </c>
      <c r="G229" s="1" t="s">
        <v>17</v>
      </c>
      <c r="H229" s="1" t="s">
        <v>28</v>
      </c>
      <c r="I229">
        <v>2</v>
      </c>
      <c r="J229">
        <v>3000</v>
      </c>
      <c r="K229" s="1">
        <f>_2020_Week10[[#This Row],[DK points]]/_2020_Week10[[#This Row],[DK salary]]</f>
        <v>6.6666666666666664E-4</v>
      </c>
    </row>
    <row r="230" spans="1:11" hidden="1" x14ac:dyDescent="0.25">
      <c r="A230">
        <v>10</v>
      </c>
      <c r="B230">
        <v>2020</v>
      </c>
      <c r="C230">
        <v>4727</v>
      </c>
      <c r="D230" s="1" t="s">
        <v>356</v>
      </c>
      <c r="E230" s="1" t="s">
        <v>321</v>
      </c>
      <c r="F230" s="1" t="s">
        <v>50</v>
      </c>
      <c r="G230" s="1" t="s">
        <v>13</v>
      </c>
      <c r="H230" s="1" t="s">
        <v>49</v>
      </c>
      <c r="I230">
        <v>2.6</v>
      </c>
      <c r="J230">
        <v>2500</v>
      </c>
      <c r="K230" s="1">
        <f>_2020_Week10[[#This Row],[DK points]]/_2020_Week10[[#This Row],[DK salary]]</f>
        <v>1.0400000000000001E-3</v>
      </c>
    </row>
    <row r="231" spans="1:11" hidden="1" x14ac:dyDescent="0.25">
      <c r="A231">
        <v>10</v>
      </c>
      <c r="B231">
        <v>2020</v>
      </c>
      <c r="C231">
        <v>5865</v>
      </c>
      <c r="D231" s="1" t="s">
        <v>130</v>
      </c>
      <c r="E231" s="1" t="s">
        <v>78</v>
      </c>
      <c r="F231" s="1" t="s">
        <v>57</v>
      </c>
      <c r="G231" s="1" t="s">
        <v>13</v>
      </c>
      <c r="H231" s="1" t="s">
        <v>58</v>
      </c>
      <c r="I231">
        <v>2.9</v>
      </c>
      <c r="J231">
        <v>4800</v>
      </c>
      <c r="K231" s="1">
        <f>_2020_Week10[[#This Row],[DK points]]/_2020_Week10[[#This Row],[DK salary]]</f>
        <v>6.041666666666667E-4</v>
      </c>
    </row>
    <row r="232" spans="1:11" hidden="1" x14ac:dyDescent="0.25">
      <c r="A232">
        <v>10</v>
      </c>
      <c r="B232">
        <v>2020</v>
      </c>
      <c r="C232">
        <v>5459</v>
      </c>
      <c r="D232" s="1" t="s">
        <v>252</v>
      </c>
      <c r="E232" s="1" t="s">
        <v>182</v>
      </c>
      <c r="F232" s="1" t="s">
        <v>58</v>
      </c>
      <c r="G232" s="1" t="s">
        <v>17</v>
      </c>
      <c r="H232" s="1" t="s">
        <v>57</v>
      </c>
      <c r="I232">
        <v>4.7</v>
      </c>
      <c r="J232">
        <v>7400</v>
      </c>
      <c r="K232" s="1">
        <f>_2020_Week10[[#This Row],[DK points]]/_2020_Week10[[#This Row],[DK salary]]</f>
        <v>6.3513513513513517E-4</v>
      </c>
    </row>
    <row r="233" spans="1:11" hidden="1" x14ac:dyDescent="0.25">
      <c r="A233">
        <v>10</v>
      </c>
      <c r="B233">
        <v>2020</v>
      </c>
      <c r="C233">
        <v>4609</v>
      </c>
      <c r="D233" s="1" t="s">
        <v>357</v>
      </c>
      <c r="E233" s="1" t="s">
        <v>321</v>
      </c>
      <c r="F233" s="1" t="s">
        <v>52</v>
      </c>
      <c r="G233" s="1" t="s">
        <v>13</v>
      </c>
      <c r="H233" s="1" t="s">
        <v>53</v>
      </c>
      <c r="I233">
        <v>2.5</v>
      </c>
      <c r="J233">
        <v>3400</v>
      </c>
      <c r="K233" s="1">
        <f>_2020_Week10[[#This Row],[DK points]]/_2020_Week10[[#This Row],[DK salary]]</f>
        <v>7.3529411764705881E-4</v>
      </c>
    </row>
    <row r="234" spans="1:11" hidden="1" x14ac:dyDescent="0.25">
      <c r="A234">
        <v>10</v>
      </c>
      <c r="B234">
        <v>2020</v>
      </c>
      <c r="C234">
        <v>5507</v>
      </c>
      <c r="D234" s="1" t="s">
        <v>137</v>
      </c>
      <c r="E234" s="1" t="s">
        <v>78</v>
      </c>
      <c r="F234" s="1" t="s">
        <v>28</v>
      </c>
      <c r="G234" s="1" t="s">
        <v>13</v>
      </c>
      <c r="H234" s="1" t="s">
        <v>27</v>
      </c>
      <c r="I234">
        <v>2.4</v>
      </c>
      <c r="J234">
        <v>4000</v>
      </c>
      <c r="K234" s="1">
        <f>_2020_Week10[[#This Row],[DK points]]/_2020_Week10[[#This Row],[DK salary]]</f>
        <v>5.9999999999999995E-4</v>
      </c>
    </row>
    <row r="235" spans="1:11" hidden="1" x14ac:dyDescent="0.25">
      <c r="A235">
        <v>10</v>
      </c>
      <c r="B235">
        <v>2020</v>
      </c>
      <c r="C235">
        <v>5800</v>
      </c>
      <c r="D235" s="1" t="s">
        <v>139</v>
      </c>
      <c r="E235" s="1" t="s">
        <v>78</v>
      </c>
      <c r="F235" s="1" t="s">
        <v>41</v>
      </c>
      <c r="G235" s="1" t="s">
        <v>17</v>
      </c>
      <c r="H235" s="1" t="s">
        <v>40</v>
      </c>
      <c r="I235">
        <v>2.2999999999999998</v>
      </c>
      <c r="J235">
        <v>4000</v>
      </c>
      <c r="K235" s="1">
        <f>_2020_Week10[[#This Row],[DK points]]/_2020_Week10[[#This Row],[DK salary]]</f>
        <v>5.7499999999999999E-4</v>
      </c>
    </row>
    <row r="236" spans="1:11" hidden="1" x14ac:dyDescent="0.25">
      <c r="A236">
        <v>10</v>
      </c>
      <c r="B236">
        <v>2020</v>
      </c>
      <c r="C236">
        <v>5880</v>
      </c>
      <c r="D236" s="1" t="s">
        <v>271</v>
      </c>
      <c r="E236" s="1" t="s">
        <v>182</v>
      </c>
      <c r="F236" s="1" t="s">
        <v>33</v>
      </c>
      <c r="G236" s="1" t="s">
        <v>17</v>
      </c>
      <c r="H236" s="1" t="s">
        <v>34</v>
      </c>
      <c r="I236">
        <v>1.9</v>
      </c>
      <c r="J236">
        <v>3000</v>
      </c>
      <c r="K236" s="1">
        <f>_2020_Week10[[#This Row],[DK points]]/_2020_Week10[[#This Row],[DK salary]]</f>
        <v>6.333333333333333E-4</v>
      </c>
    </row>
    <row r="237" spans="1:11" hidden="1" x14ac:dyDescent="0.25">
      <c r="A237">
        <v>10</v>
      </c>
      <c r="B237">
        <v>2020</v>
      </c>
      <c r="C237">
        <v>1465</v>
      </c>
      <c r="D237" s="1" t="s">
        <v>71</v>
      </c>
      <c r="E237" s="1" t="s">
        <v>11</v>
      </c>
      <c r="F237" s="1" t="s">
        <v>58</v>
      </c>
      <c r="G237" s="1" t="s">
        <v>17</v>
      </c>
      <c r="H237" s="1" t="s">
        <v>57</v>
      </c>
      <c r="I237">
        <v>2.3199999999999998</v>
      </c>
      <c r="J237">
        <v>5100</v>
      </c>
      <c r="K237" s="1">
        <f>_2020_Week10[[#This Row],[DK points]]/_2020_Week10[[#This Row],[DK salary]]</f>
        <v>4.5490196078431367E-4</v>
      </c>
    </row>
    <row r="238" spans="1:11" hidden="1" x14ac:dyDescent="0.25">
      <c r="A238">
        <v>10</v>
      </c>
      <c r="B238">
        <v>2020</v>
      </c>
      <c r="C238">
        <v>5888</v>
      </c>
      <c r="D238" s="1" t="s">
        <v>140</v>
      </c>
      <c r="E238" s="1" t="s">
        <v>78</v>
      </c>
      <c r="F238" s="1" t="s">
        <v>18</v>
      </c>
      <c r="G238" s="1" t="s">
        <v>13</v>
      </c>
      <c r="H238" s="1" t="s">
        <v>16</v>
      </c>
      <c r="I238">
        <v>2.2000000000000002</v>
      </c>
      <c r="J238">
        <v>4000</v>
      </c>
      <c r="K238" s="1">
        <f>_2020_Week10[[#This Row],[DK points]]/_2020_Week10[[#This Row],[DK salary]]</f>
        <v>5.5000000000000003E-4</v>
      </c>
    </row>
    <row r="239" spans="1:11" hidden="1" x14ac:dyDescent="0.25">
      <c r="A239">
        <v>10</v>
      </c>
      <c r="B239">
        <v>2020</v>
      </c>
      <c r="C239">
        <v>5725</v>
      </c>
      <c r="D239" s="1" t="s">
        <v>250</v>
      </c>
      <c r="E239" s="1" t="s">
        <v>182</v>
      </c>
      <c r="F239" s="1" t="s">
        <v>50</v>
      </c>
      <c r="G239" s="1" t="s">
        <v>13</v>
      </c>
      <c r="H239" s="1" t="s">
        <v>49</v>
      </c>
      <c r="I239">
        <v>4.8</v>
      </c>
      <c r="J239">
        <v>7600</v>
      </c>
      <c r="K239" s="1">
        <f>_2020_Week10[[#This Row],[DK points]]/_2020_Week10[[#This Row],[DK salary]]</f>
        <v>6.3157894736842106E-4</v>
      </c>
    </row>
    <row r="240" spans="1:11" hidden="1" x14ac:dyDescent="0.25">
      <c r="A240">
        <v>10</v>
      </c>
      <c r="B240">
        <v>2020</v>
      </c>
      <c r="C240">
        <v>5730</v>
      </c>
      <c r="D240" s="1" t="s">
        <v>260</v>
      </c>
      <c r="E240" s="1" t="s">
        <v>182</v>
      </c>
      <c r="F240" s="1" t="s">
        <v>30</v>
      </c>
      <c r="G240" s="1" t="s">
        <v>13</v>
      </c>
      <c r="H240" s="1" t="s">
        <v>31</v>
      </c>
      <c r="I240">
        <v>3.4</v>
      </c>
      <c r="J240">
        <v>5700</v>
      </c>
      <c r="K240" s="1">
        <f>_2020_Week10[[#This Row],[DK points]]/_2020_Week10[[#This Row],[DK salary]]</f>
        <v>5.9649122807017548E-4</v>
      </c>
    </row>
    <row r="241" spans="1:11" hidden="1" x14ac:dyDescent="0.25">
      <c r="A241">
        <v>10</v>
      </c>
      <c r="B241">
        <v>2020</v>
      </c>
      <c r="C241">
        <v>4787</v>
      </c>
      <c r="D241" s="1" t="s">
        <v>358</v>
      </c>
      <c r="E241" s="1" t="s">
        <v>321</v>
      </c>
      <c r="F241" s="1" t="s">
        <v>36</v>
      </c>
      <c r="G241" s="1" t="s">
        <v>13</v>
      </c>
      <c r="H241" s="1" t="s">
        <v>37</v>
      </c>
      <c r="I241">
        <v>2.2999999999999998</v>
      </c>
      <c r="J241">
        <v>2500</v>
      </c>
      <c r="K241" s="1">
        <f>_2020_Week10[[#This Row],[DK points]]/_2020_Week10[[#This Row],[DK salary]]</f>
        <v>9.1999999999999992E-4</v>
      </c>
    </row>
    <row r="242" spans="1:11" hidden="1" x14ac:dyDescent="0.25">
      <c r="A242">
        <v>10</v>
      </c>
      <c r="B242">
        <v>2020</v>
      </c>
      <c r="C242">
        <v>5824</v>
      </c>
      <c r="D242" s="1" t="s">
        <v>134</v>
      </c>
      <c r="E242" s="1" t="s">
        <v>78</v>
      </c>
      <c r="F242" s="1" t="s">
        <v>21</v>
      </c>
      <c r="G242" s="1" t="s">
        <v>13</v>
      </c>
      <c r="H242" s="1" t="s">
        <v>20</v>
      </c>
      <c r="I242">
        <v>2.7</v>
      </c>
      <c r="J242">
        <v>5200</v>
      </c>
      <c r="K242" s="1">
        <f>_2020_Week10[[#This Row],[DK points]]/_2020_Week10[[#This Row],[DK salary]]</f>
        <v>5.1923076923076922E-4</v>
      </c>
    </row>
    <row r="243" spans="1:11" hidden="1" x14ac:dyDescent="0.25">
      <c r="A243">
        <v>10</v>
      </c>
      <c r="B243">
        <v>2020</v>
      </c>
      <c r="C243">
        <v>5829</v>
      </c>
      <c r="D243" s="1" t="s">
        <v>141</v>
      </c>
      <c r="E243" s="1" t="s">
        <v>78</v>
      </c>
      <c r="F243" s="1" t="s">
        <v>36</v>
      </c>
      <c r="G243" s="1" t="s">
        <v>13</v>
      </c>
      <c r="H243" s="1" t="s">
        <v>37</v>
      </c>
      <c r="I243">
        <v>2.1</v>
      </c>
      <c r="J243">
        <v>4400</v>
      </c>
      <c r="K243" s="1">
        <f>_2020_Week10[[#This Row],[DK points]]/_2020_Week10[[#This Row],[DK salary]]</f>
        <v>4.7727272727272728E-4</v>
      </c>
    </row>
    <row r="244" spans="1:11" hidden="1" x14ac:dyDescent="0.25">
      <c r="A244">
        <v>10</v>
      </c>
      <c r="B244">
        <v>2020</v>
      </c>
      <c r="C244">
        <v>4677</v>
      </c>
      <c r="D244" s="1" t="s">
        <v>359</v>
      </c>
      <c r="E244" s="1" t="s">
        <v>321</v>
      </c>
      <c r="F244" s="1" t="s">
        <v>53</v>
      </c>
      <c r="G244" s="1" t="s">
        <v>17</v>
      </c>
      <c r="H244" s="1" t="s">
        <v>52</v>
      </c>
      <c r="I244">
        <v>2.1</v>
      </c>
      <c r="J244">
        <v>3900</v>
      </c>
      <c r="K244" s="1">
        <f>_2020_Week10[[#This Row],[DK points]]/_2020_Week10[[#This Row],[DK salary]]</f>
        <v>5.3846153846153844E-4</v>
      </c>
    </row>
    <row r="245" spans="1:11" hidden="1" x14ac:dyDescent="0.25">
      <c r="A245">
        <v>10</v>
      </c>
      <c r="B245">
        <v>2020</v>
      </c>
      <c r="C245">
        <v>5788</v>
      </c>
      <c r="D245" s="1" t="s">
        <v>143</v>
      </c>
      <c r="E245" s="1" t="s">
        <v>78</v>
      </c>
      <c r="F245" s="1" t="s">
        <v>37</v>
      </c>
      <c r="G245" s="1" t="s">
        <v>17</v>
      </c>
      <c r="H245" s="1" t="s">
        <v>36</v>
      </c>
      <c r="I245">
        <v>1.9</v>
      </c>
      <c r="J245">
        <v>4000</v>
      </c>
      <c r="K245" s="1">
        <f>_2020_Week10[[#This Row],[DK points]]/_2020_Week10[[#This Row],[DK salary]]</f>
        <v>4.75E-4</v>
      </c>
    </row>
    <row r="246" spans="1:11" hidden="1" x14ac:dyDescent="0.25">
      <c r="A246">
        <v>10</v>
      </c>
      <c r="B246">
        <v>2020</v>
      </c>
      <c r="C246">
        <v>5857</v>
      </c>
      <c r="D246" s="1" t="s">
        <v>268</v>
      </c>
      <c r="E246" s="1" t="s">
        <v>182</v>
      </c>
      <c r="F246" s="1" t="s">
        <v>45</v>
      </c>
      <c r="G246" s="1" t="s">
        <v>17</v>
      </c>
      <c r="H246" s="1" t="s">
        <v>44</v>
      </c>
      <c r="I246">
        <v>2.2999999999999998</v>
      </c>
      <c r="J246">
        <v>4100</v>
      </c>
      <c r="K246" s="1">
        <f>_2020_Week10[[#This Row],[DK points]]/_2020_Week10[[#This Row],[DK salary]]</f>
        <v>5.6097560975609752E-4</v>
      </c>
    </row>
    <row r="247" spans="1:11" hidden="1" x14ac:dyDescent="0.25">
      <c r="A247">
        <v>10</v>
      </c>
      <c r="B247">
        <v>2020</v>
      </c>
      <c r="C247">
        <v>5876</v>
      </c>
      <c r="D247" s="1" t="s">
        <v>144</v>
      </c>
      <c r="E247" s="1" t="s">
        <v>78</v>
      </c>
      <c r="F247" s="1" t="s">
        <v>36</v>
      </c>
      <c r="G247" s="1" t="s">
        <v>13</v>
      </c>
      <c r="H247" s="1" t="s">
        <v>37</v>
      </c>
      <c r="I247">
        <v>1.9</v>
      </c>
      <c r="J247">
        <v>4000</v>
      </c>
      <c r="K247" s="1">
        <f>_2020_Week10[[#This Row],[DK points]]/_2020_Week10[[#This Row],[DK salary]]</f>
        <v>4.75E-4</v>
      </c>
    </row>
    <row r="248" spans="1:11" hidden="1" x14ac:dyDescent="0.25">
      <c r="A248">
        <v>10</v>
      </c>
      <c r="B248">
        <v>2020</v>
      </c>
      <c r="C248">
        <v>5717</v>
      </c>
      <c r="D248" s="1" t="s">
        <v>142</v>
      </c>
      <c r="E248" s="1" t="s">
        <v>78</v>
      </c>
      <c r="F248" s="1" t="s">
        <v>21</v>
      </c>
      <c r="G248" s="1" t="s">
        <v>13</v>
      </c>
      <c r="H248" s="1" t="s">
        <v>20</v>
      </c>
      <c r="I248">
        <v>2</v>
      </c>
      <c r="J248">
        <v>4300</v>
      </c>
      <c r="K248" s="1">
        <f>_2020_Week10[[#This Row],[DK points]]/_2020_Week10[[#This Row],[DK salary]]</f>
        <v>4.6511627906976747E-4</v>
      </c>
    </row>
    <row r="249" spans="1:11" hidden="1" x14ac:dyDescent="0.25">
      <c r="A249">
        <v>10</v>
      </c>
      <c r="B249">
        <v>2020</v>
      </c>
      <c r="C249">
        <v>5557</v>
      </c>
      <c r="D249" s="1" t="s">
        <v>274</v>
      </c>
      <c r="E249" s="1" t="s">
        <v>182</v>
      </c>
      <c r="F249" s="1" t="s">
        <v>61</v>
      </c>
      <c r="G249" s="1" t="s">
        <v>17</v>
      </c>
      <c r="H249" s="1" t="s">
        <v>60</v>
      </c>
      <c r="I249">
        <v>1.6</v>
      </c>
      <c r="J249">
        <v>3000</v>
      </c>
      <c r="K249" s="1">
        <f>_2020_Week10[[#This Row],[DK points]]/_2020_Week10[[#This Row],[DK salary]]</f>
        <v>5.3333333333333336E-4</v>
      </c>
    </row>
    <row r="250" spans="1:11" hidden="1" x14ac:dyDescent="0.25">
      <c r="A250">
        <v>10</v>
      </c>
      <c r="B250">
        <v>2020</v>
      </c>
      <c r="C250">
        <v>4756</v>
      </c>
      <c r="D250" s="1" t="s">
        <v>360</v>
      </c>
      <c r="E250" s="1" t="s">
        <v>321</v>
      </c>
      <c r="F250" s="1" t="s">
        <v>18</v>
      </c>
      <c r="G250" s="1" t="s">
        <v>13</v>
      </c>
      <c r="H250" s="1" t="s">
        <v>16</v>
      </c>
      <c r="I250">
        <v>1.9</v>
      </c>
      <c r="J250">
        <v>2700</v>
      </c>
      <c r="K250" s="1">
        <f>_2020_Week10[[#This Row],[DK points]]/_2020_Week10[[#This Row],[DK salary]]</f>
        <v>7.0370370370370367E-4</v>
      </c>
    </row>
    <row r="251" spans="1:11" hidden="1" x14ac:dyDescent="0.25">
      <c r="A251">
        <v>10</v>
      </c>
      <c r="B251">
        <v>2020</v>
      </c>
      <c r="C251">
        <v>5821</v>
      </c>
      <c r="D251" s="1" t="s">
        <v>138</v>
      </c>
      <c r="E251" s="1" t="s">
        <v>78</v>
      </c>
      <c r="F251" s="1" t="s">
        <v>30</v>
      </c>
      <c r="G251" s="1" t="s">
        <v>13</v>
      </c>
      <c r="H251" s="1" t="s">
        <v>31</v>
      </c>
      <c r="I251">
        <v>2.4</v>
      </c>
      <c r="J251">
        <v>5200</v>
      </c>
      <c r="K251" s="1">
        <f>_2020_Week10[[#This Row],[DK points]]/_2020_Week10[[#This Row],[DK salary]]</f>
        <v>4.6153846153846153E-4</v>
      </c>
    </row>
    <row r="252" spans="1:11" hidden="1" x14ac:dyDescent="0.25">
      <c r="A252">
        <v>10</v>
      </c>
      <c r="B252">
        <v>2020</v>
      </c>
      <c r="C252">
        <v>5212</v>
      </c>
      <c r="D252" s="1" t="s">
        <v>275</v>
      </c>
      <c r="E252" s="1" t="s">
        <v>182</v>
      </c>
      <c r="F252" s="1" t="s">
        <v>52</v>
      </c>
      <c r="G252" s="1" t="s">
        <v>13</v>
      </c>
      <c r="H252" s="1" t="s">
        <v>53</v>
      </c>
      <c r="I252">
        <v>1.6</v>
      </c>
      <c r="J252">
        <v>3000</v>
      </c>
      <c r="K252" s="1">
        <f>_2020_Week10[[#This Row],[DK points]]/_2020_Week10[[#This Row],[DK salary]]</f>
        <v>5.3333333333333336E-4</v>
      </c>
    </row>
    <row r="253" spans="1:11" hidden="1" x14ac:dyDescent="0.25">
      <c r="A253">
        <v>10</v>
      </c>
      <c r="B253">
        <v>2020</v>
      </c>
      <c r="C253">
        <v>5728</v>
      </c>
      <c r="D253" s="1" t="s">
        <v>263</v>
      </c>
      <c r="E253" s="1" t="s">
        <v>182</v>
      </c>
      <c r="F253" s="1" t="s">
        <v>41</v>
      </c>
      <c r="G253" s="1" t="s">
        <v>17</v>
      </c>
      <c r="H253" s="1" t="s">
        <v>40</v>
      </c>
      <c r="I253">
        <v>3.1</v>
      </c>
      <c r="J253">
        <v>7600</v>
      </c>
      <c r="K253" s="1">
        <f>_2020_Week10[[#This Row],[DK points]]/_2020_Week10[[#This Row],[DK salary]]</f>
        <v>4.078947368421053E-4</v>
      </c>
    </row>
    <row r="254" spans="1:11" hidden="1" x14ac:dyDescent="0.25">
      <c r="A254">
        <v>10</v>
      </c>
      <c r="B254">
        <v>2020</v>
      </c>
      <c r="C254">
        <v>4778</v>
      </c>
      <c r="D254" s="1" t="s">
        <v>361</v>
      </c>
      <c r="E254" s="1" t="s">
        <v>321</v>
      </c>
      <c r="F254" s="1" t="s">
        <v>45</v>
      </c>
      <c r="G254" s="1" t="s">
        <v>17</v>
      </c>
      <c r="H254" s="1" t="s">
        <v>44</v>
      </c>
      <c r="I254">
        <v>1.7</v>
      </c>
      <c r="J254">
        <v>2500</v>
      </c>
      <c r="K254" s="1">
        <f>_2020_Week10[[#This Row],[DK points]]/_2020_Week10[[#This Row],[DK salary]]</f>
        <v>6.7999999999999994E-4</v>
      </c>
    </row>
    <row r="255" spans="1:11" hidden="1" x14ac:dyDescent="0.25">
      <c r="A255">
        <v>10</v>
      </c>
      <c r="B255">
        <v>2020</v>
      </c>
      <c r="C255">
        <v>4730</v>
      </c>
      <c r="D255" s="1" t="s">
        <v>362</v>
      </c>
      <c r="E255" s="1" t="s">
        <v>321</v>
      </c>
      <c r="F255" s="1" t="s">
        <v>14</v>
      </c>
      <c r="G255" s="1" t="s">
        <v>17</v>
      </c>
      <c r="H255" s="1" t="s">
        <v>12</v>
      </c>
      <c r="I255">
        <v>1.7</v>
      </c>
      <c r="J255">
        <v>2600</v>
      </c>
      <c r="K255" s="1">
        <f>_2020_Week10[[#This Row],[DK points]]/_2020_Week10[[#This Row],[DK salary]]</f>
        <v>6.5384615384615383E-4</v>
      </c>
    </row>
    <row r="256" spans="1:11" hidden="1" x14ac:dyDescent="0.25">
      <c r="A256">
        <v>10</v>
      </c>
      <c r="B256">
        <v>2020</v>
      </c>
      <c r="C256">
        <v>5772</v>
      </c>
      <c r="D256" s="1" t="s">
        <v>277</v>
      </c>
      <c r="E256" s="1" t="s">
        <v>182</v>
      </c>
      <c r="F256" s="1" t="s">
        <v>12</v>
      </c>
      <c r="G256" s="1" t="s">
        <v>13</v>
      </c>
      <c r="H256" s="1" t="s">
        <v>14</v>
      </c>
      <c r="I256">
        <v>1.4</v>
      </c>
      <c r="J256">
        <v>3500</v>
      </c>
      <c r="K256" s="1">
        <f>_2020_Week10[[#This Row],[DK points]]/_2020_Week10[[#This Row],[DK salary]]</f>
        <v>3.9999999999999996E-4</v>
      </c>
    </row>
    <row r="257" spans="1:11" hidden="1" x14ac:dyDescent="0.25">
      <c r="A257">
        <v>10</v>
      </c>
      <c r="B257">
        <v>2020</v>
      </c>
      <c r="C257">
        <v>5378</v>
      </c>
      <c r="D257" s="1" t="s">
        <v>272</v>
      </c>
      <c r="E257" s="1" t="s">
        <v>182</v>
      </c>
      <c r="F257" s="1" t="s">
        <v>61</v>
      </c>
      <c r="G257" s="1" t="s">
        <v>17</v>
      </c>
      <c r="H257" s="1" t="s">
        <v>60</v>
      </c>
      <c r="I257">
        <v>1.8</v>
      </c>
      <c r="J257">
        <v>4900</v>
      </c>
      <c r="K257" s="1">
        <f>_2020_Week10[[#This Row],[DK points]]/_2020_Week10[[#This Row],[DK salary]]</f>
        <v>3.6734693877551024E-4</v>
      </c>
    </row>
    <row r="258" spans="1:11" hidden="1" x14ac:dyDescent="0.25">
      <c r="A258">
        <v>10</v>
      </c>
      <c r="B258">
        <v>2020</v>
      </c>
      <c r="C258">
        <v>4707</v>
      </c>
      <c r="D258" s="1" t="s">
        <v>363</v>
      </c>
      <c r="E258" s="1" t="s">
        <v>321</v>
      </c>
      <c r="F258" s="1" t="s">
        <v>50</v>
      </c>
      <c r="G258" s="1" t="s">
        <v>13</v>
      </c>
      <c r="H258" s="1" t="s">
        <v>49</v>
      </c>
      <c r="I258">
        <v>1.6</v>
      </c>
      <c r="J258">
        <v>2600</v>
      </c>
      <c r="K258" s="1">
        <f>_2020_Week10[[#This Row],[DK points]]/_2020_Week10[[#This Row],[DK salary]]</f>
        <v>6.1538461538461541E-4</v>
      </c>
    </row>
    <row r="259" spans="1:11" hidden="1" x14ac:dyDescent="0.25">
      <c r="A259">
        <v>10</v>
      </c>
      <c r="B259">
        <v>2020</v>
      </c>
      <c r="C259">
        <v>5581</v>
      </c>
      <c r="D259" s="1" t="s">
        <v>145</v>
      </c>
      <c r="E259" s="1" t="s">
        <v>78</v>
      </c>
      <c r="F259" s="1" t="s">
        <v>44</v>
      </c>
      <c r="G259" s="1" t="s">
        <v>13</v>
      </c>
      <c r="H259" s="1" t="s">
        <v>45</v>
      </c>
      <c r="I259">
        <v>1.8</v>
      </c>
      <c r="J259">
        <v>4000</v>
      </c>
      <c r="K259" s="1">
        <f>_2020_Week10[[#This Row],[DK points]]/_2020_Week10[[#This Row],[DK salary]]</f>
        <v>4.4999999999999999E-4</v>
      </c>
    </row>
    <row r="260" spans="1:11" hidden="1" x14ac:dyDescent="0.25">
      <c r="A260">
        <v>10</v>
      </c>
      <c r="B260">
        <v>2020</v>
      </c>
      <c r="C260">
        <v>5697</v>
      </c>
      <c r="D260" s="1" t="s">
        <v>146</v>
      </c>
      <c r="E260" s="1" t="s">
        <v>78</v>
      </c>
      <c r="F260" s="1" t="s">
        <v>24</v>
      </c>
      <c r="G260" s="1" t="s">
        <v>13</v>
      </c>
      <c r="H260" s="1" t="s">
        <v>23</v>
      </c>
      <c r="I260">
        <v>1.5</v>
      </c>
      <c r="J260">
        <v>4000</v>
      </c>
      <c r="K260" s="1">
        <f>_2020_Week10[[#This Row],[DK points]]/_2020_Week10[[#This Row],[DK salary]]</f>
        <v>3.7500000000000001E-4</v>
      </c>
    </row>
    <row r="261" spans="1:11" hidden="1" x14ac:dyDescent="0.25">
      <c r="A261">
        <v>10</v>
      </c>
      <c r="B261">
        <v>2020</v>
      </c>
      <c r="C261">
        <v>5578</v>
      </c>
      <c r="D261" s="1" t="s">
        <v>278</v>
      </c>
      <c r="E261" s="1" t="s">
        <v>182</v>
      </c>
      <c r="F261" s="1" t="s">
        <v>37</v>
      </c>
      <c r="G261" s="1" t="s">
        <v>17</v>
      </c>
      <c r="H261" s="1" t="s">
        <v>36</v>
      </c>
      <c r="I261">
        <v>1.1000000000000001</v>
      </c>
      <c r="J261">
        <v>3000</v>
      </c>
      <c r="K261" s="1">
        <f>_2020_Week10[[#This Row],[DK points]]/_2020_Week10[[#This Row],[DK salary]]</f>
        <v>3.6666666666666667E-4</v>
      </c>
    </row>
    <row r="262" spans="1:11" hidden="1" x14ac:dyDescent="0.25">
      <c r="A262">
        <v>10</v>
      </c>
      <c r="B262">
        <v>2020</v>
      </c>
      <c r="C262">
        <v>4738</v>
      </c>
      <c r="D262" s="1" t="s">
        <v>364</v>
      </c>
      <c r="E262" s="1" t="s">
        <v>321</v>
      </c>
      <c r="F262" s="1" t="s">
        <v>41</v>
      </c>
      <c r="G262" s="1" t="s">
        <v>17</v>
      </c>
      <c r="H262" s="1" t="s">
        <v>40</v>
      </c>
      <c r="I262">
        <v>1.5</v>
      </c>
      <c r="J262">
        <v>2700</v>
      </c>
      <c r="K262" s="1">
        <f>_2020_Week10[[#This Row],[DK points]]/_2020_Week10[[#This Row],[DK salary]]</f>
        <v>5.5555555555555556E-4</v>
      </c>
    </row>
    <row r="263" spans="1:11" hidden="1" x14ac:dyDescent="0.25">
      <c r="A263">
        <v>10</v>
      </c>
      <c r="B263">
        <v>2020</v>
      </c>
      <c r="C263">
        <v>4729</v>
      </c>
      <c r="D263" s="1" t="s">
        <v>365</v>
      </c>
      <c r="E263" s="1" t="s">
        <v>321</v>
      </c>
      <c r="F263" s="1" t="s">
        <v>52</v>
      </c>
      <c r="G263" s="1" t="s">
        <v>13</v>
      </c>
      <c r="H263" s="1" t="s">
        <v>53</v>
      </c>
      <c r="I263">
        <v>1.5</v>
      </c>
      <c r="J263">
        <v>2900</v>
      </c>
      <c r="K263" s="1">
        <f>_2020_Week10[[#This Row],[DK points]]/_2020_Week10[[#This Row],[DK salary]]</f>
        <v>5.1724137931034484E-4</v>
      </c>
    </row>
    <row r="264" spans="1:11" hidden="1" x14ac:dyDescent="0.25">
      <c r="A264">
        <v>10</v>
      </c>
      <c r="B264">
        <v>2020</v>
      </c>
      <c r="C264">
        <v>3983</v>
      </c>
      <c r="D264" s="1" t="s">
        <v>276</v>
      </c>
      <c r="E264" s="1" t="s">
        <v>182</v>
      </c>
      <c r="F264" s="1" t="s">
        <v>58</v>
      </c>
      <c r="G264" s="1" t="s">
        <v>17</v>
      </c>
      <c r="H264" s="1" t="s">
        <v>57</v>
      </c>
      <c r="I264">
        <v>1.5</v>
      </c>
      <c r="J264">
        <v>4800</v>
      </c>
      <c r="K264" s="1">
        <f>_2020_Week10[[#This Row],[DK points]]/_2020_Week10[[#This Row],[DK salary]]</f>
        <v>3.1250000000000001E-4</v>
      </c>
    </row>
    <row r="265" spans="1:11" hidden="1" x14ac:dyDescent="0.25">
      <c r="A265">
        <v>10</v>
      </c>
      <c r="B265">
        <v>2020</v>
      </c>
      <c r="C265">
        <v>4660</v>
      </c>
      <c r="D265" s="1" t="s">
        <v>366</v>
      </c>
      <c r="E265" s="1" t="s">
        <v>321</v>
      </c>
      <c r="F265" s="1" t="s">
        <v>30</v>
      </c>
      <c r="G265" s="1" t="s">
        <v>13</v>
      </c>
      <c r="H265" s="1" t="s">
        <v>31</v>
      </c>
      <c r="I265">
        <v>1.4</v>
      </c>
      <c r="J265">
        <v>2500</v>
      </c>
      <c r="K265" s="1">
        <f>_2020_Week10[[#This Row],[DK points]]/_2020_Week10[[#This Row],[DK salary]]</f>
        <v>5.5999999999999995E-4</v>
      </c>
    </row>
    <row r="266" spans="1:11" hidden="1" x14ac:dyDescent="0.25">
      <c r="A266">
        <v>10</v>
      </c>
      <c r="B266">
        <v>2020</v>
      </c>
      <c r="C266">
        <v>5644</v>
      </c>
      <c r="D266" s="1" t="s">
        <v>147</v>
      </c>
      <c r="E266" s="1" t="s">
        <v>78</v>
      </c>
      <c r="F266" s="1" t="s">
        <v>14</v>
      </c>
      <c r="G266" s="1" t="s">
        <v>17</v>
      </c>
      <c r="H266" s="1" t="s">
        <v>12</v>
      </c>
      <c r="I266">
        <v>1.5</v>
      </c>
      <c r="J266">
        <v>4000</v>
      </c>
      <c r="K266" s="1">
        <f>_2020_Week10[[#This Row],[DK points]]/_2020_Week10[[#This Row],[DK salary]]</f>
        <v>3.7500000000000001E-4</v>
      </c>
    </row>
    <row r="267" spans="1:11" hidden="1" x14ac:dyDescent="0.25">
      <c r="A267">
        <v>10</v>
      </c>
      <c r="B267">
        <v>2020</v>
      </c>
      <c r="C267">
        <v>5719</v>
      </c>
      <c r="D267" s="1" t="s">
        <v>148</v>
      </c>
      <c r="E267" s="1" t="s">
        <v>78</v>
      </c>
      <c r="F267" s="1" t="s">
        <v>30</v>
      </c>
      <c r="G267" s="1" t="s">
        <v>13</v>
      </c>
      <c r="H267" s="1" t="s">
        <v>31</v>
      </c>
      <c r="I267">
        <v>1.3</v>
      </c>
      <c r="J267">
        <v>4000</v>
      </c>
      <c r="K267" s="1">
        <f>_2020_Week10[[#This Row],[DK points]]/_2020_Week10[[#This Row],[DK salary]]</f>
        <v>3.2499999999999999E-4</v>
      </c>
    </row>
    <row r="268" spans="1:11" hidden="1" x14ac:dyDescent="0.25">
      <c r="A268">
        <v>10</v>
      </c>
      <c r="B268">
        <v>2020</v>
      </c>
      <c r="C268">
        <v>5470</v>
      </c>
      <c r="D268" s="1" t="s">
        <v>149</v>
      </c>
      <c r="E268" s="1" t="s">
        <v>78</v>
      </c>
      <c r="F268" s="1" t="s">
        <v>23</v>
      </c>
      <c r="G268" s="1" t="s">
        <v>17</v>
      </c>
      <c r="H268" s="1" t="s">
        <v>24</v>
      </c>
      <c r="I268">
        <v>1.3</v>
      </c>
      <c r="J268">
        <v>4000</v>
      </c>
      <c r="K268" s="1">
        <f>_2020_Week10[[#This Row],[DK points]]/_2020_Week10[[#This Row],[DK salary]]</f>
        <v>3.2499999999999999E-4</v>
      </c>
    </row>
    <row r="269" spans="1:11" hidden="1" x14ac:dyDescent="0.25">
      <c r="A269">
        <v>10</v>
      </c>
      <c r="B269">
        <v>2020</v>
      </c>
      <c r="C269">
        <v>5743</v>
      </c>
      <c r="D269" s="1" t="s">
        <v>150</v>
      </c>
      <c r="E269" s="1" t="s">
        <v>78</v>
      </c>
      <c r="F269" s="1" t="s">
        <v>30</v>
      </c>
      <c r="G269" s="1" t="s">
        <v>13</v>
      </c>
      <c r="H269" s="1" t="s">
        <v>31</v>
      </c>
      <c r="I269">
        <v>1.2</v>
      </c>
      <c r="J269">
        <v>4000</v>
      </c>
      <c r="K269" s="1">
        <f>_2020_Week10[[#This Row],[DK points]]/_2020_Week10[[#This Row],[DK salary]]</f>
        <v>2.9999999999999997E-4</v>
      </c>
    </row>
    <row r="270" spans="1:11" hidden="1" x14ac:dyDescent="0.25">
      <c r="A270">
        <v>10</v>
      </c>
      <c r="B270">
        <v>2020</v>
      </c>
      <c r="C270">
        <v>5809</v>
      </c>
      <c r="D270" s="1" t="s">
        <v>273</v>
      </c>
      <c r="E270" s="1" t="s">
        <v>182</v>
      </c>
      <c r="F270" s="1" t="s">
        <v>34</v>
      </c>
      <c r="G270" s="1" t="s">
        <v>13</v>
      </c>
      <c r="H270" s="1" t="s">
        <v>33</v>
      </c>
      <c r="I270">
        <v>1.8</v>
      </c>
      <c r="J270">
        <v>6400</v>
      </c>
      <c r="K270" s="1">
        <f>_2020_Week10[[#This Row],[DK points]]/_2020_Week10[[#This Row],[DK salary]]</f>
        <v>2.8125000000000003E-4</v>
      </c>
    </row>
    <row r="271" spans="1:11" x14ac:dyDescent="0.25">
      <c r="A271">
        <v>10</v>
      </c>
      <c r="B271">
        <v>2020</v>
      </c>
      <c r="C271">
        <v>7005</v>
      </c>
      <c r="D271" s="1" t="s">
        <v>423</v>
      </c>
      <c r="E271" s="1" t="s">
        <v>402</v>
      </c>
      <c r="F271" s="1" t="s">
        <v>14</v>
      </c>
      <c r="G271" s="1" t="s">
        <v>17</v>
      </c>
      <c r="H271" s="1" t="s">
        <v>12</v>
      </c>
      <c r="I271">
        <v>1</v>
      </c>
      <c r="J271">
        <v>2500</v>
      </c>
      <c r="K271" s="1">
        <f>_2020_Week10[[#This Row],[DK points]]/_2020_Week10[[#This Row],[DK salary]]</f>
        <v>4.0000000000000002E-4</v>
      </c>
    </row>
    <row r="272" spans="1:11" x14ac:dyDescent="0.25">
      <c r="A272">
        <v>10</v>
      </c>
      <c r="B272">
        <v>2020</v>
      </c>
      <c r="C272">
        <v>7026</v>
      </c>
      <c r="D272" s="1" t="s">
        <v>425</v>
      </c>
      <c r="E272" s="1" t="s">
        <v>402</v>
      </c>
      <c r="F272" s="1" t="s">
        <v>36</v>
      </c>
      <c r="G272" s="1" t="s">
        <v>13</v>
      </c>
      <c r="H272" s="1" t="s">
        <v>37</v>
      </c>
      <c r="I272">
        <v>1</v>
      </c>
      <c r="J272">
        <v>2800</v>
      </c>
      <c r="K272" s="1">
        <f>_2020_Week10[[#This Row],[DK points]]/_2020_Week10[[#This Row],[DK salary]]</f>
        <v>3.5714285714285714E-4</v>
      </c>
    </row>
    <row r="273" spans="1:11" x14ac:dyDescent="0.25">
      <c r="A273">
        <v>10</v>
      </c>
      <c r="B273">
        <v>2020</v>
      </c>
      <c r="C273">
        <v>7003</v>
      </c>
      <c r="D273" s="1" t="s">
        <v>424</v>
      </c>
      <c r="E273" s="1" t="s">
        <v>402</v>
      </c>
      <c r="F273" s="1" t="s">
        <v>30</v>
      </c>
      <c r="G273" s="1" t="s">
        <v>13</v>
      </c>
      <c r="H273" s="1" t="s">
        <v>31</v>
      </c>
      <c r="I273">
        <v>1</v>
      </c>
      <c r="J273">
        <v>3900</v>
      </c>
      <c r="K273" s="1">
        <f>_2020_Week10[[#This Row],[DK points]]/_2020_Week10[[#This Row],[DK salary]]</f>
        <v>2.5641025641025641E-4</v>
      </c>
    </row>
    <row r="274" spans="1:11" hidden="1" x14ac:dyDescent="0.25">
      <c r="A274">
        <v>10</v>
      </c>
      <c r="B274">
        <v>2020</v>
      </c>
      <c r="C274">
        <v>5740</v>
      </c>
      <c r="D274" s="1" t="s">
        <v>151</v>
      </c>
      <c r="E274" s="1" t="s">
        <v>78</v>
      </c>
      <c r="F274" s="1" t="s">
        <v>16</v>
      </c>
      <c r="G274" s="1" t="s">
        <v>17</v>
      </c>
      <c r="H274" s="1" t="s">
        <v>18</v>
      </c>
      <c r="I274">
        <v>1.2</v>
      </c>
      <c r="J274">
        <v>4000</v>
      </c>
      <c r="K274" s="1">
        <f>_2020_Week10[[#This Row],[DK points]]/_2020_Week10[[#This Row],[DK salary]]</f>
        <v>2.9999999999999997E-4</v>
      </c>
    </row>
    <row r="275" spans="1:11" hidden="1" x14ac:dyDescent="0.25">
      <c r="A275">
        <v>10</v>
      </c>
      <c r="B275">
        <v>2020</v>
      </c>
      <c r="C275">
        <v>5892</v>
      </c>
      <c r="D275" s="1" t="s">
        <v>152</v>
      </c>
      <c r="E275" s="1" t="s">
        <v>78</v>
      </c>
      <c r="F275" s="1" t="s">
        <v>45</v>
      </c>
      <c r="G275" s="1" t="s">
        <v>17</v>
      </c>
      <c r="H275" s="1" t="s">
        <v>44</v>
      </c>
      <c r="I275">
        <v>0.9</v>
      </c>
      <c r="J275">
        <v>4000</v>
      </c>
      <c r="K275" s="1">
        <f>_2020_Week10[[#This Row],[DK points]]/_2020_Week10[[#This Row],[DK salary]]</f>
        <v>2.2499999999999999E-4</v>
      </c>
    </row>
    <row r="276" spans="1:11" hidden="1" x14ac:dyDescent="0.25">
      <c r="A276">
        <v>10</v>
      </c>
      <c r="B276">
        <v>2020</v>
      </c>
      <c r="C276">
        <v>2908</v>
      </c>
      <c r="D276" s="1" t="s">
        <v>154</v>
      </c>
      <c r="E276" s="1" t="s">
        <v>78</v>
      </c>
      <c r="F276" s="1" t="s">
        <v>57</v>
      </c>
      <c r="G276" s="1" t="s">
        <v>13</v>
      </c>
      <c r="H276" s="1" t="s">
        <v>58</v>
      </c>
      <c r="I276">
        <v>0.5</v>
      </c>
      <c r="J276">
        <v>4000</v>
      </c>
      <c r="K276" s="1">
        <f>_2020_Week10[[#This Row],[DK points]]/_2020_Week10[[#This Row],[DK salary]]</f>
        <v>1.25E-4</v>
      </c>
    </row>
    <row r="277" spans="1:11" hidden="1" x14ac:dyDescent="0.25">
      <c r="A277">
        <v>10</v>
      </c>
      <c r="B277">
        <v>2020</v>
      </c>
      <c r="C277">
        <v>1558</v>
      </c>
      <c r="D277" s="1" t="s">
        <v>72</v>
      </c>
      <c r="E277" s="1" t="s">
        <v>11</v>
      </c>
      <c r="F277" s="1" t="s">
        <v>14</v>
      </c>
      <c r="G277" s="1" t="s">
        <v>17</v>
      </c>
      <c r="H277" s="1" t="s">
        <v>12</v>
      </c>
      <c r="I277">
        <v>0.48</v>
      </c>
      <c r="J277">
        <v>4700</v>
      </c>
      <c r="K277" s="1">
        <f>_2020_Week10[[#This Row],[DK points]]/_2020_Week10[[#This Row],[DK salary]]</f>
        <v>1.0212765957446809E-4</v>
      </c>
    </row>
    <row r="278" spans="1:11" hidden="1" x14ac:dyDescent="0.25">
      <c r="A278">
        <v>10</v>
      </c>
      <c r="B278">
        <v>2020</v>
      </c>
      <c r="C278">
        <v>5720</v>
      </c>
      <c r="D278" s="1" t="s">
        <v>155</v>
      </c>
      <c r="E278" s="1" t="s">
        <v>78</v>
      </c>
      <c r="F278" s="1" t="s">
        <v>44</v>
      </c>
      <c r="G278" s="1" t="s">
        <v>13</v>
      </c>
      <c r="H278" s="1" t="s">
        <v>45</v>
      </c>
      <c r="I278">
        <v>0.4</v>
      </c>
      <c r="J278">
        <v>4000</v>
      </c>
      <c r="K278" s="1">
        <f>_2020_Week10[[#This Row],[DK points]]/_2020_Week10[[#This Row],[DK salary]]</f>
        <v>1E-4</v>
      </c>
    </row>
    <row r="279" spans="1:11" hidden="1" x14ac:dyDescent="0.25">
      <c r="A279">
        <v>10</v>
      </c>
      <c r="B279">
        <v>2020</v>
      </c>
      <c r="C279">
        <v>5621</v>
      </c>
      <c r="D279" s="1" t="s">
        <v>156</v>
      </c>
      <c r="E279" s="1" t="s">
        <v>78</v>
      </c>
      <c r="F279" s="1" t="s">
        <v>27</v>
      </c>
      <c r="G279" s="1" t="s">
        <v>17</v>
      </c>
      <c r="H279" s="1" t="s">
        <v>28</v>
      </c>
      <c r="I279">
        <v>0.3</v>
      </c>
      <c r="J279">
        <v>4000</v>
      </c>
      <c r="K279" s="1">
        <f>_2020_Week10[[#This Row],[DK points]]/_2020_Week10[[#This Row],[DK salary]]</f>
        <v>7.4999999999999993E-5</v>
      </c>
    </row>
    <row r="280" spans="1:11" hidden="1" x14ac:dyDescent="0.25">
      <c r="A280">
        <v>10</v>
      </c>
      <c r="B280">
        <v>2020</v>
      </c>
      <c r="C280">
        <v>5449</v>
      </c>
      <c r="D280" s="1" t="s">
        <v>158</v>
      </c>
      <c r="E280" s="1" t="s">
        <v>78</v>
      </c>
      <c r="F280" s="1" t="s">
        <v>37</v>
      </c>
      <c r="G280" s="1" t="s">
        <v>17</v>
      </c>
      <c r="H280" s="1" t="s">
        <v>36</v>
      </c>
      <c r="I280">
        <v>0.2</v>
      </c>
      <c r="J280">
        <v>4100</v>
      </c>
      <c r="K280" s="1">
        <f>_2020_Week10[[#This Row],[DK points]]/_2020_Week10[[#This Row],[DK salary]]</f>
        <v>4.8780487804878051E-5</v>
      </c>
    </row>
    <row r="281" spans="1:11" hidden="1" x14ac:dyDescent="0.25">
      <c r="A281">
        <v>10</v>
      </c>
      <c r="B281">
        <v>2020</v>
      </c>
      <c r="C281">
        <v>5630</v>
      </c>
      <c r="D281" s="1" t="s">
        <v>157</v>
      </c>
      <c r="E281" s="1" t="s">
        <v>78</v>
      </c>
      <c r="F281" s="1" t="s">
        <v>60</v>
      </c>
      <c r="G281" s="1" t="s">
        <v>13</v>
      </c>
      <c r="H281" s="1" t="s">
        <v>61</v>
      </c>
      <c r="I281">
        <v>0.2</v>
      </c>
      <c r="J281">
        <v>5000</v>
      </c>
      <c r="K281" s="1">
        <f>_2020_Week10[[#This Row],[DK points]]/_2020_Week10[[#This Row],[DK salary]]</f>
        <v>4.0000000000000003E-5</v>
      </c>
    </row>
    <row r="282" spans="1:11" hidden="1" x14ac:dyDescent="0.25">
      <c r="A282">
        <v>10</v>
      </c>
      <c r="B282">
        <v>2020</v>
      </c>
      <c r="C282">
        <v>1381</v>
      </c>
      <c r="D282" s="1" t="s">
        <v>73</v>
      </c>
      <c r="E282" s="1" t="s">
        <v>11</v>
      </c>
      <c r="F282" s="1" t="s">
        <v>12</v>
      </c>
      <c r="G282" s="1" t="s">
        <v>13</v>
      </c>
      <c r="H282" s="1" t="s">
        <v>14</v>
      </c>
      <c r="I282">
        <v>0</v>
      </c>
      <c r="J282">
        <v>4000</v>
      </c>
      <c r="K282" s="1">
        <f>_2020_Week10[[#This Row],[DK points]]/_2020_Week10[[#This Row],[DK salary]]</f>
        <v>0</v>
      </c>
    </row>
    <row r="283" spans="1:11" hidden="1" x14ac:dyDescent="0.25">
      <c r="A283">
        <v>10</v>
      </c>
      <c r="B283">
        <v>2020</v>
      </c>
      <c r="C283">
        <v>1526</v>
      </c>
      <c r="D283" s="1" t="s">
        <v>74</v>
      </c>
      <c r="E283" s="1" t="s">
        <v>11</v>
      </c>
      <c r="F283" s="1" t="s">
        <v>16</v>
      </c>
      <c r="G283" s="1" t="s">
        <v>17</v>
      </c>
      <c r="H283" s="1" t="s">
        <v>18</v>
      </c>
      <c r="I283">
        <v>0</v>
      </c>
      <c r="J283">
        <v>4100</v>
      </c>
      <c r="K283" s="1">
        <f>_2020_Week10[[#This Row],[DK points]]/_2020_Week10[[#This Row],[DK salary]]</f>
        <v>0</v>
      </c>
    </row>
    <row r="284" spans="1:11" hidden="1" x14ac:dyDescent="0.25">
      <c r="A284">
        <v>10</v>
      </c>
      <c r="B284">
        <v>2020</v>
      </c>
      <c r="C284">
        <v>1520</v>
      </c>
      <c r="D284" s="1" t="s">
        <v>75</v>
      </c>
      <c r="E284" s="1" t="s">
        <v>11</v>
      </c>
      <c r="F284" s="1" t="s">
        <v>57</v>
      </c>
      <c r="G284" s="1" t="s">
        <v>13</v>
      </c>
      <c r="H284" s="1" t="s">
        <v>58</v>
      </c>
      <c r="I284">
        <v>0</v>
      </c>
      <c r="J284">
        <v>5200</v>
      </c>
      <c r="K284" s="1">
        <f>_2020_Week10[[#This Row],[DK points]]/_2020_Week10[[#This Row],[DK salary]]</f>
        <v>0</v>
      </c>
    </row>
    <row r="285" spans="1:11" hidden="1" x14ac:dyDescent="0.25">
      <c r="A285">
        <v>10</v>
      </c>
      <c r="B285">
        <v>2020</v>
      </c>
      <c r="C285">
        <v>2915</v>
      </c>
      <c r="D285" s="1" t="s">
        <v>159</v>
      </c>
      <c r="E285" s="1" t="s">
        <v>78</v>
      </c>
      <c r="F285" s="1" t="s">
        <v>24</v>
      </c>
      <c r="G285" s="1" t="s">
        <v>13</v>
      </c>
      <c r="H285" s="1" t="s">
        <v>23</v>
      </c>
      <c r="I285">
        <v>0</v>
      </c>
      <c r="J285">
        <v>4000</v>
      </c>
      <c r="K285" s="1">
        <f>_2020_Week10[[#This Row],[DK points]]/_2020_Week10[[#This Row],[DK salary]]</f>
        <v>0</v>
      </c>
    </row>
    <row r="286" spans="1:11" hidden="1" x14ac:dyDescent="0.25">
      <c r="A286">
        <v>10</v>
      </c>
      <c r="B286">
        <v>2020</v>
      </c>
      <c r="C286">
        <v>5688</v>
      </c>
      <c r="D286" s="1" t="s">
        <v>160</v>
      </c>
      <c r="E286" s="1" t="s">
        <v>78</v>
      </c>
      <c r="F286" s="1" t="s">
        <v>16</v>
      </c>
      <c r="G286" s="1" t="s">
        <v>17</v>
      </c>
      <c r="H286" s="1" t="s">
        <v>18</v>
      </c>
      <c r="I286">
        <v>0</v>
      </c>
      <c r="J286">
        <v>4000</v>
      </c>
      <c r="K286" s="1">
        <f>_2020_Week10[[#This Row],[DK points]]/_2020_Week10[[#This Row],[DK salary]]</f>
        <v>0</v>
      </c>
    </row>
    <row r="287" spans="1:11" hidden="1" x14ac:dyDescent="0.25">
      <c r="A287">
        <v>10</v>
      </c>
      <c r="B287">
        <v>2020</v>
      </c>
      <c r="C287">
        <v>5662</v>
      </c>
      <c r="D287" s="1" t="s">
        <v>161</v>
      </c>
      <c r="E287" s="1" t="s">
        <v>78</v>
      </c>
      <c r="F287" s="1" t="s">
        <v>44</v>
      </c>
      <c r="G287" s="1" t="s">
        <v>13</v>
      </c>
      <c r="H287" s="1" t="s">
        <v>45</v>
      </c>
      <c r="I287">
        <v>0</v>
      </c>
      <c r="J287">
        <v>4000</v>
      </c>
      <c r="K287" s="1">
        <f>_2020_Week10[[#This Row],[DK points]]/_2020_Week10[[#This Row],[DK salary]]</f>
        <v>0</v>
      </c>
    </row>
    <row r="288" spans="1:11" hidden="1" x14ac:dyDescent="0.25">
      <c r="A288">
        <v>10</v>
      </c>
      <c r="B288">
        <v>2020</v>
      </c>
      <c r="C288">
        <v>5415</v>
      </c>
      <c r="D288" s="1" t="s">
        <v>162</v>
      </c>
      <c r="E288" s="1" t="s">
        <v>78</v>
      </c>
      <c r="F288" s="1" t="s">
        <v>58</v>
      </c>
      <c r="G288" s="1" t="s">
        <v>17</v>
      </c>
      <c r="H288" s="1" t="s">
        <v>57</v>
      </c>
      <c r="I288">
        <v>0</v>
      </c>
      <c r="J288">
        <v>4000</v>
      </c>
      <c r="K288" s="1">
        <f>_2020_Week10[[#This Row],[DK points]]/_2020_Week10[[#This Row],[DK salary]]</f>
        <v>0</v>
      </c>
    </row>
    <row r="289" spans="1:11" hidden="1" x14ac:dyDescent="0.25">
      <c r="A289">
        <v>10</v>
      </c>
      <c r="B289">
        <v>2020</v>
      </c>
      <c r="C289">
        <v>5510</v>
      </c>
      <c r="D289" s="1" t="s">
        <v>163</v>
      </c>
      <c r="E289" s="1" t="s">
        <v>78</v>
      </c>
      <c r="F289" s="1" t="s">
        <v>36</v>
      </c>
      <c r="G289" s="1" t="s">
        <v>13</v>
      </c>
      <c r="H289" s="1" t="s">
        <v>37</v>
      </c>
      <c r="I289">
        <v>0</v>
      </c>
      <c r="J289">
        <v>4000</v>
      </c>
      <c r="K289" s="1">
        <f>_2020_Week10[[#This Row],[DK points]]/_2020_Week10[[#This Row],[DK salary]]</f>
        <v>0</v>
      </c>
    </row>
    <row r="290" spans="1:11" hidden="1" x14ac:dyDescent="0.25">
      <c r="A290">
        <v>10</v>
      </c>
      <c r="B290">
        <v>2020</v>
      </c>
      <c r="C290">
        <v>5663</v>
      </c>
      <c r="D290" s="1" t="s">
        <v>164</v>
      </c>
      <c r="E290" s="1" t="s">
        <v>78</v>
      </c>
      <c r="F290" s="1" t="s">
        <v>50</v>
      </c>
      <c r="G290" s="1" t="s">
        <v>13</v>
      </c>
      <c r="H290" s="1" t="s">
        <v>49</v>
      </c>
      <c r="I290">
        <v>0</v>
      </c>
      <c r="J290">
        <v>4000</v>
      </c>
      <c r="K290" s="1">
        <f>_2020_Week10[[#This Row],[DK points]]/_2020_Week10[[#This Row],[DK salary]]</f>
        <v>0</v>
      </c>
    </row>
    <row r="291" spans="1:11" hidden="1" x14ac:dyDescent="0.25">
      <c r="A291">
        <v>10</v>
      </c>
      <c r="B291">
        <v>2020</v>
      </c>
      <c r="C291">
        <v>5762</v>
      </c>
      <c r="D291" s="1" t="s">
        <v>165</v>
      </c>
      <c r="E291" s="1" t="s">
        <v>78</v>
      </c>
      <c r="F291" s="1" t="s">
        <v>52</v>
      </c>
      <c r="G291" s="1" t="s">
        <v>13</v>
      </c>
      <c r="H291" s="1" t="s">
        <v>53</v>
      </c>
      <c r="I291">
        <v>0</v>
      </c>
      <c r="J291">
        <v>4000</v>
      </c>
      <c r="K291" s="1">
        <f>_2020_Week10[[#This Row],[DK points]]/_2020_Week10[[#This Row],[DK salary]]</f>
        <v>0</v>
      </c>
    </row>
    <row r="292" spans="1:11" hidden="1" x14ac:dyDescent="0.25">
      <c r="A292">
        <v>10</v>
      </c>
      <c r="B292">
        <v>2020</v>
      </c>
      <c r="C292">
        <v>5495</v>
      </c>
      <c r="D292" s="1" t="s">
        <v>166</v>
      </c>
      <c r="E292" s="1" t="s">
        <v>78</v>
      </c>
      <c r="F292" s="1" t="s">
        <v>20</v>
      </c>
      <c r="G292" s="1" t="s">
        <v>17</v>
      </c>
      <c r="H292" s="1" t="s">
        <v>21</v>
      </c>
      <c r="I292">
        <v>0</v>
      </c>
      <c r="J292">
        <v>4000</v>
      </c>
      <c r="K292" s="1">
        <f>_2020_Week10[[#This Row],[DK points]]/_2020_Week10[[#This Row],[DK salary]]</f>
        <v>0</v>
      </c>
    </row>
    <row r="293" spans="1:11" hidden="1" x14ac:dyDescent="0.25">
      <c r="A293">
        <v>10</v>
      </c>
      <c r="B293">
        <v>2020</v>
      </c>
      <c r="C293">
        <v>5588</v>
      </c>
      <c r="D293" s="1" t="s">
        <v>167</v>
      </c>
      <c r="E293" s="1" t="s">
        <v>78</v>
      </c>
      <c r="F293" s="1" t="s">
        <v>33</v>
      </c>
      <c r="G293" s="1" t="s">
        <v>17</v>
      </c>
      <c r="H293" s="1" t="s">
        <v>34</v>
      </c>
      <c r="I293">
        <v>0</v>
      </c>
      <c r="J293">
        <v>4000</v>
      </c>
      <c r="K293" s="1">
        <f>_2020_Week10[[#This Row],[DK points]]/_2020_Week10[[#This Row],[DK salary]]</f>
        <v>0</v>
      </c>
    </row>
    <row r="294" spans="1:11" hidden="1" x14ac:dyDescent="0.25">
      <c r="A294">
        <v>10</v>
      </c>
      <c r="B294">
        <v>2020</v>
      </c>
      <c r="C294">
        <v>2995</v>
      </c>
      <c r="D294" s="1" t="s">
        <v>168</v>
      </c>
      <c r="E294" s="1" t="s">
        <v>78</v>
      </c>
      <c r="F294" s="1" t="s">
        <v>44</v>
      </c>
      <c r="G294" s="1" t="s">
        <v>13</v>
      </c>
      <c r="H294" s="1" t="s">
        <v>45</v>
      </c>
      <c r="I294">
        <v>0</v>
      </c>
      <c r="J294">
        <v>4000</v>
      </c>
      <c r="K294" s="1">
        <f>_2020_Week10[[#This Row],[DK points]]/_2020_Week10[[#This Row],[DK salary]]</f>
        <v>0</v>
      </c>
    </row>
    <row r="295" spans="1:11" hidden="1" x14ac:dyDescent="0.25">
      <c r="A295">
        <v>10</v>
      </c>
      <c r="B295">
        <v>2020</v>
      </c>
      <c r="C295">
        <v>5573</v>
      </c>
      <c r="D295" s="1" t="s">
        <v>169</v>
      </c>
      <c r="E295" s="1" t="s">
        <v>78</v>
      </c>
      <c r="F295" s="1" t="s">
        <v>16</v>
      </c>
      <c r="G295" s="1" t="s">
        <v>17</v>
      </c>
      <c r="H295" s="1" t="s">
        <v>18</v>
      </c>
      <c r="I295">
        <v>0</v>
      </c>
      <c r="J295">
        <v>4000</v>
      </c>
      <c r="K295" s="1">
        <f>_2020_Week10[[#This Row],[DK points]]/_2020_Week10[[#This Row],[DK salary]]</f>
        <v>0</v>
      </c>
    </row>
    <row r="296" spans="1:11" hidden="1" x14ac:dyDescent="0.25">
      <c r="A296">
        <v>10</v>
      </c>
      <c r="B296">
        <v>2020</v>
      </c>
      <c r="C296">
        <v>5746</v>
      </c>
      <c r="D296" s="1" t="s">
        <v>170</v>
      </c>
      <c r="E296" s="1" t="s">
        <v>78</v>
      </c>
      <c r="F296" s="1" t="s">
        <v>53</v>
      </c>
      <c r="G296" s="1" t="s">
        <v>17</v>
      </c>
      <c r="H296" s="1" t="s">
        <v>52</v>
      </c>
      <c r="I296">
        <v>0</v>
      </c>
      <c r="J296">
        <v>4000</v>
      </c>
      <c r="K296" s="1">
        <f>_2020_Week10[[#This Row],[DK points]]/_2020_Week10[[#This Row],[DK salary]]</f>
        <v>0</v>
      </c>
    </row>
    <row r="297" spans="1:11" hidden="1" x14ac:dyDescent="0.25">
      <c r="A297">
        <v>10</v>
      </c>
      <c r="B297">
        <v>2020</v>
      </c>
      <c r="C297">
        <v>5763</v>
      </c>
      <c r="D297" s="1" t="s">
        <v>171</v>
      </c>
      <c r="E297" s="1" t="s">
        <v>78</v>
      </c>
      <c r="F297" s="1" t="s">
        <v>52</v>
      </c>
      <c r="G297" s="1" t="s">
        <v>13</v>
      </c>
      <c r="H297" s="1" t="s">
        <v>53</v>
      </c>
      <c r="I297">
        <v>0</v>
      </c>
      <c r="J297">
        <v>4000</v>
      </c>
      <c r="K297" s="1">
        <f>_2020_Week10[[#This Row],[DK points]]/_2020_Week10[[#This Row],[DK salary]]</f>
        <v>0</v>
      </c>
    </row>
    <row r="298" spans="1:11" hidden="1" x14ac:dyDescent="0.25">
      <c r="A298">
        <v>10</v>
      </c>
      <c r="B298">
        <v>2020</v>
      </c>
      <c r="C298">
        <v>5490</v>
      </c>
      <c r="D298" s="1" t="s">
        <v>172</v>
      </c>
      <c r="E298" s="1" t="s">
        <v>78</v>
      </c>
      <c r="F298" s="1" t="s">
        <v>61</v>
      </c>
      <c r="G298" s="1" t="s">
        <v>17</v>
      </c>
      <c r="H298" s="1" t="s">
        <v>60</v>
      </c>
      <c r="I298">
        <v>0</v>
      </c>
      <c r="J298">
        <v>4000</v>
      </c>
      <c r="K298" s="1">
        <f>_2020_Week10[[#This Row],[DK points]]/_2020_Week10[[#This Row],[DK salary]]</f>
        <v>0</v>
      </c>
    </row>
    <row r="299" spans="1:11" hidden="1" x14ac:dyDescent="0.25">
      <c r="A299">
        <v>10</v>
      </c>
      <c r="B299">
        <v>2020</v>
      </c>
      <c r="C299">
        <v>5504</v>
      </c>
      <c r="D299" s="1" t="s">
        <v>173</v>
      </c>
      <c r="E299" s="1" t="s">
        <v>78</v>
      </c>
      <c r="F299" s="1" t="s">
        <v>16</v>
      </c>
      <c r="G299" s="1" t="s">
        <v>17</v>
      </c>
      <c r="H299" s="1" t="s">
        <v>18</v>
      </c>
      <c r="I299">
        <v>0</v>
      </c>
      <c r="J299">
        <v>4000</v>
      </c>
      <c r="K299" s="1">
        <f>_2020_Week10[[#This Row],[DK points]]/_2020_Week10[[#This Row],[DK salary]]</f>
        <v>0</v>
      </c>
    </row>
    <row r="300" spans="1:11" hidden="1" x14ac:dyDescent="0.25">
      <c r="A300">
        <v>10</v>
      </c>
      <c r="B300">
        <v>2020</v>
      </c>
      <c r="C300">
        <v>5885</v>
      </c>
      <c r="D300" s="1" t="s">
        <v>174</v>
      </c>
      <c r="E300" s="1" t="s">
        <v>78</v>
      </c>
      <c r="F300" s="1" t="s">
        <v>49</v>
      </c>
      <c r="G300" s="1" t="s">
        <v>17</v>
      </c>
      <c r="H300" s="1" t="s">
        <v>50</v>
      </c>
      <c r="I300">
        <v>0</v>
      </c>
      <c r="J300">
        <v>4000</v>
      </c>
      <c r="K300" s="1">
        <f>_2020_Week10[[#This Row],[DK points]]/_2020_Week10[[#This Row],[DK salary]]</f>
        <v>0</v>
      </c>
    </row>
    <row r="301" spans="1:11" hidden="1" x14ac:dyDescent="0.25">
      <c r="A301">
        <v>10</v>
      </c>
      <c r="B301">
        <v>2020</v>
      </c>
      <c r="C301">
        <v>2707</v>
      </c>
      <c r="D301" s="1" t="s">
        <v>175</v>
      </c>
      <c r="E301" s="1" t="s">
        <v>78</v>
      </c>
      <c r="F301" s="1" t="s">
        <v>12</v>
      </c>
      <c r="G301" s="1" t="s">
        <v>13</v>
      </c>
      <c r="H301" s="1" t="s">
        <v>14</v>
      </c>
      <c r="I301">
        <v>0</v>
      </c>
      <c r="J301">
        <v>4000</v>
      </c>
      <c r="K301" s="1">
        <f>_2020_Week10[[#This Row],[DK points]]/_2020_Week10[[#This Row],[DK salary]]</f>
        <v>0</v>
      </c>
    </row>
    <row r="302" spans="1:11" hidden="1" x14ac:dyDescent="0.25">
      <c r="A302">
        <v>10</v>
      </c>
      <c r="B302">
        <v>2020</v>
      </c>
      <c r="C302">
        <v>5392</v>
      </c>
      <c r="D302" s="1" t="s">
        <v>176</v>
      </c>
      <c r="E302" s="1" t="s">
        <v>78</v>
      </c>
      <c r="F302" s="1" t="s">
        <v>58</v>
      </c>
      <c r="G302" s="1" t="s">
        <v>17</v>
      </c>
      <c r="H302" s="1" t="s">
        <v>57</v>
      </c>
      <c r="I302">
        <v>0</v>
      </c>
      <c r="J302">
        <v>4000</v>
      </c>
      <c r="K302" s="1">
        <f>_2020_Week10[[#This Row],[DK points]]/_2020_Week10[[#This Row],[DK salary]]</f>
        <v>0</v>
      </c>
    </row>
    <row r="303" spans="1:11" hidden="1" x14ac:dyDescent="0.25">
      <c r="A303">
        <v>10</v>
      </c>
      <c r="B303">
        <v>2020</v>
      </c>
      <c r="C303">
        <v>5451</v>
      </c>
      <c r="D303" s="1" t="s">
        <v>177</v>
      </c>
      <c r="E303" s="1" t="s">
        <v>78</v>
      </c>
      <c r="F303" s="1" t="s">
        <v>27</v>
      </c>
      <c r="G303" s="1" t="s">
        <v>17</v>
      </c>
      <c r="H303" s="1" t="s">
        <v>28</v>
      </c>
      <c r="I303">
        <v>0</v>
      </c>
      <c r="J303">
        <v>4000</v>
      </c>
      <c r="K303" s="1">
        <f>_2020_Week10[[#This Row],[DK points]]/_2020_Week10[[#This Row],[DK salary]]</f>
        <v>0</v>
      </c>
    </row>
    <row r="304" spans="1:11" hidden="1" x14ac:dyDescent="0.25">
      <c r="A304">
        <v>10</v>
      </c>
      <c r="B304">
        <v>2020</v>
      </c>
      <c r="C304">
        <v>5482</v>
      </c>
      <c r="D304" s="1" t="s">
        <v>178</v>
      </c>
      <c r="E304" s="1" t="s">
        <v>78</v>
      </c>
      <c r="F304" s="1" t="s">
        <v>53</v>
      </c>
      <c r="G304" s="1" t="s">
        <v>17</v>
      </c>
      <c r="H304" s="1" t="s">
        <v>52</v>
      </c>
      <c r="I304">
        <v>0</v>
      </c>
      <c r="J304">
        <v>4000</v>
      </c>
      <c r="K304" s="1">
        <f>_2020_Week10[[#This Row],[DK points]]/_2020_Week10[[#This Row],[DK salary]]</f>
        <v>0</v>
      </c>
    </row>
    <row r="305" spans="1:11" hidden="1" x14ac:dyDescent="0.25">
      <c r="A305">
        <v>10</v>
      </c>
      <c r="B305">
        <v>2020</v>
      </c>
      <c r="C305">
        <v>5764</v>
      </c>
      <c r="D305" s="1" t="s">
        <v>179</v>
      </c>
      <c r="E305" s="1" t="s">
        <v>78</v>
      </c>
      <c r="F305" s="1" t="s">
        <v>61</v>
      </c>
      <c r="G305" s="1" t="s">
        <v>17</v>
      </c>
      <c r="H305" s="1" t="s">
        <v>60</v>
      </c>
      <c r="I305">
        <v>0</v>
      </c>
      <c r="J305">
        <v>4000</v>
      </c>
      <c r="K305" s="1">
        <f>_2020_Week10[[#This Row],[DK points]]/_2020_Week10[[#This Row],[DK salary]]</f>
        <v>0</v>
      </c>
    </row>
    <row r="306" spans="1:11" hidden="1" x14ac:dyDescent="0.25">
      <c r="A306">
        <v>10</v>
      </c>
      <c r="B306">
        <v>2020</v>
      </c>
      <c r="C306">
        <v>5657</v>
      </c>
      <c r="D306" s="1" t="s">
        <v>180</v>
      </c>
      <c r="E306" s="1" t="s">
        <v>78</v>
      </c>
      <c r="F306" s="1" t="s">
        <v>14</v>
      </c>
      <c r="G306" s="1" t="s">
        <v>17</v>
      </c>
      <c r="H306" s="1" t="s">
        <v>12</v>
      </c>
      <c r="I306">
        <v>0</v>
      </c>
      <c r="J306">
        <v>4000</v>
      </c>
      <c r="K306" s="1">
        <f>_2020_Week10[[#This Row],[DK points]]/_2020_Week10[[#This Row],[DK salary]]</f>
        <v>0</v>
      </c>
    </row>
    <row r="307" spans="1:11" hidden="1" x14ac:dyDescent="0.25">
      <c r="A307">
        <v>10</v>
      </c>
      <c r="B307">
        <v>2020</v>
      </c>
      <c r="C307">
        <v>5153</v>
      </c>
      <c r="D307" s="1" t="s">
        <v>279</v>
      </c>
      <c r="E307" s="1" t="s">
        <v>182</v>
      </c>
      <c r="F307" s="1" t="s">
        <v>34</v>
      </c>
      <c r="G307" s="1" t="s">
        <v>13</v>
      </c>
      <c r="H307" s="1" t="s">
        <v>33</v>
      </c>
      <c r="I307">
        <v>0</v>
      </c>
      <c r="J307">
        <v>4000</v>
      </c>
      <c r="K307" s="1">
        <f>_2020_Week10[[#This Row],[DK points]]/_2020_Week10[[#This Row],[DK salary]]</f>
        <v>0</v>
      </c>
    </row>
    <row r="308" spans="1:11" hidden="1" x14ac:dyDescent="0.25">
      <c r="A308">
        <v>10</v>
      </c>
      <c r="B308">
        <v>2020</v>
      </c>
      <c r="C308">
        <v>5748</v>
      </c>
      <c r="D308" s="1" t="s">
        <v>280</v>
      </c>
      <c r="E308" s="1" t="s">
        <v>182</v>
      </c>
      <c r="F308" s="1" t="s">
        <v>30</v>
      </c>
      <c r="G308" s="1" t="s">
        <v>13</v>
      </c>
      <c r="H308" s="1" t="s">
        <v>31</v>
      </c>
      <c r="I308">
        <v>0</v>
      </c>
      <c r="J308">
        <v>3000</v>
      </c>
      <c r="K308" s="1">
        <f>_2020_Week10[[#This Row],[DK points]]/_2020_Week10[[#This Row],[DK salary]]</f>
        <v>0</v>
      </c>
    </row>
    <row r="309" spans="1:11" hidden="1" x14ac:dyDescent="0.25">
      <c r="A309">
        <v>10</v>
      </c>
      <c r="B309">
        <v>2020</v>
      </c>
      <c r="C309">
        <v>5891</v>
      </c>
      <c r="D309" s="1" t="s">
        <v>281</v>
      </c>
      <c r="E309" s="1" t="s">
        <v>182</v>
      </c>
      <c r="F309" s="1" t="s">
        <v>28</v>
      </c>
      <c r="G309" s="1" t="s">
        <v>13</v>
      </c>
      <c r="H309" s="1" t="s">
        <v>27</v>
      </c>
      <c r="I309">
        <v>0</v>
      </c>
      <c r="J309">
        <v>3000</v>
      </c>
      <c r="K309" s="1">
        <f>_2020_Week10[[#This Row],[DK points]]/_2020_Week10[[#This Row],[DK salary]]</f>
        <v>0</v>
      </c>
    </row>
    <row r="310" spans="1:11" hidden="1" x14ac:dyDescent="0.25">
      <c r="A310">
        <v>10</v>
      </c>
      <c r="B310">
        <v>2020</v>
      </c>
      <c r="C310">
        <v>5677</v>
      </c>
      <c r="D310" s="1" t="s">
        <v>282</v>
      </c>
      <c r="E310" s="1" t="s">
        <v>182</v>
      </c>
      <c r="F310" s="1" t="s">
        <v>14</v>
      </c>
      <c r="G310" s="1" t="s">
        <v>17</v>
      </c>
      <c r="H310" s="1" t="s">
        <v>12</v>
      </c>
      <c r="I310">
        <v>0</v>
      </c>
      <c r="J310">
        <v>3000</v>
      </c>
      <c r="K310" s="1">
        <f>_2020_Week10[[#This Row],[DK points]]/_2020_Week10[[#This Row],[DK salary]]</f>
        <v>0</v>
      </c>
    </row>
    <row r="311" spans="1:11" hidden="1" x14ac:dyDescent="0.25">
      <c r="A311">
        <v>10</v>
      </c>
      <c r="B311">
        <v>2020</v>
      </c>
      <c r="C311">
        <v>5784</v>
      </c>
      <c r="D311" s="1" t="s">
        <v>283</v>
      </c>
      <c r="E311" s="1" t="s">
        <v>182</v>
      </c>
      <c r="F311" s="1" t="s">
        <v>33</v>
      </c>
      <c r="G311" s="1" t="s">
        <v>17</v>
      </c>
      <c r="H311" s="1" t="s">
        <v>34</v>
      </c>
      <c r="I311">
        <v>0</v>
      </c>
      <c r="J311">
        <v>3000</v>
      </c>
      <c r="K311" s="1">
        <f>_2020_Week10[[#This Row],[DK points]]/_2020_Week10[[#This Row],[DK salary]]</f>
        <v>0</v>
      </c>
    </row>
    <row r="312" spans="1:11" hidden="1" x14ac:dyDescent="0.25">
      <c r="A312">
        <v>10</v>
      </c>
      <c r="B312">
        <v>2020</v>
      </c>
      <c r="C312">
        <v>5752</v>
      </c>
      <c r="D312" s="1" t="s">
        <v>284</v>
      </c>
      <c r="E312" s="1" t="s">
        <v>182</v>
      </c>
      <c r="F312" s="1" t="s">
        <v>31</v>
      </c>
      <c r="G312" s="1" t="s">
        <v>17</v>
      </c>
      <c r="H312" s="1" t="s">
        <v>30</v>
      </c>
      <c r="I312">
        <v>0</v>
      </c>
      <c r="J312">
        <v>3000</v>
      </c>
      <c r="K312" s="1">
        <f>_2020_Week10[[#This Row],[DK points]]/_2020_Week10[[#This Row],[DK salary]]</f>
        <v>0</v>
      </c>
    </row>
    <row r="313" spans="1:11" hidden="1" x14ac:dyDescent="0.25">
      <c r="A313">
        <v>10</v>
      </c>
      <c r="B313">
        <v>2020</v>
      </c>
      <c r="C313">
        <v>5804</v>
      </c>
      <c r="D313" s="1" t="s">
        <v>285</v>
      </c>
      <c r="E313" s="1" t="s">
        <v>182</v>
      </c>
      <c r="F313" s="1" t="s">
        <v>45</v>
      </c>
      <c r="G313" s="1" t="s">
        <v>17</v>
      </c>
      <c r="H313" s="1" t="s">
        <v>44</v>
      </c>
      <c r="I313">
        <v>0</v>
      </c>
      <c r="J313">
        <v>3000</v>
      </c>
      <c r="K313" s="1">
        <f>_2020_Week10[[#This Row],[DK points]]/_2020_Week10[[#This Row],[DK salary]]</f>
        <v>0</v>
      </c>
    </row>
    <row r="314" spans="1:11" hidden="1" x14ac:dyDescent="0.25">
      <c r="A314">
        <v>10</v>
      </c>
      <c r="B314">
        <v>2020</v>
      </c>
      <c r="C314">
        <v>5531</v>
      </c>
      <c r="D314" s="1" t="s">
        <v>286</v>
      </c>
      <c r="E314" s="1" t="s">
        <v>182</v>
      </c>
      <c r="F314" s="1" t="s">
        <v>31</v>
      </c>
      <c r="G314" s="1" t="s">
        <v>17</v>
      </c>
      <c r="H314" s="1" t="s">
        <v>30</v>
      </c>
      <c r="I314">
        <v>0</v>
      </c>
      <c r="J314">
        <v>3300</v>
      </c>
      <c r="K314" s="1">
        <f>_2020_Week10[[#This Row],[DK points]]/_2020_Week10[[#This Row],[DK salary]]</f>
        <v>0</v>
      </c>
    </row>
    <row r="315" spans="1:11" hidden="1" x14ac:dyDescent="0.25">
      <c r="A315">
        <v>10</v>
      </c>
      <c r="B315">
        <v>2020</v>
      </c>
      <c r="C315">
        <v>5856</v>
      </c>
      <c r="D315" s="1" t="s">
        <v>287</v>
      </c>
      <c r="E315" s="1" t="s">
        <v>182</v>
      </c>
      <c r="F315" s="1" t="s">
        <v>34</v>
      </c>
      <c r="G315" s="1" t="s">
        <v>13</v>
      </c>
      <c r="H315" s="1" t="s">
        <v>33</v>
      </c>
      <c r="I315">
        <v>0</v>
      </c>
      <c r="J315">
        <v>3000</v>
      </c>
      <c r="K315" s="1">
        <f>_2020_Week10[[#This Row],[DK points]]/_2020_Week10[[#This Row],[DK salary]]</f>
        <v>0</v>
      </c>
    </row>
    <row r="316" spans="1:11" hidden="1" x14ac:dyDescent="0.25">
      <c r="A316">
        <v>10</v>
      </c>
      <c r="B316">
        <v>2020</v>
      </c>
      <c r="C316">
        <v>5672</v>
      </c>
      <c r="D316" s="1" t="s">
        <v>288</v>
      </c>
      <c r="E316" s="1" t="s">
        <v>182</v>
      </c>
      <c r="F316" s="1" t="s">
        <v>23</v>
      </c>
      <c r="G316" s="1" t="s">
        <v>17</v>
      </c>
      <c r="H316" s="1" t="s">
        <v>24</v>
      </c>
      <c r="I316">
        <v>0</v>
      </c>
      <c r="J316">
        <v>3000</v>
      </c>
      <c r="K316" s="1">
        <f>_2020_Week10[[#This Row],[DK points]]/_2020_Week10[[#This Row],[DK salary]]</f>
        <v>0</v>
      </c>
    </row>
    <row r="317" spans="1:11" hidden="1" x14ac:dyDescent="0.25">
      <c r="A317">
        <v>10</v>
      </c>
      <c r="B317">
        <v>2020</v>
      </c>
      <c r="C317">
        <v>5699</v>
      </c>
      <c r="D317" s="1" t="s">
        <v>289</v>
      </c>
      <c r="E317" s="1" t="s">
        <v>182</v>
      </c>
      <c r="F317" s="1" t="s">
        <v>20</v>
      </c>
      <c r="G317" s="1" t="s">
        <v>17</v>
      </c>
      <c r="H317" s="1" t="s">
        <v>21</v>
      </c>
      <c r="I317">
        <v>0</v>
      </c>
      <c r="J317">
        <v>3000</v>
      </c>
      <c r="K317" s="1">
        <f>_2020_Week10[[#This Row],[DK points]]/_2020_Week10[[#This Row],[DK salary]]</f>
        <v>0</v>
      </c>
    </row>
    <row r="318" spans="1:11" hidden="1" x14ac:dyDescent="0.25">
      <c r="A318">
        <v>10</v>
      </c>
      <c r="B318">
        <v>2020</v>
      </c>
      <c r="C318">
        <v>5859</v>
      </c>
      <c r="D318" s="1" t="s">
        <v>290</v>
      </c>
      <c r="E318" s="1" t="s">
        <v>182</v>
      </c>
      <c r="F318" s="1" t="s">
        <v>44</v>
      </c>
      <c r="G318" s="1" t="s">
        <v>13</v>
      </c>
      <c r="H318" s="1" t="s">
        <v>45</v>
      </c>
      <c r="I318">
        <v>0</v>
      </c>
      <c r="J318">
        <v>3000</v>
      </c>
      <c r="K318" s="1">
        <f>_2020_Week10[[#This Row],[DK points]]/_2020_Week10[[#This Row],[DK salary]]</f>
        <v>0</v>
      </c>
    </row>
    <row r="319" spans="1:11" hidden="1" x14ac:dyDescent="0.25">
      <c r="A319">
        <v>10</v>
      </c>
      <c r="B319">
        <v>2020</v>
      </c>
      <c r="C319">
        <v>5845</v>
      </c>
      <c r="D319" s="1" t="s">
        <v>291</v>
      </c>
      <c r="E319" s="1" t="s">
        <v>182</v>
      </c>
      <c r="F319" s="1" t="s">
        <v>30</v>
      </c>
      <c r="G319" s="1" t="s">
        <v>13</v>
      </c>
      <c r="H319" s="1" t="s">
        <v>31</v>
      </c>
      <c r="I319">
        <v>0</v>
      </c>
      <c r="J319">
        <v>3000</v>
      </c>
      <c r="K319" s="1">
        <f>_2020_Week10[[#This Row],[DK points]]/_2020_Week10[[#This Row],[DK salary]]</f>
        <v>0</v>
      </c>
    </row>
    <row r="320" spans="1:11" hidden="1" x14ac:dyDescent="0.25">
      <c r="A320">
        <v>10</v>
      </c>
      <c r="B320">
        <v>2020</v>
      </c>
      <c r="C320">
        <v>5878</v>
      </c>
      <c r="D320" s="1" t="s">
        <v>292</v>
      </c>
      <c r="E320" s="1" t="s">
        <v>182</v>
      </c>
      <c r="F320" s="1" t="s">
        <v>36</v>
      </c>
      <c r="G320" s="1" t="s">
        <v>13</v>
      </c>
      <c r="H320" s="1" t="s">
        <v>37</v>
      </c>
      <c r="I320">
        <v>0</v>
      </c>
      <c r="J320">
        <v>3000</v>
      </c>
      <c r="K320" s="1">
        <f>_2020_Week10[[#This Row],[DK points]]/_2020_Week10[[#This Row],[DK salary]]</f>
        <v>0</v>
      </c>
    </row>
    <row r="321" spans="1:11" hidden="1" x14ac:dyDescent="0.25">
      <c r="A321">
        <v>10</v>
      </c>
      <c r="B321">
        <v>2020</v>
      </c>
      <c r="C321">
        <v>5879</v>
      </c>
      <c r="D321" s="1" t="s">
        <v>293</v>
      </c>
      <c r="E321" s="1" t="s">
        <v>182</v>
      </c>
      <c r="F321" s="1" t="s">
        <v>23</v>
      </c>
      <c r="G321" s="1" t="s">
        <v>17</v>
      </c>
      <c r="H321" s="1" t="s">
        <v>24</v>
      </c>
      <c r="I321">
        <v>0</v>
      </c>
      <c r="J321">
        <v>3000</v>
      </c>
      <c r="K321" s="1">
        <f>_2020_Week10[[#This Row],[DK points]]/_2020_Week10[[#This Row],[DK salary]]</f>
        <v>0</v>
      </c>
    </row>
    <row r="322" spans="1:11" hidden="1" x14ac:dyDescent="0.25">
      <c r="A322">
        <v>10</v>
      </c>
      <c r="B322">
        <v>2020</v>
      </c>
      <c r="C322">
        <v>5462</v>
      </c>
      <c r="D322" s="1" t="s">
        <v>294</v>
      </c>
      <c r="E322" s="1" t="s">
        <v>182</v>
      </c>
      <c r="F322" s="1" t="s">
        <v>14</v>
      </c>
      <c r="G322" s="1" t="s">
        <v>17</v>
      </c>
      <c r="H322" s="1" t="s">
        <v>12</v>
      </c>
      <c r="I322">
        <v>0</v>
      </c>
      <c r="J322">
        <v>3000</v>
      </c>
      <c r="K322" s="1">
        <f>_2020_Week10[[#This Row],[DK points]]/_2020_Week10[[#This Row],[DK salary]]</f>
        <v>0</v>
      </c>
    </row>
    <row r="323" spans="1:11" hidden="1" x14ac:dyDescent="0.25">
      <c r="A323">
        <v>10</v>
      </c>
      <c r="B323">
        <v>2020</v>
      </c>
      <c r="C323">
        <v>5868</v>
      </c>
      <c r="D323" s="1" t="s">
        <v>295</v>
      </c>
      <c r="E323" s="1" t="s">
        <v>182</v>
      </c>
      <c r="F323" s="1" t="s">
        <v>36</v>
      </c>
      <c r="G323" s="1" t="s">
        <v>13</v>
      </c>
      <c r="H323" s="1" t="s">
        <v>37</v>
      </c>
      <c r="I323">
        <v>0</v>
      </c>
      <c r="J323">
        <v>3000</v>
      </c>
      <c r="K323" s="1">
        <f>_2020_Week10[[#This Row],[DK points]]/_2020_Week10[[#This Row],[DK salary]]</f>
        <v>0</v>
      </c>
    </row>
    <row r="324" spans="1:11" hidden="1" x14ac:dyDescent="0.25">
      <c r="A324">
        <v>10</v>
      </c>
      <c r="B324">
        <v>2020</v>
      </c>
      <c r="C324">
        <v>5503</v>
      </c>
      <c r="D324" s="1" t="s">
        <v>296</v>
      </c>
      <c r="E324" s="1" t="s">
        <v>182</v>
      </c>
      <c r="F324" s="1" t="s">
        <v>18</v>
      </c>
      <c r="G324" s="1" t="s">
        <v>13</v>
      </c>
      <c r="H324" s="1" t="s">
        <v>16</v>
      </c>
      <c r="I324">
        <v>0</v>
      </c>
      <c r="J324">
        <v>3000</v>
      </c>
      <c r="K324" s="1">
        <f>_2020_Week10[[#This Row],[DK points]]/_2020_Week10[[#This Row],[DK salary]]</f>
        <v>0</v>
      </c>
    </row>
    <row r="325" spans="1:11" hidden="1" x14ac:dyDescent="0.25">
      <c r="A325">
        <v>10</v>
      </c>
      <c r="B325">
        <v>2020</v>
      </c>
      <c r="C325">
        <v>5765</v>
      </c>
      <c r="D325" s="1" t="s">
        <v>297</v>
      </c>
      <c r="E325" s="1" t="s">
        <v>182</v>
      </c>
      <c r="F325" s="1" t="s">
        <v>60</v>
      </c>
      <c r="G325" s="1" t="s">
        <v>13</v>
      </c>
      <c r="H325" s="1" t="s">
        <v>61</v>
      </c>
      <c r="I325">
        <v>0</v>
      </c>
      <c r="J325">
        <v>3000</v>
      </c>
      <c r="K325" s="1">
        <f>_2020_Week10[[#This Row],[DK points]]/_2020_Week10[[#This Row],[DK salary]]</f>
        <v>0</v>
      </c>
    </row>
    <row r="326" spans="1:11" hidden="1" x14ac:dyDescent="0.25">
      <c r="A326">
        <v>10</v>
      </c>
      <c r="B326">
        <v>2020</v>
      </c>
      <c r="C326">
        <v>5843</v>
      </c>
      <c r="D326" s="1" t="s">
        <v>298</v>
      </c>
      <c r="E326" s="1" t="s">
        <v>182</v>
      </c>
      <c r="F326" s="1" t="s">
        <v>36</v>
      </c>
      <c r="G326" s="1" t="s">
        <v>13</v>
      </c>
      <c r="H326" s="1" t="s">
        <v>37</v>
      </c>
      <c r="I326">
        <v>0</v>
      </c>
      <c r="J326">
        <v>3000</v>
      </c>
      <c r="K326" s="1">
        <f>_2020_Week10[[#This Row],[DK points]]/_2020_Week10[[#This Row],[DK salary]]</f>
        <v>0</v>
      </c>
    </row>
    <row r="327" spans="1:11" hidden="1" x14ac:dyDescent="0.25">
      <c r="A327">
        <v>10</v>
      </c>
      <c r="B327">
        <v>2020</v>
      </c>
      <c r="C327">
        <v>5877</v>
      </c>
      <c r="D327" s="1" t="s">
        <v>299</v>
      </c>
      <c r="E327" s="1" t="s">
        <v>182</v>
      </c>
      <c r="F327" s="1" t="s">
        <v>58</v>
      </c>
      <c r="G327" s="1" t="s">
        <v>17</v>
      </c>
      <c r="H327" s="1" t="s">
        <v>57</v>
      </c>
      <c r="I327">
        <v>0</v>
      </c>
      <c r="J327">
        <v>3000</v>
      </c>
      <c r="K327" s="1">
        <f>_2020_Week10[[#This Row],[DK points]]/_2020_Week10[[#This Row],[DK salary]]</f>
        <v>0</v>
      </c>
    </row>
    <row r="328" spans="1:11" hidden="1" x14ac:dyDescent="0.25">
      <c r="A328">
        <v>10</v>
      </c>
      <c r="B328">
        <v>2020</v>
      </c>
      <c r="C328">
        <v>5747</v>
      </c>
      <c r="D328" s="1" t="s">
        <v>300</v>
      </c>
      <c r="E328" s="1" t="s">
        <v>182</v>
      </c>
      <c r="F328" s="1" t="s">
        <v>44</v>
      </c>
      <c r="G328" s="1" t="s">
        <v>13</v>
      </c>
      <c r="H328" s="1" t="s">
        <v>45</v>
      </c>
      <c r="I328">
        <v>0</v>
      </c>
      <c r="J328">
        <v>3000</v>
      </c>
      <c r="K328" s="1">
        <f>_2020_Week10[[#This Row],[DK points]]/_2020_Week10[[#This Row],[DK salary]]</f>
        <v>0</v>
      </c>
    </row>
    <row r="329" spans="1:11" hidden="1" x14ac:dyDescent="0.25">
      <c r="A329">
        <v>10</v>
      </c>
      <c r="B329">
        <v>2020</v>
      </c>
      <c r="C329">
        <v>5091</v>
      </c>
      <c r="D329" s="1" t="s">
        <v>301</v>
      </c>
      <c r="E329" s="1" t="s">
        <v>182</v>
      </c>
      <c r="F329" s="1" t="s">
        <v>18</v>
      </c>
      <c r="G329" s="1" t="s">
        <v>13</v>
      </c>
      <c r="H329" s="1" t="s">
        <v>16</v>
      </c>
      <c r="I329">
        <v>0</v>
      </c>
      <c r="J329">
        <v>4400</v>
      </c>
      <c r="K329" s="1">
        <f>_2020_Week10[[#This Row],[DK points]]/_2020_Week10[[#This Row],[DK salary]]</f>
        <v>0</v>
      </c>
    </row>
    <row r="330" spans="1:11" hidden="1" x14ac:dyDescent="0.25">
      <c r="A330">
        <v>10</v>
      </c>
      <c r="B330">
        <v>2020</v>
      </c>
      <c r="C330">
        <v>5846</v>
      </c>
      <c r="D330" s="1" t="s">
        <v>302</v>
      </c>
      <c r="E330" s="1" t="s">
        <v>182</v>
      </c>
      <c r="F330" s="1" t="s">
        <v>12</v>
      </c>
      <c r="G330" s="1" t="s">
        <v>13</v>
      </c>
      <c r="H330" s="1" t="s">
        <v>14</v>
      </c>
      <c r="I330">
        <v>0</v>
      </c>
      <c r="J330">
        <v>3000</v>
      </c>
      <c r="K330" s="1">
        <f>_2020_Week10[[#This Row],[DK points]]/_2020_Week10[[#This Row],[DK salary]]</f>
        <v>0</v>
      </c>
    </row>
    <row r="331" spans="1:11" hidden="1" x14ac:dyDescent="0.25">
      <c r="A331">
        <v>10</v>
      </c>
      <c r="B331">
        <v>2020</v>
      </c>
      <c r="C331">
        <v>5724</v>
      </c>
      <c r="D331" s="1" t="s">
        <v>303</v>
      </c>
      <c r="E331" s="1" t="s">
        <v>182</v>
      </c>
      <c r="F331" s="1" t="s">
        <v>31</v>
      </c>
      <c r="G331" s="1" t="s">
        <v>17</v>
      </c>
      <c r="H331" s="1" t="s">
        <v>30</v>
      </c>
      <c r="I331">
        <v>0</v>
      </c>
      <c r="J331">
        <v>3700</v>
      </c>
      <c r="K331" s="1">
        <f>_2020_Week10[[#This Row],[DK points]]/_2020_Week10[[#This Row],[DK salary]]</f>
        <v>0</v>
      </c>
    </row>
    <row r="332" spans="1:11" hidden="1" x14ac:dyDescent="0.25">
      <c r="A332">
        <v>10</v>
      </c>
      <c r="B332">
        <v>2020</v>
      </c>
      <c r="C332">
        <v>5571</v>
      </c>
      <c r="D332" s="1" t="s">
        <v>304</v>
      </c>
      <c r="E332" s="1" t="s">
        <v>182</v>
      </c>
      <c r="F332" s="1" t="s">
        <v>57</v>
      </c>
      <c r="G332" s="1" t="s">
        <v>13</v>
      </c>
      <c r="H332" s="1" t="s">
        <v>58</v>
      </c>
      <c r="I332">
        <v>0</v>
      </c>
      <c r="J332">
        <v>3000</v>
      </c>
      <c r="K332" s="1">
        <f>_2020_Week10[[#This Row],[DK points]]/_2020_Week10[[#This Row],[DK salary]]</f>
        <v>0</v>
      </c>
    </row>
    <row r="333" spans="1:11" hidden="1" x14ac:dyDescent="0.25">
      <c r="A333">
        <v>10</v>
      </c>
      <c r="B333">
        <v>2020</v>
      </c>
      <c r="C333">
        <v>5675</v>
      </c>
      <c r="D333" s="1" t="s">
        <v>305</v>
      </c>
      <c r="E333" s="1" t="s">
        <v>182</v>
      </c>
      <c r="F333" s="1" t="s">
        <v>53</v>
      </c>
      <c r="G333" s="1" t="s">
        <v>17</v>
      </c>
      <c r="H333" s="1" t="s">
        <v>52</v>
      </c>
      <c r="I333">
        <v>0</v>
      </c>
      <c r="J333">
        <v>3000</v>
      </c>
      <c r="K333" s="1">
        <f>_2020_Week10[[#This Row],[DK points]]/_2020_Week10[[#This Row],[DK salary]]</f>
        <v>0</v>
      </c>
    </row>
    <row r="334" spans="1:11" hidden="1" x14ac:dyDescent="0.25">
      <c r="A334">
        <v>10</v>
      </c>
      <c r="B334">
        <v>2020</v>
      </c>
      <c r="C334">
        <v>5858</v>
      </c>
      <c r="D334" s="1" t="s">
        <v>306</v>
      </c>
      <c r="E334" s="1" t="s">
        <v>182</v>
      </c>
      <c r="F334" s="1" t="s">
        <v>21</v>
      </c>
      <c r="G334" s="1" t="s">
        <v>13</v>
      </c>
      <c r="H334" s="1" t="s">
        <v>20</v>
      </c>
      <c r="I334">
        <v>0</v>
      </c>
      <c r="J334">
        <v>3400</v>
      </c>
      <c r="K334" s="1">
        <f>_2020_Week10[[#This Row],[DK points]]/_2020_Week10[[#This Row],[DK salary]]</f>
        <v>0</v>
      </c>
    </row>
    <row r="335" spans="1:11" hidden="1" x14ac:dyDescent="0.25">
      <c r="A335">
        <v>10</v>
      </c>
      <c r="B335">
        <v>2020</v>
      </c>
      <c r="C335">
        <v>5690</v>
      </c>
      <c r="D335" s="1" t="s">
        <v>307</v>
      </c>
      <c r="E335" s="1" t="s">
        <v>182</v>
      </c>
      <c r="F335" s="1" t="s">
        <v>12</v>
      </c>
      <c r="G335" s="1" t="s">
        <v>13</v>
      </c>
      <c r="H335" s="1" t="s">
        <v>14</v>
      </c>
      <c r="I335">
        <v>0</v>
      </c>
      <c r="J335">
        <v>3000</v>
      </c>
      <c r="K335" s="1">
        <f>_2020_Week10[[#This Row],[DK points]]/_2020_Week10[[#This Row],[DK salary]]</f>
        <v>0</v>
      </c>
    </row>
    <row r="336" spans="1:11" hidden="1" x14ac:dyDescent="0.25">
      <c r="A336">
        <v>10</v>
      </c>
      <c r="B336">
        <v>2020</v>
      </c>
      <c r="C336">
        <v>5587</v>
      </c>
      <c r="D336" s="1" t="s">
        <v>308</v>
      </c>
      <c r="E336" s="1" t="s">
        <v>182</v>
      </c>
      <c r="F336" s="1" t="s">
        <v>40</v>
      </c>
      <c r="G336" s="1" t="s">
        <v>13</v>
      </c>
      <c r="H336" s="1" t="s">
        <v>41</v>
      </c>
      <c r="I336">
        <v>0</v>
      </c>
      <c r="J336">
        <v>3000</v>
      </c>
      <c r="K336" s="1">
        <f>_2020_Week10[[#This Row],[DK points]]/_2020_Week10[[#This Row],[DK salary]]</f>
        <v>0</v>
      </c>
    </row>
    <row r="337" spans="1:11" hidden="1" x14ac:dyDescent="0.25">
      <c r="A337">
        <v>10</v>
      </c>
      <c r="B337">
        <v>2020</v>
      </c>
      <c r="C337">
        <v>3978</v>
      </c>
      <c r="D337" s="1" t="s">
        <v>309</v>
      </c>
      <c r="E337" s="1" t="s">
        <v>182</v>
      </c>
      <c r="F337" s="1" t="s">
        <v>21</v>
      </c>
      <c r="G337" s="1" t="s">
        <v>13</v>
      </c>
      <c r="H337" s="1" t="s">
        <v>20</v>
      </c>
      <c r="I337">
        <v>0</v>
      </c>
      <c r="J337">
        <v>3000</v>
      </c>
      <c r="K337" s="1">
        <f>_2020_Week10[[#This Row],[DK points]]/_2020_Week10[[#This Row],[DK salary]]</f>
        <v>0</v>
      </c>
    </row>
    <row r="338" spans="1:11" hidden="1" x14ac:dyDescent="0.25">
      <c r="A338">
        <v>10</v>
      </c>
      <c r="B338">
        <v>2020</v>
      </c>
      <c r="C338">
        <v>5639</v>
      </c>
      <c r="D338" s="1" t="s">
        <v>310</v>
      </c>
      <c r="E338" s="1" t="s">
        <v>182</v>
      </c>
      <c r="F338" s="1" t="s">
        <v>58</v>
      </c>
      <c r="G338" s="1" t="s">
        <v>17</v>
      </c>
      <c r="H338" s="1" t="s">
        <v>57</v>
      </c>
      <c r="I338">
        <v>0</v>
      </c>
      <c r="J338">
        <v>4200</v>
      </c>
      <c r="K338" s="1">
        <f>_2020_Week10[[#This Row],[DK points]]/_2020_Week10[[#This Row],[DK salary]]</f>
        <v>0</v>
      </c>
    </row>
    <row r="339" spans="1:11" hidden="1" x14ac:dyDescent="0.25">
      <c r="A339">
        <v>10</v>
      </c>
      <c r="B339">
        <v>2020</v>
      </c>
      <c r="C339">
        <v>5871</v>
      </c>
      <c r="D339" s="1" t="s">
        <v>311</v>
      </c>
      <c r="E339" s="1" t="s">
        <v>182</v>
      </c>
      <c r="F339" s="1" t="s">
        <v>41</v>
      </c>
      <c r="G339" s="1" t="s">
        <v>17</v>
      </c>
      <c r="H339" s="1" t="s">
        <v>40</v>
      </c>
      <c r="I339">
        <v>0</v>
      </c>
      <c r="J339">
        <v>3000</v>
      </c>
      <c r="K339" s="1">
        <f>_2020_Week10[[#This Row],[DK points]]/_2020_Week10[[#This Row],[DK salary]]</f>
        <v>0</v>
      </c>
    </row>
    <row r="340" spans="1:11" hidden="1" x14ac:dyDescent="0.25">
      <c r="A340">
        <v>10</v>
      </c>
      <c r="B340">
        <v>2020</v>
      </c>
      <c r="C340">
        <v>5704</v>
      </c>
      <c r="D340" s="1" t="s">
        <v>312</v>
      </c>
      <c r="E340" s="1" t="s">
        <v>182</v>
      </c>
      <c r="F340" s="1" t="s">
        <v>21</v>
      </c>
      <c r="G340" s="1" t="s">
        <v>13</v>
      </c>
      <c r="H340" s="1" t="s">
        <v>20</v>
      </c>
      <c r="I340">
        <v>0</v>
      </c>
      <c r="J340">
        <v>3000</v>
      </c>
      <c r="K340" s="1">
        <f>_2020_Week10[[#This Row],[DK points]]/_2020_Week10[[#This Row],[DK salary]]</f>
        <v>0</v>
      </c>
    </row>
    <row r="341" spans="1:11" hidden="1" x14ac:dyDescent="0.25">
      <c r="A341">
        <v>10</v>
      </c>
      <c r="B341">
        <v>2020</v>
      </c>
      <c r="C341">
        <v>3760</v>
      </c>
      <c r="D341" s="1" t="s">
        <v>313</v>
      </c>
      <c r="E341" s="1" t="s">
        <v>182</v>
      </c>
      <c r="F341" s="1" t="s">
        <v>31</v>
      </c>
      <c r="G341" s="1" t="s">
        <v>17</v>
      </c>
      <c r="H341" s="1" t="s">
        <v>30</v>
      </c>
      <c r="I341">
        <v>0</v>
      </c>
      <c r="J341">
        <v>3000</v>
      </c>
      <c r="K341" s="1">
        <f>_2020_Week10[[#This Row],[DK points]]/_2020_Week10[[#This Row],[DK salary]]</f>
        <v>0</v>
      </c>
    </row>
    <row r="342" spans="1:11" hidden="1" x14ac:dyDescent="0.25">
      <c r="A342">
        <v>10</v>
      </c>
      <c r="B342">
        <v>2020</v>
      </c>
      <c r="C342">
        <v>5654</v>
      </c>
      <c r="D342" s="1" t="s">
        <v>314</v>
      </c>
      <c r="E342" s="1" t="s">
        <v>182</v>
      </c>
      <c r="F342" s="1" t="s">
        <v>52</v>
      </c>
      <c r="G342" s="1" t="s">
        <v>13</v>
      </c>
      <c r="H342" s="1" t="s">
        <v>53</v>
      </c>
      <c r="I342">
        <v>0</v>
      </c>
      <c r="J342">
        <v>3000</v>
      </c>
      <c r="K342" s="1">
        <f>_2020_Week10[[#This Row],[DK points]]/_2020_Week10[[#This Row],[DK salary]]</f>
        <v>0</v>
      </c>
    </row>
    <row r="343" spans="1:11" hidden="1" x14ac:dyDescent="0.25">
      <c r="A343">
        <v>10</v>
      </c>
      <c r="B343">
        <v>2020</v>
      </c>
      <c r="C343">
        <v>5520</v>
      </c>
      <c r="D343" s="1" t="s">
        <v>315</v>
      </c>
      <c r="E343" s="1" t="s">
        <v>182</v>
      </c>
      <c r="F343" s="1" t="s">
        <v>41</v>
      </c>
      <c r="G343" s="1" t="s">
        <v>17</v>
      </c>
      <c r="H343" s="1" t="s">
        <v>40</v>
      </c>
      <c r="I343">
        <v>0</v>
      </c>
      <c r="J343">
        <v>3000</v>
      </c>
      <c r="K343" s="1">
        <f>_2020_Week10[[#This Row],[DK points]]/_2020_Week10[[#This Row],[DK salary]]</f>
        <v>0</v>
      </c>
    </row>
    <row r="344" spans="1:11" hidden="1" x14ac:dyDescent="0.25">
      <c r="A344">
        <v>10</v>
      </c>
      <c r="B344">
        <v>2020</v>
      </c>
      <c r="C344">
        <v>5802</v>
      </c>
      <c r="D344" s="1" t="s">
        <v>316</v>
      </c>
      <c r="E344" s="1" t="s">
        <v>182</v>
      </c>
      <c r="F344" s="1" t="s">
        <v>49</v>
      </c>
      <c r="G344" s="1" t="s">
        <v>17</v>
      </c>
      <c r="H344" s="1" t="s">
        <v>50</v>
      </c>
      <c r="I344">
        <v>0</v>
      </c>
      <c r="J344">
        <v>3000</v>
      </c>
      <c r="K344" s="1">
        <f>_2020_Week10[[#This Row],[DK points]]/_2020_Week10[[#This Row],[DK salary]]</f>
        <v>0</v>
      </c>
    </row>
    <row r="345" spans="1:11" hidden="1" x14ac:dyDescent="0.25">
      <c r="A345">
        <v>10</v>
      </c>
      <c r="B345">
        <v>2020</v>
      </c>
      <c r="C345">
        <v>5860</v>
      </c>
      <c r="D345" s="1" t="s">
        <v>317</v>
      </c>
      <c r="E345" s="1" t="s">
        <v>182</v>
      </c>
      <c r="F345" s="1" t="s">
        <v>24</v>
      </c>
      <c r="G345" s="1" t="s">
        <v>13</v>
      </c>
      <c r="H345" s="1" t="s">
        <v>23</v>
      </c>
      <c r="I345">
        <v>0</v>
      </c>
      <c r="J345">
        <v>3000</v>
      </c>
      <c r="K345" s="1">
        <f>_2020_Week10[[#This Row],[DK points]]/_2020_Week10[[#This Row],[DK salary]]</f>
        <v>0</v>
      </c>
    </row>
    <row r="346" spans="1:11" hidden="1" x14ac:dyDescent="0.25">
      <c r="A346">
        <v>10</v>
      </c>
      <c r="B346">
        <v>2020</v>
      </c>
      <c r="C346">
        <v>4768</v>
      </c>
      <c r="D346" s="1" t="s">
        <v>367</v>
      </c>
      <c r="E346" s="1" t="s">
        <v>321</v>
      </c>
      <c r="F346" s="1" t="s">
        <v>12</v>
      </c>
      <c r="G346" s="1" t="s">
        <v>13</v>
      </c>
      <c r="H346" s="1" t="s">
        <v>14</v>
      </c>
      <c r="I346">
        <v>0</v>
      </c>
      <c r="J346">
        <v>2500</v>
      </c>
      <c r="K346" s="1">
        <f>_2020_Week10[[#This Row],[DK points]]/_2020_Week10[[#This Row],[DK salary]]</f>
        <v>0</v>
      </c>
    </row>
    <row r="347" spans="1:11" hidden="1" x14ac:dyDescent="0.25">
      <c r="A347">
        <v>10</v>
      </c>
      <c r="B347">
        <v>2020</v>
      </c>
      <c r="C347">
        <v>4714</v>
      </c>
      <c r="D347" s="1" t="s">
        <v>368</v>
      </c>
      <c r="E347" s="1" t="s">
        <v>321</v>
      </c>
      <c r="F347" s="1" t="s">
        <v>28</v>
      </c>
      <c r="G347" s="1" t="s">
        <v>13</v>
      </c>
      <c r="H347" s="1" t="s">
        <v>27</v>
      </c>
      <c r="I347">
        <v>0</v>
      </c>
      <c r="J347">
        <v>2500</v>
      </c>
      <c r="K347" s="1">
        <f>_2020_Week10[[#This Row],[DK points]]/_2020_Week10[[#This Row],[DK salary]]</f>
        <v>0</v>
      </c>
    </row>
    <row r="348" spans="1:11" hidden="1" x14ac:dyDescent="0.25">
      <c r="A348">
        <v>10</v>
      </c>
      <c r="B348">
        <v>2020</v>
      </c>
      <c r="C348">
        <v>4788</v>
      </c>
      <c r="D348" s="1" t="s">
        <v>369</v>
      </c>
      <c r="E348" s="1" t="s">
        <v>321</v>
      </c>
      <c r="F348" s="1" t="s">
        <v>28</v>
      </c>
      <c r="G348" s="1" t="s">
        <v>13</v>
      </c>
      <c r="H348" s="1" t="s">
        <v>27</v>
      </c>
      <c r="I348">
        <v>0</v>
      </c>
      <c r="J348">
        <v>2500</v>
      </c>
      <c r="K348" s="1">
        <f>_2020_Week10[[#This Row],[DK points]]/_2020_Week10[[#This Row],[DK salary]]</f>
        <v>0</v>
      </c>
    </row>
    <row r="349" spans="1:11" hidden="1" x14ac:dyDescent="0.25">
      <c r="A349">
        <v>10</v>
      </c>
      <c r="B349">
        <v>2020</v>
      </c>
      <c r="C349">
        <v>4774</v>
      </c>
      <c r="D349" s="1" t="s">
        <v>370</v>
      </c>
      <c r="E349" s="1" t="s">
        <v>321</v>
      </c>
      <c r="F349" s="1" t="s">
        <v>27</v>
      </c>
      <c r="G349" s="1" t="s">
        <v>17</v>
      </c>
      <c r="H349" s="1" t="s">
        <v>28</v>
      </c>
      <c r="I349">
        <v>0</v>
      </c>
      <c r="J349">
        <v>2500</v>
      </c>
      <c r="K349" s="1">
        <f>_2020_Week10[[#This Row],[DK points]]/_2020_Week10[[#This Row],[DK salary]]</f>
        <v>0</v>
      </c>
    </row>
    <row r="350" spans="1:11" hidden="1" x14ac:dyDescent="0.25">
      <c r="A350">
        <v>10</v>
      </c>
      <c r="B350">
        <v>2020</v>
      </c>
      <c r="C350">
        <v>4492</v>
      </c>
      <c r="D350" s="1" t="s">
        <v>371</v>
      </c>
      <c r="E350" s="1" t="s">
        <v>321</v>
      </c>
      <c r="F350" s="1" t="s">
        <v>45</v>
      </c>
      <c r="G350" s="1" t="s">
        <v>17</v>
      </c>
      <c r="H350" s="1" t="s">
        <v>44</v>
      </c>
      <c r="I350">
        <v>0</v>
      </c>
      <c r="J350">
        <v>4100</v>
      </c>
      <c r="K350" s="1">
        <f>_2020_Week10[[#This Row],[DK points]]/_2020_Week10[[#This Row],[DK salary]]</f>
        <v>0</v>
      </c>
    </row>
    <row r="351" spans="1:11" hidden="1" x14ac:dyDescent="0.25">
      <c r="A351">
        <v>10</v>
      </c>
      <c r="B351">
        <v>2020</v>
      </c>
      <c r="C351">
        <v>4697</v>
      </c>
      <c r="D351" s="1" t="s">
        <v>372</v>
      </c>
      <c r="E351" s="1" t="s">
        <v>321</v>
      </c>
      <c r="F351" s="1" t="s">
        <v>14</v>
      </c>
      <c r="G351" s="1" t="s">
        <v>17</v>
      </c>
      <c r="H351" s="1" t="s">
        <v>12</v>
      </c>
      <c r="I351">
        <v>0</v>
      </c>
      <c r="J351">
        <v>2500</v>
      </c>
      <c r="K351" s="1">
        <f>_2020_Week10[[#This Row],[DK points]]/_2020_Week10[[#This Row],[DK salary]]</f>
        <v>0</v>
      </c>
    </row>
    <row r="352" spans="1:11" hidden="1" x14ac:dyDescent="0.25">
      <c r="A352">
        <v>10</v>
      </c>
      <c r="B352">
        <v>2020</v>
      </c>
      <c r="C352">
        <v>4785</v>
      </c>
      <c r="D352" s="1" t="s">
        <v>373</v>
      </c>
      <c r="E352" s="1" t="s">
        <v>321</v>
      </c>
      <c r="F352" s="1" t="s">
        <v>40</v>
      </c>
      <c r="G352" s="1" t="s">
        <v>13</v>
      </c>
      <c r="H352" s="1" t="s">
        <v>41</v>
      </c>
      <c r="I352">
        <v>0</v>
      </c>
      <c r="J352">
        <v>2500</v>
      </c>
      <c r="K352" s="1">
        <f>_2020_Week10[[#This Row],[DK points]]/_2020_Week10[[#This Row],[DK salary]]</f>
        <v>0</v>
      </c>
    </row>
    <row r="353" spans="1:11" hidden="1" x14ac:dyDescent="0.25">
      <c r="A353">
        <v>10</v>
      </c>
      <c r="B353">
        <v>2020</v>
      </c>
      <c r="C353">
        <v>4716</v>
      </c>
      <c r="D353" s="1" t="s">
        <v>374</v>
      </c>
      <c r="E353" s="1" t="s">
        <v>321</v>
      </c>
      <c r="F353" s="1" t="s">
        <v>12</v>
      </c>
      <c r="G353" s="1" t="s">
        <v>13</v>
      </c>
      <c r="H353" s="1" t="s">
        <v>14</v>
      </c>
      <c r="I353">
        <v>0</v>
      </c>
      <c r="J353">
        <v>2500</v>
      </c>
      <c r="K353" s="1">
        <f>_2020_Week10[[#This Row],[DK points]]/_2020_Week10[[#This Row],[DK salary]]</f>
        <v>0</v>
      </c>
    </row>
    <row r="354" spans="1:11" hidden="1" x14ac:dyDescent="0.25">
      <c r="A354">
        <v>10</v>
      </c>
      <c r="B354">
        <v>2020</v>
      </c>
      <c r="C354">
        <v>4324</v>
      </c>
      <c r="D354" s="1" t="s">
        <v>375</v>
      </c>
      <c r="E354" s="1" t="s">
        <v>321</v>
      </c>
      <c r="F354" s="1" t="s">
        <v>23</v>
      </c>
      <c r="G354" s="1" t="s">
        <v>17</v>
      </c>
      <c r="H354" s="1" t="s">
        <v>24</v>
      </c>
      <c r="I354">
        <v>0</v>
      </c>
      <c r="J354">
        <v>2500</v>
      </c>
      <c r="K354" s="1">
        <f>_2020_Week10[[#This Row],[DK points]]/_2020_Week10[[#This Row],[DK salary]]</f>
        <v>0</v>
      </c>
    </row>
    <row r="355" spans="1:11" hidden="1" x14ac:dyDescent="0.25">
      <c r="A355">
        <v>10</v>
      </c>
      <c r="B355">
        <v>2020</v>
      </c>
      <c r="C355">
        <v>4711</v>
      </c>
      <c r="D355" s="1" t="s">
        <v>376</v>
      </c>
      <c r="E355" s="1" t="s">
        <v>321</v>
      </c>
      <c r="F355" s="1" t="s">
        <v>18</v>
      </c>
      <c r="G355" s="1" t="s">
        <v>13</v>
      </c>
      <c r="H355" s="1" t="s">
        <v>16</v>
      </c>
      <c r="I355">
        <v>0</v>
      </c>
      <c r="J355">
        <v>2500</v>
      </c>
      <c r="K355" s="1">
        <f>_2020_Week10[[#This Row],[DK points]]/_2020_Week10[[#This Row],[DK salary]]</f>
        <v>0</v>
      </c>
    </row>
    <row r="356" spans="1:11" hidden="1" x14ac:dyDescent="0.25">
      <c r="A356">
        <v>10</v>
      </c>
      <c r="B356">
        <v>2020</v>
      </c>
      <c r="C356">
        <v>4664</v>
      </c>
      <c r="D356" s="1" t="s">
        <v>377</v>
      </c>
      <c r="E356" s="1" t="s">
        <v>321</v>
      </c>
      <c r="F356" s="1" t="s">
        <v>24</v>
      </c>
      <c r="G356" s="1" t="s">
        <v>13</v>
      </c>
      <c r="H356" s="1" t="s">
        <v>23</v>
      </c>
      <c r="I356">
        <v>0</v>
      </c>
      <c r="J356">
        <v>2500</v>
      </c>
      <c r="K356" s="1">
        <f>_2020_Week10[[#This Row],[DK points]]/_2020_Week10[[#This Row],[DK salary]]</f>
        <v>0</v>
      </c>
    </row>
    <row r="357" spans="1:11" hidden="1" x14ac:dyDescent="0.25">
      <c r="A357">
        <v>10</v>
      </c>
      <c r="B357">
        <v>2020</v>
      </c>
      <c r="C357">
        <v>4668</v>
      </c>
      <c r="D357" s="1" t="s">
        <v>378</v>
      </c>
      <c r="E357" s="1" t="s">
        <v>321</v>
      </c>
      <c r="F357" s="1" t="s">
        <v>41</v>
      </c>
      <c r="G357" s="1" t="s">
        <v>17</v>
      </c>
      <c r="H357" s="1" t="s">
        <v>40</v>
      </c>
      <c r="I357">
        <v>0</v>
      </c>
      <c r="J357">
        <v>2500</v>
      </c>
      <c r="K357" s="1">
        <f>_2020_Week10[[#This Row],[DK points]]/_2020_Week10[[#This Row],[DK salary]]</f>
        <v>0</v>
      </c>
    </row>
    <row r="358" spans="1:11" hidden="1" x14ac:dyDescent="0.25">
      <c r="A358">
        <v>10</v>
      </c>
      <c r="B358">
        <v>2020</v>
      </c>
      <c r="C358">
        <v>4599</v>
      </c>
      <c r="D358" s="1" t="s">
        <v>379</v>
      </c>
      <c r="E358" s="1" t="s">
        <v>321</v>
      </c>
      <c r="F358" s="1" t="s">
        <v>61</v>
      </c>
      <c r="G358" s="1" t="s">
        <v>17</v>
      </c>
      <c r="H358" s="1" t="s">
        <v>60</v>
      </c>
      <c r="I358">
        <v>0</v>
      </c>
      <c r="J358">
        <v>2500</v>
      </c>
      <c r="K358" s="1">
        <f>_2020_Week10[[#This Row],[DK points]]/_2020_Week10[[#This Row],[DK salary]]</f>
        <v>0</v>
      </c>
    </row>
    <row r="359" spans="1:11" hidden="1" x14ac:dyDescent="0.25">
      <c r="A359">
        <v>10</v>
      </c>
      <c r="B359">
        <v>2020</v>
      </c>
      <c r="C359">
        <v>4784</v>
      </c>
      <c r="D359" s="1" t="s">
        <v>380</v>
      </c>
      <c r="E359" s="1" t="s">
        <v>321</v>
      </c>
      <c r="F359" s="1" t="s">
        <v>58</v>
      </c>
      <c r="G359" s="1" t="s">
        <v>17</v>
      </c>
      <c r="H359" s="1" t="s">
        <v>57</v>
      </c>
      <c r="I359">
        <v>0</v>
      </c>
      <c r="J359">
        <v>2500</v>
      </c>
      <c r="K359" s="1">
        <f>_2020_Week10[[#This Row],[DK points]]/_2020_Week10[[#This Row],[DK salary]]</f>
        <v>0</v>
      </c>
    </row>
    <row r="360" spans="1:11" hidden="1" x14ac:dyDescent="0.25">
      <c r="A360">
        <v>10</v>
      </c>
      <c r="B360">
        <v>2020</v>
      </c>
      <c r="C360">
        <v>4642</v>
      </c>
      <c r="D360" s="1" t="s">
        <v>381</v>
      </c>
      <c r="E360" s="1" t="s">
        <v>321</v>
      </c>
      <c r="F360" s="1" t="s">
        <v>45</v>
      </c>
      <c r="G360" s="1" t="s">
        <v>17</v>
      </c>
      <c r="H360" s="1" t="s">
        <v>44</v>
      </c>
      <c r="I360">
        <v>0</v>
      </c>
      <c r="J360">
        <v>2500</v>
      </c>
      <c r="K360" s="1">
        <f>_2020_Week10[[#This Row],[DK points]]/_2020_Week10[[#This Row],[DK salary]]</f>
        <v>0</v>
      </c>
    </row>
    <row r="361" spans="1:11" hidden="1" x14ac:dyDescent="0.25">
      <c r="A361">
        <v>10</v>
      </c>
      <c r="B361">
        <v>2020</v>
      </c>
      <c r="C361">
        <v>4747</v>
      </c>
      <c r="D361" s="1" t="s">
        <v>382</v>
      </c>
      <c r="E361" s="1" t="s">
        <v>321</v>
      </c>
      <c r="F361" s="1" t="s">
        <v>49</v>
      </c>
      <c r="G361" s="1" t="s">
        <v>17</v>
      </c>
      <c r="H361" s="1" t="s">
        <v>50</v>
      </c>
      <c r="I361">
        <v>0</v>
      </c>
      <c r="J361">
        <v>2500</v>
      </c>
      <c r="K361" s="1">
        <f>_2020_Week10[[#This Row],[DK points]]/_2020_Week10[[#This Row],[DK salary]]</f>
        <v>0</v>
      </c>
    </row>
    <row r="362" spans="1:11" hidden="1" x14ac:dyDescent="0.25">
      <c r="A362">
        <v>10</v>
      </c>
      <c r="B362">
        <v>2020</v>
      </c>
      <c r="C362">
        <v>4760</v>
      </c>
      <c r="D362" s="1" t="s">
        <v>383</v>
      </c>
      <c r="E362" s="1" t="s">
        <v>321</v>
      </c>
      <c r="F362" s="1" t="s">
        <v>61</v>
      </c>
      <c r="G362" s="1" t="s">
        <v>17</v>
      </c>
      <c r="H362" s="1" t="s">
        <v>60</v>
      </c>
      <c r="I362">
        <v>0</v>
      </c>
      <c r="J362">
        <v>2500</v>
      </c>
      <c r="K362" s="1">
        <f>_2020_Week10[[#This Row],[DK points]]/_2020_Week10[[#This Row],[DK salary]]</f>
        <v>0</v>
      </c>
    </row>
    <row r="363" spans="1:11" hidden="1" x14ac:dyDescent="0.25">
      <c r="A363">
        <v>10</v>
      </c>
      <c r="B363">
        <v>2020</v>
      </c>
      <c r="C363">
        <v>4780</v>
      </c>
      <c r="D363" s="1" t="s">
        <v>384</v>
      </c>
      <c r="E363" s="1" t="s">
        <v>321</v>
      </c>
      <c r="F363" s="1" t="s">
        <v>53</v>
      </c>
      <c r="G363" s="1" t="s">
        <v>17</v>
      </c>
      <c r="H363" s="1" t="s">
        <v>52</v>
      </c>
      <c r="I363">
        <v>0</v>
      </c>
      <c r="J363">
        <v>3000</v>
      </c>
      <c r="K363" s="1">
        <f>_2020_Week10[[#This Row],[DK points]]/_2020_Week10[[#This Row],[DK salary]]</f>
        <v>0</v>
      </c>
    </row>
    <row r="364" spans="1:11" hidden="1" x14ac:dyDescent="0.25">
      <c r="A364">
        <v>10</v>
      </c>
      <c r="B364">
        <v>2020</v>
      </c>
      <c r="C364">
        <v>4535</v>
      </c>
      <c r="D364" s="1" t="s">
        <v>385</v>
      </c>
      <c r="E364" s="1" t="s">
        <v>321</v>
      </c>
      <c r="F364" s="1" t="s">
        <v>21</v>
      </c>
      <c r="G364" s="1" t="s">
        <v>13</v>
      </c>
      <c r="H364" s="1" t="s">
        <v>20</v>
      </c>
      <c r="I364">
        <v>0</v>
      </c>
      <c r="J364">
        <v>2500</v>
      </c>
      <c r="K364" s="1">
        <f>_2020_Week10[[#This Row],[DK points]]/_2020_Week10[[#This Row],[DK salary]]</f>
        <v>0</v>
      </c>
    </row>
    <row r="365" spans="1:11" hidden="1" x14ac:dyDescent="0.25">
      <c r="A365">
        <v>10</v>
      </c>
      <c r="B365">
        <v>2020</v>
      </c>
      <c r="C365">
        <v>4763</v>
      </c>
      <c r="D365" s="1" t="s">
        <v>386</v>
      </c>
      <c r="E365" s="1" t="s">
        <v>321</v>
      </c>
      <c r="F365" s="1" t="s">
        <v>45</v>
      </c>
      <c r="G365" s="1" t="s">
        <v>17</v>
      </c>
      <c r="H365" s="1" t="s">
        <v>44</v>
      </c>
      <c r="I365">
        <v>0</v>
      </c>
      <c r="J365">
        <v>2500</v>
      </c>
      <c r="K365" s="1">
        <f>_2020_Week10[[#This Row],[DK points]]/_2020_Week10[[#This Row],[DK salary]]</f>
        <v>0</v>
      </c>
    </row>
    <row r="366" spans="1:11" hidden="1" x14ac:dyDescent="0.25">
      <c r="A366">
        <v>10</v>
      </c>
      <c r="B366">
        <v>2020</v>
      </c>
      <c r="C366">
        <v>4790</v>
      </c>
      <c r="D366" s="1" t="s">
        <v>387</v>
      </c>
      <c r="E366" s="1" t="s">
        <v>321</v>
      </c>
      <c r="F366" s="1" t="s">
        <v>24</v>
      </c>
      <c r="G366" s="1" t="s">
        <v>13</v>
      </c>
      <c r="H366" s="1" t="s">
        <v>23</v>
      </c>
      <c r="I366">
        <v>0</v>
      </c>
      <c r="J366">
        <v>2500</v>
      </c>
      <c r="K366" s="1">
        <f>_2020_Week10[[#This Row],[DK points]]/_2020_Week10[[#This Row],[DK salary]]</f>
        <v>0</v>
      </c>
    </row>
    <row r="367" spans="1:11" hidden="1" x14ac:dyDescent="0.25">
      <c r="A367">
        <v>10</v>
      </c>
      <c r="B367">
        <v>2020</v>
      </c>
      <c r="C367">
        <v>4702</v>
      </c>
      <c r="D367" s="1" t="s">
        <v>388</v>
      </c>
      <c r="E367" s="1" t="s">
        <v>321</v>
      </c>
      <c r="F367" s="1" t="s">
        <v>53</v>
      </c>
      <c r="G367" s="1" t="s">
        <v>17</v>
      </c>
      <c r="H367" s="1" t="s">
        <v>52</v>
      </c>
      <c r="I367">
        <v>0</v>
      </c>
      <c r="J367">
        <v>3200</v>
      </c>
      <c r="K367" s="1">
        <f>_2020_Week10[[#This Row],[DK points]]/_2020_Week10[[#This Row],[DK salary]]</f>
        <v>0</v>
      </c>
    </row>
    <row r="368" spans="1:11" hidden="1" x14ac:dyDescent="0.25">
      <c r="A368">
        <v>10</v>
      </c>
      <c r="B368">
        <v>2020</v>
      </c>
      <c r="C368">
        <v>4775</v>
      </c>
      <c r="D368" s="1" t="s">
        <v>389</v>
      </c>
      <c r="E368" s="1" t="s">
        <v>321</v>
      </c>
      <c r="F368" s="1" t="s">
        <v>16</v>
      </c>
      <c r="G368" s="1" t="s">
        <v>17</v>
      </c>
      <c r="H368" s="1" t="s">
        <v>18</v>
      </c>
      <c r="I368">
        <v>0</v>
      </c>
      <c r="J368">
        <v>2500</v>
      </c>
      <c r="K368" s="1">
        <f>_2020_Week10[[#This Row],[DK points]]/_2020_Week10[[#This Row],[DK salary]]</f>
        <v>0</v>
      </c>
    </row>
    <row r="369" spans="1:11" hidden="1" x14ac:dyDescent="0.25">
      <c r="A369">
        <v>10</v>
      </c>
      <c r="B369">
        <v>2020</v>
      </c>
      <c r="C369">
        <v>4708</v>
      </c>
      <c r="D369" s="1" t="s">
        <v>390</v>
      </c>
      <c r="E369" s="1" t="s">
        <v>321</v>
      </c>
      <c r="F369" s="1" t="s">
        <v>20</v>
      </c>
      <c r="G369" s="1" t="s">
        <v>17</v>
      </c>
      <c r="H369" s="1" t="s">
        <v>21</v>
      </c>
      <c r="I369">
        <v>0</v>
      </c>
      <c r="J369">
        <v>2700</v>
      </c>
      <c r="K369" s="1">
        <f>_2020_Week10[[#This Row],[DK points]]/_2020_Week10[[#This Row],[DK salary]]</f>
        <v>0</v>
      </c>
    </row>
    <row r="370" spans="1:11" hidden="1" x14ac:dyDescent="0.25">
      <c r="A370">
        <v>10</v>
      </c>
      <c r="B370">
        <v>2020</v>
      </c>
      <c r="C370">
        <v>4783</v>
      </c>
      <c r="D370" s="1" t="s">
        <v>391</v>
      </c>
      <c r="E370" s="1" t="s">
        <v>321</v>
      </c>
      <c r="F370" s="1" t="s">
        <v>21</v>
      </c>
      <c r="G370" s="1" t="s">
        <v>13</v>
      </c>
      <c r="H370" s="1" t="s">
        <v>20</v>
      </c>
      <c r="I370">
        <v>0</v>
      </c>
      <c r="J370">
        <v>2500</v>
      </c>
      <c r="K370" s="1">
        <f>_2020_Week10[[#This Row],[DK points]]/_2020_Week10[[#This Row],[DK salary]]</f>
        <v>0</v>
      </c>
    </row>
    <row r="371" spans="1:11" hidden="1" x14ac:dyDescent="0.25">
      <c r="A371">
        <v>10</v>
      </c>
      <c r="B371">
        <v>2020</v>
      </c>
      <c r="C371">
        <v>4679</v>
      </c>
      <c r="D371" s="1" t="s">
        <v>392</v>
      </c>
      <c r="E371" s="1" t="s">
        <v>321</v>
      </c>
      <c r="F371" s="1" t="s">
        <v>36</v>
      </c>
      <c r="G371" s="1" t="s">
        <v>13</v>
      </c>
      <c r="H371" s="1" t="s">
        <v>37</v>
      </c>
      <c r="I371">
        <v>0</v>
      </c>
      <c r="J371">
        <v>2500</v>
      </c>
      <c r="K371" s="1">
        <f>_2020_Week10[[#This Row],[DK points]]/_2020_Week10[[#This Row],[DK salary]]</f>
        <v>0</v>
      </c>
    </row>
    <row r="372" spans="1:11" hidden="1" x14ac:dyDescent="0.25">
      <c r="A372">
        <v>10</v>
      </c>
      <c r="B372">
        <v>2020</v>
      </c>
      <c r="C372">
        <v>4577</v>
      </c>
      <c r="D372" s="1" t="s">
        <v>393</v>
      </c>
      <c r="E372" s="1" t="s">
        <v>321</v>
      </c>
      <c r="F372" s="1" t="s">
        <v>33</v>
      </c>
      <c r="G372" s="1" t="s">
        <v>17</v>
      </c>
      <c r="H372" s="1" t="s">
        <v>34</v>
      </c>
      <c r="I372">
        <v>0</v>
      </c>
      <c r="J372">
        <v>2500</v>
      </c>
      <c r="K372" s="1">
        <f>_2020_Week10[[#This Row],[DK points]]/_2020_Week10[[#This Row],[DK salary]]</f>
        <v>0</v>
      </c>
    </row>
    <row r="373" spans="1:11" hidden="1" x14ac:dyDescent="0.25">
      <c r="A373">
        <v>10</v>
      </c>
      <c r="B373">
        <v>2020</v>
      </c>
      <c r="C373">
        <v>4688</v>
      </c>
      <c r="D373" s="1" t="s">
        <v>394</v>
      </c>
      <c r="E373" s="1" t="s">
        <v>321</v>
      </c>
      <c r="F373" s="1" t="s">
        <v>60</v>
      </c>
      <c r="G373" s="1" t="s">
        <v>13</v>
      </c>
      <c r="H373" s="1" t="s">
        <v>61</v>
      </c>
      <c r="I373">
        <v>0</v>
      </c>
      <c r="J373">
        <v>2500</v>
      </c>
      <c r="K373" s="1">
        <f>_2020_Week10[[#This Row],[DK points]]/_2020_Week10[[#This Row],[DK salary]]</f>
        <v>0</v>
      </c>
    </row>
    <row r="374" spans="1:11" hidden="1" x14ac:dyDescent="0.25">
      <c r="A374">
        <v>10</v>
      </c>
      <c r="B374">
        <v>2020</v>
      </c>
      <c r="C374">
        <v>4586</v>
      </c>
      <c r="D374" s="1" t="s">
        <v>395</v>
      </c>
      <c r="E374" s="1" t="s">
        <v>321</v>
      </c>
      <c r="F374" s="1" t="s">
        <v>58</v>
      </c>
      <c r="G374" s="1" t="s">
        <v>17</v>
      </c>
      <c r="H374" s="1" t="s">
        <v>57</v>
      </c>
      <c r="I374">
        <v>0</v>
      </c>
      <c r="J374">
        <v>2500</v>
      </c>
      <c r="K374" s="1">
        <f>_2020_Week10[[#This Row],[DK points]]/_2020_Week10[[#This Row],[DK salary]]</f>
        <v>0</v>
      </c>
    </row>
    <row r="375" spans="1:11" hidden="1" x14ac:dyDescent="0.25">
      <c r="A375">
        <v>10</v>
      </c>
      <c r="B375">
        <v>2020</v>
      </c>
      <c r="C375">
        <v>4769</v>
      </c>
      <c r="D375" s="1" t="s">
        <v>396</v>
      </c>
      <c r="E375" s="1" t="s">
        <v>321</v>
      </c>
      <c r="F375" s="1" t="s">
        <v>53</v>
      </c>
      <c r="G375" s="1" t="s">
        <v>17</v>
      </c>
      <c r="H375" s="1" t="s">
        <v>52</v>
      </c>
      <c r="I375">
        <v>0</v>
      </c>
      <c r="J375">
        <v>2500</v>
      </c>
      <c r="K375" s="1">
        <f>_2020_Week10[[#This Row],[DK points]]/_2020_Week10[[#This Row],[DK salary]]</f>
        <v>0</v>
      </c>
    </row>
    <row r="376" spans="1:11" hidden="1" x14ac:dyDescent="0.25">
      <c r="A376">
        <v>10</v>
      </c>
      <c r="B376">
        <v>2020</v>
      </c>
      <c r="C376">
        <v>4773</v>
      </c>
      <c r="D376" s="1" t="s">
        <v>397</v>
      </c>
      <c r="E376" s="1" t="s">
        <v>321</v>
      </c>
      <c r="F376" s="1" t="s">
        <v>23</v>
      </c>
      <c r="G376" s="1" t="s">
        <v>17</v>
      </c>
      <c r="H376" s="1" t="s">
        <v>24</v>
      </c>
      <c r="I376">
        <v>0</v>
      </c>
      <c r="J376">
        <v>2500</v>
      </c>
      <c r="K376" s="1">
        <f>_2020_Week10[[#This Row],[DK points]]/_2020_Week10[[#This Row],[DK salary]]</f>
        <v>0</v>
      </c>
    </row>
    <row r="377" spans="1:11" hidden="1" x14ac:dyDescent="0.25">
      <c r="A377">
        <v>10</v>
      </c>
      <c r="B377">
        <v>2020</v>
      </c>
      <c r="C377">
        <v>4650</v>
      </c>
      <c r="D377" s="1" t="s">
        <v>398</v>
      </c>
      <c r="E377" s="1" t="s">
        <v>321</v>
      </c>
      <c r="F377" s="1" t="s">
        <v>20</v>
      </c>
      <c r="G377" s="1" t="s">
        <v>17</v>
      </c>
      <c r="H377" s="1" t="s">
        <v>21</v>
      </c>
      <c r="I377">
        <v>0</v>
      </c>
      <c r="J377">
        <v>2500</v>
      </c>
      <c r="K377" s="1">
        <f>_2020_Week10[[#This Row],[DK points]]/_2020_Week10[[#This Row],[DK salary]]</f>
        <v>0</v>
      </c>
    </row>
    <row r="378" spans="1:11" hidden="1" x14ac:dyDescent="0.25">
      <c r="A378">
        <v>10</v>
      </c>
      <c r="B378">
        <v>2020</v>
      </c>
      <c r="C378">
        <v>4262</v>
      </c>
      <c r="D378" s="1" t="s">
        <v>399</v>
      </c>
      <c r="E378" s="1" t="s">
        <v>321</v>
      </c>
      <c r="F378" s="1" t="s">
        <v>61</v>
      </c>
      <c r="G378" s="1" t="s">
        <v>17</v>
      </c>
      <c r="H378" s="1" t="s">
        <v>60</v>
      </c>
      <c r="I378">
        <v>0</v>
      </c>
      <c r="J378">
        <v>2500</v>
      </c>
      <c r="K378" s="1">
        <f>_2020_Week10[[#This Row],[DK points]]/_2020_Week10[[#This Row],[DK salary]]</f>
        <v>0</v>
      </c>
    </row>
    <row r="379" spans="1:11" hidden="1" x14ac:dyDescent="0.25">
      <c r="A379">
        <v>10</v>
      </c>
      <c r="B379">
        <v>2020</v>
      </c>
      <c r="C379">
        <v>4437</v>
      </c>
      <c r="D379" s="1" t="s">
        <v>400</v>
      </c>
      <c r="E379" s="1" t="s">
        <v>321</v>
      </c>
      <c r="F379" s="1" t="s">
        <v>58</v>
      </c>
      <c r="G379" s="1" t="s">
        <v>17</v>
      </c>
      <c r="H379" s="1" t="s">
        <v>57</v>
      </c>
      <c r="I379">
        <v>0</v>
      </c>
      <c r="J379">
        <v>4600</v>
      </c>
      <c r="K379" s="1">
        <f>_2020_Week10[[#This Row],[DK points]]/_2020_Week10[[#This Row],[DK salary]]</f>
        <v>0</v>
      </c>
    </row>
    <row r="380" spans="1:11" x14ac:dyDescent="0.25">
      <c r="A380">
        <v>10</v>
      </c>
      <c r="B380">
        <v>2020</v>
      </c>
      <c r="C380">
        <v>7031</v>
      </c>
      <c r="D380" s="1" t="s">
        <v>426</v>
      </c>
      <c r="E380" s="1" t="s">
        <v>402</v>
      </c>
      <c r="F380" s="1" t="s">
        <v>28</v>
      </c>
      <c r="G380" s="1" t="s">
        <v>13</v>
      </c>
      <c r="H380" s="1" t="s">
        <v>27</v>
      </c>
      <c r="I380">
        <v>0</v>
      </c>
      <c r="J380">
        <v>3200</v>
      </c>
      <c r="K380" s="1">
        <f>_2020_Week10[[#This Row],[DK points]]/_2020_Week10[[#This Row],[DK salary]]</f>
        <v>0</v>
      </c>
    </row>
    <row r="381" spans="1:11" x14ac:dyDescent="0.25">
      <c r="A381">
        <v>10</v>
      </c>
      <c r="B381">
        <v>2020</v>
      </c>
      <c r="C381">
        <v>7030</v>
      </c>
      <c r="D381" s="1" t="s">
        <v>427</v>
      </c>
      <c r="E381" s="1" t="s">
        <v>402</v>
      </c>
      <c r="F381" s="1" t="s">
        <v>41</v>
      </c>
      <c r="G381" s="1" t="s">
        <v>17</v>
      </c>
      <c r="H381" s="1" t="s">
        <v>40</v>
      </c>
      <c r="I381">
        <v>0</v>
      </c>
      <c r="J381">
        <v>2700</v>
      </c>
      <c r="K381" s="1">
        <f>_2020_Week10[[#This Row],[DK points]]/_2020_Week10[[#This Row],[DK salary]]</f>
        <v>0</v>
      </c>
    </row>
    <row r="382" spans="1:11" hidden="1" x14ac:dyDescent="0.25">
      <c r="A382">
        <v>10</v>
      </c>
      <c r="B382">
        <v>2020</v>
      </c>
      <c r="C382">
        <v>1554</v>
      </c>
      <c r="D382" s="1" t="s">
        <v>76</v>
      </c>
      <c r="E382" s="1" t="s">
        <v>11</v>
      </c>
      <c r="F382" s="1" t="s">
        <v>34</v>
      </c>
      <c r="G382" s="1" t="s">
        <v>13</v>
      </c>
      <c r="H382" s="1" t="s">
        <v>33</v>
      </c>
      <c r="I382">
        <v>-0.1</v>
      </c>
      <c r="J382">
        <v>4200</v>
      </c>
      <c r="K382" s="1">
        <f>_2020_Week10[[#This Row],[DK points]]/_2020_Week10[[#This Row],[DK salary]]</f>
        <v>-2.380952380952381E-5</v>
      </c>
    </row>
    <row r="383" spans="1:11" hidden="1" x14ac:dyDescent="0.25">
      <c r="A383">
        <v>10</v>
      </c>
      <c r="B383">
        <v>2020</v>
      </c>
      <c r="C383">
        <v>5480</v>
      </c>
      <c r="D383" s="1" t="s">
        <v>318</v>
      </c>
      <c r="E383" s="1" t="s">
        <v>182</v>
      </c>
      <c r="F383" s="1" t="s">
        <v>18</v>
      </c>
      <c r="G383" s="1" t="s">
        <v>13</v>
      </c>
      <c r="H383" s="1" t="s">
        <v>16</v>
      </c>
      <c r="I383">
        <v>-1</v>
      </c>
      <c r="J383">
        <v>3000</v>
      </c>
      <c r="K383" s="1">
        <f>_2020_Week10[[#This Row],[DK points]]/_2020_Week10[[#This Row],[DK salary]]</f>
        <v>-3.3333333333333332E-4</v>
      </c>
    </row>
    <row r="384" spans="1:11" hidden="1" x14ac:dyDescent="0.25">
      <c r="A384">
        <v>10</v>
      </c>
      <c r="B384">
        <v>2020</v>
      </c>
      <c r="C384">
        <v>5130</v>
      </c>
      <c r="D384" s="1" t="s">
        <v>319</v>
      </c>
      <c r="E384" s="1" t="s">
        <v>182</v>
      </c>
      <c r="F384" s="1" t="s">
        <v>45</v>
      </c>
      <c r="G384" s="1" t="s">
        <v>17</v>
      </c>
      <c r="H384" s="1" t="s">
        <v>44</v>
      </c>
      <c r="I384">
        <v>-1</v>
      </c>
      <c r="J384">
        <v>3000</v>
      </c>
      <c r="K384" s="1">
        <f>_2020_Week10[[#This Row],[DK points]]/_2020_Week10[[#This Row],[DK salary]]</f>
        <v>-3.3333333333333332E-4</v>
      </c>
    </row>
    <row r="385" spans="1:11" x14ac:dyDescent="0.25">
      <c r="A385">
        <v>10</v>
      </c>
      <c r="B385">
        <v>2020</v>
      </c>
      <c r="C385">
        <v>7010</v>
      </c>
      <c r="D385" s="1" t="s">
        <v>428</v>
      </c>
      <c r="E385" s="1" t="s">
        <v>402</v>
      </c>
      <c r="F385" s="1" t="s">
        <v>60</v>
      </c>
      <c r="G385" s="1" t="s">
        <v>13</v>
      </c>
      <c r="H385" s="1" t="s">
        <v>61</v>
      </c>
      <c r="I385">
        <v>-4</v>
      </c>
      <c r="J385">
        <v>2400</v>
      </c>
      <c r="K385" s="1">
        <f>_2020_Week10[[#This Row],[DK points]]/_2020_Week10[[#This Row],[DK salary]]</f>
        <v>-1.6666666666666668E-3</v>
      </c>
    </row>
    <row r="386" spans="1:11" x14ac:dyDescent="0.25">
      <c r="A386">
        <v>10</v>
      </c>
      <c r="B386">
        <v>2020</v>
      </c>
      <c r="C386">
        <v>7007</v>
      </c>
      <c r="D386" s="1" t="s">
        <v>429</v>
      </c>
      <c r="E386" s="1" t="s">
        <v>402</v>
      </c>
      <c r="F386" s="1" t="s">
        <v>18</v>
      </c>
      <c r="G386" s="1" t="s">
        <v>13</v>
      </c>
      <c r="H386" s="1" t="s">
        <v>16</v>
      </c>
      <c r="I386">
        <v>-4</v>
      </c>
      <c r="J386">
        <v>2100</v>
      </c>
      <c r="K386" s="1">
        <f>_2020_Week10[[#This Row],[DK points]]/_2020_Week10[[#This Row],[DK salary]]</f>
        <v>-1.9047619047619048E-3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3278-C342-4CA1-A7DB-AFAD387DD333}">
  <dimension ref="A1:Z37"/>
  <sheetViews>
    <sheetView topLeftCell="B1" workbookViewId="0">
      <selection activeCell="AA27" sqref="AA27"/>
    </sheetView>
  </sheetViews>
  <sheetFormatPr defaultRowHeight="15" x14ac:dyDescent="0.25"/>
  <cols>
    <col min="1" max="9" width="11" customWidth="1"/>
    <col min="10" max="11" width="12" customWidth="1"/>
    <col min="15" max="15" width="17" customWidth="1"/>
  </cols>
  <sheetData>
    <row r="1" spans="1:26" x14ac:dyDescent="0.25">
      <c r="A1" s="10" t="s">
        <v>434</v>
      </c>
      <c r="B1" s="10" t="s">
        <v>435</v>
      </c>
      <c r="C1" s="10" t="s">
        <v>436</v>
      </c>
      <c r="D1" s="11" t="s">
        <v>437</v>
      </c>
      <c r="E1" s="11" t="s">
        <v>438</v>
      </c>
      <c r="F1" s="11" t="s">
        <v>439</v>
      </c>
      <c r="G1" s="11" t="s">
        <v>440</v>
      </c>
      <c r="H1" s="11" t="s">
        <v>441</v>
      </c>
      <c r="I1" s="10" t="s">
        <v>442</v>
      </c>
      <c r="J1" s="10" t="s">
        <v>443</v>
      </c>
      <c r="K1" s="11" t="s">
        <v>444</v>
      </c>
      <c r="M1" t="s">
        <v>431</v>
      </c>
      <c r="O1" t="s">
        <v>430</v>
      </c>
    </row>
    <row r="2" spans="1:26" x14ac:dyDescent="0.25">
      <c r="A2" s="3">
        <v>10</v>
      </c>
      <c r="B2" s="3">
        <v>2020</v>
      </c>
      <c r="C2" s="3">
        <v>1131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3">
        <v>34.840000000000003</v>
      </c>
      <c r="J2" s="3">
        <v>6300</v>
      </c>
      <c r="K2" s="6">
        <v>5.5301587301587306E-3</v>
      </c>
      <c r="L2" t="s">
        <v>432</v>
      </c>
      <c r="M2">
        <f>AVERAGE(I2:I37)</f>
        <v>13.782222222222224</v>
      </c>
      <c r="O2">
        <f>AVERAGE(K2:K37)</f>
        <v>2.2177361640398556E-3</v>
      </c>
    </row>
    <row r="3" spans="1:26" x14ac:dyDescent="0.25">
      <c r="A3" s="5">
        <v>10</v>
      </c>
      <c r="B3" s="5">
        <v>2020</v>
      </c>
      <c r="C3" s="5">
        <v>1232</v>
      </c>
      <c r="D3" s="8" t="s">
        <v>15</v>
      </c>
      <c r="E3" s="8" t="s">
        <v>11</v>
      </c>
      <c r="F3" s="8" t="s">
        <v>16</v>
      </c>
      <c r="G3" s="8" t="s">
        <v>17</v>
      </c>
      <c r="H3" s="8" t="s">
        <v>18</v>
      </c>
      <c r="I3" s="5">
        <v>32.32</v>
      </c>
      <c r="J3" s="5">
        <v>6200</v>
      </c>
      <c r="K3" s="8">
        <v>5.2129032258064513E-3</v>
      </c>
      <c r="L3" t="s">
        <v>433</v>
      </c>
      <c r="M3">
        <f>_xlfn.STDEV.P(I2:I37)</f>
        <v>9.9355095801515922</v>
      </c>
      <c r="O3">
        <f>_xlfn.STDEV.P(K2:K37)</f>
        <v>1.4970481259915032E-3</v>
      </c>
    </row>
    <row r="4" spans="1:26" x14ac:dyDescent="0.25">
      <c r="A4" s="3">
        <v>10</v>
      </c>
      <c r="B4" s="3">
        <v>2020</v>
      </c>
      <c r="C4" s="3">
        <v>1539</v>
      </c>
      <c r="D4" s="6" t="s">
        <v>32</v>
      </c>
      <c r="E4" s="6" t="s">
        <v>11</v>
      </c>
      <c r="F4" s="6" t="s">
        <v>33</v>
      </c>
      <c r="G4" s="6" t="s">
        <v>17</v>
      </c>
      <c r="H4" s="6" t="s">
        <v>34</v>
      </c>
      <c r="I4" s="3">
        <v>22.16</v>
      </c>
      <c r="J4" s="3">
        <v>5200</v>
      </c>
      <c r="K4" s="6">
        <v>4.2615384615384616E-3</v>
      </c>
      <c r="M4">
        <f>M2+M3</f>
        <v>23.717731802373816</v>
      </c>
      <c r="O4">
        <f>O2+O3</f>
        <v>3.7147842900313588E-3</v>
      </c>
    </row>
    <row r="5" spans="1:26" x14ac:dyDescent="0.25">
      <c r="A5" s="5">
        <v>10</v>
      </c>
      <c r="B5" s="5">
        <v>2020</v>
      </c>
      <c r="C5" s="5">
        <v>1340</v>
      </c>
      <c r="D5" s="8" t="s">
        <v>26</v>
      </c>
      <c r="E5" s="8" t="s">
        <v>11</v>
      </c>
      <c r="F5" s="8" t="s">
        <v>27</v>
      </c>
      <c r="G5" s="8" t="s">
        <v>17</v>
      </c>
      <c r="H5" s="8" t="s">
        <v>28</v>
      </c>
      <c r="I5" s="5">
        <v>23.04</v>
      </c>
      <c r="J5" s="5">
        <v>5800</v>
      </c>
      <c r="K5" s="8">
        <v>3.9724137931034485E-3</v>
      </c>
      <c r="M5">
        <f>M2+(M3*2)</f>
        <v>33.653241382525408</v>
      </c>
      <c r="O5">
        <f>O2+(O3*2)</f>
        <v>5.2118324160228616E-3</v>
      </c>
    </row>
    <row r="6" spans="1:26" x14ac:dyDescent="0.25">
      <c r="A6" s="3">
        <v>10</v>
      </c>
      <c r="B6" s="3">
        <v>2020</v>
      </c>
      <c r="C6" s="3">
        <v>1529</v>
      </c>
      <c r="D6" s="6" t="s">
        <v>25</v>
      </c>
      <c r="E6" s="6" t="s">
        <v>11</v>
      </c>
      <c r="F6" s="6" t="s">
        <v>21</v>
      </c>
      <c r="G6" s="6" t="s">
        <v>13</v>
      </c>
      <c r="H6" s="6" t="s">
        <v>20</v>
      </c>
      <c r="I6" s="3">
        <v>29.36</v>
      </c>
      <c r="J6" s="3">
        <v>7500</v>
      </c>
      <c r="K6" s="6">
        <v>3.914666666666667E-3</v>
      </c>
    </row>
    <row r="7" spans="1:26" x14ac:dyDescent="0.25">
      <c r="A7" s="5">
        <v>10</v>
      </c>
      <c r="B7" s="5">
        <v>2020</v>
      </c>
      <c r="C7" s="5">
        <v>1537</v>
      </c>
      <c r="D7" s="8" t="s">
        <v>19</v>
      </c>
      <c r="E7" s="8" t="s">
        <v>11</v>
      </c>
      <c r="F7" s="8" t="s">
        <v>20</v>
      </c>
      <c r="G7" s="8" t="s">
        <v>17</v>
      </c>
      <c r="H7" s="8" t="s">
        <v>21</v>
      </c>
      <c r="I7" s="5">
        <v>30.9</v>
      </c>
      <c r="J7" s="5">
        <v>8000</v>
      </c>
      <c r="K7" s="8">
        <v>3.8624999999999996E-3</v>
      </c>
    </row>
    <row r="8" spans="1:26" x14ac:dyDescent="0.25">
      <c r="A8" s="3">
        <v>10</v>
      </c>
      <c r="B8" s="3">
        <v>2020</v>
      </c>
      <c r="C8" s="3">
        <v>1252</v>
      </c>
      <c r="D8" s="6" t="s">
        <v>22</v>
      </c>
      <c r="E8" s="6" t="s">
        <v>11</v>
      </c>
      <c r="F8" s="6" t="s">
        <v>23</v>
      </c>
      <c r="G8" s="6" t="s">
        <v>17</v>
      </c>
      <c r="H8" s="6" t="s">
        <v>24</v>
      </c>
      <c r="I8" s="3">
        <v>29.4</v>
      </c>
      <c r="J8" s="3">
        <v>7900</v>
      </c>
      <c r="K8" s="6">
        <v>3.7215189873417718E-3</v>
      </c>
      <c r="P8" s="2"/>
      <c r="Q8" s="3"/>
      <c r="R8" s="3"/>
      <c r="S8" s="6"/>
      <c r="T8" s="6"/>
      <c r="U8" s="6"/>
      <c r="V8" s="6"/>
      <c r="W8" s="6"/>
      <c r="X8" s="3"/>
      <c r="Y8" s="3"/>
      <c r="Z8" s="7"/>
    </row>
    <row r="9" spans="1:26" x14ac:dyDescent="0.25">
      <c r="A9" s="5">
        <v>10</v>
      </c>
      <c r="B9" s="5">
        <v>2020</v>
      </c>
      <c r="C9" s="5">
        <v>1254</v>
      </c>
      <c r="D9" s="8" t="s">
        <v>42</v>
      </c>
      <c r="E9" s="8" t="s">
        <v>11</v>
      </c>
      <c r="F9" s="8" t="s">
        <v>28</v>
      </c>
      <c r="G9" s="8" t="s">
        <v>13</v>
      </c>
      <c r="H9" s="8" t="s">
        <v>27</v>
      </c>
      <c r="I9" s="5">
        <v>19</v>
      </c>
      <c r="J9" s="5">
        <v>5200</v>
      </c>
      <c r="K9" s="8">
        <v>3.6538461538461538E-3</v>
      </c>
      <c r="O9" t="s">
        <v>445</v>
      </c>
      <c r="P9" s="4"/>
      <c r="Q9" s="5"/>
      <c r="R9" s="5"/>
      <c r="S9" s="8"/>
      <c r="T9" s="8"/>
      <c r="U9" s="8"/>
      <c r="V9" s="8"/>
      <c r="W9" s="8"/>
      <c r="X9" s="5"/>
      <c r="Y9" s="5"/>
      <c r="Z9" s="9"/>
    </row>
    <row r="10" spans="1:26" x14ac:dyDescent="0.25">
      <c r="A10" s="3">
        <v>10</v>
      </c>
      <c r="B10" s="3">
        <v>2020</v>
      </c>
      <c r="C10" s="3">
        <v>1439</v>
      </c>
      <c r="D10" s="6" t="s">
        <v>38</v>
      </c>
      <c r="E10" s="6" t="s">
        <v>11</v>
      </c>
      <c r="F10" s="6" t="s">
        <v>14</v>
      </c>
      <c r="G10" s="6" t="s">
        <v>17</v>
      </c>
      <c r="H10" s="6" t="s">
        <v>12</v>
      </c>
      <c r="I10" s="3">
        <v>20.04</v>
      </c>
      <c r="J10" s="3">
        <v>6100</v>
      </c>
      <c r="K10" s="6">
        <v>3.2852459016393439E-3</v>
      </c>
      <c r="P10" s="16"/>
      <c r="Q10" s="17"/>
      <c r="R10" s="17"/>
      <c r="S10" s="18"/>
      <c r="T10" s="18"/>
      <c r="U10" s="18"/>
      <c r="V10" s="18"/>
      <c r="W10" s="18"/>
      <c r="X10" s="17"/>
      <c r="Y10" s="17"/>
      <c r="Z10" s="19"/>
    </row>
    <row r="11" spans="1:26" x14ac:dyDescent="0.25">
      <c r="A11" s="5">
        <v>10</v>
      </c>
      <c r="B11" s="5">
        <v>2020</v>
      </c>
      <c r="C11" s="5">
        <v>1231</v>
      </c>
      <c r="D11" s="8" t="s">
        <v>39</v>
      </c>
      <c r="E11" s="8" t="s">
        <v>11</v>
      </c>
      <c r="F11" s="8" t="s">
        <v>40</v>
      </c>
      <c r="G11" s="8" t="s">
        <v>13</v>
      </c>
      <c r="H11" s="8" t="s">
        <v>41</v>
      </c>
      <c r="I11" s="5">
        <v>19.32</v>
      </c>
      <c r="J11" s="5">
        <v>5900</v>
      </c>
      <c r="K11" s="8">
        <v>3.2745762711864409E-3</v>
      </c>
      <c r="P11" s="2"/>
      <c r="Q11" s="3"/>
      <c r="R11" s="3"/>
      <c r="S11" s="6"/>
      <c r="T11" s="6"/>
      <c r="U11" s="6"/>
      <c r="V11" s="6"/>
      <c r="W11" s="6"/>
      <c r="X11" s="3"/>
      <c r="Y11" s="3"/>
      <c r="Z11" s="7"/>
    </row>
    <row r="12" spans="1:26" x14ac:dyDescent="0.25">
      <c r="A12" s="3">
        <v>10</v>
      </c>
      <c r="B12" s="3">
        <v>2020</v>
      </c>
      <c r="C12" s="3">
        <v>1552</v>
      </c>
      <c r="D12" s="6" t="s">
        <v>35</v>
      </c>
      <c r="E12" s="6" t="s">
        <v>11</v>
      </c>
      <c r="F12" s="6" t="s">
        <v>36</v>
      </c>
      <c r="G12" s="6" t="s">
        <v>13</v>
      </c>
      <c r="H12" s="6" t="s">
        <v>37</v>
      </c>
      <c r="I12" s="3">
        <v>21.48</v>
      </c>
      <c r="J12" s="3">
        <v>6600</v>
      </c>
      <c r="K12" s="6">
        <v>3.2545454545454544E-3</v>
      </c>
      <c r="P12" s="2"/>
      <c r="Q12" s="3"/>
      <c r="R12" s="3"/>
      <c r="S12" s="6"/>
      <c r="T12" s="6"/>
      <c r="U12" s="6"/>
      <c r="V12" s="6"/>
      <c r="W12" s="6"/>
      <c r="X12" s="3"/>
      <c r="Y12" s="3"/>
      <c r="Z12" s="7"/>
    </row>
    <row r="13" spans="1:26" x14ac:dyDescent="0.25">
      <c r="A13" s="5">
        <v>10</v>
      </c>
      <c r="B13" s="5">
        <v>2020</v>
      </c>
      <c r="C13" s="5">
        <v>1527</v>
      </c>
      <c r="D13" s="8" t="s">
        <v>29</v>
      </c>
      <c r="E13" s="8" t="s">
        <v>11</v>
      </c>
      <c r="F13" s="8" t="s">
        <v>30</v>
      </c>
      <c r="G13" s="8" t="s">
        <v>13</v>
      </c>
      <c r="H13" s="8" t="s">
        <v>31</v>
      </c>
      <c r="I13" s="5">
        <v>22.46</v>
      </c>
      <c r="J13" s="5">
        <v>7100</v>
      </c>
      <c r="K13" s="8">
        <v>3.1633802816901408E-3</v>
      </c>
    </row>
    <row r="14" spans="1:26" x14ac:dyDescent="0.25">
      <c r="A14" s="3">
        <v>10</v>
      </c>
      <c r="B14" s="3">
        <v>2020</v>
      </c>
      <c r="C14" s="3">
        <v>1415</v>
      </c>
      <c r="D14" s="6" t="s">
        <v>43</v>
      </c>
      <c r="E14" s="6" t="s">
        <v>11</v>
      </c>
      <c r="F14" s="6" t="s">
        <v>44</v>
      </c>
      <c r="G14" s="6" t="s">
        <v>13</v>
      </c>
      <c r="H14" s="6" t="s">
        <v>45</v>
      </c>
      <c r="I14" s="3">
        <v>18.579999999999998</v>
      </c>
      <c r="J14" s="3">
        <v>6100</v>
      </c>
      <c r="K14" s="6">
        <v>3.0459016393442622E-3</v>
      </c>
      <c r="P14" s="2">
        <v>10</v>
      </c>
      <c r="Q14" s="3">
        <v>2020</v>
      </c>
      <c r="R14" s="3">
        <v>1131</v>
      </c>
      <c r="S14" s="6" t="s">
        <v>10</v>
      </c>
      <c r="T14" s="6" t="s">
        <v>11</v>
      </c>
      <c r="U14" s="6" t="s">
        <v>12</v>
      </c>
      <c r="V14" s="6" t="s">
        <v>13</v>
      </c>
      <c r="W14" s="6" t="s">
        <v>14</v>
      </c>
      <c r="X14" s="3">
        <v>34.840000000000003</v>
      </c>
      <c r="Y14" s="3">
        <v>6300</v>
      </c>
      <c r="Z14" s="7">
        <v>5.5301587301587306E-3</v>
      </c>
    </row>
    <row r="15" spans="1:26" x14ac:dyDescent="0.25">
      <c r="A15" s="5">
        <v>10</v>
      </c>
      <c r="B15" s="5">
        <v>2020</v>
      </c>
      <c r="C15" s="5">
        <v>1378</v>
      </c>
      <c r="D15" s="8" t="s">
        <v>46</v>
      </c>
      <c r="E15" s="8" t="s">
        <v>11</v>
      </c>
      <c r="F15" s="8" t="s">
        <v>31</v>
      </c>
      <c r="G15" s="8" t="s">
        <v>17</v>
      </c>
      <c r="H15" s="8" t="s">
        <v>30</v>
      </c>
      <c r="I15" s="5">
        <v>16.82</v>
      </c>
      <c r="J15" s="5">
        <v>5600</v>
      </c>
      <c r="K15" s="8">
        <v>3.0035714285714288E-3</v>
      </c>
      <c r="P15" s="4">
        <v>10</v>
      </c>
      <c r="Q15" s="5">
        <v>2020</v>
      </c>
      <c r="R15" s="5">
        <v>1232</v>
      </c>
      <c r="S15" s="8" t="s">
        <v>15</v>
      </c>
      <c r="T15" s="8" t="s">
        <v>11</v>
      </c>
      <c r="U15" s="8" t="s">
        <v>16</v>
      </c>
      <c r="V15" s="8" t="s">
        <v>17</v>
      </c>
      <c r="W15" s="8" t="s">
        <v>18</v>
      </c>
      <c r="X15" s="5">
        <v>32.32</v>
      </c>
      <c r="Y15" s="5">
        <v>6200</v>
      </c>
      <c r="Z15" s="9">
        <v>5.2129032258064513E-3</v>
      </c>
    </row>
    <row r="16" spans="1:26" x14ac:dyDescent="0.25">
      <c r="A16" s="3">
        <v>10</v>
      </c>
      <c r="B16" s="3">
        <v>2020</v>
      </c>
      <c r="C16" s="3">
        <v>1551</v>
      </c>
      <c r="D16" s="6" t="s">
        <v>47</v>
      </c>
      <c r="E16" s="6" t="s">
        <v>11</v>
      </c>
      <c r="F16" s="6" t="s">
        <v>37</v>
      </c>
      <c r="G16" s="6" t="s">
        <v>17</v>
      </c>
      <c r="H16" s="6" t="s">
        <v>36</v>
      </c>
      <c r="I16" s="3">
        <v>14.66</v>
      </c>
      <c r="J16" s="3">
        <v>5600</v>
      </c>
      <c r="K16" s="6">
        <v>2.6178571428571427E-3</v>
      </c>
      <c r="P16" s="2">
        <v>10</v>
      </c>
      <c r="Q16" s="3">
        <v>2020</v>
      </c>
      <c r="R16" s="3">
        <v>1539</v>
      </c>
      <c r="S16" s="6" t="s">
        <v>32</v>
      </c>
      <c r="T16" s="6" t="s">
        <v>11</v>
      </c>
      <c r="U16" s="6" t="s">
        <v>33</v>
      </c>
      <c r="V16" s="6" t="s">
        <v>17</v>
      </c>
      <c r="W16" s="6" t="s">
        <v>34</v>
      </c>
      <c r="X16" s="3">
        <v>22.16</v>
      </c>
      <c r="Y16" s="3">
        <v>5200</v>
      </c>
      <c r="Z16" s="7">
        <v>4.2615384615384616E-3</v>
      </c>
    </row>
    <row r="17" spans="1:26" x14ac:dyDescent="0.25">
      <c r="A17" s="5">
        <v>10</v>
      </c>
      <c r="B17" s="5">
        <v>2020</v>
      </c>
      <c r="C17" s="5">
        <v>1534</v>
      </c>
      <c r="D17" s="8" t="s">
        <v>56</v>
      </c>
      <c r="E17" s="8" t="s">
        <v>11</v>
      </c>
      <c r="F17" s="8" t="s">
        <v>57</v>
      </c>
      <c r="G17" s="8" t="s">
        <v>13</v>
      </c>
      <c r="H17" s="8" t="s">
        <v>58</v>
      </c>
      <c r="I17" s="5">
        <v>12.18</v>
      </c>
      <c r="J17" s="5">
        <v>5300</v>
      </c>
      <c r="K17" s="8">
        <v>2.2981132075471696E-3</v>
      </c>
      <c r="P17" s="4">
        <v>10</v>
      </c>
      <c r="Q17" s="5">
        <v>2020</v>
      </c>
      <c r="R17" s="5">
        <v>1340</v>
      </c>
      <c r="S17" s="8" t="s">
        <v>26</v>
      </c>
      <c r="T17" s="8" t="s">
        <v>11</v>
      </c>
      <c r="U17" s="8" t="s">
        <v>27</v>
      </c>
      <c r="V17" s="8" t="s">
        <v>17</v>
      </c>
      <c r="W17" s="8" t="s">
        <v>28</v>
      </c>
      <c r="X17" s="5">
        <v>23.04</v>
      </c>
      <c r="Y17" s="5">
        <v>5800</v>
      </c>
      <c r="Z17" s="9">
        <v>3.9724137931034485E-3</v>
      </c>
    </row>
    <row r="18" spans="1:26" x14ac:dyDescent="0.25">
      <c r="A18" s="3">
        <v>10</v>
      </c>
      <c r="B18" s="3">
        <v>2020</v>
      </c>
      <c r="C18" s="3">
        <v>1490</v>
      </c>
      <c r="D18" s="6" t="s">
        <v>48</v>
      </c>
      <c r="E18" s="6" t="s">
        <v>11</v>
      </c>
      <c r="F18" s="6" t="s">
        <v>49</v>
      </c>
      <c r="G18" s="6" t="s">
        <v>17</v>
      </c>
      <c r="H18" s="6" t="s">
        <v>50</v>
      </c>
      <c r="I18" s="3">
        <v>14.48</v>
      </c>
      <c r="J18" s="3">
        <v>6500</v>
      </c>
      <c r="K18" s="6">
        <v>2.2276923076923077E-3</v>
      </c>
      <c r="P18" s="2">
        <v>10</v>
      </c>
      <c r="Q18" s="3">
        <v>2020</v>
      </c>
      <c r="R18" s="3">
        <v>1529</v>
      </c>
      <c r="S18" s="6" t="s">
        <v>25</v>
      </c>
      <c r="T18" s="6" t="s">
        <v>11</v>
      </c>
      <c r="U18" s="6" t="s">
        <v>21</v>
      </c>
      <c r="V18" s="6" t="s">
        <v>13</v>
      </c>
      <c r="W18" s="6" t="s">
        <v>20</v>
      </c>
      <c r="X18" s="3">
        <v>29.36</v>
      </c>
      <c r="Y18" s="3">
        <v>7500</v>
      </c>
      <c r="Z18" s="7">
        <v>3.914666666666667E-3</v>
      </c>
    </row>
    <row r="19" spans="1:26" x14ac:dyDescent="0.25">
      <c r="A19" s="5">
        <v>10</v>
      </c>
      <c r="B19" s="5">
        <v>2020</v>
      </c>
      <c r="C19" s="5">
        <v>1550</v>
      </c>
      <c r="D19" s="8" t="s">
        <v>55</v>
      </c>
      <c r="E19" s="8" t="s">
        <v>11</v>
      </c>
      <c r="F19" s="8" t="s">
        <v>18</v>
      </c>
      <c r="G19" s="8" t="s">
        <v>13</v>
      </c>
      <c r="H19" s="8" t="s">
        <v>16</v>
      </c>
      <c r="I19" s="5">
        <v>12.52</v>
      </c>
      <c r="J19" s="5">
        <v>5700</v>
      </c>
      <c r="K19" s="8">
        <v>2.1964912280701752E-3</v>
      </c>
      <c r="P19" s="4">
        <v>10</v>
      </c>
      <c r="Q19" s="5">
        <v>2020</v>
      </c>
      <c r="R19" s="5">
        <v>1537</v>
      </c>
      <c r="S19" s="8" t="s">
        <v>19</v>
      </c>
      <c r="T19" s="8" t="s">
        <v>11</v>
      </c>
      <c r="U19" s="8" t="s">
        <v>20</v>
      </c>
      <c r="V19" s="8" t="s">
        <v>17</v>
      </c>
      <c r="W19" s="8" t="s">
        <v>21</v>
      </c>
      <c r="X19" s="5">
        <v>30.9</v>
      </c>
      <c r="Y19" s="5">
        <v>8000</v>
      </c>
      <c r="Z19" s="9">
        <v>3.8624999999999996E-3</v>
      </c>
    </row>
    <row r="20" spans="1:26" x14ac:dyDescent="0.25">
      <c r="A20" s="3">
        <v>10</v>
      </c>
      <c r="B20" s="3">
        <v>2020</v>
      </c>
      <c r="C20" s="3">
        <v>1518</v>
      </c>
      <c r="D20" s="6" t="s">
        <v>51</v>
      </c>
      <c r="E20" s="6" t="s">
        <v>11</v>
      </c>
      <c r="F20" s="6" t="s">
        <v>52</v>
      </c>
      <c r="G20" s="6" t="s">
        <v>13</v>
      </c>
      <c r="H20" s="6" t="s">
        <v>53</v>
      </c>
      <c r="I20" s="3">
        <v>14.12</v>
      </c>
      <c r="J20" s="3">
        <v>6900</v>
      </c>
      <c r="K20" s="6">
        <v>2.0463768115942028E-3</v>
      </c>
      <c r="P20" s="2">
        <v>10</v>
      </c>
      <c r="Q20" s="3">
        <v>2020</v>
      </c>
      <c r="R20" s="3">
        <v>1252</v>
      </c>
      <c r="S20" s="6" t="s">
        <v>22</v>
      </c>
      <c r="T20" s="6" t="s">
        <v>11</v>
      </c>
      <c r="U20" s="6" t="s">
        <v>23</v>
      </c>
      <c r="V20" s="6" t="s">
        <v>17</v>
      </c>
      <c r="W20" s="6" t="s">
        <v>24</v>
      </c>
      <c r="X20" s="3">
        <v>29.4</v>
      </c>
      <c r="Y20" s="3">
        <v>7900</v>
      </c>
      <c r="Z20" s="7">
        <v>3.7215189873417718E-3</v>
      </c>
    </row>
    <row r="21" spans="1:26" x14ac:dyDescent="0.25">
      <c r="A21" s="5">
        <v>10</v>
      </c>
      <c r="B21" s="5">
        <v>2020</v>
      </c>
      <c r="C21" s="5">
        <v>1547</v>
      </c>
      <c r="D21" s="8" t="s">
        <v>59</v>
      </c>
      <c r="E21" s="8" t="s">
        <v>11</v>
      </c>
      <c r="F21" s="8" t="s">
        <v>60</v>
      </c>
      <c r="G21" s="8" t="s">
        <v>13</v>
      </c>
      <c r="H21" s="8" t="s">
        <v>61</v>
      </c>
      <c r="I21" s="5">
        <v>10.98</v>
      </c>
      <c r="J21" s="5">
        <v>5500</v>
      </c>
      <c r="K21" s="8">
        <v>1.9963636363636364E-3</v>
      </c>
    </row>
    <row r="22" spans="1:26" x14ac:dyDescent="0.25">
      <c r="A22" s="3">
        <v>10</v>
      </c>
      <c r="B22" s="3">
        <v>2020</v>
      </c>
      <c r="C22" s="3">
        <v>1559</v>
      </c>
      <c r="D22" s="6" t="s">
        <v>63</v>
      </c>
      <c r="E22" s="6" t="s">
        <v>11</v>
      </c>
      <c r="F22" s="6" t="s">
        <v>24</v>
      </c>
      <c r="G22" s="6" t="s">
        <v>13</v>
      </c>
      <c r="H22" s="6" t="s">
        <v>23</v>
      </c>
      <c r="I22" s="3">
        <v>9.76</v>
      </c>
      <c r="J22" s="3">
        <v>5400</v>
      </c>
      <c r="K22" s="6">
        <v>1.8074074074074073E-3</v>
      </c>
      <c r="P22" s="2">
        <v>10</v>
      </c>
      <c r="Q22" s="3">
        <v>2020</v>
      </c>
      <c r="R22" s="3">
        <v>1131</v>
      </c>
      <c r="S22" s="6" t="s">
        <v>10</v>
      </c>
      <c r="T22" s="6" t="s">
        <v>11</v>
      </c>
      <c r="U22" s="6" t="s">
        <v>12</v>
      </c>
      <c r="V22" s="6" t="s">
        <v>13</v>
      </c>
      <c r="W22" s="6" t="s">
        <v>14</v>
      </c>
      <c r="X22" s="3">
        <v>34.840000000000003</v>
      </c>
      <c r="Y22" s="3">
        <v>6300</v>
      </c>
      <c r="Z22" s="7">
        <v>5.5301587301587306E-3</v>
      </c>
    </row>
    <row r="23" spans="1:26" x14ac:dyDescent="0.25">
      <c r="A23" s="5">
        <v>10</v>
      </c>
      <c r="B23" s="5">
        <v>2020</v>
      </c>
      <c r="C23" s="5">
        <v>1410</v>
      </c>
      <c r="D23" s="8" t="s">
        <v>62</v>
      </c>
      <c r="E23" s="8" t="s">
        <v>11</v>
      </c>
      <c r="F23" s="8" t="s">
        <v>41</v>
      </c>
      <c r="G23" s="8" t="s">
        <v>17</v>
      </c>
      <c r="H23" s="8" t="s">
        <v>40</v>
      </c>
      <c r="I23" s="5">
        <v>10.78</v>
      </c>
      <c r="J23" s="5">
        <v>6300</v>
      </c>
      <c r="K23" s="8">
        <v>1.7111111111111109E-3</v>
      </c>
      <c r="P23" s="4">
        <v>10</v>
      </c>
      <c r="Q23" s="5">
        <v>2020</v>
      </c>
      <c r="R23" s="5">
        <v>1232</v>
      </c>
      <c r="S23" s="8" t="s">
        <v>15</v>
      </c>
      <c r="T23" s="8" t="s">
        <v>11</v>
      </c>
      <c r="U23" s="8" t="s">
        <v>16</v>
      </c>
      <c r="V23" s="8" t="s">
        <v>17</v>
      </c>
      <c r="W23" s="8" t="s">
        <v>18</v>
      </c>
      <c r="X23" s="5">
        <v>32.32</v>
      </c>
      <c r="Y23" s="5">
        <v>6200</v>
      </c>
      <c r="Z23" s="9">
        <v>5.2129032258064513E-3</v>
      </c>
    </row>
    <row r="24" spans="1:26" x14ac:dyDescent="0.25">
      <c r="A24" s="3">
        <v>10</v>
      </c>
      <c r="B24" s="3">
        <v>2020</v>
      </c>
      <c r="C24" s="3">
        <v>1412</v>
      </c>
      <c r="D24" s="6" t="s">
        <v>54</v>
      </c>
      <c r="E24" s="6" t="s">
        <v>11</v>
      </c>
      <c r="F24" s="6" t="s">
        <v>50</v>
      </c>
      <c r="G24" s="6" t="s">
        <v>13</v>
      </c>
      <c r="H24" s="6" t="s">
        <v>49</v>
      </c>
      <c r="I24" s="3">
        <v>12.92</v>
      </c>
      <c r="J24" s="3">
        <v>7700</v>
      </c>
      <c r="K24" s="6">
        <v>1.677922077922078E-3</v>
      </c>
    </row>
    <row r="25" spans="1:26" x14ac:dyDescent="0.25">
      <c r="A25" s="5">
        <v>10</v>
      </c>
      <c r="B25" s="5">
        <v>2020</v>
      </c>
      <c r="C25" s="5">
        <v>1514</v>
      </c>
      <c r="D25" s="8" t="s">
        <v>64</v>
      </c>
      <c r="E25" s="8" t="s">
        <v>11</v>
      </c>
      <c r="F25" s="8" t="s">
        <v>34</v>
      </c>
      <c r="G25" s="8" t="s">
        <v>13</v>
      </c>
      <c r="H25" s="8" t="s">
        <v>33</v>
      </c>
      <c r="I25" s="5">
        <v>8.7200000000000006</v>
      </c>
      <c r="J25" s="5">
        <v>5900</v>
      </c>
      <c r="K25" s="8">
        <v>1.4779661016949153E-3</v>
      </c>
    </row>
    <row r="26" spans="1:26" x14ac:dyDescent="0.25">
      <c r="A26" s="3">
        <v>10</v>
      </c>
      <c r="B26" s="3">
        <v>2020</v>
      </c>
      <c r="C26" s="3">
        <v>1496</v>
      </c>
      <c r="D26" s="6" t="s">
        <v>67</v>
      </c>
      <c r="E26" s="6" t="s">
        <v>11</v>
      </c>
      <c r="F26" s="6" t="s">
        <v>40</v>
      </c>
      <c r="G26" s="6" t="s">
        <v>13</v>
      </c>
      <c r="H26" s="6" t="s">
        <v>41</v>
      </c>
      <c r="I26" s="3">
        <v>6.2</v>
      </c>
      <c r="J26" s="3">
        <v>4400</v>
      </c>
      <c r="K26" s="6">
        <v>1.4090909090909091E-3</v>
      </c>
    </row>
    <row r="27" spans="1:26" x14ac:dyDescent="0.25">
      <c r="A27" s="5">
        <v>10</v>
      </c>
      <c r="B27" s="5">
        <v>2020</v>
      </c>
      <c r="C27" s="5">
        <v>1441</v>
      </c>
      <c r="D27" s="8" t="s">
        <v>65</v>
      </c>
      <c r="E27" s="8" t="s">
        <v>11</v>
      </c>
      <c r="F27" s="8" t="s">
        <v>61</v>
      </c>
      <c r="G27" s="8" t="s">
        <v>17</v>
      </c>
      <c r="H27" s="8" t="s">
        <v>60</v>
      </c>
      <c r="I27" s="5">
        <v>7.16</v>
      </c>
      <c r="J27" s="5">
        <v>5400</v>
      </c>
      <c r="K27" s="8">
        <v>1.3259259259259259E-3</v>
      </c>
    </row>
    <row r="28" spans="1:26" x14ac:dyDescent="0.25">
      <c r="A28" s="3">
        <v>10</v>
      </c>
      <c r="B28" s="3">
        <v>2020</v>
      </c>
      <c r="C28" s="3">
        <v>1151</v>
      </c>
      <c r="D28" s="6" t="s">
        <v>66</v>
      </c>
      <c r="E28" s="6" t="s">
        <v>11</v>
      </c>
      <c r="F28" s="6" t="s">
        <v>58</v>
      </c>
      <c r="G28" s="6" t="s">
        <v>17</v>
      </c>
      <c r="H28" s="6" t="s">
        <v>57</v>
      </c>
      <c r="I28" s="3">
        <v>6.94</v>
      </c>
      <c r="J28" s="3">
        <v>6400</v>
      </c>
      <c r="K28" s="6">
        <v>1.0843750000000001E-3</v>
      </c>
    </row>
    <row r="29" spans="1:26" x14ac:dyDescent="0.25">
      <c r="A29" s="5">
        <v>10</v>
      </c>
      <c r="B29" s="5">
        <v>2020</v>
      </c>
      <c r="C29" s="5">
        <v>1528</v>
      </c>
      <c r="D29" s="8" t="s">
        <v>68</v>
      </c>
      <c r="E29" s="8" t="s">
        <v>11</v>
      </c>
      <c r="F29" s="8" t="s">
        <v>53</v>
      </c>
      <c r="G29" s="8" t="s">
        <v>17</v>
      </c>
      <c r="H29" s="8" t="s">
        <v>52</v>
      </c>
      <c r="I29" s="5">
        <v>5.38</v>
      </c>
      <c r="J29" s="5">
        <v>6000</v>
      </c>
      <c r="K29" s="8">
        <v>8.966666666666666E-4</v>
      </c>
    </row>
    <row r="30" spans="1:26" x14ac:dyDescent="0.25">
      <c r="A30" s="3">
        <v>10</v>
      </c>
      <c r="B30" s="3">
        <v>2020</v>
      </c>
      <c r="C30" s="3">
        <v>1530</v>
      </c>
      <c r="D30" s="6" t="s">
        <v>69</v>
      </c>
      <c r="E30" s="6" t="s">
        <v>11</v>
      </c>
      <c r="F30" s="6" t="s">
        <v>58</v>
      </c>
      <c r="G30" s="6" t="s">
        <v>17</v>
      </c>
      <c r="H30" s="6" t="s">
        <v>57</v>
      </c>
      <c r="I30" s="3">
        <v>3.5</v>
      </c>
      <c r="J30" s="3">
        <v>4600</v>
      </c>
      <c r="K30" s="6">
        <v>7.6086956521739129E-4</v>
      </c>
    </row>
    <row r="31" spans="1:26" x14ac:dyDescent="0.25">
      <c r="A31" s="5">
        <v>10</v>
      </c>
      <c r="B31" s="5">
        <v>2020</v>
      </c>
      <c r="C31" s="5">
        <v>1413</v>
      </c>
      <c r="D31" s="8" t="s">
        <v>70</v>
      </c>
      <c r="E31" s="8" t="s">
        <v>11</v>
      </c>
      <c r="F31" s="8" t="s">
        <v>45</v>
      </c>
      <c r="G31" s="8" t="s">
        <v>17</v>
      </c>
      <c r="H31" s="8" t="s">
        <v>44</v>
      </c>
      <c r="I31" s="5">
        <v>3.44</v>
      </c>
      <c r="J31" s="5">
        <v>5600</v>
      </c>
      <c r="K31" s="8">
        <v>6.1428571428571424E-4</v>
      </c>
    </row>
    <row r="32" spans="1:26" x14ac:dyDescent="0.25">
      <c r="A32" s="3">
        <v>10</v>
      </c>
      <c r="B32" s="3">
        <v>2020</v>
      </c>
      <c r="C32" s="3">
        <v>1465</v>
      </c>
      <c r="D32" s="6" t="s">
        <v>71</v>
      </c>
      <c r="E32" s="6" t="s">
        <v>11</v>
      </c>
      <c r="F32" s="6" t="s">
        <v>58</v>
      </c>
      <c r="G32" s="6" t="s">
        <v>17</v>
      </c>
      <c r="H32" s="6" t="s">
        <v>57</v>
      </c>
      <c r="I32" s="3">
        <v>2.3199999999999998</v>
      </c>
      <c r="J32" s="3">
        <v>5100</v>
      </c>
      <c r="K32" s="6">
        <v>4.5490196078431367E-4</v>
      </c>
    </row>
    <row r="33" spans="1:11" x14ac:dyDescent="0.25">
      <c r="A33" s="5">
        <v>10</v>
      </c>
      <c r="B33" s="5">
        <v>2020</v>
      </c>
      <c r="C33" s="5">
        <v>1558</v>
      </c>
      <c r="D33" s="8" t="s">
        <v>72</v>
      </c>
      <c r="E33" s="8" t="s">
        <v>11</v>
      </c>
      <c r="F33" s="8" t="s">
        <v>14</v>
      </c>
      <c r="G33" s="8" t="s">
        <v>17</v>
      </c>
      <c r="H33" s="8" t="s">
        <v>12</v>
      </c>
      <c r="I33" s="5">
        <v>0.48</v>
      </c>
      <c r="J33" s="5">
        <v>4700</v>
      </c>
      <c r="K33" s="8">
        <v>1.0212765957446809E-4</v>
      </c>
    </row>
    <row r="34" spans="1:11" x14ac:dyDescent="0.25">
      <c r="A34" s="3">
        <v>10</v>
      </c>
      <c r="B34" s="3">
        <v>2020</v>
      </c>
      <c r="C34" s="3">
        <v>1381</v>
      </c>
      <c r="D34" s="6" t="s">
        <v>73</v>
      </c>
      <c r="E34" s="6" t="s">
        <v>11</v>
      </c>
      <c r="F34" s="6" t="s">
        <v>12</v>
      </c>
      <c r="G34" s="6" t="s">
        <v>13</v>
      </c>
      <c r="H34" s="6" t="s">
        <v>14</v>
      </c>
      <c r="I34" s="3">
        <v>0</v>
      </c>
      <c r="J34" s="3">
        <v>4000</v>
      </c>
      <c r="K34" s="6">
        <v>0</v>
      </c>
    </row>
    <row r="35" spans="1:11" x14ac:dyDescent="0.25">
      <c r="A35" s="5">
        <v>10</v>
      </c>
      <c r="B35" s="5">
        <v>2020</v>
      </c>
      <c r="C35" s="5">
        <v>1526</v>
      </c>
      <c r="D35" s="8" t="s">
        <v>74</v>
      </c>
      <c r="E35" s="8" t="s">
        <v>11</v>
      </c>
      <c r="F35" s="8" t="s">
        <v>16</v>
      </c>
      <c r="G35" s="8" t="s">
        <v>17</v>
      </c>
      <c r="H35" s="8" t="s">
        <v>18</v>
      </c>
      <c r="I35" s="5">
        <v>0</v>
      </c>
      <c r="J35" s="5">
        <v>4100</v>
      </c>
      <c r="K35" s="8">
        <v>0</v>
      </c>
    </row>
    <row r="36" spans="1:11" x14ac:dyDescent="0.25">
      <c r="A36" s="3">
        <v>10</v>
      </c>
      <c r="B36" s="3">
        <v>2020</v>
      </c>
      <c r="C36" s="3">
        <v>1520</v>
      </c>
      <c r="D36" s="6" t="s">
        <v>75</v>
      </c>
      <c r="E36" s="6" t="s">
        <v>11</v>
      </c>
      <c r="F36" s="6" t="s">
        <v>57</v>
      </c>
      <c r="G36" s="6" t="s">
        <v>13</v>
      </c>
      <c r="H36" s="6" t="s">
        <v>58</v>
      </c>
      <c r="I36" s="3">
        <v>0</v>
      </c>
      <c r="J36" s="3">
        <v>5200</v>
      </c>
      <c r="K36" s="6">
        <v>0</v>
      </c>
    </row>
    <row r="37" spans="1:11" x14ac:dyDescent="0.25">
      <c r="A37" s="12">
        <v>10</v>
      </c>
      <c r="B37" s="12">
        <v>2020</v>
      </c>
      <c r="C37" s="12">
        <v>1554</v>
      </c>
      <c r="D37" s="13" t="s">
        <v>76</v>
      </c>
      <c r="E37" s="13" t="s">
        <v>11</v>
      </c>
      <c r="F37" s="13" t="s">
        <v>34</v>
      </c>
      <c r="G37" s="13" t="s">
        <v>13</v>
      </c>
      <c r="H37" s="13" t="s">
        <v>33</v>
      </c>
      <c r="I37" s="12">
        <v>-0.1</v>
      </c>
      <c r="J37" s="12">
        <v>4200</v>
      </c>
      <c r="K37" s="13">
        <v>-2.380952380952381E-5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9296-60AC-4316-8EF5-C474295BD268}">
  <dimension ref="A1:AB104"/>
  <sheetViews>
    <sheetView topLeftCell="D1" workbookViewId="0">
      <selection activeCell="R24" sqref="R24:R30"/>
    </sheetView>
  </sheetViews>
  <sheetFormatPr defaultRowHeight="15" x14ac:dyDescent="0.25"/>
  <cols>
    <col min="1" max="9" width="11" customWidth="1"/>
    <col min="10" max="11" width="12" customWidth="1"/>
  </cols>
  <sheetData>
    <row r="1" spans="1:28" x14ac:dyDescent="0.25">
      <c r="A1" s="10" t="s">
        <v>434</v>
      </c>
      <c r="B1" s="10" t="s">
        <v>435</v>
      </c>
      <c r="C1" s="10" t="s">
        <v>436</v>
      </c>
      <c r="D1" s="11" t="s">
        <v>437</v>
      </c>
      <c r="E1" s="11" t="s">
        <v>438</v>
      </c>
      <c r="F1" s="11" t="s">
        <v>439</v>
      </c>
      <c r="G1" s="11" t="s">
        <v>440</v>
      </c>
      <c r="H1" s="11" t="s">
        <v>441</v>
      </c>
      <c r="I1" s="10" t="s">
        <v>442</v>
      </c>
      <c r="J1" s="10" t="s">
        <v>443</v>
      </c>
      <c r="K1" s="11" t="s">
        <v>444</v>
      </c>
    </row>
    <row r="2" spans="1:28" x14ac:dyDescent="0.25">
      <c r="A2" s="3">
        <v>10</v>
      </c>
      <c r="B2" s="3">
        <v>2020</v>
      </c>
      <c r="C2" s="3">
        <v>5887</v>
      </c>
      <c r="D2" s="6" t="s">
        <v>124</v>
      </c>
      <c r="E2" s="6" t="s">
        <v>78</v>
      </c>
      <c r="F2" s="6" t="s">
        <v>57</v>
      </c>
      <c r="G2" s="6" t="s">
        <v>13</v>
      </c>
      <c r="H2" s="6" t="s">
        <v>58</v>
      </c>
      <c r="I2" s="3">
        <v>4</v>
      </c>
      <c r="J2" s="3"/>
      <c r="K2" s="6" t="e">
        <v>#DIV/0!</v>
      </c>
      <c r="M2">
        <f>AVERAGE(Table5[Column9])</f>
        <v>6.7116504854368912</v>
      </c>
      <c r="O2">
        <f>AVERAGE(K6:K104)</f>
        <v>1.3395300632148036E-3</v>
      </c>
      <c r="R2" s="2">
        <v>10</v>
      </c>
      <c r="S2" s="3">
        <v>2020</v>
      </c>
      <c r="T2" s="3">
        <v>5562</v>
      </c>
      <c r="U2" s="6" t="s">
        <v>77</v>
      </c>
      <c r="V2" s="6" t="s">
        <v>78</v>
      </c>
      <c r="W2" s="6" t="s">
        <v>58</v>
      </c>
      <c r="X2" s="6" t="s">
        <v>17</v>
      </c>
      <c r="Y2" s="6" t="s">
        <v>57</v>
      </c>
      <c r="Z2" s="3">
        <v>34.799999999999997</v>
      </c>
      <c r="AA2" s="3">
        <v>8200</v>
      </c>
      <c r="AB2" s="7">
        <v>4.2439024390243897E-3</v>
      </c>
    </row>
    <row r="3" spans="1:28" x14ac:dyDescent="0.25">
      <c r="A3" s="5">
        <v>10</v>
      </c>
      <c r="B3" s="5">
        <v>2020</v>
      </c>
      <c r="C3" s="5">
        <v>2859</v>
      </c>
      <c r="D3" s="8" t="s">
        <v>135</v>
      </c>
      <c r="E3" s="8" t="s">
        <v>78</v>
      </c>
      <c r="F3" s="8" t="s">
        <v>45</v>
      </c>
      <c r="G3" s="8" t="s">
        <v>17</v>
      </c>
      <c r="H3" s="8" t="s">
        <v>44</v>
      </c>
      <c r="I3" s="5">
        <v>2.6</v>
      </c>
      <c r="J3" s="5">
        <v>0</v>
      </c>
      <c r="K3" s="8" t="e">
        <v>#DIV/0!</v>
      </c>
      <c r="M3">
        <f>_xlfn.STDEV.P(Table5[Column9])</f>
        <v>8.176384428611561</v>
      </c>
      <c r="O3">
        <f>_xlfn.STDEV.P(K6:K104)</f>
        <v>1.5395005644632447E-3</v>
      </c>
      <c r="R3" s="4">
        <v>10</v>
      </c>
      <c r="S3" s="5">
        <v>2020</v>
      </c>
      <c r="T3" s="5">
        <v>5712</v>
      </c>
      <c r="U3" s="8" t="s">
        <v>79</v>
      </c>
      <c r="V3" s="8" t="s">
        <v>78</v>
      </c>
      <c r="W3" s="8" t="s">
        <v>61</v>
      </c>
      <c r="X3" s="8" t="s">
        <v>17</v>
      </c>
      <c r="Y3" s="8" t="s">
        <v>60</v>
      </c>
      <c r="Z3" s="5">
        <v>32.6</v>
      </c>
      <c r="AA3" s="5">
        <v>6500</v>
      </c>
      <c r="AB3" s="9">
        <v>5.015384615384616E-3</v>
      </c>
    </row>
    <row r="4" spans="1:28" x14ac:dyDescent="0.25">
      <c r="A4" s="3">
        <v>10</v>
      </c>
      <c r="B4" s="3">
        <v>2020</v>
      </c>
      <c r="C4" s="3">
        <v>5890</v>
      </c>
      <c r="D4" s="6" t="s">
        <v>136</v>
      </c>
      <c r="E4" s="6" t="s">
        <v>78</v>
      </c>
      <c r="F4" s="6" t="s">
        <v>14</v>
      </c>
      <c r="G4" s="6" t="s">
        <v>17</v>
      </c>
      <c r="H4" s="6" t="s">
        <v>12</v>
      </c>
      <c r="I4" s="3">
        <v>2.5</v>
      </c>
      <c r="J4" s="3">
        <v>0</v>
      </c>
      <c r="K4" s="6" t="e">
        <v>#DIV/0!</v>
      </c>
      <c r="M4">
        <f>M2+M3</f>
        <v>14.888034914048452</v>
      </c>
      <c r="O4">
        <f>O2+O3</f>
        <v>2.8790306276780483E-3</v>
      </c>
      <c r="R4" s="2">
        <v>10</v>
      </c>
      <c r="S4" s="3">
        <v>2020</v>
      </c>
      <c r="T4" s="3">
        <v>5617</v>
      </c>
      <c r="U4" s="6" t="s">
        <v>80</v>
      </c>
      <c r="V4" s="6" t="s">
        <v>78</v>
      </c>
      <c r="W4" s="6" t="s">
        <v>12</v>
      </c>
      <c r="X4" s="6" t="s">
        <v>13</v>
      </c>
      <c r="Y4" s="6" t="s">
        <v>14</v>
      </c>
      <c r="Z4" s="3">
        <v>28.8</v>
      </c>
      <c r="AA4" s="3">
        <v>5300</v>
      </c>
      <c r="AB4" s="7">
        <v>5.4339622641509438E-3</v>
      </c>
    </row>
    <row r="5" spans="1:28" x14ac:dyDescent="0.25">
      <c r="A5" s="5">
        <v>10</v>
      </c>
      <c r="B5" s="5">
        <v>2020</v>
      </c>
      <c r="C5" s="5">
        <v>5448</v>
      </c>
      <c r="D5" s="8" t="s">
        <v>153</v>
      </c>
      <c r="E5" s="8" t="s">
        <v>78</v>
      </c>
      <c r="F5" s="8" t="s">
        <v>52</v>
      </c>
      <c r="G5" s="8" t="s">
        <v>13</v>
      </c>
      <c r="H5" s="8" t="s">
        <v>53</v>
      </c>
      <c r="I5" s="5">
        <v>0.8</v>
      </c>
      <c r="J5" s="5">
        <v>0</v>
      </c>
      <c r="K5" s="8" t="e">
        <v>#DIV/0!</v>
      </c>
      <c r="M5">
        <f>M2+(M3*2)</f>
        <v>23.064419342660013</v>
      </c>
      <c r="O5">
        <f>O2+(O3*2)</f>
        <v>4.4185311921412932E-3</v>
      </c>
      <c r="R5" s="2">
        <v>10</v>
      </c>
      <c r="S5" s="3">
        <v>2020</v>
      </c>
      <c r="T5" s="3">
        <v>5623</v>
      </c>
      <c r="U5" s="6" t="s">
        <v>81</v>
      </c>
      <c r="V5" s="6" t="s">
        <v>78</v>
      </c>
      <c r="W5" s="6" t="s">
        <v>40</v>
      </c>
      <c r="X5" s="6" t="s">
        <v>13</v>
      </c>
      <c r="Y5" s="6" t="s">
        <v>41</v>
      </c>
      <c r="Z5" s="3">
        <v>28.5</v>
      </c>
      <c r="AA5" s="3">
        <v>4600</v>
      </c>
      <c r="AB5" s="7">
        <v>6.1956521739130431E-3</v>
      </c>
    </row>
    <row r="6" spans="1:28" x14ac:dyDescent="0.25">
      <c r="A6" s="3">
        <v>10</v>
      </c>
      <c r="B6" s="3">
        <v>2020</v>
      </c>
      <c r="C6" s="3">
        <v>5623</v>
      </c>
      <c r="D6" s="6" t="s">
        <v>81</v>
      </c>
      <c r="E6" s="6" t="s">
        <v>78</v>
      </c>
      <c r="F6" s="6" t="s">
        <v>40</v>
      </c>
      <c r="G6" s="6" t="s">
        <v>13</v>
      </c>
      <c r="H6" s="6" t="s">
        <v>41</v>
      </c>
      <c r="I6" s="3">
        <v>28.5</v>
      </c>
      <c r="J6" s="3">
        <v>4600</v>
      </c>
      <c r="K6" s="6">
        <v>6.1956521739130431E-3</v>
      </c>
      <c r="R6" s="2">
        <v>10</v>
      </c>
      <c r="S6" s="3">
        <v>2020</v>
      </c>
      <c r="T6" s="3">
        <v>5822</v>
      </c>
      <c r="U6" s="6" t="s">
        <v>82</v>
      </c>
      <c r="V6" s="6" t="s">
        <v>78</v>
      </c>
      <c r="W6" s="6" t="s">
        <v>27</v>
      </c>
      <c r="X6" s="6" t="s">
        <v>17</v>
      </c>
      <c r="Y6" s="6" t="s">
        <v>28</v>
      </c>
      <c r="Z6" s="3">
        <v>25.9</v>
      </c>
      <c r="AA6" s="3">
        <v>5100</v>
      </c>
      <c r="AB6" s="7">
        <v>5.078431372549019E-3</v>
      </c>
    </row>
    <row r="7" spans="1:28" x14ac:dyDescent="0.25">
      <c r="A7" s="5">
        <v>10</v>
      </c>
      <c r="B7" s="5">
        <v>2020</v>
      </c>
      <c r="C7" s="5">
        <v>2890</v>
      </c>
      <c r="D7" s="8" t="s">
        <v>83</v>
      </c>
      <c r="E7" s="8" t="s">
        <v>78</v>
      </c>
      <c r="F7" s="8" t="s">
        <v>31</v>
      </c>
      <c r="G7" s="8" t="s">
        <v>17</v>
      </c>
      <c r="H7" s="8" t="s">
        <v>30</v>
      </c>
      <c r="I7" s="5">
        <v>22.6</v>
      </c>
      <c r="J7" s="5">
        <v>4000</v>
      </c>
      <c r="K7" s="8">
        <v>5.6500000000000005E-3</v>
      </c>
      <c r="R7" s="4">
        <v>10</v>
      </c>
      <c r="S7" s="5">
        <v>2020</v>
      </c>
      <c r="T7" s="5">
        <v>2890</v>
      </c>
      <c r="U7" s="8" t="s">
        <v>83</v>
      </c>
      <c r="V7" s="8" t="s">
        <v>78</v>
      </c>
      <c r="W7" s="8" t="s">
        <v>31</v>
      </c>
      <c r="X7" s="8" t="s">
        <v>17</v>
      </c>
      <c r="Y7" s="8" t="s">
        <v>30</v>
      </c>
      <c r="Z7" s="5">
        <v>22.6</v>
      </c>
      <c r="AA7" s="5">
        <v>4000</v>
      </c>
      <c r="AB7" s="9">
        <v>5.6500000000000005E-3</v>
      </c>
    </row>
    <row r="8" spans="1:28" x14ac:dyDescent="0.25">
      <c r="A8" s="3">
        <v>10</v>
      </c>
      <c r="B8" s="3">
        <v>2020</v>
      </c>
      <c r="C8" s="3">
        <v>5617</v>
      </c>
      <c r="D8" s="6" t="s">
        <v>80</v>
      </c>
      <c r="E8" s="6" t="s">
        <v>78</v>
      </c>
      <c r="F8" s="6" t="s">
        <v>12</v>
      </c>
      <c r="G8" s="6" t="s">
        <v>13</v>
      </c>
      <c r="H8" s="6" t="s">
        <v>14</v>
      </c>
      <c r="I8" s="3">
        <v>28.8</v>
      </c>
      <c r="J8" s="3">
        <v>5300</v>
      </c>
      <c r="K8" s="6">
        <v>5.4339622641509438E-3</v>
      </c>
      <c r="R8" s="16">
        <v>10</v>
      </c>
      <c r="S8" s="17">
        <v>2020</v>
      </c>
      <c r="T8" s="17">
        <v>5827</v>
      </c>
      <c r="U8" s="18" t="s">
        <v>84</v>
      </c>
      <c r="V8" s="18" t="s">
        <v>78</v>
      </c>
      <c r="W8" s="18" t="s">
        <v>28</v>
      </c>
      <c r="X8" s="18" t="s">
        <v>13</v>
      </c>
      <c r="Y8" s="18" t="s">
        <v>27</v>
      </c>
      <c r="Z8" s="17">
        <v>22.5</v>
      </c>
      <c r="AA8" s="17">
        <v>5600</v>
      </c>
      <c r="AB8" s="19">
        <v>4.0178571428571425E-3</v>
      </c>
    </row>
    <row r="9" spans="1:28" x14ac:dyDescent="0.25">
      <c r="A9" s="5">
        <v>10</v>
      </c>
      <c r="B9" s="5">
        <v>2020</v>
      </c>
      <c r="C9" s="5">
        <v>5468</v>
      </c>
      <c r="D9" s="8" t="s">
        <v>86</v>
      </c>
      <c r="E9" s="8" t="s">
        <v>78</v>
      </c>
      <c r="F9" s="8" t="s">
        <v>61</v>
      </c>
      <c r="G9" s="8" t="s">
        <v>17</v>
      </c>
      <c r="H9" s="8" t="s">
        <v>60</v>
      </c>
      <c r="I9" s="5">
        <v>21.3</v>
      </c>
      <c r="J9" s="5">
        <v>4000</v>
      </c>
      <c r="K9" s="8">
        <v>5.3249999999999999E-3</v>
      </c>
      <c r="R9" s="2">
        <v>10</v>
      </c>
      <c r="S9" s="3">
        <v>2020</v>
      </c>
      <c r="T9" s="3">
        <v>5622</v>
      </c>
      <c r="U9" s="6" t="s">
        <v>85</v>
      </c>
      <c r="V9" s="6" t="s">
        <v>78</v>
      </c>
      <c r="W9" s="6" t="s">
        <v>53</v>
      </c>
      <c r="X9" s="6" t="s">
        <v>17</v>
      </c>
      <c r="Y9" s="6" t="s">
        <v>52</v>
      </c>
      <c r="Z9" s="3">
        <v>21.6</v>
      </c>
      <c r="AA9" s="3">
        <v>6800</v>
      </c>
      <c r="AB9" s="7">
        <v>3.1764705882352945E-3</v>
      </c>
    </row>
    <row r="10" spans="1:28" x14ac:dyDescent="0.25">
      <c r="A10" s="3">
        <v>10</v>
      </c>
      <c r="B10" s="3">
        <v>2020</v>
      </c>
      <c r="C10" s="3">
        <v>5822</v>
      </c>
      <c r="D10" s="6" t="s">
        <v>82</v>
      </c>
      <c r="E10" s="6" t="s">
        <v>78</v>
      </c>
      <c r="F10" s="6" t="s">
        <v>27</v>
      </c>
      <c r="G10" s="6" t="s">
        <v>17</v>
      </c>
      <c r="H10" s="6" t="s">
        <v>28</v>
      </c>
      <c r="I10" s="3">
        <v>25.9</v>
      </c>
      <c r="J10" s="3">
        <v>5100</v>
      </c>
      <c r="K10" s="6">
        <v>5.078431372549019E-3</v>
      </c>
      <c r="R10" s="16">
        <v>10</v>
      </c>
      <c r="S10" s="17">
        <v>2020</v>
      </c>
      <c r="T10" s="17">
        <v>5468</v>
      </c>
      <c r="U10" s="18" t="s">
        <v>86</v>
      </c>
      <c r="V10" s="18" t="s">
        <v>78</v>
      </c>
      <c r="W10" s="18" t="s">
        <v>61</v>
      </c>
      <c r="X10" s="18" t="s">
        <v>17</v>
      </c>
      <c r="Y10" s="18" t="s">
        <v>60</v>
      </c>
      <c r="Z10" s="17">
        <v>21.3</v>
      </c>
      <c r="AA10" s="17">
        <v>4000</v>
      </c>
      <c r="AB10" s="19">
        <v>5.3249999999999999E-3</v>
      </c>
    </row>
    <row r="11" spans="1:28" x14ac:dyDescent="0.25">
      <c r="A11" s="5">
        <v>10</v>
      </c>
      <c r="B11" s="5">
        <v>2020</v>
      </c>
      <c r="C11" s="5">
        <v>5712</v>
      </c>
      <c r="D11" s="8" t="s">
        <v>79</v>
      </c>
      <c r="E11" s="8" t="s">
        <v>78</v>
      </c>
      <c r="F11" s="8" t="s">
        <v>61</v>
      </c>
      <c r="G11" s="8" t="s">
        <v>17</v>
      </c>
      <c r="H11" s="8" t="s">
        <v>60</v>
      </c>
      <c r="I11" s="5">
        <v>32.6</v>
      </c>
      <c r="J11" s="5">
        <v>6500</v>
      </c>
      <c r="K11" s="8">
        <v>5.015384615384616E-3</v>
      </c>
      <c r="R11" s="2">
        <v>10</v>
      </c>
      <c r="S11" s="3">
        <v>2020</v>
      </c>
      <c r="T11" s="3">
        <v>5560</v>
      </c>
      <c r="U11" s="6" t="s">
        <v>87</v>
      </c>
      <c r="V11" s="6" t="s">
        <v>78</v>
      </c>
      <c r="W11" s="6" t="s">
        <v>53</v>
      </c>
      <c r="X11" s="6" t="s">
        <v>17</v>
      </c>
      <c r="Y11" s="6" t="s">
        <v>52</v>
      </c>
      <c r="Z11" s="3">
        <v>19.2</v>
      </c>
      <c r="AA11" s="3">
        <v>6700</v>
      </c>
      <c r="AB11" s="7">
        <v>2.8656716417910445E-3</v>
      </c>
    </row>
    <row r="12" spans="1:28" x14ac:dyDescent="0.25">
      <c r="A12" s="3">
        <v>10</v>
      </c>
      <c r="B12" s="3">
        <v>2020</v>
      </c>
      <c r="C12" s="3">
        <v>5562</v>
      </c>
      <c r="D12" s="6" t="s">
        <v>77</v>
      </c>
      <c r="E12" s="6" t="s">
        <v>78</v>
      </c>
      <c r="F12" s="6" t="s">
        <v>58</v>
      </c>
      <c r="G12" s="6" t="s">
        <v>17</v>
      </c>
      <c r="H12" s="6" t="s">
        <v>57</v>
      </c>
      <c r="I12" s="3">
        <v>34.799999999999997</v>
      </c>
      <c r="J12" s="3">
        <v>8200</v>
      </c>
      <c r="K12" s="6">
        <v>4.2439024390243897E-3</v>
      </c>
      <c r="R12" s="2">
        <v>10</v>
      </c>
      <c r="S12" s="3">
        <v>2020</v>
      </c>
      <c r="T12" s="3">
        <v>5441</v>
      </c>
      <c r="U12" s="6" t="s">
        <v>88</v>
      </c>
      <c r="V12" s="6" t="s">
        <v>78</v>
      </c>
      <c r="W12" s="6" t="s">
        <v>49</v>
      </c>
      <c r="X12" s="6" t="s">
        <v>17</v>
      </c>
      <c r="Y12" s="6" t="s">
        <v>50</v>
      </c>
      <c r="Z12" s="3">
        <v>19.100000000000001</v>
      </c>
      <c r="AA12" s="3">
        <v>4700</v>
      </c>
      <c r="AB12" s="7">
        <v>4.0638297872340433E-3</v>
      </c>
    </row>
    <row r="13" spans="1:28" x14ac:dyDescent="0.25">
      <c r="A13" s="5">
        <v>10</v>
      </c>
      <c r="B13" s="5">
        <v>2020</v>
      </c>
      <c r="C13" s="5">
        <v>5547</v>
      </c>
      <c r="D13" s="8" t="s">
        <v>89</v>
      </c>
      <c r="E13" s="8" t="s">
        <v>78</v>
      </c>
      <c r="F13" s="8" t="s">
        <v>33</v>
      </c>
      <c r="G13" s="8" t="s">
        <v>17</v>
      </c>
      <c r="H13" s="8" t="s">
        <v>34</v>
      </c>
      <c r="I13" s="5">
        <v>19</v>
      </c>
      <c r="J13" s="5">
        <v>4500</v>
      </c>
      <c r="K13" s="8">
        <v>4.2222222222222218E-3</v>
      </c>
      <c r="R13" s="4">
        <v>10</v>
      </c>
      <c r="S13" s="5">
        <v>2020</v>
      </c>
      <c r="T13" s="5">
        <v>5547</v>
      </c>
      <c r="U13" s="8" t="s">
        <v>89</v>
      </c>
      <c r="V13" s="8" t="s">
        <v>78</v>
      </c>
      <c r="W13" s="8" t="s">
        <v>33</v>
      </c>
      <c r="X13" s="8" t="s">
        <v>17</v>
      </c>
      <c r="Y13" s="8" t="s">
        <v>34</v>
      </c>
      <c r="Z13" s="5">
        <v>19</v>
      </c>
      <c r="AA13" s="5">
        <v>4500</v>
      </c>
      <c r="AB13" s="9">
        <v>4.2222222222222218E-3</v>
      </c>
    </row>
    <row r="14" spans="1:28" x14ac:dyDescent="0.25">
      <c r="A14" s="3">
        <v>10</v>
      </c>
      <c r="B14" s="3">
        <v>2020</v>
      </c>
      <c r="C14" s="3">
        <v>5441</v>
      </c>
      <c r="D14" s="6" t="s">
        <v>88</v>
      </c>
      <c r="E14" s="6" t="s">
        <v>78</v>
      </c>
      <c r="F14" s="6" t="s">
        <v>49</v>
      </c>
      <c r="G14" s="6" t="s">
        <v>17</v>
      </c>
      <c r="H14" s="6" t="s">
        <v>50</v>
      </c>
      <c r="I14" s="3">
        <v>19.100000000000001</v>
      </c>
      <c r="J14" s="3">
        <v>4700</v>
      </c>
      <c r="K14" s="6">
        <v>4.0638297872340433E-3</v>
      </c>
      <c r="R14" s="16">
        <v>10</v>
      </c>
      <c r="S14" s="17">
        <v>2020</v>
      </c>
      <c r="T14" s="17">
        <v>5586</v>
      </c>
      <c r="U14" s="18" t="s">
        <v>90</v>
      </c>
      <c r="V14" s="18" t="s">
        <v>78</v>
      </c>
      <c r="W14" s="18" t="s">
        <v>28</v>
      </c>
      <c r="X14" s="18" t="s">
        <v>13</v>
      </c>
      <c r="Y14" s="18" t="s">
        <v>27</v>
      </c>
      <c r="Z14" s="17">
        <v>17.899999999999999</v>
      </c>
      <c r="AA14" s="17">
        <v>4900</v>
      </c>
      <c r="AB14" s="19">
        <v>3.6530612244897957E-3</v>
      </c>
    </row>
    <row r="15" spans="1:28" x14ac:dyDescent="0.25">
      <c r="A15" s="5">
        <v>10</v>
      </c>
      <c r="B15" s="5">
        <v>2020</v>
      </c>
      <c r="C15" s="5">
        <v>5827</v>
      </c>
      <c r="D15" s="8" t="s">
        <v>84</v>
      </c>
      <c r="E15" s="8" t="s">
        <v>78</v>
      </c>
      <c r="F15" s="8" t="s">
        <v>28</v>
      </c>
      <c r="G15" s="8" t="s">
        <v>13</v>
      </c>
      <c r="H15" s="8" t="s">
        <v>27</v>
      </c>
      <c r="I15" s="5">
        <v>22.5</v>
      </c>
      <c r="J15" s="5">
        <v>5600</v>
      </c>
      <c r="K15" s="8">
        <v>4.0178571428571425E-3</v>
      </c>
      <c r="R15" s="2">
        <v>10</v>
      </c>
      <c r="S15" s="3">
        <v>2020</v>
      </c>
      <c r="T15" s="3">
        <v>5849</v>
      </c>
      <c r="U15" s="6" t="s">
        <v>91</v>
      </c>
      <c r="V15" s="6" t="s">
        <v>78</v>
      </c>
      <c r="W15" s="6" t="s">
        <v>24</v>
      </c>
      <c r="X15" s="6" t="s">
        <v>13</v>
      </c>
      <c r="Y15" s="6" t="s">
        <v>23</v>
      </c>
      <c r="Z15" s="3">
        <v>16.2</v>
      </c>
      <c r="AA15" s="3">
        <v>6600</v>
      </c>
      <c r="AB15" s="7">
        <v>2.4545454545454545E-3</v>
      </c>
    </row>
    <row r="16" spans="1:28" x14ac:dyDescent="0.25">
      <c r="A16" s="3">
        <v>10</v>
      </c>
      <c r="B16" s="3">
        <v>2020</v>
      </c>
      <c r="C16" s="3">
        <v>5886</v>
      </c>
      <c r="D16" s="6" t="s">
        <v>92</v>
      </c>
      <c r="E16" s="6" t="s">
        <v>78</v>
      </c>
      <c r="F16" s="6" t="s">
        <v>37</v>
      </c>
      <c r="G16" s="6" t="s">
        <v>17</v>
      </c>
      <c r="H16" s="6" t="s">
        <v>36</v>
      </c>
      <c r="I16" s="3">
        <v>16</v>
      </c>
      <c r="J16" s="3">
        <v>4000</v>
      </c>
      <c r="K16" s="6">
        <v>4.0000000000000001E-3</v>
      </c>
      <c r="R16" s="2">
        <v>10</v>
      </c>
      <c r="S16" s="3">
        <v>2020</v>
      </c>
      <c r="T16" s="3">
        <v>5886</v>
      </c>
      <c r="U16" s="6" t="s">
        <v>92</v>
      </c>
      <c r="V16" s="6" t="s">
        <v>78</v>
      </c>
      <c r="W16" s="6" t="s">
        <v>37</v>
      </c>
      <c r="X16" s="6" t="s">
        <v>17</v>
      </c>
      <c r="Y16" s="6" t="s">
        <v>36</v>
      </c>
      <c r="Z16" s="3">
        <v>16</v>
      </c>
      <c r="AA16" s="3">
        <v>4000</v>
      </c>
      <c r="AB16" s="7">
        <v>4.0000000000000001E-3</v>
      </c>
    </row>
    <row r="17" spans="1:28" x14ac:dyDescent="0.25">
      <c r="A17" s="5">
        <v>10</v>
      </c>
      <c r="B17" s="5">
        <v>2020</v>
      </c>
      <c r="C17" s="5">
        <v>5586</v>
      </c>
      <c r="D17" s="8" t="s">
        <v>90</v>
      </c>
      <c r="E17" s="8" t="s">
        <v>78</v>
      </c>
      <c r="F17" s="8" t="s">
        <v>28</v>
      </c>
      <c r="G17" s="8" t="s">
        <v>13</v>
      </c>
      <c r="H17" s="8" t="s">
        <v>27</v>
      </c>
      <c r="I17" s="5">
        <v>17.899999999999999</v>
      </c>
      <c r="J17" s="5">
        <v>4900</v>
      </c>
      <c r="K17" s="8">
        <v>3.6530612244897957E-3</v>
      </c>
      <c r="R17" s="4">
        <v>10</v>
      </c>
      <c r="S17" s="5">
        <v>2020</v>
      </c>
      <c r="T17" s="5">
        <v>5628</v>
      </c>
      <c r="U17" s="8" t="s">
        <v>93</v>
      </c>
      <c r="V17" s="8" t="s">
        <v>78</v>
      </c>
      <c r="W17" s="8" t="s">
        <v>36</v>
      </c>
      <c r="X17" s="8" t="s">
        <v>13</v>
      </c>
      <c r="Y17" s="8" t="s">
        <v>37</v>
      </c>
      <c r="Z17" s="5">
        <v>15.2</v>
      </c>
      <c r="AA17" s="5">
        <v>5000</v>
      </c>
      <c r="AB17" s="9">
        <v>3.0399999999999997E-3</v>
      </c>
    </row>
    <row r="18" spans="1:28" x14ac:dyDescent="0.25">
      <c r="A18" s="3">
        <v>10</v>
      </c>
      <c r="B18" s="3">
        <v>2020</v>
      </c>
      <c r="C18" s="3">
        <v>5622</v>
      </c>
      <c r="D18" s="6" t="s">
        <v>85</v>
      </c>
      <c r="E18" s="6" t="s">
        <v>78</v>
      </c>
      <c r="F18" s="6" t="s">
        <v>53</v>
      </c>
      <c r="G18" s="6" t="s">
        <v>17</v>
      </c>
      <c r="H18" s="6" t="s">
        <v>52</v>
      </c>
      <c r="I18" s="3">
        <v>21.6</v>
      </c>
      <c r="J18" s="3">
        <v>6800</v>
      </c>
      <c r="K18" s="6">
        <v>3.1764705882352945E-3</v>
      </c>
      <c r="R18" s="16">
        <v>10</v>
      </c>
      <c r="S18" s="17">
        <v>2020</v>
      </c>
      <c r="T18" s="17">
        <v>5559</v>
      </c>
      <c r="U18" s="18" t="s">
        <v>94</v>
      </c>
      <c r="V18" s="18" t="s">
        <v>78</v>
      </c>
      <c r="W18" s="18" t="s">
        <v>44</v>
      </c>
      <c r="X18" s="18" t="s">
        <v>13</v>
      </c>
      <c r="Y18" s="18" t="s">
        <v>45</v>
      </c>
      <c r="Z18" s="17">
        <v>15.2</v>
      </c>
      <c r="AA18" s="17">
        <v>8900</v>
      </c>
      <c r="AB18" s="19">
        <v>1.7078651685393258E-3</v>
      </c>
    </row>
    <row r="19" spans="1:28" x14ac:dyDescent="0.25">
      <c r="A19" s="5">
        <v>10</v>
      </c>
      <c r="B19" s="5">
        <v>2020</v>
      </c>
      <c r="C19" s="5">
        <v>5628</v>
      </c>
      <c r="D19" s="8" t="s">
        <v>93</v>
      </c>
      <c r="E19" s="8" t="s">
        <v>78</v>
      </c>
      <c r="F19" s="8" t="s">
        <v>36</v>
      </c>
      <c r="G19" s="8" t="s">
        <v>13</v>
      </c>
      <c r="H19" s="8" t="s">
        <v>37</v>
      </c>
      <c r="I19" s="5">
        <v>15.2</v>
      </c>
      <c r="J19" s="5">
        <v>5000</v>
      </c>
      <c r="K19" s="8">
        <v>3.0399999999999997E-3</v>
      </c>
      <c r="R19" s="2">
        <v>10</v>
      </c>
      <c r="S19" s="3">
        <v>2020</v>
      </c>
      <c r="T19" s="3">
        <v>5715</v>
      </c>
      <c r="U19" s="6" t="s">
        <v>95</v>
      </c>
      <c r="V19" s="6" t="s">
        <v>78</v>
      </c>
      <c r="W19" s="6" t="s">
        <v>31</v>
      </c>
      <c r="X19" s="6" t="s">
        <v>17</v>
      </c>
      <c r="Y19" s="6" t="s">
        <v>30</v>
      </c>
      <c r="Z19" s="3">
        <v>15.1</v>
      </c>
      <c r="AA19" s="3">
        <v>5100</v>
      </c>
      <c r="AB19" s="7">
        <v>2.9607843137254902E-3</v>
      </c>
    </row>
    <row r="20" spans="1:28" x14ac:dyDescent="0.25">
      <c r="A20" s="3">
        <v>10</v>
      </c>
      <c r="B20" s="3">
        <v>2020</v>
      </c>
      <c r="C20" s="3">
        <v>5715</v>
      </c>
      <c r="D20" s="6" t="s">
        <v>95</v>
      </c>
      <c r="E20" s="6" t="s">
        <v>78</v>
      </c>
      <c r="F20" s="6" t="s">
        <v>31</v>
      </c>
      <c r="G20" s="6" t="s">
        <v>17</v>
      </c>
      <c r="H20" s="6" t="s">
        <v>30</v>
      </c>
      <c r="I20" s="3">
        <v>15.1</v>
      </c>
      <c r="J20" s="3">
        <v>5100</v>
      </c>
      <c r="K20" s="6">
        <v>2.9607843137254902E-3</v>
      </c>
      <c r="R20" s="16">
        <v>10</v>
      </c>
      <c r="S20" s="17">
        <v>2020</v>
      </c>
      <c r="T20" s="17">
        <v>5445</v>
      </c>
      <c r="U20" s="18" t="s">
        <v>96</v>
      </c>
      <c r="V20" s="18" t="s">
        <v>78</v>
      </c>
      <c r="W20" s="18" t="s">
        <v>41</v>
      </c>
      <c r="X20" s="18" t="s">
        <v>17</v>
      </c>
      <c r="Y20" s="18" t="s">
        <v>40</v>
      </c>
      <c r="Z20" s="17">
        <v>14.9</v>
      </c>
      <c r="AA20" s="17">
        <v>7700</v>
      </c>
      <c r="AB20" s="19">
        <v>1.9350649350649352E-3</v>
      </c>
    </row>
    <row r="21" spans="1:28" x14ac:dyDescent="0.25">
      <c r="A21" s="5">
        <v>10</v>
      </c>
      <c r="B21" s="5">
        <v>2020</v>
      </c>
      <c r="C21" s="5">
        <v>5450</v>
      </c>
      <c r="D21" s="8" t="s">
        <v>101</v>
      </c>
      <c r="E21" s="8" t="s">
        <v>78</v>
      </c>
      <c r="F21" s="8" t="s">
        <v>50</v>
      </c>
      <c r="G21" s="8" t="s">
        <v>13</v>
      </c>
      <c r="H21" s="8" t="s">
        <v>49</v>
      </c>
      <c r="I21" s="5">
        <v>11.7</v>
      </c>
      <c r="J21" s="5">
        <v>4000</v>
      </c>
      <c r="K21" s="8">
        <v>2.9249999999999996E-3</v>
      </c>
      <c r="R21" s="4">
        <v>10</v>
      </c>
      <c r="S21" s="5">
        <v>2020</v>
      </c>
      <c r="T21" s="5">
        <v>5450</v>
      </c>
      <c r="U21" s="8" t="s">
        <v>101</v>
      </c>
      <c r="V21" s="8" t="s">
        <v>78</v>
      </c>
      <c r="W21" s="8" t="s">
        <v>50</v>
      </c>
      <c r="X21" s="8" t="s">
        <v>13</v>
      </c>
      <c r="Y21" s="8" t="s">
        <v>49</v>
      </c>
      <c r="Z21" s="5">
        <v>11.7</v>
      </c>
      <c r="AA21" s="5">
        <v>4000</v>
      </c>
      <c r="AB21" s="9">
        <v>2.9249999999999996E-3</v>
      </c>
    </row>
    <row r="22" spans="1:28" x14ac:dyDescent="0.25">
      <c r="A22" s="3">
        <v>10</v>
      </c>
      <c r="B22" s="3">
        <v>2020</v>
      </c>
      <c r="C22" s="3">
        <v>5560</v>
      </c>
      <c r="D22" s="6" t="s">
        <v>87</v>
      </c>
      <c r="E22" s="6" t="s">
        <v>78</v>
      </c>
      <c r="F22" s="6" t="s">
        <v>53</v>
      </c>
      <c r="G22" s="6" t="s">
        <v>17</v>
      </c>
      <c r="H22" s="6" t="s">
        <v>52</v>
      </c>
      <c r="I22" s="3">
        <v>19.2</v>
      </c>
      <c r="J22" s="3">
        <v>6700</v>
      </c>
      <c r="K22" s="6">
        <v>2.8656716417910445E-3</v>
      </c>
    </row>
    <row r="23" spans="1:28" x14ac:dyDescent="0.25">
      <c r="A23" s="5">
        <v>10</v>
      </c>
      <c r="B23" s="5">
        <v>2020</v>
      </c>
      <c r="C23" s="5">
        <v>5446</v>
      </c>
      <c r="D23" s="8" t="s">
        <v>99</v>
      </c>
      <c r="E23" s="8" t="s">
        <v>78</v>
      </c>
      <c r="F23" s="8" t="s">
        <v>20</v>
      </c>
      <c r="G23" s="8" t="s">
        <v>17</v>
      </c>
      <c r="H23" s="8" t="s">
        <v>21</v>
      </c>
      <c r="I23" s="5">
        <v>13.9</v>
      </c>
      <c r="J23" s="5">
        <v>4900</v>
      </c>
      <c r="K23" s="8">
        <v>2.8367346938775509E-3</v>
      </c>
    </row>
    <row r="24" spans="1:28" x14ac:dyDescent="0.25">
      <c r="A24" s="3">
        <v>10</v>
      </c>
      <c r="B24" s="3">
        <v>2020</v>
      </c>
      <c r="C24" s="3">
        <v>5849</v>
      </c>
      <c r="D24" s="6" t="s">
        <v>91</v>
      </c>
      <c r="E24" s="6" t="s">
        <v>78</v>
      </c>
      <c r="F24" s="6" t="s">
        <v>24</v>
      </c>
      <c r="G24" s="6" t="s">
        <v>13</v>
      </c>
      <c r="H24" s="6" t="s">
        <v>23</v>
      </c>
      <c r="I24" s="3">
        <v>16.2</v>
      </c>
      <c r="J24" s="3">
        <v>6600</v>
      </c>
      <c r="K24" s="6">
        <v>2.4545454545454545E-3</v>
      </c>
      <c r="R24" s="2">
        <v>10</v>
      </c>
      <c r="S24" s="3">
        <v>2020</v>
      </c>
      <c r="T24" s="3">
        <v>5562</v>
      </c>
      <c r="U24" s="6" t="s">
        <v>77</v>
      </c>
      <c r="V24" s="6" t="s">
        <v>78</v>
      </c>
      <c r="W24" s="6" t="s">
        <v>58</v>
      </c>
      <c r="X24" s="6" t="s">
        <v>17</v>
      </c>
      <c r="Y24" s="6" t="s">
        <v>57</v>
      </c>
      <c r="Z24" s="3">
        <v>34.799999999999997</v>
      </c>
      <c r="AA24" s="3">
        <v>8200</v>
      </c>
      <c r="AB24" s="7">
        <v>4.2439024390243897E-3</v>
      </c>
    </row>
    <row r="25" spans="1:28" x14ac:dyDescent="0.25">
      <c r="A25" s="5">
        <v>10</v>
      </c>
      <c r="B25" s="5">
        <v>2020</v>
      </c>
      <c r="C25" s="5">
        <v>5624</v>
      </c>
      <c r="D25" s="8" t="s">
        <v>98</v>
      </c>
      <c r="E25" s="8" t="s">
        <v>78</v>
      </c>
      <c r="F25" s="8" t="s">
        <v>34</v>
      </c>
      <c r="G25" s="8" t="s">
        <v>13</v>
      </c>
      <c r="H25" s="8" t="s">
        <v>33</v>
      </c>
      <c r="I25" s="5">
        <v>14.4</v>
      </c>
      <c r="J25" s="5">
        <v>6000</v>
      </c>
      <c r="K25" s="8">
        <v>2.4000000000000002E-3</v>
      </c>
      <c r="R25" s="4">
        <v>10</v>
      </c>
      <c r="S25" s="5">
        <v>2020</v>
      </c>
      <c r="T25" s="5">
        <v>5712</v>
      </c>
      <c r="U25" s="8" t="s">
        <v>79</v>
      </c>
      <c r="V25" s="8" t="s">
        <v>78</v>
      </c>
      <c r="W25" s="8" t="s">
        <v>61</v>
      </c>
      <c r="X25" s="8" t="s">
        <v>17</v>
      </c>
      <c r="Y25" s="8" t="s">
        <v>60</v>
      </c>
      <c r="Z25" s="5">
        <v>32.6</v>
      </c>
      <c r="AA25" s="5">
        <v>6500</v>
      </c>
      <c r="AB25" s="9">
        <v>5.015384615384616E-3</v>
      </c>
    </row>
    <row r="26" spans="1:28" x14ac:dyDescent="0.25">
      <c r="A26" s="3">
        <v>10</v>
      </c>
      <c r="B26" s="3">
        <v>2020</v>
      </c>
      <c r="C26" s="3">
        <v>5539</v>
      </c>
      <c r="D26" s="6" t="s">
        <v>104</v>
      </c>
      <c r="E26" s="6" t="s">
        <v>78</v>
      </c>
      <c r="F26" s="6" t="s">
        <v>41</v>
      </c>
      <c r="G26" s="6" t="s">
        <v>17</v>
      </c>
      <c r="H26" s="6" t="s">
        <v>40</v>
      </c>
      <c r="I26" s="3">
        <v>9.3000000000000007</v>
      </c>
      <c r="J26" s="3">
        <v>4000</v>
      </c>
      <c r="K26" s="6">
        <v>2.3250000000000002E-3</v>
      </c>
      <c r="R26" s="2">
        <v>10</v>
      </c>
      <c r="S26" s="3">
        <v>2020</v>
      </c>
      <c r="T26" s="3">
        <v>5617</v>
      </c>
      <c r="U26" s="6" t="s">
        <v>80</v>
      </c>
      <c r="V26" s="6" t="s">
        <v>78</v>
      </c>
      <c r="W26" s="6" t="s">
        <v>12</v>
      </c>
      <c r="X26" s="6" t="s">
        <v>13</v>
      </c>
      <c r="Y26" s="6" t="s">
        <v>14</v>
      </c>
      <c r="Z26" s="3">
        <v>28.8</v>
      </c>
      <c r="AA26" s="3">
        <v>5300</v>
      </c>
      <c r="AB26" s="7">
        <v>5.4339622641509438E-3</v>
      </c>
    </row>
    <row r="27" spans="1:28" x14ac:dyDescent="0.25">
      <c r="A27" s="5">
        <v>10</v>
      </c>
      <c r="B27" s="5">
        <v>2020</v>
      </c>
      <c r="C27" s="5">
        <v>5541</v>
      </c>
      <c r="D27" s="8" t="s">
        <v>106</v>
      </c>
      <c r="E27" s="8" t="s">
        <v>78</v>
      </c>
      <c r="F27" s="8" t="s">
        <v>23</v>
      </c>
      <c r="G27" s="8" t="s">
        <v>17</v>
      </c>
      <c r="H27" s="8" t="s">
        <v>24</v>
      </c>
      <c r="I27" s="5">
        <v>8.5</v>
      </c>
      <c r="J27" s="5">
        <v>4000</v>
      </c>
      <c r="K27" s="8">
        <v>2.1250000000000002E-3</v>
      </c>
      <c r="R27" s="2">
        <v>10</v>
      </c>
      <c r="S27" s="3">
        <v>2020</v>
      </c>
      <c r="T27" s="3">
        <v>5623</v>
      </c>
      <c r="U27" s="6" t="s">
        <v>81</v>
      </c>
      <c r="V27" s="6" t="s">
        <v>78</v>
      </c>
      <c r="W27" s="6" t="s">
        <v>40</v>
      </c>
      <c r="X27" s="6" t="s">
        <v>13</v>
      </c>
      <c r="Y27" s="6" t="s">
        <v>41</v>
      </c>
      <c r="Z27" s="3">
        <v>28.5</v>
      </c>
      <c r="AA27" s="3">
        <v>4600</v>
      </c>
      <c r="AB27" s="7">
        <v>6.1956521739130431E-3</v>
      </c>
    </row>
    <row r="28" spans="1:28" x14ac:dyDescent="0.25">
      <c r="A28" s="3">
        <v>10</v>
      </c>
      <c r="B28" s="3">
        <v>2020</v>
      </c>
      <c r="C28" s="3">
        <v>5714</v>
      </c>
      <c r="D28" s="6" t="s">
        <v>100</v>
      </c>
      <c r="E28" s="6" t="s">
        <v>78</v>
      </c>
      <c r="F28" s="6" t="s">
        <v>34</v>
      </c>
      <c r="G28" s="6" t="s">
        <v>13</v>
      </c>
      <c r="H28" s="6" t="s">
        <v>33</v>
      </c>
      <c r="I28" s="3">
        <v>13.5</v>
      </c>
      <c r="J28" s="3">
        <v>6400</v>
      </c>
      <c r="K28" s="6">
        <v>2.1093750000000001E-3</v>
      </c>
      <c r="R28" s="2">
        <v>10</v>
      </c>
      <c r="S28" s="3">
        <v>2020</v>
      </c>
      <c r="T28" s="3">
        <v>5822</v>
      </c>
      <c r="U28" s="6" t="s">
        <v>82</v>
      </c>
      <c r="V28" s="6" t="s">
        <v>78</v>
      </c>
      <c r="W28" s="6" t="s">
        <v>27</v>
      </c>
      <c r="X28" s="6" t="s">
        <v>17</v>
      </c>
      <c r="Y28" s="6" t="s">
        <v>28</v>
      </c>
      <c r="Z28" s="3">
        <v>25.9</v>
      </c>
      <c r="AA28" s="3">
        <v>5100</v>
      </c>
      <c r="AB28" s="7">
        <v>5.078431372549019E-3</v>
      </c>
    </row>
    <row r="29" spans="1:28" x14ac:dyDescent="0.25">
      <c r="A29" s="5">
        <v>10</v>
      </c>
      <c r="B29" s="5">
        <v>2020</v>
      </c>
      <c r="C29" s="5">
        <v>5320</v>
      </c>
      <c r="D29" s="8" t="s">
        <v>107</v>
      </c>
      <c r="E29" s="8" t="s">
        <v>78</v>
      </c>
      <c r="F29" s="8" t="s">
        <v>14</v>
      </c>
      <c r="G29" s="8" t="s">
        <v>17</v>
      </c>
      <c r="H29" s="8" t="s">
        <v>12</v>
      </c>
      <c r="I29" s="5">
        <v>8.4</v>
      </c>
      <c r="J29" s="5">
        <v>4000</v>
      </c>
      <c r="K29" s="8">
        <v>2.1000000000000003E-3</v>
      </c>
      <c r="R29" s="4">
        <v>10</v>
      </c>
      <c r="S29" s="5">
        <v>2020</v>
      </c>
      <c r="T29" s="5">
        <v>2890</v>
      </c>
      <c r="U29" s="8" t="s">
        <v>83</v>
      </c>
      <c r="V29" s="8" t="s">
        <v>78</v>
      </c>
      <c r="W29" s="8" t="s">
        <v>31</v>
      </c>
      <c r="X29" s="8" t="s">
        <v>17</v>
      </c>
      <c r="Y29" s="8" t="s">
        <v>30</v>
      </c>
      <c r="Z29" s="5">
        <v>22.6</v>
      </c>
      <c r="AA29" s="5">
        <v>4000</v>
      </c>
      <c r="AB29" s="9">
        <v>5.6500000000000005E-3</v>
      </c>
    </row>
    <row r="30" spans="1:28" x14ac:dyDescent="0.25">
      <c r="A30" s="3">
        <v>10</v>
      </c>
      <c r="B30" s="3">
        <v>2020</v>
      </c>
      <c r="C30" s="3">
        <v>5543</v>
      </c>
      <c r="D30" s="6" t="s">
        <v>97</v>
      </c>
      <c r="E30" s="6" t="s">
        <v>78</v>
      </c>
      <c r="F30" s="6" t="s">
        <v>23</v>
      </c>
      <c r="G30" s="6" t="s">
        <v>17</v>
      </c>
      <c r="H30" s="6" t="s">
        <v>24</v>
      </c>
      <c r="I30" s="3">
        <v>14.5</v>
      </c>
      <c r="J30" s="3">
        <v>7100</v>
      </c>
      <c r="K30" s="6">
        <v>2.0422535211267606E-3</v>
      </c>
      <c r="R30" s="4">
        <v>10</v>
      </c>
      <c r="S30" s="5">
        <v>2020</v>
      </c>
      <c r="T30" s="5">
        <v>5468</v>
      </c>
      <c r="U30" s="8" t="s">
        <v>86</v>
      </c>
      <c r="V30" s="8" t="s">
        <v>78</v>
      </c>
      <c r="W30" s="8" t="s">
        <v>61</v>
      </c>
      <c r="X30" s="8" t="s">
        <v>17</v>
      </c>
      <c r="Y30" s="8" t="s">
        <v>60</v>
      </c>
      <c r="Z30" s="5">
        <v>21.3</v>
      </c>
      <c r="AA30" s="5">
        <v>4000</v>
      </c>
      <c r="AB30" s="9">
        <v>5.3249999999999999E-3</v>
      </c>
    </row>
    <row r="31" spans="1:28" x14ac:dyDescent="0.25">
      <c r="A31" s="5">
        <v>10</v>
      </c>
      <c r="B31" s="5">
        <v>2020</v>
      </c>
      <c r="C31" s="5">
        <v>5445</v>
      </c>
      <c r="D31" s="8" t="s">
        <v>96</v>
      </c>
      <c r="E31" s="8" t="s">
        <v>78</v>
      </c>
      <c r="F31" s="8" t="s">
        <v>41</v>
      </c>
      <c r="G31" s="8" t="s">
        <v>17</v>
      </c>
      <c r="H31" s="8" t="s">
        <v>40</v>
      </c>
      <c r="I31" s="5">
        <v>14.9</v>
      </c>
      <c r="J31" s="5">
        <v>7700</v>
      </c>
      <c r="K31" s="8">
        <v>1.9350649350649352E-3</v>
      </c>
    </row>
    <row r="32" spans="1:28" x14ac:dyDescent="0.25">
      <c r="A32" s="3">
        <v>10</v>
      </c>
      <c r="B32" s="3">
        <v>2020</v>
      </c>
      <c r="C32" s="3">
        <v>5716</v>
      </c>
      <c r="D32" s="6" t="s">
        <v>103</v>
      </c>
      <c r="E32" s="6" t="s">
        <v>78</v>
      </c>
      <c r="F32" s="6" t="s">
        <v>49</v>
      </c>
      <c r="G32" s="6" t="s">
        <v>17</v>
      </c>
      <c r="H32" s="6" t="s">
        <v>50</v>
      </c>
      <c r="I32" s="3">
        <v>10.3</v>
      </c>
      <c r="J32" s="3">
        <v>5900</v>
      </c>
      <c r="K32" s="6">
        <v>1.7457627118644069E-3</v>
      </c>
    </row>
    <row r="33" spans="1:11" x14ac:dyDescent="0.25">
      <c r="A33" s="5">
        <v>10</v>
      </c>
      <c r="B33" s="5">
        <v>2020</v>
      </c>
      <c r="C33" s="5">
        <v>5559</v>
      </c>
      <c r="D33" s="8" t="s">
        <v>94</v>
      </c>
      <c r="E33" s="8" t="s">
        <v>78</v>
      </c>
      <c r="F33" s="8" t="s">
        <v>44</v>
      </c>
      <c r="G33" s="8" t="s">
        <v>13</v>
      </c>
      <c r="H33" s="8" t="s">
        <v>45</v>
      </c>
      <c r="I33" s="5">
        <v>15.2</v>
      </c>
      <c r="J33" s="5">
        <v>8900</v>
      </c>
      <c r="K33" s="8">
        <v>1.7078651685393258E-3</v>
      </c>
    </row>
    <row r="34" spans="1:11" x14ac:dyDescent="0.25">
      <c r="A34" s="3">
        <v>10</v>
      </c>
      <c r="B34" s="3">
        <v>2020</v>
      </c>
      <c r="C34" s="3">
        <v>5619</v>
      </c>
      <c r="D34" s="6" t="s">
        <v>102</v>
      </c>
      <c r="E34" s="6" t="s">
        <v>78</v>
      </c>
      <c r="F34" s="6" t="s">
        <v>20</v>
      </c>
      <c r="G34" s="6" t="s">
        <v>17</v>
      </c>
      <c r="H34" s="6" t="s">
        <v>21</v>
      </c>
      <c r="I34" s="3">
        <v>10.7</v>
      </c>
      <c r="J34" s="3">
        <v>6300</v>
      </c>
      <c r="K34" s="6">
        <v>1.6984126984126984E-3</v>
      </c>
    </row>
    <row r="35" spans="1:11" x14ac:dyDescent="0.25">
      <c r="A35" s="5">
        <v>10</v>
      </c>
      <c r="B35" s="5">
        <v>2020</v>
      </c>
      <c r="C35" s="5">
        <v>5681</v>
      </c>
      <c r="D35" s="8" t="s">
        <v>108</v>
      </c>
      <c r="E35" s="8" t="s">
        <v>78</v>
      </c>
      <c r="F35" s="8" t="s">
        <v>30</v>
      </c>
      <c r="G35" s="8" t="s">
        <v>13</v>
      </c>
      <c r="H35" s="8" t="s">
        <v>31</v>
      </c>
      <c r="I35" s="5">
        <v>8.3000000000000007</v>
      </c>
      <c r="J35" s="5">
        <v>4900</v>
      </c>
      <c r="K35" s="8">
        <v>1.6938775510204082E-3</v>
      </c>
    </row>
    <row r="36" spans="1:11" x14ac:dyDescent="0.25">
      <c r="A36" s="3">
        <v>10</v>
      </c>
      <c r="B36" s="3">
        <v>2020</v>
      </c>
      <c r="C36" s="3">
        <v>5538</v>
      </c>
      <c r="D36" s="6" t="s">
        <v>110</v>
      </c>
      <c r="E36" s="6" t="s">
        <v>78</v>
      </c>
      <c r="F36" s="6" t="s">
        <v>18</v>
      </c>
      <c r="G36" s="6" t="s">
        <v>13</v>
      </c>
      <c r="H36" s="6" t="s">
        <v>16</v>
      </c>
      <c r="I36" s="3">
        <v>6.5</v>
      </c>
      <c r="J36" s="3">
        <v>4000</v>
      </c>
      <c r="K36" s="6">
        <v>1.6249999999999999E-3</v>
      </c>
    </row>
    <row r="37" spans="1:11" x14ac:dyDescent="0.25">
      <c r="A37" s="5">
        <v>10</v>
      </c>
      <c r="B37" s="5">
        <v>2020</v>
      </c>
      <c r="C37" s="5">
        <v>5583</v>
      </c>
      <c r="D37" s="8" t="s">
        <v>111</v>
      </c>
      <c r="E37" s="8" t="s">
        <v>78</v>
      </c>
      <c r="F37" s="8" t="s">
        <v>34</v>
      </c>
      <c r="G37" s="8" t="s">
        <v>13</v>
      </c>
      <c r="H37" s="8" t="s">
        <v>33</v>
      </c>
      <c r="I37" s="5">
        <v>6.5</v>
      </c>
      <c r="J37" s="5">
        <v>4000</v>
      </c>
      <c r="K37" s="8">
        <v>1.6249999999999999E-3</v>
      </c>
    </row>
    <row r="38" spans="1:11" x14ac:dyDescent="0.25">
      <c r="A38" s="3">
        <v>10</v>
      </c>
      <c r="B38" s="3">
        <v>2020</v>
      </c>
      <c r="C38" s="3">
        <v>2889</v>
      </c>
      <c r="D38" s="6" t="s">
        <v>105</v>
      </c>
      <c r="E38" s="6" t="s">
        <v>78</v>
      </c>
      <c r="F38" s="6" t="s">
        <v>18</v>
      </c>
      <c r="G38" s="6" t="s">
        <v>13</v>
      </c>
      <c r="H38" s="6" t="s">
        <v>16</v>
      </c>
      <c r="I38" s="3">
        <v>8.6999999999999993</v>
      </c>
      <c r="J38" s="3">
        <v>5400</v>
      </c>
      <c r="K38" s="6">
        <v>1.6111111111111109E-3</v>
      </c>
    </row>
    <row r="39" spans="1:11" x14ac:dyDescent="0.25">
      <c r="A39" s="5">
        <v>10</v>
      </c>
      <c r="B39" s="5">
        <v>2020</v>
      </c>
      <c r="C39" s="5">
        <v>2899</v>
      </c>
      <c r="D39" s="8" t="s">
        <v>112</v>
      </c>
      <c r="E39" s="8" t="s">
        <v>78</v>
      </c>
      <c r="F39" s="8" t="s">
        <v>58</v>
      </c>
      <c r="G39" s="8" t="s">
        <v>17</v>
      </c>
      <c r="H39" s="8" t="s">
        <v>57</v>
      </c>
      <c r="I39" s="5">
        <v>5.7</v>
      </c>
      <c r="J39" s="5">
        <v>4000</v>
      </c>
      <c r="K39" s="8">
        <v>1.4250000000000001E-3</v>
      </c>
    </row>
    <row r="40" spans="1:11" x14ac:dyDescent="0.25">
      <c r="A40" s="3">
        <v>10</v>
      </c>
      <c r="B40" s="3">
        <v>2020</v>
      </c>
      <c r="C40" s="3">
        <v>5738</v>
      </c>
      <c r="D40" s="6" t="s">
        <v>118</v>
      </c>
      <c r="E40" s="6" t="s">
        <v>78</v>
      </c>
      <c r="F40" s="6" t="s">
        <v>50</v>
      </c>
      <c r="G40" s="6" t="s">
        <v>13</v>
      </c>
      <c r="H40" s="6" t="s">
        <v>49</v>
      </c>
      <c r="I40" s="3">
        <v>4.9000000000000004</v>
      </c>
      <c r="J40" s="3">
        <v>4000</v>
      </c>
      <c r="K40" s="6">
        <v>1.2250000000000002E-3</v>
      </c>
    </row>
    <row r="41" spans="1:11" x14ac:dyDescent="0.25">
      <c r="A41" s="5">
        <v>10</v>
      </c>
      <c r="B41" s="5">
        <v>2020</v>
      </c>
      <c r="C41" s="5">
        <v>5884</v>
      </c>
      <c r="D41" s="8" t="s">
        <v>120</v>
      </c>
      <c r="E41" s="8" t="s">
        <v>78</v>
      </c>
      <c r="F41" s="8" t="s">
        <v>37</v>
      </c>
      <c r="G41" s="8" t="s">
        <v>17</v>
      </c>
      <c r="H41" s="8" t="s">
        <v>36</v>
      </c>
      <c r="I41" s="5">
        <v>4.7</v>
      </c>
      <c r="J41" s="5">
        <v>4000</v>
      </c>
      <c r="K41" s="8">
        <v>1.175E-3</v>
      </c>
    </row>
    <row r="42" spans="1:11" x14ac:dyDescent="0.25">
      <c r="A42" s="3">
        <v>10</v>
      </c>
      <c r="B42" s="3">
        <v>2020</v>
      </c>
      <c r="C42" s="3">
        <v>5620</v>
      </c>
      <c r="D42" s="6" t="s">
        <v>122</v>
      </c>
      <c r="E42" s="6" t="s">
        <v>78</v>
      </c>
      <c r="F42" s="6" t="s">
        <v>60</v>
      </c>
      <c r="G42" s="6" t="s">
        <v>13</v>
      </c>
      <c r="H42" s="6" t="s">
        <v>61</v>
      </c>
      <c r="I42" s="3">
        <v>4.5999999999999996</v>
      </c>
      <c r="J42" s="3">
        <v>4000</v>
      </c>
      <c r="K42" s="6">
        <v>1.15E-3</v>
      </c>
    </row>
    <row r="43" spans="1:11" x14ac:dyDescent="0.25">
      <c r="A43" s="5">
        <v>10</v>
      </c>
      <c r="B43" s="5">
        <v>2020</v>
      </c>
      <c r="C43" s="5">
        <v>5542</v>
      </c>
      <c r="D43" s="8" t="s">
        <v>123</v>
      </c>
      <c r="E43" s="8" t="s">
        <v>78</v>
      </c>
      <c r="F43" s="8" t="s">
        <v>41</v>
      </c>
      <c r="G43" s="8" t="s">
        <v>17</v>
      </c>
      <c r="H43" s="8" t="s">
        <v>40</v>
      </c>
      <c r="I43" s="5">
        <v>4.4000000000000004</v>
      </c>
      <c r="J43" s="5">
        <v>4000</v>
      </c>
      <c r="K43" s="8">
        <v>1.1000000000000001E-3</v>
      </c>
    </row>
    <row r="44" spans="1:11" x14ac:dyDescent="0.25">
      <c r="A44" s="3">
        <v>10</v>
      </c>
      <c r="B44" s="3">
        <v>2020</v>
      </c>
      <c r="C44" s="3">
        <v>2997</v>
      </c>
      <c r="D44" s="6" t="s">
        <v>115</v>
      </c>
      <c r="E44" s="6" t="s">
        <v>78</v>
      </c>
      <c r="F44" s="6" t="s">
        <v>52</v>
      </c>
      <c r="G44" s="6" t="s">
        <v>13</v>
      </c>
      <c r="H44" s="6" t="s">
        <v>53</v>
      </c>
      <c r="I44" s="3">
        <v>5.4</v>
      </c>
      <c r="J44" s="3">
        <v>5000</v>
      </c>
      <c r="K44" s="6">
        <v>1.08E-3</v>
      </c>
    </row>
    <row r="45" spans="1:11" x14ac:dyDescent="0.25">
      <c r="A45" s="5">
        <v>10</v>
      </c>
      <c r="B45" s="5">
        <v>2020</v>
      </c>
      <c r="C45" s="5">
        <v>2935</v>
      </c>
      <c r="D45" s="8" t="s">
        <v>114</v>
      </c>
      <c r="E45" s="8" t="s">
        <v>78</v>
      </c>
      <c r="F45" s="8" t="s">
        <v>57</v>
      </c>
      <c r="G45" s="8" t="s">
        <v>13</v>
      </c>
      <c r="H45" s="8" t="s">
        <v>58</v>
      </c>
      <c r="I45" s="5">
        <v>5.6</v>
      </c>
      <c r="J45" s="5">
        <v>5600</v>
      </c>
      <c r="K45" s="8">
        <v>1E-3</v>
      </c>
    </row>
    <row r="46" spans="1:11" x14ac:dyDescent="0.25">
      <c r="A46" s="3">
        <v>10</v>
      </c>
      <c r="B46" s="3">
        <v>2020</v>
      </c>
      <c r="C46" s="3">
        <v>5873</v>
      </c>
      <c r="D46" s="6" t="s">
        <v>116</v>
      </c>
      <c r="E46" s="6" t="s">
        <v>78</v>
      </c>
      <c r="F46" s="6" t="s">
        <v>50</v>
      </c>
      <c r="G46" s="6" t="s">
        <v>13</v>
      </c>
      <c r="H46" s="6" t="s">
        <v>49</v>
      </c>
      <c r="I46" s="3">
        <v>5.0999999999999996</v>
      </c>
      <c r="J46" s="3">
        <v>5100</v>
      </c>
      <c r="K46" s="6">
        <v>1E-3</v>
      </c>
    </row>
    <row r="47" spans="1:11" x14ac:dyDescent="0.25">
      <c r="A47" s="5">
        <v>10</v>
      </c>
      <c r="B47" s="5">
        <v>2020</v>
      </c>
      <c r="C47" s="5">
        <v>5778</v>
      </c>
      <c r="D47" s="8" t="s">
        <v>125</v>
      </c>
      <c r="E47" s="8" t="s">
        <v>78</v>
      </c>
      <c r="F47" s="8" t="s">
        <v>31</v>
      </c>
      <c r="G47" s="8" t="s">
        <v>17</v>
      </c>
      <c r="H47" s="8" t="s">
        <v>30</v>
      </c>
      <c r="I47" s="5">
        <v>4</v>
      </c>
      <c r="J47" s="5">
        <v>4000</v>
      </c>
      <c r="K47" s="8">
        <v>1E-3</v>
      </c>
    </row>
    <row r="48" spans="1:11" x14ac:dyDescent="0.25">
      <c r="A48" s="3">
        <v>10</v>
      </c>
      <c r="B48" s="3">
        <v>2020</v>
      </c>
      <c r="C48" s="3">
        <v>2553</v>
      </c>
      <c r="D48" s="6" t="s">
        <v>126</v>
      </c>
      <c r="E48" s="6" t="s">
        <v>78</v>
      </c>
      <c r="F48" s="6" t="s">
        <v>27</v>
      </c>
      <c r="G48" s="6" t="s">
        <v>17</v>
      </c>
      <c r="H48" s="6" t="s">
        <v>28</v>
      </c>
      <c r="I48" s="3">
        <v>4</v>
      </c>
      <c r="J48" s="3">
        <v>4000</v>
      </c>
      <c r="K48" s="6">
        <v>1E-3</v>
      </c>
    </row>
    <row r="49" spans="1:11" x14ac:dyDescent="0.25">
      <c r="A49" s="5">
        <v>10</v>
      </c>
      <c r="B49" s="5">
        <v>2020</v>
      </c>
      <c r="C49" s="5">
        <v>5537</v>
      </c>
      <c r="D49" s="8" t="s">
        <v>109</v>
      </c>
      <c r="E49" s="8" t="s">
        <v>78</v>
      </c>
      <c r="F49" s="8" t="s">
        <v>16</v>
      </c>
      <c r="G49" s="8" t="s">
        <v>17</v>
      </c>
      <c r="H49" s="8" t="s">
        <v>18</v>
      </c>
      <c r="I49" s="5">
        <v>6.8</v>
      </c>
      <c r="J49" s="5">
        <v>6900</v>
      </c>
      <c r="K49" s="8">
        <v>9.8550724637681158E-4</v>
      </c>
    </row>
    <row r="50" spans="1:11" x14ac:dyDescent="0.25">
      <c r="A50" s="3">
        <v>10</v>
      </c>
      <c r="B50" s="3">
        <v>2020</v>
      </c>
      <c r="C50" s="3">
        <v>2793</v>
      </c>
      <c r="D50" s="6" t="s">
        <v>119</v>
      </c>
      <c r="E50" s="6" t="s">
        <v>78</v>
      </c>
      <c r="F50" s="6" t="s">
        <v>30</v>
      </c>
      <c r="G50" s="6" t="s">
        <v>13</v>
      </c>
      <c r="H50" s="6" t="s">
        <v>31</v>
      </c>
      <c r="I50" s="3">
        <v>4.9000000000000004</v>
      </c>
      <c r="J50" s="3">
        <v>5000</v>
      </c>
      <c r="K50" s="6">
        <v>9.7999999999999997E-4</v>
      </c>
    </row>
    <row r="51" spans="1:11" x14ac:dyDescent="0.25">
      <c r="A51" s="5">
        <v>10</v>
      </c>
      <c r="B51" s="5">
        <v>2020</v>
      </c>
      <c r="C51" s="5">
        <v>2816</v>
      </c>
      <c r="D51" s="8" t="s">
        <v>128</v>
      </c>
      <c r="E51" s="8" t="s">
        <v>78</v>
      </c>
      <c r="F51" s="8" t="s">
        <v>33</v>
      </c>
      <c r="G51" s="8" t="s">
        <v>17</v>
      </c>
      <c r="H51" s="8" t="s">
        <v>34</v>
      </c>
      <c r="I51" s="5">
        <v>3.7</v>
      </c>
      <c r="J51" s="5">
        <v>4000</v>
      </c>
      <c r="K51" s="8">
        <v>9.2500000000000004E-4</v>
      </c>
    </row>
    <row r="52" spans="1:11" x14ac:dyDescent="0.25">
      <c r="A52" s="3">
        <v>10</v>
      </c>
      <c r="B52" s="3">
        <v>2020</v>
      </c>
      <c r="C52" s="3">
        <v>5534</v>
      </c>
      <c r="D52" s="6" t="s">
        <v>117</v>
      </c>
      <c r="E52" s="6" t="s">
        <v>78</v>
      </c>
      <c r="F52" s="6" t="s">
        <v>12</v>
      </c>
      <c r="G52" s="6" t="s">
        <v>13</v>
      </c>
      <c r="H52" s="6" t="s">
        <v>14</v>
      </c>
      <c r="I52" s="3">
        <v>5</v>
      </c>
      <c r="J52" s="3">
        <v>5500</v>
      </c>
      <c r="K52" s="6">
        <v>9.0909090909090909E-4</v>
      </c>
    </row>
    <row r="53" spans="1:11" x14ac:dyDescent="0.25">
      <c r="A53" s="5">
        <v>10</v>
      </c>
      <c r="B53" s="5">
        <v>2020</v>
      </c>
      <c r="C53" s="5">
        <v>5819</v>
      </c>
      <c r="D53" s="8" t="s">
        <v>127</v>
      </c>
      <c r="E53" s="8" t="s">
        <v>78</v>
      </c>
      <c r="F53" s="8" t="s">
        <v>49</v>
      </c>
      <c r="G53" s="8" t="s">
        <v>17</v>
      </c>
      <c r="H53" s="8" t="s">
        <v>50</v>
      </c>
      <c r="I53" s="5">
        <v>3.8</v>
      </c>
      <c r="J53" s="5">
        <v>4200</v>
      </c>
      <c r="K53" s="8">
        <v>9.0476190476190474E-4</v>
      </c>
    </row>
    <row r="54" spans="1:11" x14ac:dyDescent="0.25">
      <c r="A54" s="3">
        <v>10</v>
      </c>
      <c r="B54" s="3">
        <v>2020</v>
      </c>
      <c r="C54" s="3">
        <v>2991</v>
      </c>
      <c r="D54" s="6" t="s">
        <v>121</v>
      </c>
      <c r="E54" s="6" t="s">
        <v>78</v>
      </c>
      <c r="F54" s="6" t="s">
        <v>60</v>
      </c>
      <c r="G54" s="6" t="s">
        <v>13</v>
      </c>
      <c r="H54" s="6" t="s">
        <v>61</v>
      </c>
      <c r="I54" s="3">
        <v>4.5999999999999996</v>
      </c>
      <c r="J54" s="3">
        <v>5200</v>
      </c>
      <c r="K54" s="6">
        <v>8.8461538461538452E-4</v>
      </c>
    </row>
    <row r="55" spans="1:11" x14ac:dyDescent="0.25">
      <c r="A55" s="5">
        <v>10</v>
      </c>
      <c r="B55" s="5">
        <v>2020</v>
      </c>
      <c r="C55" s="5">
        <v>5820</v>
      </c>
      <c r="D55" s="8" t="s">
        <v>113</v>
      </c>
      <c r="E55" s="8" t="s">
        <v>78</v>
      </c>
      <c r="F55" s="8" t="s">
        <v>40</v>
      </c>
      <c r="G55" s="8" t="s">
        <v>13</v>
      </c>
      <c r="H55" s="8" t="s">
        <v>41</v>
      </c>
      <c r="I55" s="5">
        <v>5.7</v>
      </c>
      <c r="J55" s="5">
        <v>6600</v>
      </c>
      <c r="K55" s="8">
        <v>8.6363636363636362E-4</v>
      </c>
    </row>
    <row r="56" spans="1:11" x14ac:dyDescent="0.25">
      <c r="A56" s="3">
        <v>10</v>
      </c>
      <c r="B56" s="3">
        <v>2020</v>
      </c>
      <c r="C56" s="3">
        <v>2871</v>
      </c>
      <c r="D56" s="6" t="s">
        <v>129</v>
      </c>
      <c r="E56" s="6" t="s">
        <v>78</v>
      </c>
      <c r="F56" s="6" t="s">
        <v>33</v>
      </c>
      <c r="G56" s="6" t="s">
        <v>17</v>
      </c>
      <c r="H56" s="6" t="s">
        <v>34</v>
      </c>
      <c r="I56" s="3">
        <v>3.4</v>
      </c>
      <c r="J56" s="3">
        <v>4000</v>
      </c>
      <c r="K56" s="6">
        <v>8.4999999999999995E-4</v>
      </c>
    </row>
    <row r="57" spans="1:11" x14ac:dyDescent="0.25">
      <c r="A57" s="5">
        <v>10</v>
      </c>
      <c r="B57" s="5">
        <v>2020</v>
      </c>
      <c r="C57" s="5">
        <v>5815</v>
      </c>
      <c r="D57" s="8" t="s">
        <v>133</v>
      </c>
      <c r="E57" s="8" t="s">
        <v>78</v>
      </c>
      <c r="F57" s="8" t="s">
        <v>45</v>
      </c>
      <c r="G57" s="8" t="s">
        <v>17</v>
      </c>
      <c r="H57" s="8" t="s">
        <v>44</v>
      </c>
      <c r="I57" s="5">
        <v>2.8</v>
      </c>
      <c r="J57" s="5">
        <v>4000</v>
      </c>
      <c r="K57" s="8">
        <v>6.9999999999999999E-4</v>
      </c>
    </row>
    <row r="58" spans="1:11" x14ac:dyDescent="0.25">
      <c r="A58" s="3">
        <v>10</v>
      </c>
      <c r="B58" s="3">
        <v>2020</v>
      </c>
      <c r="C58" s="3">
        <v>5625</v>
      </c>
      <c r="D58" s="6" t="s">
        <v>132</v>
      </c>
      <c r="E58" s="6" t="s">
        <v>78</v>
      </c>
      <c r="F58" s="6" t="s">
        <v>40</v>
      </c>
      <c r="G58" s="6" t="s">
        <v>13</v>
      </c>
      <c r="H58" s="6" t="s">
        <v>41</v>
      </c>
      <c r="I58" s="3">
        <v>2.8</v>
      </c>
      <c r="J58" s="3">
        <v>4300</v>
      </c>
      <c r="K58" s="6">
        <v>6.5116279069767438E-4</v>
      </c>
    </row>
    <row r="59" spans="1:11" x14ac:dyDescent="0.25">
      <c r="A59" s="5">
        <v>10</v>
      </c>
      <c r="B59" s="5">
        <v>2020</v>
      </c>
      <c r="C59" s="5">
        <v>2954</v>
      </c>
      <c r="D59" s="8" t="s">
        <v>131</v>
      </c>
      <c r="E59" s="8" t="s">
        <v>78</v>
      </c>
      <c r="F59" s="8" t="s">
        <v>31</v>
      </c>
      <c r="G59" s="8" t="s">
        <v>17</v>
      </c>
      <c r="H59" s="8" t="s">
        <v>30</v>
      </c>
      <c r="I59" s="5">
        <v>2.8</v>
      </c>
      <c r="J59" s="5">
        <v>4400</v>
      </c>
      <c r="K59" s="8">
        <v>6.363636363636363E-4</v>
      </c>
    </row>
    <row r="60" spans="1:11" x14ac:dyDescent="0.25">
      <c r="A60" s="3">
        <v>10</v>
      </c>
      <c r="B60" s="3">
        <v>2020</v>
      </c>
      <c r="C60" s="3">
        <v>5865</v>
      </c>
      <c r="D60" s="6" t="s">
        <v>130</v>
      </c>
      <c r="E60" s="6" t="s">
        <v>78</v>
      </c>
      <c r="F60" s="6" t="s">
        <v>57</v>
      </c>
      <c r="G60" s="6" t="s">
        <v>13</v>
      </c>
      <c r="H60" s="6" t="s">
        <v>58</v>
      </c>
      <c r="I60" s="3">
        <v>2.9</v>
      </c>
      <c r="J60" s="3">
        <v>4800</v>
      </c>
      <c r="K60" s="6">
        <v>6.041666666666667E-4</v>
      </c>
    </row>
    <row r="61" spans="1:11" x14ac:dyDescent="0.25">
      <c r="A61" s="5">
        <v>10</v>
      </c>
      <c r="B61" s="5">
        <v>2020</v>
      </c>
      <c r="C61" s="5">
        <v>5507</v>
      </c>
      <c r="D61" s="8" t="s">
        <v>137</v>
      </c>
      <c r="E61" s="8" t="s">
        <v>78</v>
      </c>
      <c r="F61" s="8" t="s">
        <v>28</v>
      </c>
      <c r="G61" s="8" t="s">
        <v>13</v>
      </c>
      <c r="H61" s="8" t="s">
        <v>27</v>
      </c>
      <c r="I61" s="5">
        <v>2.4</v>
      </c>
      <c r="J61" s="5">
        <v>4000</v>
      </c>
      <c r="K61" s="8">
        <v>5.9999999999999995E-4</v>
      </c>
    </row>
    <row r="62" spans="1:11" x14ac:dyDescent="0.25">
      <c r="A62" s="3">
        <v>10</v>
      </c>
      <c r="B62" s="3">
        <v>2020</v>
      </c>
      <c r="C62" s="3">
        <v>5800</v>
      </c>
      <c r="D62" s="6" t="s">
        <v>139</v>
      </c>
      <c r="E62" s="6" t="s">
        <v>78</v>
      </c>
      <c r="F62" s="6" t="s">
        <v>41</v>
      </c>
      <c r="G62" s="6" t="s">
        <v>17</v>
      </c>
      <c r="H62" s="6" t="s">
        <v>40</v>
      </c>
      <c r="I62" s="3">
        <v>2.2999999999999998</v>
      </c>
      <c r="J62" s="3">
        <v>4000</v>
      </c>
      <c r="K62" s="6">
        <v>5.7499999999999999E-4</v>
      </c>
    </row>
    <row r="63" spans="1:11" x14ac:dyDescent="0.25">
      <c r="A63" s="5">
        <v>10</v>
      </c>
      <c r="B63" s="5">
        <v>2020</v>
      </c>
      <c r="C63" s="5">
        <v>5888</v>
      </c>
      <c r="D63" s="8" t="s">
        <v>140</v>
      </c>
      <c r="E63" s="8" t="s">
        <v>78</v>
      </c>
      <c r="F63" s="8" t="s">
        <v>18</v>
      </c>
      <c r="G63" s="8" t="s">
        <v>13</v>
      </c>
      <c r="H63" s="8" t="s">
        <v>16</v>
      </c>
      <c r="I63" s="5">
        <v>2.2000000000000002</v>
      </c>
      <c r="J63" s="5">
        <v>4000</v>
      </c>
      <c r="K63" s="8">
        <v>5.5000000000000003E-4</v>
      </c>
    </row>
    <row r="64" spans="1:11" x14ac:dyDescent="0.25">
      <c r="A64" s="3">
        <v>10</v>
      </c>
      <c r="B64" s="3">
        <v>2020</v>
      </c>
      <c r="C64" s="3">
        <v>5824</v>
      </c>
      <c r="D64" s="6" t="s">
        <v>134</v>
      </c>
      <c r="E64" s="6" t="s">
        <v>78</v>
      </c>
      <c r="F64" s="6" t="s">
        <v>21</v>
      </c>
      <c r="G64" s="6" t="s">
        <v>13</v>
      </c>
      <c r="H64" s="6" t="s">
        <v>20</v>
      </c>
      <c r="I64" s="3">
        <v>2.7</v>
      </c>
      <c r="J64" s="3">
        <v>5200</v>
      </c>
      <c r="K64" s="6">
        <v>5.1923076923076922E-4</v>
      </c>
    </row>
    <row r="65" spans="1:11" x14ac:dyDescent="0.25">
      <c r="A65" s="5">
        <v>10</v>
      </c>
      <c r="B65" s="5">
        <v>2020</v>
      </c>
      <c r="C65" s="5">
        <v>5829</v>
      </c>
      <c r="D65" s="8" t="s">
        <v>141</v>
      </c>
      <c r="E65" s="8" t="s">
        <v>78</v>
      </c>
      <c r="F65" s="8" t="s">
        <v>36</v>
      </c>
      <c r="G65" s="8" t="s">
        <v>13</v>
      </c>
      <c r="H65" s="8" t="s">
        <v>37</v>
      </c>
      <c r="I65" s="5">
        <v>2.1</v>
      </c>
      <c r="J65" s="5">
        <v>4400</v>
      </c>
      <c r="K65" s="8">
        <v>4.7727272727272728E-4</v>
      </c>
    </row>
    <row r="66" spans="1:11" x14ac:dyDescent="0.25">
      <c r="A66" s="3">
        <v>10</v>
      </c>
      <c r="B66" s="3">
        <v>2020</v>
      </c>
      <c r="C66" s="3">
        <v>5788</v>
      </c>
      <c r="D66" s="6" t="s">
        <v>143</v>
      </c>
      <c r="E66" s="6" t="s">
        <v>78</v>
      </c>
      <c r="F66" s="6" t="s">
        <v>37</v>
      </c>
      <c r="G66" s="6" t="s">
        <v>17</v>
      </c>
      <c r="H66" s="6" t="s">
        <v>36</v>
      </c>
      <c r="I66" s="3">
        <v>1.9</v>
      </c>
      <c r="J66" s="3">
        <v>4000</v>
      </c>
      <c r="K66" s="6">
        <v>4.75E-4</v>
      </c>
    </row>
    <row r="67" spans="1:11" x14ac:dyDescent="0.25">
      <c r="A67" s="5">
        <v>10</v>
      </c>
      <c r="B67" s="5">
        <v>2020</v>
      </c>
      <c r="C67" s="5">
        <v>5876</v>
      </c>
      <c r="D67" s="8" t="s">
        <v>144</v>
      </c>
      <c r="E67" s="8" t="s">
        <v>78</v>
      </c>
      <c r="F67" s="8" t="s">
        <v>36</v>
      </c>
      <c r="G67" s="8" t="s">
        <v>13</v>
      </c>
      <c r="H67" s="8" t="s">
        <v>37</v>
      </c>
      <c r="I67" s="5">
        <v>1.9</v>
      </c>
      <c r="J67" s="5">
        <v>4000</v>
      </c>
      <c r="K67" s="8">
        <v>4.75E-4</v>
      </c>
    </row>
    <row r="68" spans="1:11" x14ac:dyDescent="0.25">
      <c r="A68" s="3">
        <v>10</v>
      </c>
      <c r="B68" s="3">
        <v>2020</v>
      </c>
      <c r="C68" s="3">
        <v>5717</v>
      </c>
      <c r="D68" s="6" t="s">
        <v>142</v>
      </c>
      <c r="E68" s="6" t="s">
        <v>78</v>
      </c>
      <c r="F68" s="6" t="s">
        <v>21</v>
      </c>
      <c r="G68" s="6" t="s">
        <v>13</v>
      </c>
      <c r="H68" s="6" t="s">
        <v>20</v>
      </c>
      <c r="I68" s="3">
        <v>2</v>
      </c>
      <c r="J68" s="3">
        <v>4300</v>
      </c>
      <c r="K68" s="6">
        <v>4.6511627906976747E-4</v>
      </c>
    </row>
    <row r="69" spans="1:11" x14ac:dyDescent="0.25">
      <c r="A69" s="5">
        <v>10</v>
      </c>
      <c r="B69" s="5">
        <v>2020</v>
      </c>
      <c r="C69" s="5">
        <v>5821</v>
      </c>
      <c r="D69" s="8" t="s">
        <v>138</v>
      </c>
      <c r="E69" s="8" t="s">
        <v>78</v>
      </c>
      <c r="F69" s="8" t="s">
        <v>30</v>
      </c>
      <c r="G69" s="8" t="s">
        <v>13</v>
      </c>
      <c r="H69" s="8" t="s">
        <v>31</v>
      </c>
      <c r="I69" s="5">
        <v>2.4</v>
      </c>
      <c r="J69" s="5">
        <v>5200</v>
      </c>
      <c r="K69" s="8">
        <v>4.6153846153846153E-4</v>
      </c>
    </row>
    <row r="70" spans="1:11" x14ac:dyDescent="0.25">
      <c r="A70" s="3">
        <v>10</v>
      </c>
      <c r="B70" s="3">
        <v>2020</v>
      </c>
      <c r="C70" s="3">
        <v>5581</v>
      </c>
      <c r="D70" s="6" t="s">
        <v>145</v>
      </c>
      <c r="E70" s="6" t="s">
        <v>78</v>
      </c>
      <c r="F70" s="6" t="s">
        <v>44</v>
      </c>
      <c r="G70" s="6" t="s">
        <v>13</v>
      </c>
      <c r="H70" s="6" t="s">
        <v>45</v>
      </c>
      <c r="I70" s="3">
        <v>1.8</v>
      </c>
      <c r="J70" s="3">
        <v>4000</v>
      </c>
      <c r="K70" s="6">
        <v>4.4999999999999999E-4</v>
      </c>
    </row>
    <row r="71" spans="1:11" x14ac:dyDescent="0.25">
      <c r="A71" s="5">
        <v>10</v>
      </c>
      <c r="B71" s="5">
        <v>2020</v>
      </c>
      <c r="C71" s="5">
        <v>5697</v>
      </c>
      <c r="D71" s="8" t="s">
        <v>146</v>
      </c>
      <c r="E71" s="8" t="s">
        <v>78</v>
      </c>
      <c r="F71" s="8" t="s">
        <v>24</v>
      </c>
      <c r="G71" s="8" t="s">
        <v>13</v>
      </c>
      <c r="H71" s="8" t="s">
        <v>23</v>
      </c>
      <c r="I71" s="5">
        <v>1.5</v>
      </c>
      <c r="J71" s="5">
        <v>4000</v>
      </c>
      <c r="K71" s="8">
        <v>3.7500000000000001E-4</v>
      </c>
    </row>
    <row r="72" spans="1:11" x14ac:dyDescent="0.25">
      <c r="A72" s="3">
        <v>10</v>
      </c>
      <c r="B72" s="3">
        <v>2020</v>
      </c>
      <c r="C72" s="3">
        <v>5644</v>
      </c>
      <c r="D72" s="6" t="s">
        <v>147</v>
      </c>
      <c r="E72" s="6" t="s">
        <v>78</v>
      </c>
      <c r="F72" s="6" t="s">
        <v>14</v>
      </c>
      <c r="G72" s="6" t="s">
        <v>17</v>
      </c>
      <c r="H72" s="6" t="s">
        <v>12</v>
      </c>
      <c r="I72" s="3">
        <v>1.5</v>
      </c>
      <c r="J72" s="3">
        <v>4000</v>
      </c>
      <c r="K72" s="6">
        <v>3.7500000000000001E-4</v>
      </c>
    </row>
    <row r="73" spans="1:11" x14ac:dyDescent="0.25">
      <c r="A73" s="5">
        <v>10</v>
      </c>
      <c r="B73" s="5">
        <v>2020</v>
      </c>
      <c r="C73" s="5">
        <v>5719</v>
      </c>
      <c r="D73" s="8" t="s">
        <v>148</v>
      </c>
      <c r="E73" s="8" t="s">
        <v>78</v>
      </c>
      <c r="F73" s="8" t="s">
        <v>30</v>
      </c>
      <c r="G73" s="8" t="s">
        <v>13</v>
      </c>
      <c r="H73" s="8" t="s">
        <v>31</v>
      </c>
      <c r="I73" s="5">
        <v>1.3</v>
      </c>
      <c r="J73" s="5">
        <v>4000</v>
      </c>
      <c r="K73" s="8">
        <v>3.2499999999999999E-4</v>
      </c>
    </row>
    <row r="74" spans="1:11" x14ac:dyDescent="0.25">
      <c r="A74" s="3">
        <v>10</v>
      </c>
      <c r="B74" s="3">
        <v>2020</v>
      </c>
      <c r="C74" s="3">
        <v>5470</v>
      </c>
      <c r="D74" s="6" t="s">
        <v>149</v>
      </c>
      <c r="E74" s="6" t="s">
        <v>78</v>
      </c>
      <c r="F74" s="6" t="s">
        <v>23</v>
      </c>
      <c r="G74" s="6" t="s">
        <v>17</v>
      </c>
      <c r="H74" s="6" t="s">
        <v>24</v>
      </c>
      <c r="I74" s="3">
        <v>1.3</v>
      </c>
      <c r="J74" s="3">
        <v>4000</v>
      </c>
      <c r="K74" s="6">
        <v>3.2499999999999999E-4</v>
      </c>
    </row>
    <row r="75" spans="1:11" x14ac:dyDescent="0.25">
      <c r="A75" s="5">
        <v>10</v>
      </c>
      <c r="B75" s="5">
        <v>2020</v>
      </c>
      <c r="C75" s="5">
        <v>5743</v>
      </c>
      <c r="D75" s="8" t="s">
        <v>150</v>
      </c>
      <c r="E75" s="8" t="s">
        <v>78</v>
      </c>
      <c r="F75" s="8" t="s">
        <v>30</v>
      </c>
      <c r="G75" s="8" t="s">
        <v>13</v>
      </c>
      <c r="H75" s="8" t="s">
        <v>31</v>
      </c>
      <c r="I75" s="5">
        <v>1.2</v>
      </c>
      <c r="J75" s="5">
        <v>4000</v>
      </c>
      <c r="K75" s="8">
        <v>2.9999999999999997E-4</v>
      </c>
    </row>
    <row r="76" spans="1:11" x14ac:dyDescent="0.25">
      <c r="A76" s="3">
        <v>10</v>
      </c>
      <c r="B76" s="3">
        <v>2020</v>
      </c>
      <c r="C76" s="3">
        <v>5740</v>
      </c>
      <c r="D76" s="6" t="s">
        <v>151</v>
      </c>
      <c r="E76" s="6" t="s">
        <v>78</v>
      </c>
      <c r="F76" s="6" t="s">
        <v>16</v>
      </c>
      <c r="G76" s="6" t="s">
        <v>17</v>
      </c>
      <c r="H76" s="6" t="s">
        <v>18</v>
      </c>
      <c r="I76" s="3">
        <v>1.2</v>
      </c>
      <c r="J76" s="3">
        <v>4000</v>
      </c>
      <c r="K76" s="6">
        <v>2.9999999999999997E-4</v>
      </c>
    </row>
    <row r="77" spans="1:11" x14ac:dyDescent="0.25">
      <c r="A77" s="5">
        <v>10</v>
      </c>
      <c r="B77" s="5">
        <v>2020</v>
      </c>
      <c r="C77" s="5">
        <v>5892</v>
      </c>
      <c r="D77" s="8" t="s">
        <v>152</v>
      </c>
      <c r="E77" s="8" t="s">
        <v>78</v>
      </c>
      <c r="F77" s="8" t="s">
        <v>45</v>
      </c>
      <c r="G77" s="8" t="s">
        <v>17</v>
      </c>
      <c r="H77" s="8" t="s">
        <v>44</v>
      </c>
      <c r="I77" s="5">
        <v>0.9</v>
      </c>
      <c r="J77" s="5">
        <v>4000</v>
      </c>
      <c r="K77" s="8">
        <v>2.2499999999999999E-4</v>
      </c>
    </row>
    <row r="78" spans="1:11" x14ac:dyDescent="0.25">
      <c r="A78" s="3">
        <v>10</v>
      </c>
      <c r="B78" s="3">
        <v>2020</v>
      </c>
      <c r="C78" s="3">
        <v>2908</v>
      </c>
      <c r="D78" s="6" t="s">
        <v>154</v>
      </c>
      <c r="E78" s="6" t="s">
        <v>78</v>
      </c>
      <c r="F78" s="6" t="s">
        <v>57</v>
      </c>
      <c r="G78" s="6" t="s">
        <v>13</v>
      </c>
      <c r="H78" s="6" t="s">
        <v>58</v>
      </c>
      <c r="I78" s="3">
        <v>0.5</v>
      </c>
      <c r="J78" s="3">
        <v>4000</v>
      </c>
      <c r="K78" s="6">
        <v>1.25E-4</v>
      </c>
    </row>
    <row r="79" spans="1:11" x14ac:dyDescent="0.25">
      <c r="A79" s="5">
        <v>10</v>
      </c>
      <c r="B79" s="5">
        <v>2020</v>
      </c>
      <c r="C79" s="5">
        <v>5720</v>
      </c>
      <c r="D79" s="8" t="s">
        <v>155</v>
      </c>
      <c r="E79" s="8" t="s">
        <v>78</v>
      </c>
      <c r="F79" s="8" t="s">
        <v>44</v>
      </c>
      <c r="G79" s="8" t="s">
        <v>13</v>
      </c>
      <c r="H79" s="8" t="s">
        <v>45</v>
      </c>
      <c r="I79" s="5">
        <v>0.4</v>
      </c>
      <c r="J79" s="5">
        <v>4000</v>
      </c>
      <c r="K79" s="8">
        <v>1E-4</v>
      </c>
    </row>
    <row r="80" spans="1:11" x14ac:dyDescent="0.25">
      <c r="A80" s="3">
        <v>10</v>
      </c>
      <c r="B80" s="3">
        <v>2020</v>
      </c>
      <c r="C80" s="3">
        <v>5621</v>
      </c>
      <c r="D80" s="6" t="s">
        <v>156</v>
      </c>
      <c r="E80" s="6" t="s">
        <v>78</v>
      </c>
      <c r="F80" s="6" t="s">
        <v>27</v>
      </c>
      <c r="G80" s="6" t="s">
        <v>17</v>
      </c>
      <c r="H80" s="6" t="s">
        <v>28</v>
      </c>
      <c r="I80" s="3">
        <v>0.3</v>
      </c>
      <c r="J80" s="3">
        <v>4000</v>
      </c>
      <c r="K80" s="6">
        <v>7.4999999999999993E-5</v>
      </c>
    </row>
    <row r="81" spans="1:11" x14ac:dyDescent="0.25">
      <c r="A81" s="5">
        <v>10</v>
      </c>
      <c r="B81" s="5">
        <v>2020</v>
      </c>
      <c r="C81" s="5">
        <v>5449</v>
      </c>
      <c r="D81" s="8" t="s">
        <v>158</v>
      </c>
      <c r="E81" s="8" t="s">
        <v>78</v>
      </c>
      <c r="F81" s="8" t="s">
        <v>37</v>
      </c>
      <c r="G81" s="8" t="s">
        <v>17</v>
      </c>
      <c r="H81" s="8" t="s">
        <v>36</v>
      </c>
      <c r="I81" s="5">
        <v>0.2</v>
      </c>
      <c r="J81" s="5">
        <v>4100</v>
      </c>
      <c r="K81" s="8">
        <v>4.8780487804878051E-5</v>
      </c>
    </row>
    <row r="82" spans="1:11" x14ac:dyDescent="0.25">
      <c r="A82" s="3">
        <v>10</v>
      </c>
      <c r="B82" s="3">
        <v>2020</v>
      </c>
      <c r="C82" s="3">
        <v>5630</v>
      </c>
      <c r="D82" s="6" t="s">
        <v>157</v>
      </c>
      <c r="E82" s="6" t="s">
        <v>78</v>
      </c>
      <c r="F82" s="6" t="s">
        <v>60</v>
      </c>
      <c r="G82" s="6" t="s">
        <v>13</v>
      </c>
      <c r="H82" s="6" t="s">
        <v>61</v>
      </c>
      <c r="I82" s="3">
        <v>0.2</v>
      </c>
      <c r="J82" s="3">
        <v>5000</v>
      </c>
      <c r="K82" s="6">
        <v>4.0000000000000003E-5</v>
      </c>
    </row>
    <row r="83" spans="1:11" x14ac:dyDescent="0.25">
      <c r="A83" s="5">
        <v>10</v>
      </c>
      <c r="B83" s="5">
        <v>2020</v>
      </c>
      <c r="C83" s="5">
        <v>2915</v>
      </c>
      <c r="D83" s="8" t="s">
        <v>159</v>
      </c>
      <c r="E83" s="8" t="s">
        <v>78</v>
      </c>
      <c r="F83" s="8" t="s">
        <v>24</v>
      </c>
      <c r="G83" s="8" t="s">
        <v>13</v>
      </c>
      <c r="H83" s="8" t="s">
        <v>23</v>
      </c>
      <c r="I83" s="5">
        <v>0</v>
      </c>
      <c r="J83" s="5">
        <v>4000</v>
      </c>
      <c r="K83" s="8">
        <v>0</v>
      </c>
    </row>
    <row r="84" spans="1:11" x14ac:dyDescent="0.25">
      <c r="A84" s="3">
        <v>10</v>
      </c>
      <c r="B84" s="3">
        <v>2020</v>
      </c>
      <c r="C84" s="3">
        <v>5688</v>
      </c>
      <c r="D84" s="6" t="s">
        <v>160</v>
      </c>
      <c r="E84" s="6" t="s">
        <v>78</v>
      </c>
      <c r="F84" s="6" t="s">
        <v>16</v>
      </c>
      <c r="G84" s="6" t="s">
        <v>17</v>
      </c>
      <c r="H84" s="6" t="s">
        <v>18</v>
      </c>
      <c r="I84" s="3">
        <v>0</v>
      </c>
      <c r="J84" s="3">
        <v>4000</v>
      </c>
      <c r="K84" s="6">
        <v>0</v>
      </c>
    </row>
    <row r="85" spans="1:11" x14ac:dyDescent="0.25">
      <c r="A85" s="5">
        <v>10</v>
      </c>
      <c r="B85" s="5">
        <v>2020</v>
      </c>
      <c r="C85" s="5">
        <v>5662</v>
      </c>
      <c r="D85" s="8" t="s">
        <v>161</v>
      </c>
      <c r="E85" s="8" t="s">
        <v>78</v>
      </c>
      <c r="F85" s="8" t="s">
        <v>44</v>
      </c>
      <c r="G85" s="8" t="s">
        <v>13</v>
      </c>
      <c r="H85" s="8" t="s">
        <v>45</v>
      </c>
      <c r="I85" s="5">
        <v>0</v>
      </c>
      <c r="J85" s="5">
        <v>4000</v>
      </c>
      <c r="K85" s="8">
        <v>0</v>
      </c>
    </row>
    <row r="86" spans="1:11" x14ac:dyDescent="0.25">
      <c r="A86" s="3">
        <v>10</v>
      </c>
      <c r="B86" s="3">
        <v>2020</v>
      </c>
      <c r="C86" s="3">
        <v>5415</v>
      </c>
      <c r="D86" s="6" t="s">
        <v>162</v>
      </c>
      <c r="E86" s="6" t="s">
        <v>78</v>
      </c>
      <c r="F86" s="6" t="s">
        <v>58</v>
      </c>
      <c r="G86" s="6" t="s">
        <v>17</v>
      </c>
      <c r="H86" s="6" t="s">
        <v>57</v>
      </c>
      <c r="I86" s="3">
        <v>0</v>
      </c>
      <c r="J86" s="3">
        <v>4000</v>
      </c>
      <c r="K86" s="6">
        <v>0</v>
      </c>
    </row>
    <row r="87" spans="1:11" x14ac:dyDescent="0.25">
      <c r="A87" s="5">
        <v>10</v>
      </c>
      <c r="B87" s="5">
        <v>2020</v>
      </c>
      <c r="C87" s="5">
        <v>5510</v>
      </c>
      <c r="D87" s="8" t="s">
        <v>163</v>
      </c>
      <c r="E87" s="8" t="s">
        <v>78</v>
      </c>
      <c r="F87" s="8" t="s">
        <v>36</v>
      </c>
      <c r="G87" s="8" t="s">
        <v>13</v>
      </c>
      <c r="H87" s="8" t="s">
        <v>37</v>
      </c>
      <c r="I87" s="5">
        <v>0</v>
      </c>
      <c r="J87" s="5">
        <v>4000</v>
      </c>
      <c r="K87" s="8">
        <v>0</v>
      </c>
    </row>
    <row r="88" spans="1:11" x14ac:dyDescent="0.25">
      <c r="A88" s="3">
        <v>10</v>
      </c>
      <c r="B88" s="3">
        <v>2020</v>
      </c>
      <c r="C88" s="3">
        <v>5663</v>
      </c>
      <c r="D88" s="6" t="s">
        <v>164</v>
      </c>
      <c r="E88" s="6" t="s">
        <v>78</v>
      </c>
      <c r="F88" s="6" t="s">
        <v>50</v>
      </c>
      <c r="G88" s="6" t="s">
        <v>13</v>
      </c>
      <c r="H88" s="6" t="s">
        <v>49</v>
      </c>
      <c r="I88" s="3">
        <v>0</v>
      </c>
      <c r="J88" s="3">
        <v>4000</v>
      </c>
      <c r="K88" s="6">
        <v>0</v>
      </c>
    </row>
    <row r="89" spans="1:11" x14ac:dyDescent="0.25">
      <c r="A89" s="5">
        <v>10</v>
      </c>
      <c r="B89" s="5">
        <v>2020</v>
      </c>
      <c r="C89" s="5">
        <v>5762</v>
      </c>
      <c r="D89" s="8" t="s">
        <v>165</v>
      </c>
      <c r="E89" s="8" t="s">
        <v>78</v>
      </c>
      <c r="F89" s="8" t="s">
        <v>52</v>
      </c>
      <c r="G89" s="8" t="s">
        <v>13</v>
      </c>
      <c r="H89" s="8" t="s">
        <v>53</v>
      </c>
      <c r="I89" s="5">
        <v>0</v>
      </c>
      <c r="J89" s="5">
        <v>4000</v>
      </c>
      <c r="K89" s="8">
        <v>0</v>
      </c>
    </row>
    <row r="90" spans="1:11" x14ac:dyDescent="0.25">
      <c r="A90" s="3">
        <v>10</v>
      </c>
      <c r="B90" s="3">
        <v>2020</v>
      </c>
      <c r="C90" s="3">
        <v>5495</v>
      </c>
      <c r="D90" s="6" t="s">
        <v>166</v>
      </c>
      <c r="E90" s="6" t="s">
        <v>78</v>
      </c>
      <c r="F90" s="6" t="s">
        <v>20</v>
      </c>
      <c r="G90" s="6" t="s">
        <v>17</v>
      </c>
      <c r="H90" s="6" t="s">
        <v>21</v>
      </c>
      <c r="I90" s="3">
        <v>0</v>
      </c>
      <c r="J90" s="3">
        <v>4000</v>
      </c>
      <c r="K90" s="6">
        <v>0</v>
      </c>
    </row>
    <row r="91" spans="1:11" x14ac:dyDescent="0.25">
      <c r="A91" s="5">
        <v>10</v>
      </c>
      <c r="B91" s="5">
        <v>2020</v>
      </c>
      <c r="C91" s="5">
        <v>5588</v>
      </c>
      <c r="D91" s="8" t="s">
        <v>167</v>
      </c>
      <c r="E91" s="8" t="s">
        <v>78</v>
      </c>
      <c r="F91" s="8" t="s">
        <v>33</v>
      </c>
      <c r="G91" s="8" t="s">
        <v>17</v>
      </c>
      <c r="H91" s="8" t="s">
        <v>34</v>
      </c>
      <c r="I91" s="5">
        <v>0</v>
      </c>
      <c r="J91" s="5">
        <v>4000</v>
      </c>
      <c r="K91" s="8">
        <v>0</v>
      </c>
    </row>
    <row r="92" spans="1:11" x14ac:dyDescent="0.25">
      <c r="A92" s="3">
        <v>10</v>
      </c>
      <c r="B92" s="3">
        <v>2020</v>
      </c>
      <c r="C92" s="3">
        <v>2995</v>
      </c>
      <c r="D92" s="6" t="s">
        <v>168</v>
      </c>
      <c r="E92" s="6" t="s">
        <v>78</v>
      </c>
      <c r="F92" s="6" t="s">
        <v>44</v>
      </c>
      <c r="G92" s="6" t="s">
        <v>13</v>
      </c>
      <c r="H92" s="6" t="s">
        <v>45</v>
      </c>
      <c r="I92" s="3">
        <v>0</v>
      </c>
      <c r="J92" s="3">
        <v>4000</v>
      </c>
      <c r="K92" s="6">
        <v>0</v>
      </c>
    </row>
    <row r="93" spans="1:11" x14ac:dyDescent="0.25">
      <c r="A93" s="5">
        <v>10</v>
      </c>
      <c r="B93" s="5">
        <v>2020</v>
      </c>
      <c r="C93" s="5">
        <v>5573</v>
      </c>
      <c r="D93" s="8" t="s">
        <v>169</v>
      </c>
      <c r="E93" s="8" t="s">
        <v>78</v>
      </c>
      <c r="F93" s="8" t="s">
        <v>16</v>
      </c>
      <c r="G93" s="8" t="s">
        <v>17</v>
      </c>
      <c r="H93" s="8" t="s">
        <v>18</v>
      </c>
      <c r="I93" s="5">
        <v>0</v>
      </c>
      <c r="J93" s="5">
        <v>4000</v>
      </c>
      <c r="K93" s="8">
        <v>0</v>
      </c>
    </row>
    <row r="94" spans="1:11" x14ac:dyDescent="0.25">
      <c r="A94" s="3">
        <v>10</v>
      </c>
      <c r="B94" s="3">
        <v>2020</v>
      </c>
      <c r="C94" s="3">
        <v>5746</v>
      </c>
      <c r="D94" s="6" t="s">
        <v>170</v>
      </c>
      <c r="E94" s="6" t="s">
        <v>78</v>
      </c>
      <c r="F94" s="6" t="s">
        <v>53</v>
      </c>
      <c r="G94" s="6" t="s">
        <v>17</v>
      </c>
      <c r="H94" s="6" t="s">
        <v>52</v>
      </c>
      <c r="I94" s="3">
        <v>0</v>
      </c>
      <c r="J94" s="3">
        <v>4000</v>
      </c>
      <c r="K94" s="6">
        <v>0</v>
      </c>
    </row>
    <row r="95" spans="1:11" x14ac:dyDescent="0.25">
      <c r="A95" s="5">
        <v>10</v>
      </c>
      <c r="B95" s="5">
        <v>2020</v>
      </c>
      <c r="C95" s="5">
        <v>5763</v>
      </c>
      <c r="D95" s="8" t="s">
        <v>171</v>
      </c>
      <c r="E95" s="8" t="s">
        <v>78</v>
      </c>
      <c r="F95" s="8" t="s">
        <v>52</v>
      </c>
      <c r="G95" s="8" t="s">
        <v>13</v>
      </c>
      <c r="H95" s="8" t="s">
        <v>53</v>
      </c>
      <c r="I95" s="5">
        <v>0</v>
      </c>
      <c r="J95" s="5">
        <v>4000</v>
      </c>
      <c r="K95" s="8">
        <v>0</v>
      </c>
    </row>
    <row r="96" spans="1:11" x14ac:dyDescent="0.25">
      <c r="A96" s="3">
        <v>10</v>
      </c>
      <c r="B96" s="3">
        <v>2020</v>
      </c>
      <c r="C96" s="3">
        <v>5490</v>
      </c>
      <c r="D96" s="6" t="s">
        <v>172</v>
      </c>
      <c r="E96" s="6" t="s">
        <v>78</v>
      </c>
      <c r="F96" s="6" t="s">
        <v>61</v>
      </c>
      <c r="G96" s="6" t="s">
        <v>17</v>
      </c>
      <c r="H96" s="6" t="s">
        <v>60</v>
      </c>
      <c r="I96" s="3">
        <v>0</v>
      </c>
      <c r="J96" s="3">
        <v>4000</v>
      </c>
      <c r="K96" s="6">
        <v>0</v>
      </c>
    </row>
    <row r="97" spans="1:11" x14ac:dyDescent="0.25">
      <c r="A97" s="5">
        <v>10</v>
      </c>
      <c r="B97" s="5">
        <v>2020</v>
      </c>
      <c r="C97" s="5">
        <v>5504</v>
      </c>
      <c r="D97" s="8" t="s">
        <v>173</v>
      </c>
      <c r="E97" s="8" t="s">
        <v>78</v>
      </c>
      <c r="F97" s="8" t="s">
        <v>16</v>
      </c>
      <c r="G97" s="8" t="s">
        <v>17</v>
      </c>
      <c r="H97" s="8" t="s">
        <v>18</v>
      </c>
      <c r="I97" s="5">
        <v>0</v>
      </c>
      <c r="J97" s="5">
        <v>4000</v>
      </c>
      <c r="K97" s="8">
        <v>0</v>
      </c>
    </row>
    <row r="98" spans="1:11" x14ac:dyDescent="0.25">
      <c r="A98" s="3">
        <v>10</v>
      </c>
      <c r="B98" s="3">
        <v>2020</v>
      </c>
      <c r="C98" s="3">
        <v>5885</v>
      </c>
      <c r="D98" s="6" t="s">
        <v>174</v>
      </c>
      <c r="E98" s="6" t="s">
        <v>78</v>
      </c>
      <c r="F98" s="6" t="s">
        <v>49</v>
      </c>
      <c r="G98" s="6" t="s">
        <v>17</v>
      </c>
      <c r="H98" s="6" t="s">
        <v>50</v>
      </c>
      <c r="I98" s="3">
        <v>0</v>
      </c>
      <c r="J98" s="3">
        <v>4000</v>
      </c>
      <c r="K98" s="6">
        <v>0</v>
      </c>
    </row>
    <row r="99" spans="1:11" x14ac:dyDescent="0.25">
      <c r="A99" s="5">
        <v>10</v>
      </c>
      <c r="B99" s="5">
        <v>2020</v>
      </c>
      <c r="C99" s="5">
        <v>2707</v>
      </c>
      <c r="D99" s="8" t="s">
        <v>175</v>
      </c>
      <c r="E99" s="8" t="s">
        <v>78</v>
      </c>
      <c r="F99" s="8" t="s">
        <v>12</v>
      </c>
      <c r="G99" s="8" t="s">
        <v>13</v>
      </c>
      <c r="H99" s="8" t="s">
        <v>14</v>
      </c>
      <c r="I99" s="5">
        <v>0</v>
      </c>
      <c r="J99" s="5">
        <v>4000</v>
      </c>
      <c r="K99" s="8">
        <v>0</v>
      </c>
    </row>
    <row r="100" spans="1:11" x14ac:dyDescent="0.25">
      <c r="A100" s="3">
        <v>10</v>
      </c>
      <c r="B100" s="3">
        <v>2020</v>
      </c>
      <c r="C100" s="3">
        <v>5392</v>
      </c>
      <c r="D100" s="6" t="s">
        <v>176</v>
      </c>
      <c r="E100" s="6" t="s">
        <v>78</v>
      </c>
      <c r="F100" s="6" t="s">
        <v>58</v>
      </c>
      <c r="G100" s="6" t="s">
        <v>17</v>
      </c>
      <c r="H100" s="6" t="s">
        <v>57</v>
      </c>
      <c r="I100" s="3">
        <v>0</v>
      </c>
      <c r="J100" s="3">
        <v>4000</v>
      </c>
      <c r="K100" s="6">
        <v>0</v>
      </c>
    </row>
    <row r="101" spans="1:11" x14ac:dyDescent="0.25">
      <c r="A101" s="5">
        <v>10</v>
      </c>
      <c r="B101" s="5">
        <v>2020</v>
      </c>
      <c r="C101" s="5">
        <v>5451</v>
      </c>
      <c r="D101" s="8" t="s">
        <v>177</v>
      </c>
      <c r="E101" s="8" t="s">
        <v>78</v>
      </c>
      <c r="F101" s="8" t="s">
        <v>27</v>
      </c>
      <c r="G101" s="8" t="s">
        <v>17</v>
      </c>
      <c r="H101" s="8" t="s">
        <v>28</v>
      </c>
      <c r="I101" s="5">
        <v>0</v>
      </c>
      <c r="J101" s="5">
        <v>4000</v>
      </c>
      <c r="K101" s="8">
        <v>0</v>
      </c>
    </row>
    <row r="102" spans="1:11" x14ac:dyDescent="0.25">
      <c r="A102" s="3">
        <v>10</v>
      </c>
      <c r="B102" s="3">
        <v>2020</v>
      </c>
      <c r="C102" s="3">
        <v>5482</v>
      </c>
      <c r="D102" s="6" t="s">
        <v>178</v>
      </c>
      <c r="E102" s="6" t="s">
        <v>78</v>
      </c>
      <c r="F102" s="6" t="s">
        <v>53</v>
      </c>
      <c r="G102" s="6" t="s">
        <v>17</v>
      </c>
      <c r="H102" s="6" t="s">
        <v>52</v>
      </c>
      <c r="I102" s="3">
        <v>0</v>
      </c>
      <c r="J102" s="3">
        <v>4000</v>
      </c>
      <c r="K102" s="6">
        <v>0</v>
      </c>
    </row>
    <row r="103" spans="1:11" x14ac:dyDescent="0.25">
      <c r="A103" s="5">
        <v>10</v>
      </c>
      <c r="B103" s="5">
        <v>2020</v>
      </c>
      <c r="C103" s="5">
        <v>5764</v>
      </c>
      <c r="D103" s="8" t="s">
        <v>179</v>
      </c>
      <c r="E103" s="8" t="s">
        <v>78</v>
      </c>
      <c r="F103" s="8" t="s">
        <v>61</v>
      </c>
      <c r="G103" s="8" t="s">
        <v>17</v>
      </c>
      <c r="H103" s="8" t="s">
        <v>60</v>
      </c>
      <c r="I103" s="5">
        <v>0</v>
      </c>
      <c r="J103" s="5">
        <v>4000</v>
      </c>
      <c r="K103" s="8">
        <v>0</v>
      </c>
    </row>
    <row r="104" spans="1:11" x14ac:dyDescent="0.25">
      <c r="A104" s="14">
        <v>10</v>
      </c>
      <c r="B104" s="14">
        <v>2020</v>
      </c>
      <c r="C104" s="14">
        <v>5657</v>
      </c>
      <c r="D104" s="15" t="s">
        <v>180</v>
      </c>
      <c r="E104" s="15" t="s">
        <v>78</v>
      </c>
      <c r="F104" s="15" t="s">
        <v>14</v>
      </c>
      <c r="G104" s="15" t="s">
        <v>17</v>
      </c>
      <c r="H104" s="15" t="s">
        <v>12</v>
      </c>
      <c r="I104" s="14">
        <v>0</v>
      </c>
      <c r="J104" s="14">
        <v>4000</v>
      </c>
      <c r="K104" s="1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C317-10EB-4F12-9254-4C6FC593FA5B}">
  <dimension ref="A1:AB139"/>
  <sheetViews>
    <sheetView topLeftCell="E7" workbookViewId="0">
      <selection activeCell="R31" sqref="R31:R42"/>
    </sheetView>
  </sheetViews>
  <sheetFormatPr defaultRowHeight="15" x14ac:dyDescent="0.25"/>
  <cols>
    <col min="1" max="9" width="11" customWidth="1"/>
    <col min="10" max="11" width="12" customWidth="1"/>
  </cols>
  <sheetData>
    <row r="1" spans="1:28" x14ac:dyDescent="0.25">
      <c r="A1" s="10" t="s">
        <v>434</v>
      </c>
      <c r="B1" s="10" t="s">
        <v>435</v>
      </c>
      <c r="C1" s="10" t="s">
        <v>436</v>
      </c>
      <c r="D1" s="11" t="s">
        <v>437</v>
      </c>
      <c r="E1" s="11" t="s">
        <v>438</v>
      </c>
      <c r="F1" s="11" t="s">
        <v>439</v>
      </c>
      <c r="G1" s="11" t="s">
        <v>440</v>
      </c>
      <c r="H1" s="11" t="s">
        <v>441</v>
      </c>
      <c r="I1" s="10" t="s">
        <v>442</v>
      </c>
      <c r="J1" s="10" t="s">
        <v>443</v>
      </c>
      <c r="K1" s="11" t="s">
        <v>444</v>
      </c>
    </row>
    <row r="2" spans="1:28" x14ac:dyDescent="0.25">
      <c r="A2" s="3">
        <v>10</v>
      </c>
      <c r="B2" s="3">
        <v>2020</v>
      </c>
      <c r="C2" s="3">
        <v>5163</v>
      </c>
      <c r="D2" s="6" t="s">
        <v>181</v>
      </c>
      <c r="E2" s="6" t="s">
        <v>182</v>
      </c>
      <c r="F2" s="6" t="s">
        <v>21</v>
      </c>
      <c r="G2" s="6" t="s">
        <v>13</v>
      </c>
      <c r="H2" s="6" t="s">
        <v>20</v>
      </c>
      <c r="I2" s="3">
        <v>30.9</v>
      </c>
      <c r="J2" s="3">
        <v>4700</v>
      </c>
      <c r="K2" s="6">
        <v>6.5744680851063829E-3</v>
      </c>
      <c r="M2">
        <f>AVERAGE(Table6[Column9])</f>
        <v>7.1742028985507238</v>
      </c>
      <c r="O2">
        <f>AVERAGE(Table6[Column11])</f>
        <v>1.5310238800146953E-3</v>
      </c>
      <c r="R2" s="2">
        <v>10</v>
      </c>
      <c r="S2" s="3">
        <v>2020</v>
      </c>
      <c r="T2" s="3">
        <v>5163</v>
      </c>
      <c r="U2" s="6" t="s">
        <v>181</v>
      </c>
      <c r="V2" s="6" t="s">
        <v>182</v>
      </c>
      <c r="W2" s="6" t="s">
        <v>21</v>
      </c>
      <c r="X2" s="6" t="s">
        <v>13</v>
      </c>
      <c r="Y2" s="6" t="s">
        <v>20</v>
      </c>
      <c r="Z2" s="3">
        <v>30.9</v>
      </c>
      <c r="AA2" s="3">
        <v>4700</v>
      </c>
      <c r="AB2" s="7">
        <v>6.5744680851063829E-3</v>
      </c>
    </row>
    <row r="3" spans="1:28" x14ac:dyDescent="0.25">
      <c r="A3" s="5">
        <v>10</v>
      </c>
      <c r="B3" s="5">
        <v>2020</v>
      </c>
      <c r="C3" s="5">
        <v>5570</v>
      </c>
      <c r="D3" s="8" t="s">
        <v>193</v>
      </c>
      <c r="E3" s="8" t="s">
        <v>182</v>
      </c>
      <c r="F3" s="8" t="s">
        <v>24</v>
      </c>
      <c r="G3" s="8" t="s">
        <v>13</v>
      </c>
      <c r="H3" s="8" t="s">
        <v>23</v>
      </c>
      <c r="I3" s="5">
        <v>21.7</v>
      </c>
      <c r="J3" s="5">
        <v>3400</v>
      </c>
      <c r="K3" s="8">
        <v>6.3823529411764701E-3</v>
      </c>
      <c r="M3">
        <f>_xlfn.STDEV.P(Table6[Column9])</f>
        <v>7.9013501700378255</v>
      </c>
      <c r="O3">
        <f>_xlfn.STDEV.P(Table6[Column11])</f>
        <v>1.6283580430876987E-3</v>
      </c>
      <c r="R3" s="2">
        <v>10</v>
      </c>
      <c r="S3" s="3">
        <v>2020</v>
      </c>
      <c r="T3" s="3">
        <v>5206</v>
      </c>
      <c r="U3" s="6" t="s">
        <v>183</v>
      </c>
      <c r="V3" s="6" t="s">
        <v>182</v>
      </c>
      <c r="W3" s="6" t="s">
        <v>20</v>
      </c>
      <c r="X3" s="6" t="s">
        <v>17</v>
      </c>
      <c r="Y3" s="6" t="s">
        <v>21</v>
      </c>
      <c r="Z3" s="3">
        <v>28.7</v>
      </c>
      <c r="AA3" s="3">
        <v>7700</v>
      </c>
      <c r="AB3" s="7">
        <v>3.7272727272727271E-3</v>
      </c>
    </row>
    <row r="4" spans="1:28" x14ac:dyDescent="0.25">
      <c r="A4" s="3">
        <v>10</v>
      </c>
      <c r="B4" s="3">
        <v>2020</v>
      </c>
      <c r="C4" s="3">
        <v>5656</v>
      </c>
      <c r="D4" s="6" t="s">
        <v>184</v>
      </c>
      <c r="E4" s="6" t="s">
        <v>182</v>
      </c>
      <c r="F4" s="6" t="s">
        <v>23</v>
      </c>
      <c r="G4" s="6" t="s">
        <v>17</v>
      </c>
      <c r="H4" s="6" t="s">
        <v>24</v>
      </c>
      <c r="I4" s="3">
        <v>27.9</v>
      </c>
      <c r="J4" s="3">
        <v>4400</v>
      </c>
      <c r="K4" s="6">
        <v>6.3409090909090906E-3</v>
      </c>
      <c r="M4">
        <f>M2+M3</f>
        <v>15.075553068588549</v>
      </c>
      <c r="O4">
        <f>O2+O3</f>
        <v>3.1593819231023942E-3</v>
      </c>
      <c r="R4" s="2">
        <v>10</v>
      </c>
      <c r="S4" s="3">
        <v>2020</v>
      </c>
      <c r="T4" s="3">
        <v>5656</v>
      </c>
      <c r="U4" s="6" t="s">
        <v>184</v>
      </c>
      <c r="V4" s="6" t="s">
        <v>182</v>
      </c>
      <c r="W4" s="6" t="s">
        <v>23</v>
      </c>
      <c r="X4" s="6" t="s">
        <v>17</v>
      </c>
      <c r="Y4" s="6" t="s">
        <v>24</v>
      </c>
      <c r="Z4" s="3">
        <v>27.9</v>
      </c>
      <c r="AA4" s="3">
        <v>4400</v>
      </c>
      <c r="AB4" s="7">
        <v>6.3409090909090906E-3</v>
      </c>
    </row>
    <row r="5" spans="1:28" x14ac:dyDescent="0.25">
      <c r="A5" s="5">
        <v>10</v>
      </c>
      <c r="B5" s="5">
        <v>2020</v>
      </c>
      <c r="C5" s="5">
        <v>5287</v>
      </c>
      <c r="D5" s="8" t="s">
        <v>190</v>
      </c>
      <c r="E5" s="8" t="s">
        <v>182</v>
      </c>
      <c r="F5" s="8" t="s">
        <v>30</v>
      </c>
      <c r="G5" s="8" t="s">
        <v>13</v>
      </c>
      <c r="H5" s="8" t="s">
        <v>31</v>
      </c>
      <c r="I5" s="5">
        <v>23.4</v>
      </c>
      <c r="J5" s="5">
        <v>4000</v>
      </c>
      <c r="K5" s="8">
        <v>5.8499999999999993E-3</v>
      </c>
      <c r="M5">
        <f>M2+(M3*2)</f>
        <v>22.976903238626374</v>
      </c>
      <c r="O5">
        <f>O2+(O3*2)</f>
        <v>4.7877399661900924E-3</v>
      </c>
      <c r="R5" s="4">
        <v>10</v>
      </c>
      <c r="S5" s="5">
        <v>2020</v>
      </c>
      <c r="T5" s="5">
        <v>5754</v>
      </c>
      <c r="U5" s="8" t="s">
        <v>185</v>
      </c>
      <c r="V5" s="8" t="s">
        <v>182</v>
      </c>
      <c r="W5" s="8" t="s">
        <v>16</v>
      </c>
      <c r="X5" s="8" t="s">
        <v>17</v>
      </c>
      <c r="Y5" s="8" t="s">
        <v>18</v>
      </c>
      <c r="Z5" s="5">
        <v>26.6</v>
      </c>
      <c r="AA5" s="5">
        <v>5200</v>
      </c>
      <c r="AB5" s="9">
        <v>5.1153846153846154E-3</v>
      </c>
    </row>
    <row r="6" spans="1:28" x14ac:dyDescent="0.25">
      <c r="A6" s="3">
        <v>10</v>
      </c>
      <c r="B6" s="3">
        <v>2020</v>
      </c>
      <c r="C6" s="3">
        <v>5837</v>
      </c>
      <c r="D6" s="6" t="s">
        <v>192</v>
      </c>
      <c r="E6" s="6" t="s">
        <v>182</v>
      </c>
      <c r="F6" s="6" t="s">
        <v>40</v>
      </c>
      <c r="G6" s="6" t="s">
        <v>13</v>
      </c>
      <c r="H6" s="6" t="s">
        <v>41</v>
      </c>
      <c r="I6" s="3">
        <v>22.2</v>
      </c>
      <c r="J6" s="3">
        <v>4300</v>
      </c>
      <c r="K6" s="6">
        <v>5.1627906976744187E-3</v>
      </c>
      <c r="R6" s="16">
        <v>10</v>
      </c>
      <c r="S6" s="17">
        <v>2020</v>
      </c>
      <c r="T6" s="17">
        <v>5839</v>
      </c>
      <c r="U6" s="18" t="s">
        <v>186</v>
      </c>
      <c r="V6" s="18" t="s">
        <v>182</v>
      </c>
      <c r="W6" s="18" t="s">
        <v>18</v>
      </c>
      <c r="X6" s="18" t="s">
        <v>13</v>
      </c>
      <c r="Y6" s="18" t="s">
        <v>16</v>
      </c>
      <c r="Z6" s="17">
        <v>26.5</v>
      </c>
      <c r="AA6" s="17">
        <v>5500</v>
      </c>
      <c r="AB6" s="19">
        <v>4.8181818181818178E-3</v>
      </c>
    </row>
    <row r="7" spans="1:28" x14ac:dyDescent="0.25">
      <c r="A7" s="5">
        <v>10</v>
      </c>
      <c r="B7" s="5">
        <v>2020</v>
      </c>
      <c r="C7" s="5">
        <v>5754</v>
      </c>
      <c r="D7" s="8" t="s">
        <v>185</v>
      </c>
      <c r="E7" s="8" t="s">
        <v>182</v>
      </c>
      <c r="F7" s="8" t="s">
        <v>16</v>
      </c>
      <c r="G7" s="8" t="s">
        <v>17</v>
      </c>
      <c r="H7" s="8" t="s">
        <v>18</v>
      </c>
      <c r="I7" s="5">
        <v>26.6</v>
      </c>
      <c r="J7" s="5">
        <v>5200</v>
      </c>
      <c r="K7" s="8">
        <v>5.1153846153846154E-3</v>
      </c>
      <c r="R7" s="2">
        <v>10</v>
      </c>
      <c r="S7" s="3">
        <v>2020</v>
      </c>
      <c r="T7" s="3">
        <v>5424</v>
      </c>
      <c r="U7" s="6" t="s">
        <v>187</v>
      </c>
      <c r="V7" s="6" t="s">
        <v>182</v>
      </c>
      <c r="W7" s="6" t="s">
        <v>21</v>
      </c>
      <c r="X7" s="6" t="s">
        <v>13</v>
      </c>
      <c r="Y7" s="6" t="s">
        <v>20</v>
      </c>
      <c r="Z7" s="3">
        <v>25.3</v>
      </c>
      <c r="AA7" s="3">
        <v>7500</v>
      </c>
      <c r="AB7" s="7">
        <v>3.3733333333333332E-3</v>
      </c>
    </row>
    <row r="8" spans="1:28" x14ac:dyDescent="0.25">
      <c r="A8" s="3">
        <v>10</v>
      </c>
      <c r="B8" s="3">
        <v>2020</v>
      </c>
      <c r="C8" s="3">
        <v>5582</v>
      </c>
      <c r="D8" s="6" t="s">
        <v>201</v>
      </c>
      <c r="E8" s="6" t="s">
        <v>182</v>
      </c>
      <c r="F8" s="6" t="s">
        <v>49</v>
      </c>
      <c r="G8" s="6" t="s">
        <v>17</v>
      </c>
      <c r="H8" s="6" t="s">
        <v>50</v>
      </c>
      <c r="I8" s="3">
        <v>17.399999999999999</v>
      </c>
      <c r="J8" s="3">
        <v>3500</v>
      </c>
      <c r="K8" s="6">
        <v>4.9714285714285711E-3</v>
      </c>
      <c r="R8" s="2">
        <v>10</v>
      </c>
      <c r="S8" s="3">
        <v>2020</v>
      </c>
      <c r="T8" s="3">
        <v>5835</v>
      </c>
      <c r="U8" s="6" t="s">
        <v>188</v>
      </c>
      <c r="V8" s="6" t="s">
        <v>182</v>
      </c>
      <c r="W8" s="6" t="s">
        <v>44</v>
      </c>
      <c r="X8" s="6" t="s">
        <v>13</v>
      </c>
      <c r="Y8" s="6" t="s">
        <v>45</v>
      </c>
      <c r="Z8" s="3">
        <v>24.5</v>
      </c>
      <c r="AA8" s="3">
        <v>5600</v>
      </c>
      <c r="AB8" s="7">
        <v>4.3750000000000004E-3</v>
      </c>
    </row>
    <row r="9" spans="1:28" x14ac:dyDescent="0.25">
      <c r="A9" s="5">
        <v>10</v>
      </c>
      <c r="B9" s="5">
        <v>2020</v>
      </c>
      <c r="C9" s="5">
        <v>5839</v>
      </c>
      <c r="D9" s="8" t="s">
        <v>186</v>
      </c>
      <c r="E9" s="8" t="s">
        <v>182</v>
      </c>
      <c r="F9" s="8" t="s">
        <v>18</v>
      </c>
      <c r="G9" s="8" t="s">
        <v>13</v>
      </c>
      <c r="H9" s="8" t="s">
        <v>16</v>
      </c>
      <c r="I9" s="5">
        <v>26.5</v>
      </c>
      <c r="J9" s="5">
        <v>5500</v>
      </c>
      <c r="K9" s="8">
        <v>4.8181818181818178E-3</v>
      </c>
      <c r="R9" s="4">
        <v>10</v>
      </c>
      <c r="S9" s="5">
        <v>2020</v>
      </c>
      <c r="T9" s="5">
        <v>5168</v>
      </c>
      <c r="U9" s="8" t="s">
        <v>189</v>
      </c>
      <c r="V9" s="8" t="s">
        <v>182</v>
      </c>
      <c r="W9" s="8" t="s">
        <v>27</v>
      </c>
      <c r="X9" s="8" t="s">
        <v>17</v>
      </c>
      <c r="Y9" s="8" t="s">
        <v>28</v>
      </c>
      <c r="Z9" s="5">
        <v>23.6</v>
      </c>
      <c r="AA9" s="5">
        <v>5200</v>
      </c>
      <c r="AB9" s="9">
        <v>4.538461538461539E-3</v>
      </c>
    </row>
    <row r="10" spans="1:28" x14ac:dyDescent="0.25">
      <c r="A10" s="3">
        <v>10</v>
      </c>
      <c r="B10" s="3">
        <v>2020</v>
      </c>
      <c r="C10" s="3">
        <v>5486</v>
      </c>
      <c r="D10" s="6" t="s">
        <v>205</v>
      </c>
      <c r="E10" s="6" t="s">
        <v>182</v>
      </c>
      <c r="F10" s="6" t="s">
        <v>37</v>
      </c>
      <c r="G10" s="6" t="s">
        <v>17</v>
      </c>
      <c r="H10" s="6" t="s">
        <v>36</v>
      </c>
      <c r="I10" s="3">
        <v>14.3</v>
      </c>
      <c r="J10" s="3">
        <v>3000</v>
      </c>
      <c r="K10" s="6">
        <v>4.7666666666666673E-3</v>
      </c>
      <c r="R10" s="16">
        <v>10</v>
      </c>
      <c r="S10" s="17">
        <v>2020</v>
      </c>
      <c r="T10" s="17">
        <v>5287</v>
      </c>
      <c r="U10" s="18" t="s">
        <v>190</v>
      </c>
      <c r="V10" s="18" t="s">
        <v>182</v>
      </c>
      <c r="W10" s="18" t="s">
        <v>30</v>
      </c>
      <c r="X10" s="18" t="s">
        <v>13</v>
      </c>
      <c r="Y10" s="18" t="s">
        <v>31</v>
      </c>
      <c r="Z10" s="17">
        <v>23.4</v>
      </c>
      <c r="AA10" s="17">
        <v>4000</v>
      </c>
      <c r="AB10" s="19">
        <v>5.8499999999999993E-3</v>
      </c>
    </row>
    <row r="11" spans="1:28" x14ac:dyDescent="0.25">
      <c r="A11" s="5">
        <v>10</v>
      </c>
      <c r="B11" s="5">
        <v>2020</v>
      </c>
      <c r="C11" s="5">
        <v>5168</v>
      </c>
      <c r="D11" s="8" t="s">
        <v>189</v>
      </c>
      <c r="E11" s="8" t="s">
        <v>182</v>
      </c>
      <c r="F11" s="8" t="s">
        <v>27</v>
      </c>
      <c r="G11" s="8" t="s">
        <v>17</v>
      </c>
      <c r="H11" s="8" t="s">
        <v>28</v>
      </c>
      <c r="I11" s="5">
        <v>23.6</v>
      </c>
      <c r="J11" s="5">
        <v>5200</v>
      </c>
      <c r="K11" s="8">
        <v>4.538461538461539E-3</v>
      </c>
      <c r="R11" s="4">
        <v>10</v>
      </c>
      <c r="S11" s="5">
        <v>2020</v>
      </c>
      <c r="T11" s="5">
        <v>5553</v>
      </c>
      <c r="U11" s="8" t="s">
        <v>191</v>
      </c>
      <c r="V11" s="8" t="s">
        <v>182</v>
      </c>
      <c r="W11" s="8" t="s">
        <v>16</v>
      </c>
      <c r="X11" s="8" t="s">
        <v>17</v>
      </c>
      <c r="Y11" s="8" t="s">
        <v>18</v>
      </c>
      <c r="Z11" s="5">
        <v>22.7</v>
      </c>
      <c r="AA11" s="5">
        <v>6100</v>
      </c>
      <c r="AB11" s="9">
        <v>3.7213114754098358E-3</v>
      </c>
    </row>
    <row r="12" spans="1:28" x14ac:dyDescent="0.25">
      <c r="A12" s="3">
        <v>10</v>
      </c>
      <c r="B12" s="3">
        <v>2020</v>
      </c>
      <c r="C12" s="3">
        <v>5835</v>
      </c>
      <c r="D12" s="6" t="s">
        <v>188</v>
      </c>
      <c r="E12" s="6" t="s">
        <v>182</v>
      </c>
      <c r="F12" s="6" t="s">
        <v>44</v>
      </c>
      <c r="G12" s="6" t="s">
        <v>13</v>
      </c>
      <c r="H12" s="6" t="s">
        <v>45</v>
      </c>
      <c r="I12" s="3">
        <v>24.5</v>
      </c>
      <c r="J12" s="3">
        <v>5600</v>
      </c>
      <c r="K12" s="6">
        <v>4.3750000000000004E-3</v>
      </c>
      <c r="R12" s="2">
        <v>10</v>
      </c>
      <c r="S12" s="3">
        <v>2020</v>
      </c>
      <c r="T12" s="3">
        <v>5837</v>
      </c>
      <c r="U12" s="6" t="s">
        <v>192</v>
      </c>
      <c r="V12" s="6" t="s">
        <v>182</v>
      </c>
      <c r="W12" s="6" t="s">
        <v>40</v>
      </c>
      <c r="X12" s="6" t="s">
        <v>13</v>
      </c>
      <c r="Y12" s="6" t="s">
        <v>41</v>
      </c>
      <c r="Z12" s="3">
        <v>22.2</v>
      </c>
      <c r="AA12" s="3">
        <v>4300</v>
      </c>
      <c r="AB12" s="7">
        <v>5.1627906976744187E-3</v>
      </c>
    </row>
    <row r="13" spans="1:28" x14ac:dyDescent="0.25">
      <c r="A13" s="5">
        <v>10</v>
      </c>
      <c r="B13" s="5">
        <v>2020</v>
      </c>
      <c r="C13" s="5">
        <v>5640</v>
      </c>
      <c r="D13" s="8" t="s">
        <v>211</v>
      </c>
      <c r="E13" s="8" t="s">
        <v>182</v>
      </c>
      <c r="F13" s="8" t="s">
        <v>60</v>
      </c>
      <c r="G13" s="8" t="s">
        <v>13</v>
      </c>
      <c r="H13" s="8" t="s">
        <v>61</v>
      </c>
      <c r="I13" s="5">
        <v>12.3</v>
      </c>
      <c r="J13" s="5">
        <v>3000</v>
      </c>
      <c r="K13" s="8">
        <v>4.1000000000000003E-3</v>
      </c>
      <c r="R13" s="4">
        <v>10</v>
      </c>
      <c r="S13" s="5">
        <v>2020</v>
      </c>
      <c r="T13" s="5">
        <v>5570</v>
      </c>
      <c r="U13" s="8" t="s">
        <v>193</v>
      </c>
      <c r="V13" s="8" t="s">
        <v>182</v>
      </c>
      <c r="W13" s="8" t="s">
        <v>24</v>
      </c>
      <c r="X13" s="8" t="s">
        <v>13</v>
      </c>
      <c r="Y13" s="8" t="s">
        <v>23</v>
      </c>
      <c r="Z13" s="5">
        <v>21.7</v>
      </c>
      <c r="AA13" s="5">
        <v>3400</v>
      </c>
      <c r="AB13" s="9">
        <v>6.3823529411764701E-3</v>
      </c>
    </row>
    <row r="14" spans="1:28" x14ac:dyDescent="0.25">
      <c r="A14" s="3">
        <v>10</v>
      </c>
      <c r="B14" s="3">
        <v>2020</v>
      </c>
      <c r="C14" s="3">
        <v>5595</v>
      </c>
      <c r="D14" s="6" t="s">
        <v>206</v>
      </c>
      <c r="E14" s="6" t="s">
        <v>182</v>
      </c>
      <c r="F14" s="6" t="s">
        <v>27</v>
      </c>
      <c r="G14" s="6" t="s">
        <v>17</v>
      </c>
      <c r="H14" s="6" t="s">
        <v>28</v>
      </c>
      <c r="I14" s="3">
        <v>14.1</v>
      </c>
      <c r="J14" s="3">
        <v>3500</v>
      </c>
      <c r="K14" s="6">
        <v>4.0285714285714282E-3</v>
      </c>
      <c r="R14" s="2">
        <v>10</v>
      </c>
      <c r="S14" s="3">
        <v>2020</v>
      </c>
      <c r="T14" s="3">
        <v>5861</v>
      </c>
      <c r="U14" s="6" t="s">
        <v>194</v>
      </c>
      <c r="V14" s="6" t="s">
        <v>182</v>
      </c>
      <c r="W14" s="6" t="s">
        <v>16</v>
      </c>
      <c r="X14" s="6" t="s">
        <v>17</v>
      </c>
      <c r="Y14" s="6" t="s">
        <v>18</v>
      </c>
      <c r="Z14" s="3">
        <v>21.3</v>
      </c>
      <c r="AA14" s="3">
        <v>5800</v>
      </c>
      <c r="AB14" s="7">
        <v>3.6724137931034486E-3</v>
      </c>
    </row>
    <row r="15" spans="1:28" x14ac:dyDescent="0.25">
      <c r="A15" s="5">
        <v>10</v>
      </c>
      <c r="B15" s="5">
        <v>2020</v>
      </c>
      <c r="C15" s="5">
        <v>5867</v>
      </c>
      <c r="D15" s="8" t="s">
        <v>212</v>
      </c>
      <c r="E15" s="8" t="s">
        <v>182</v>
      </c>
      <c r="F15" s="8" t="s">
        <v>28</v>
      </c>
      <c r="G15" s="8" t="s">
        <v>13</v>
      </c>
      <c r="H15" s="8" t="s">
        <v>27</v>
      </c>
      <c r="I15" s="5">
        <v>11.9</v>
      </c>
      <c r="J15" s="5">
        <v>3000</v>
      </c>
      <c r="K15" s="8">
        <v>3.966666666666667E-3</v>
      </c>
      <c r="R15" s="4">
        <v>10</v>
      </c>
      <c r="S15" s="5">
        <v>2020</v>
      </c>
      <c r="T15" s="5">
        <v>5333</v>
      </c>
      <c r="U15" s="8" t="s">
        <v>195</v>
      </c>
      <c r="V15" s="8" t="s">
        <v>182</v>
      </c>
      <c r="W15" s="8" t="s">
        <v>44</v>
      </c>
      <c r="X15" s="8" t="s">
        <v>13</v>
      </c>
      <c r="Y15" s="8" t="s">
        <v>45</v>
      </c>
      <c r="Z15" s="5">
        <v>20.3</v>
      </c>
      <c r="AA15" s="5">
        <v>6000</v>
      </c>
      <c r="AB15" s="9">
        <v>3.3833333333333332E-3</v>
      </c>
    </row>
    <row r="16" spans="1:28" x14ac:dyDescent="0.25">
      <c r="A16" s="3">
        <v>10</v>
      </c>
      <c r="B16" s="3">
        <v>2020</v>
      </c>
      <c r="C16" s="3">
        <v>5208</v>
      </c>
      <c r="D16" s="6" t="s">
        <v>210</v>
      </c>
      <c r="E16" s="6" t="s">
        <v>182</v>
      </c>
      <c r="F16" s="6" t="s">
        <v>45</v>
      </c>
      <c r="G16" s="6" t="s">
        <v>17</v>
      </c>
      <c r="H16" s="6" t="s">
        <v>44</v>
      </c>
      <c r="I16" s="3">
        <v>12.9</v>
      </c>
      <c r="J16" s="3">
        <v>3300</v>
      </c>
      <c r="K16" s="6">
        <v>3.9090909090909089E-3</v>
      </c>
      <c r="R16" s="2">
        <v>10</v>
      </c>
      <c r="S16" s="3">
        <v>2020</v>
      </c>
      <c r="T16" s="3">
        <v>5830</v>
      </c>
      <c r="U16" s="6" t="s">
        <v>197</v>
      </c>
      <c r="V16" s="6" t="s">
        <v>182</v>
      </c>
      <c r="W16" s="6" t="s">
        <v>57</v>
      </c>
      <c r="X16" s="6" t="s">
        <v>13</v>
      </c>
      <c r="Y16" s="6" t="s">
        <v>58</v>
      </c>
      <c r="Z16" s="3">
        <v>19.7</v>
      </c>
      <c r="AA16" s="3">
        <v>5700</v>
      </c>
      <c r="AB16" s="7">
        <v>3.4561403508771927E-3</v>
      </c>
    </row>
    <row r="17" spans="1:28" x14ac:dyDescent="0.25">
      <c r="A17" s="5">
        <v>10</v>
      </c>
      <c r="B17" s="5">
        <v>2020</v>
      </c>
      <c r="C17" s="5">
        <v>5633</v>
      </c>
      <c r="D17" s="8" t="s">
        <v>199</v>
      </c>
      <c r="E17" s="8" t="s">
        <v>182</v>
      </c>
      <c r="F17" s="8" t="s">
        <v>14</v>
      </c>
      <c r="G17" s="8" t="s">
        <v>17</v>
      </c>
      <c r="H17" s="8" t="s">
        <v>12</v>
      </c>
      <c r="I17" s="5">
        <v>19.600000000000001</v>
      </c>
      <c r="J17" s="5">
        <v>5100</v>
      </c>
      <c r="K17" s="8">
        <v>3.843137254901961E-3</v>
      </c>
      <c r="R17" s="2">
        <v>10</v>
      </c>
      <c r="S17" s="3">
        <v>2020</v>
      </c>
      <c r="T17" s="3">
        <v>5253</v>
      </c>
      <c r="U17" s="6" t="s">
        <v>196</v>
      </c>
      <c r="V17" s="6" t="s">
        <v>182</v>
      </c>
      <c r="W17" s="6" t="s">
        <v>12</v>
      </c>
      <c r="X17" s="6" t="s">
        <v>13</v>
      </c>
      <c r="Y17" s="6" t="s">
        <v>14</v>
      </c>
      <c r="Z17" s="3">
        <v>19.7</v>
      </c>
      <c r="AA17" s="3">
        <v>6300</v>
      </c>
      <c r="AB17" s="7">
        <v>3.126984126984127E-3</v>
      </c>
    </row>
    <row r="18" spans="1:28" x14ac:dyDescent="0.25">
      <c r="A18" s="3">
        <v>10</v>
      </c>
      <c r="B18" s="3">
        <v>2020</v>
      </c>
      <c r="C18" s="3">
        <v>5206</v>
      </c>
      <c r="D18" s="6" t="s">
        <v>183</v>
      </c>
      <c r="E18" s="6" t="s">
        <v>182</v>
      </c>
      <c r="F18" s="6" t="s">
        <v>20</v>
      </c>
      <c r="G18" s="6" t="s">
        <v>17</v>
      </c>
      <c r="H18" s="6" t="s">
        <v>21</v>
      </c>
      <c r="I18" s="3">
        <v>28.7</v>
      </c>
      <c r="J18" s="3">
        <v>7700</v>
      </c>
      <c r="K18" s="6">
        <v>3.7272727272727271E-3</v>
      </c>
      <c r="R18" s="16">
        <v>10</v>
      </c>
      <c r="S18" s="17">
        <v>2020</v>
      </c>
      <c r="T18" s="17">
        <v>5633</v>
      </c>
      <c r="U18" s="18" t="s">
        <v>199</v>
      </c>
      <c r="V18" s="18" t="s">
        <v>182</v>
      </c>
      <c r="W18" s="18" t="s">
        <v>14</v>
      </c>
      <c r="X18" s="18" t="s">
        <v>17</v>
      </c>
      <c r="Y18" s="18" t="s">
        <v>12</v>
      </c>
      <c r="Z18" s="17">
        <v>19.600000000000001</v>
      </c>
      <c r="AA18" s="17">
        <v>5100</v>
      </c>
      <c r="AB18" s="19">
        <v>3.843137254901961E-3</v>
      </c>
    </row>
    <row r="19" spans="1:28" x14ac:dyDescent="0.25">
      <c r="A19" s="5">
        <v>10</v>
      </c>
      <c r="B19" s="5">
        <v>2020</v>
      </c>
      <c r="C19" s="5">
        <v>5553</v>
      </c>
      <c r="D19" s="8" t="s">
        <v>191</v>
      </c>
      <c r="E19" s="8" t="s">
        <v>182</v>
      </c>
      <c r="F19" s="8" t="s">
        <v>16</v>
      </c>
      <c r="G19" s="8" t="s">
        <v>17</v>
      </c>
      <c r="H19" s="8" t="s">
        <v>18</v>
      </c>
      <c r="I19" s="5">
        <v>22.7</v>
      </c>
      <c r="J19" s="5">
        <v>6100</v>
      </c>
      <c r="K19" s="8">
        <v>3.7213114754098358E-3</v>
      </c>
      <c r="R19" s="4">
        <v>10</v>
      </c>
      <c r="S19" s="5">
        <v>2020</v>
      </c>
      <c r="T19" s="5">
        <v>5263</v>
      </c>
      <c r="U19" s="8" t="s">
        <v>198</v>
      </c>
      <c r="V19" s="8" t="s">
        <v>182</v>
      </c>
      <c r="W19" s="8" t="s">
        <v>23</v>
      </c>
      <c r="X19" s="8" t="s">
        <v>17</v>
      </c>
      <c r="Y19" s="8" t="s">
        <v>24</v>
      </c>
      <c r="Z19" s="5">
        <v>19.600000000000001</v>
      </c>
      <c r="AA19" s="5">
        <v>9000</v>
      </c>
      <c r="AB19" s="9">
        <v>2.177777777777778E-3</v>
      </c>
    </row>
    <row r="20" spans="1:28" x14ac:dyDescent="0.25">
      <c r="A20" s="3">
        <v>10</v>
      </c>
      <c r="B20" s="3">
        <v>2020</v>
      </c>
      <c r="C20" s="3">
        <v>5861</v>
      </c>
      <c r="D20" s="6" t="s">
        <v>194</v>
      </c>
      <c r="E20" s="6" t="s">
        <v>182</v>
      </c>
      <c r="F20" s="6" t="s">
        <v>16</v>
      </c>
      <c r="G20" s="6" t="s">
        <v>17</v>
      </c>
      <c r="H20" s="6" t="s">
        <v>18</v>
      </c>
      <c r="I20" s="3">
        <v>21.3</v>
      </c>
      <c r="J20" s="3">
        <v>5800</v>
      </c>
      <c r="K20" s="6">
        <v>3.6724137931034486E-3</v>
      </c>
      <c r="R20" s="2">
        <v>10</v>
      </c>
      <c r="S20" s="3">
        <v>2020</v>
      </c>
      <c r="T20" s="3">
        <v>5757</v>
      </c>
      <c r="U20" s="6" t="s">
        <v>200</v>
      </c>
      <c r="V20" s="6" t="s">
        <v>182</v>
      </c>
      <c r="W20" s="6" t="s">
        <v>28</v>
      </c>
      <c r="X20" s="6" t="s">
        <v>13</v>
      </c>
      <c r="Y20" s="6" t="s">
        <v>27</v>
      </c>
      <c r="Z20" s="3">
        <v>18.2</v>
      </c>
      <c r="AA20" s="3">
        <v>6800</v>
      </c>
      <c r="AB20" s="7">
        <v>2.676470588235294E-3</v>
      </c>
    </row>
    <row r="21" spans="1:28" x14ac:dyDescent="0.25">
      <c r="A21" s="5">
        <v>10</v>
      </c>
      <c r="B21" s="5">
        <v>2020</v>
      </c>
      <c r="C21" s="5">
        <v>5749</v>
      </c>
      <c r="D21" s="8" t="s">
        <v>202</v>
      </c>
      <c r="E21" s="8" t="s">
        <v>182</v>
      </c>
      <c r="F21" s="8" t="s">
        <v>31</v>
      </c>
      <c r="G21" s="8" t="s">
        <v>17</v>
      </c>
      <c r="H21" s="8" t="s">
        <v>30</v>
      </c>
      <c r="I21" s="5">
        <v>15.86</v>
      </c>
      <c r="J21" s="5">
        <v>4500</v>
      </c>
      <c r="K21" s="8">
        <v>3.5244444444444442E-3</v>
      </c>
      <c r="R21" s="2">
        <v>10</v>
      </c>
      <c r="S21" s="3">
        <v>2020</v>
      </c>
      <c r="T21" s="3">
        <v>5582</v>
      </c>
      <c r="U21" s="6" t="s">
        <v>201</v>
      </c>
      <c r="V21" s="6" t="s">
        <v>182</v>
      </c>
      <c r="W21" s="6" t="s">
        <v>49</v>
      </c>
      <c r="X21" s="6" t="s">
        <v>17</v>
      </c>
      <c r="Y21" s="6" t="s">
        <v>50</v>
      </c>
      <c r="Z21" s="3">
        <v>17.399999999999999</v>
      </c>
      <c r="AA21" s="3">
        <v>3500</v>
      </c>
      <c r="AB21" s="7">
        <v>4.9714285714285711E-3</v>
      </c>
    </row>
    <row r="22" spans="1:28" x14ac:dyDescent="0.25">
      <c r="A22" s="3">
        <v>10</v>
      </c>
      <c r="B22" s="3">
        <v>2020</v>
      </c>
      <c r="C22" s="3">
        <v>5830</v>
      </c>
      <c r="D22" s="6" t="s">
        <v>197</v>
      </c>
      <c r="E22" s="6" t="s">
        <v>182</v>
      </c>
      <c r="F22" s="6" t="s">
        <v>57</v>
      </c>
      <c r="G22" s="6" t="s">
        <v>13</v>
      </c>
      <c r="H22" s="6" t="s">
        <v>58</v>
      </c>
      <c r="I22" s="3">
        <v>19.7</v>
      </c>
      <c r="J22" s="3">
        <v>5700</v>
      </c>
      <c r="K22" s="6">
        <v>3.4561403508771927E-3</v>
      </c>
      <c r="R22" s="16">
        <v>10</v>
      </c>
      <c r="S22" s="17">
        <v>2020</v>
      </c>
      <c r="T22" s="17">
        <v>5749</v>
      </c>
      <c r="U22" s="18" t="s">
        <v>202</v>
      </c>
      <c r="V22" s="18" t="s">
        <v>182</v>
      </c>
      <c r="W22" s="18" t="s">
        <v>31</v>
      </c>
      <c r="X22" s="18" t="s">
        <v>17</v>
      </c>
      <c r="Y22" s="18" t="s">
        <v>30</v>
      </c>
      <c r="Z22" s="17">
        <v>15.86</v>
      </c>
      <c r="AA22" s="17">
        <v>4500</v>
      </c>
      <c r="AB22" s="19">
        <v>3.5244444444444442E-3</v>
      </c>
    </row>
    <row r="23" spans="1:28" x14ac:dyDescent="0.25">
      <c r="A23" s="5">
        <v>10</v>
      </c>
      <c r="B23" s="5">
        <v>2020</v>
      </c>
      <c r="C23" s="5">
        <v>5333</v>
      </c>
      <c r="D23" s="8" t="s">
        <v>195</v>
      </c>
      <c r="E23" s="8" t="s">
        <v>182</v>
      </c>
      <c r="F23" s="8" t="s">
        <v>44</v>
      </c>
      <c r="G23" s="8" t="s">
        <v>13</v>
      </c>
      <c r="H23" s="8" t="s">
        <v>45</v>
      </c>
      <c r="I23" s="5">
        <v>20.3</v>
      </c>
      <c r="J23" s="5">
        <v>6000</v>
      </c>
      <c r="K23" s="8">
        <v>3.3833333333333332E-3</v>
      </c>
      <c r="R23" s="4">
        <v>10</v>
      </c>
      <c r="S23" s="5">
        <v>2020</v>
      </c>
      <c r="T23" s="5">
        <v>5579</v>
      </c>
      <c r="U23" s="8" t="s">
        <v>203</v>
      </c>
      <c r="V23" s="8" t="s">
        <v>182</v>
      </c>
      <c r="W23" s="8" t="s">
        <v>12</v>
      </c>
      <c r="X23" s="8" t="s">
        <v>13</v>
      </c>
      <c r="Y23" s="8" t="s">
        <v>14</v>
      </c>
      <c r="Z23" s="5">
        <v>15.2</v>
      </c>
      <c r="AA23" s="5">
        <v>6000</v>
      </c>
      <c r="AB23" s="9">
        <v>2.5333333333333332E-3</v>
      </c>
    </row>
    <row r="24" spans="1:28" x14ac:dyDescent="0.25">
      <c r="A24" s="3">
        <v>10</v>
      </c>
      <c r="B24" s="3">
        <v>2020</v>
      </c>
      <c r="C24" s="3">
        <v>5424</v>
      </c>
      <c r="D24" s="6" t="s">
        <v>187</v>
      </c>
      <c r="E24" s="6" t="s">
        <v>182</v>
      </c>
      <c r="F24" s="6" t="s">
        <v>21</v>
      </c>
      <c r="G24" s="6" t="s">
        <v>13</v>
      </c>
      <c r="H24" s="6" t="s">
        <v>20</v>
      </c>
      <c r="I24" s="3">
        <v>25.3</v>
      </c>
      <c r="J24" s="3">
        <v>7500</v>
      </c>
      <c r="K24" s="6">
        <v>3.3733333333333332E-3</v>
      </c>
      <c r="R24" s="2">
        <v>10</v>
      </c>
      <c r="S24" s="3">
        <v>2020</v>
      </c>
      <c r="T24" s="3">
        <v>5486</v>
      </c>
      <c r="U24" s="6" t="s">
        <v>205</v>
      </c>
      <c r="V24" s="6" t="s">
        <v>182</v>
      </c>
      <c r="W24" s="6" t="s">
        <v>37</v>
      </c>
      <c r="X24" s="6" t="s">
        <v>17</v>
      </c>
      <c r="Y24" s="6" t="s">
        <v>36</v>
      </c>
      <c r="Z24" s="3">
        <v>14.3</v>
      </c>
      <c r="AA24" s="3">
        <v>3000</v>
      </c>
      <c r="AB24" s="7">
        <v>4.7666666666666673E-3</v>
      </c>
    </row>
    <row r="25" spans="1:28" x14ac:dyDescent="0.25">
      <c r="A25" s="5">
        <v>10</v>
      </c>
      <c r="B25" s="5">
        <v>2020</v>
      </c>
      <c r="C25" s="5">
        <v>5753</v>
      </c>
      <c r="D25" s="8" t="s">
        <v>223</v>
      </c>
      <c r="E25" s="8" t="s">
        <v>182</v>
      </c>
      <c r="F25" s="8" t="s">
        <v>28</v>
      </c>
      <c r="G25" s="8" t="s">
        <v>13</v>
      </c>
      <c r="H25" s="8" t="s">
        <v>27</v>
      </c>
      <c r="I25" s="5">
        <v>9.6</v>
      </c>
      <c r="J25" s="5">
        <v>3000</v>
      </c>
      <c r="K25" s="8">
        <v>3.1999999999999997E-3</v>
      </c>
      <c r="R25" s="4">
        <v>10</v>
      </c>
      <c r="S25" s="5">
        <v>2020</v>
      </c>
      <c r="T25" s="5">
        <v>5640</v>
      </c>
      <c r="U25" s="8" t="s">
        <v>211</v>
      </c>
      <c r="V25" s="8" t="s">
        <v>182</v>
      </c>
      <c r="W25" s="8" t="s">
        <v>60</v>
      </c>
      <c r="X25" s="8" t="s">
        <v>13</v>
      </c>
      <c r="Y25" s="8" t="s">
        <v>61</v>
      </c>
      <c r="Z25" s="5">
        <v>12.3</v>
      </c>
      <c r="AA25" s="5">
        <v>3000</v>
      </c>
      <c r="AB25" s="9">
        <v>4.1000000000000003E-3</v>
      </c>
    </row>
    <row r="26" spans="1:28" x14ac:dyDescent="0.25">
      <c r="A26" s="3">
        <v>10</v>
      </c>
      <c r="B26" s="3">
        <v>2020</v>
      </c>
      <c r="C26" s="3">
        <v>5253</v>
      </c>
      <c r="D26" s="6" t="s">
        <v>196</v>
      </c>
      <c r="E26" s="6" t="s">
        <v>182</v>
      </c>
      <c r="F26" s="6" t="s">
        <v>12</v>
      </c>
      <c r="G26" s="6" t="s">
        <v>13</v>
      </c>
      <c r="H26" s="6" t="s">
        <v>14</v>
      </c>
      <c r="I26" s="3">
        <v>19.7</v>
      </c>
      <c r="J26" s="3">
        <v>6300</v>
      </c>
      <c r="K26" s="6">
        <v>3.126984126984127E-3</v>
      </c>
      <c r="R26" s="2">
        <v>10</v>
      </c>
      <c r="S26" s="3">
        <v>2020</v>
      </c>
      <c r="T26" s="3">
        <v>5595</v>
      </c>
      <c r="U26" s="6" t="s">
        <v>206</v>
      </c>
      <c r="V26" s="6" t="s">
        <v>182</v>
      </c>
      <c r="W26" s="6" t="s">
        <v>27</v>
      </c>
      <c r="X26" s="6" t="s">
        <v>17</v>
      </c>
      <c r="Y26" s="6" t="s">
        <v>28</v>
      </c>
      <c r="Z26" s="3">
        <v>14.1</v>
      </c>
      <c r="AA26" s="3">
        <v>3500</v>
      </c>
      <c r="AB26" s="7">
        <v>4.0285714285714282E-3</v>
      </c>
    </row>
    <row r="27" spans="1:28" x14ac:dyDescent="0.25">
      <c r="A27" s="5">
        <v>10</v>
      </c>
      <c r="B27" s="5">
        <v>2020</v>
      </c>
      <c r="C27" s="5">
        <v>5767</v>
      </c>
      <c r="D27" s="8" t="s">
        <v>204</v>
      </c>
      <c r="E27" s="8" t="s">
        <v>182</v>
      </c>
      <c r="F27" s="8" t="s">
        <v>33</v>
      </c>
      <c r="G27" s="8" t="s">
        <v>17</v>
      </c>
      <c r="H27" s="8" t="s">
        <v>34</v>
      </c>
      <c r="I27" s="5">
        <v>14.3</v>
      </c>
      <c r="J27" s="5">
        <v>4800</v>
      </c>
      <c r="K27" s="8">
        <v>2.9791666666666669E-3</v>
      </c>
      <c r="R27" s="4">
        <v>10</v>
      </c>
      <c r="S27" s="5">
        <v>2020</v>
      </c>
      <c r="T27" s="5">
        <v>5867</v>
      </c>
      <c r="U27" s="8" t="s">
        <v>212</v>
      </c>
      <c r="V27" s="8" t="s">
        <v>182</v>
      </c>
      <c r="W27" s="8" t="s">
        <v>28</v>
      </c>
      <c r="X27" s="8" t="s">
        <v>13</v>
      </c>
      <c r="Y27" s="8" t="s">
        <v>27</v>
      </c>
      <c r="Z27" s="5">
        <v>11.9</v>
      </c>
      <c r="AA27" s="5">
        <v>3000</v>
      </c>
      <c r="AB27" s="9">
        <v>3.966666666666667E-3</v>
      </c>
    </row>
    <row r="28" spans="1:28" x14ac:dyDescent="0.25">
      <c r="A28" s="3">
        <v>10</v>
      </c>
      <c r="B28" s="3">
        <v>2020</v>
      </c>
      <c r="C28" s="3">
        <v>5812</v>
      </c>
      <c r="D28" s="6" t="s">
        <v>224</v>
      </c>
      <c r="E28" s="6" t="s">
        <v>182</v>
      </c>
      <c r="F28" s="6" t="s">
        <v>28</v>
      </c>
      <c r="G28" s="6" t="s">
        <v>13</v>
      </c>
      <c r="H28" s="6" t="s">
        <v>27</v>
      </c>
      <c r="I28" s="3">
        <v>9.4</v>
      </c>
      <c r="J28" s="3">
        <v>3200</v>
      </c>
      <c r="K28" s="6">
        <v>2.9375E-3</v>
      </c>
      <c r="R28" s="2">
        <v>10</v>
      </c>
      <c r="S28" s="3">
        <v>2020</v>
      </c>
      <c r="T28" s="3">
        <v>5208</v>
      </c>
      <c r="U28" s="6" t="s">
        <v>210</v>
      </c>
      <c r="V28" s="6" t="s">
        <v>182</v>
      </c>
      <c r="W28" s="6" t="s">
        <v>45</v>
      </c>
      <c r="X28" s="6" t="s">
        <v>17</v>
      </c>
      <c r="Y28" s="6" t="s">
        <v>44</v>
      </c>
      <c r="Z28" s="3">
        <v>12.9</v>
      </c>
      <c r="AA28" s="3">
        <v>3300</v>
      </c>
      <c r="AB28" s="7">
        <v>3.9090909090909089E-3</v>
      </c>
    </row>
    <row r="29" spans="1:28" x14ac:dyDescent="0.25">
      <c r="A29" s="5">
        <v>10</v>
      </c>
      <c r="B29" s="5">
        <v>2020</v>
      </c>
      <c r="C29" s="5">
        <v>5385</v>
      </c>
      <c r="D29" s="8" t="s">
        <v>230</v>
      </c>
      <c r="E29" s="8" t="s">
        <v>182</v>
      </c>
      <c r="F29" s="8" t="s">
        <v>24</v>
      </c>
      <c r="G29" s="8" t="s">
        <v>13</v>
      </c>
      <c r="H29" s="8" t="s">
        <v>23</v>
      </c>
      <c r="I29" s="5">
        <v>8.3000000000000007</v>
      </c>
      <c r="J29" s="5">
        <v>3000</v>
      </c>
      <c r="K29" s="8">
        <v>2.7666666666666668E-3</v>
      </c>
      <c r="R29" s="4">
        <v>10</v>
      </c>
      <c r="S29" s="5">
        <v>2020</v>
      </c>
      <c r="T29" s="5">
        <v>5753</v>
      </c>
      <c r="U29" s="8" t="s">
        <v>223</v>
      </c>
      <c r="V29" s="8" t="s">
        <v>182</v>
      </c>
      <c r="W29" s="8" t="s">
        <v>28</v>
      </c>
      <c r="X29" s="8" t="s">
        <v>13</v>
      </c>
      <c r="Y29" s="8" t="s">
        <v>27</v>
      </c>
      <c r="Z29" s="5">
        <v>9.6</v>
      </c>
      <c r="AA29" s="5">
        <v>3000</v>
      </c>
      <c r="AB29" s="9">
        <v>3.1999999999999997E-3</v>
      </c>
    </row>
    <row r="30" spans="1:28" x14ac:dyDescent="0.25">
      <c r="A30" s="3">
        <v>10</v>
      </c>
      <c r="B30" s="3">
        <v>2020</v>
      </c>
      <c r="C30" s="3">
        <v>5757</v>
      </c>
      <c r="D30" s="6" t="s">
        <v>200</v>
      </c>
      <c r="E30" s="6" t="s">
        <v>182</v>
      </c>
      <c r="F30" s="6" t="s">
        <v>28</v>
      </c>
      <c r="G30" s="6" t="s">
        <v>13</v>
      </c>
      <c r="H30" s="6" t="s">
        <v>27</v>
      </c>
      <c r="I30" s="3">
        <v>18.2</v>
      </c>
      <c r="J30" s="3">
        <v>6800</v>
      </c>
      <c r="K30" s="6">
        <v>2.676470588235294E-3</v>
      </c>
    </row>
    <row r="31" spans="1:28" x14ac:dyDescent="0.25">
      <c r="A31" s="5">
        <v>10</v>
      </c>
      <c r="B31" s="5">
        <v>2020</v>
      </c>
      <c r="C31" s="5">
        <v>5579</v>
      </c>
      <c r="D31" s="8" t="s">
        <v>203</v>
      </c>
      <c r="E31" s="8" t="s">
        <v>182</v>
      </c>
      <c r="F31" s="8" t="s">
        <v>12</v>
      </c>
      <c r="G31" s="8" t="s">
        <v>13</v>
      </c>
      <c r="H31" s="8" t="s">
        <v>14</v>
      </c>
      <c r="I31" s="5">
        <v>15.2</v>
      </c>
      <c r="J31" s="5">
        <v>6000</v>
      </c>
      <c r="K31" s="8">
        <v>2.5333333333333332E-3</v>
      </c>
      <c r="R31" s="2">
        <v>10</v>
      </c>
      <c r="S31" s="3">
        <v>2020</v>
      </c>
      <c r="T31" s="3">
        <v>5163</v>
      </c>
      <c r="U31" s="6" t="s">
        <v>181</v>
      </c>
      <c r="V31" s="6" t="s">
        <v>182</v>
      </c>
      <c r="W31" s="6" t="s">
        <v>21</v>
      </c>
      <c r="X31" s="6" t="s">
        <v>13</v>
      </c>
      <c r="Y31" s="6" t="s">
        <v>20</v>
      </c>
      <c r="Z31" s="3">
        <v>30.9</v>
      </c>
      <c r="AA31" s="3">
        <v>4700</v>
      </c>
      <c r="AB31" s="7">
        <v>6.5744680851063829E-3</v>
      </c>
    </row>
    <row r="32" spans="1:28" x14ac:dyDescent="0.25">
      <c r="A32" s="3">
        <v>10</v>
      </c>
      <c r="B32" s="3">
        <v>2020</v>
      </c>
      <c r="C32" s="3">
        <v>5841</v>
      </c>
      <c r="D32" s="6" t="s">
        <v>233</v>
      </c>
      <c r="E32" s="6" t="s">
        <v>182</v>
      </c>
      <c r="F32" s="6" t="s">
        <v>30</v>
      </c>
      <c r="G32" s="6" t="s">
        <v>13</v>
      </c>
      <c r="H32" s="6" t="s">
        <v>31</v>
      </c>
      <c r="I32" s="3">
        <v>7.5</v>
      </c>
      <c r="J32" s="3">
        <v>3000</v>
      </c>
      <c r="K32" s="6">
        <v>2.5000000000000001E-3</v>
      </c>
      <c r="R32" s="2">
        <v>10</v>
      </c>
      <c r="S32" s="3">
        <v>2020</v>
      </c>
      <c r="T32" s="3">
        <v>5206</v>
      </c>
      <c r="U32" s="6" t="s">
        <v>183</v>
      </c>
      <c r="V32" s="6" t="s">
        <v>182</v>
      </c>
      <c r="W32" s="6" t="s">
        <v>20</v>
      </c>
      <c r="X32" s="6" t="s">
        <v>17</v>
      </c>
      <c r="Y32" s="6" t="s">
        <v>21</v>
      </c>
      <c r="Z32" s="3">
        <v>28.7</v>
      </c>
      <c r="AA32" s="3">
        <v>7700</v>
      </c>
      <c r="AB32" s="7">
        <v>3.7272727272727271E-3</v>
      </c>
    </row>
    <row r="33" spans="1:28" x14ac:dyDescent="0.25">
      <c r="A33" s="5">
        <v>10</v>
      </c>
      <c r="B33" s="5">
        <v>2020</v>
      </c>
      <c r="C33" s="5">
        <v>5264</v>
      </c>
      <c r="D33" s="8" t="s">
        <v>208</v>
      </c>
      <c r="E33" s="8" t="s">
        <v>182</v>
      </c>
      <c r="F33" s="8" t="s">
        <v>21</v>
      </c>
      <c r="G33" s="8" t="s">
        <v>13</v>
      </c>
      <c r="H33" s="8" t="s">
        <v>20</v>
      </c>
      <c r="I33" s="5">
        <v>13.2</v>
      </c>
      <c r="J33" s="5">
        <v>5300</v>
      </c>
      <c r="K33" s="8">
        <v>2.4905660377358488E-3</v>
      </c>
      <c r="R33" s="2">
        <v>10</v>
      </c>
      <c r="S33" s="3">
        <v>2020</v>
      </c>
      <c r="T33" s="3">
        <v>5656</v>
      </c>
      <c r="U33" s="6" t="s">
        <v>184</v>
      </c>
      <c r="V33" s="6" t="s">
        <v>182</v>
      </c>
      <c r="W33" s="6" t="s">
        <v>23</v>
      </c>
      <c r="X33" s="6" t="s">
        <v>17</v>
      </c>
      <c r="Y33" s="6" t="s">
        <v>24</v>
      </c>
      <c r="Z33" s="3">
        <v>27.9</v>
      </c>
      <c r="AA33" s="3">
        <v>4400</v>
      </c>
      <c r="AB33" s="7">
        <v>6.3409090909090906E-3</v>
      </c>
    </row>
    <row r="34" spans="1:28" x14ac:dyDescent="0.25">
      <c r="A34" s="3">
        <v>10</v>
      </c>
      <c r="B34" s="3">
        <v>2020</v>
      </c>
      <c r="C34" s="3">
        <v>5842</v>
      </c>
      <c r="D34" s="6" t="s">
        <v>225</v>
      </c>
      <c r="E34" s="6" t="s">
        <v>182</v>
      </c>
      <c r="F34" s="6" t="s">
        <v>60</v>
      </c>
      <c r="G34" s="6" t="s">
        <v>13</v>
      </c>
      <c r="H34" s="6" t="s">
        <v>61</v>
      </c>
      <c r="I34" s="3">
        <v>9</v>
      </c>
      <c r="J34" s="3">
        <v>3800</v>
      </c>
      <c r="K34" s="6">
        <v>2.3684210526315791E-3</v>
      </c>
      <c r="R34" s="4">
        <v>10</v>
      </c>
      <c r="S34" s="5">
        <v>2020</v>
      </c>
      <c r="T34" s="5">
        <v>5754</v>
      </c>
      <c r="U34" s="8" t="s">
        <v>185</v>
      </c>
      <c r="V34" s="8" t="s">
        <v>182</v>
      </c>
      <c r="W34" s="8" t="s">
        <v>16</v>
      </c>
      <c r="X34" s="8" t="s">
        <v>17</v>
      </c>
      <c r="Y34" s="8" t="s">
        <v>18</v>
      </c>
      <c r="Z34" s="5">
        <v>26.6</v>
      </c>
      <c r="AA34" s="5">
        <v>5200</v>
      </c>
      <c r="AB34" s="9">
        <v>5.1153846153846154E-3</v>
      </c>
    </row>
    <row r="35" spans="1:28" x14ac:dyDescent="0.25">
      <c r="A35" s="5">
        <v>10</v>
      </c>
      <c r="B35" s="5">
        <v>2020</v>
      </c>
      <c r="C35" s="5">
        <v>3474</v>
      </c>
      <c r="D35" s="8" t="s">
        <v>207</v>
      </c>
      <c r="E35" s="8" t="s">
        <v>182</v>
      </c>
      <c r="F35" s="8" t="s">
        <v>12</v>
      </c>
      <c r="G35" s="8" t="s">
        <v>13</v>
      </c>
      <c r="H35" s="8" t="s">
        <v>14</v>
      </c>
      <c r="I35" s="5">
        <v>13.6</v>
      </c>
      <c r="J35" s="5">
        <v>5800</v>
      </c>
      <c r="K35" s="8">
        <v>2.3448275862068967E-3</v>
      </c>
      <c r="R35" s="16">
        <v>10</v>
      </c>
      <c r="S35" s="17">
        <v>2020</v>
      </c>
      <c r="T35" s="17">
        <v>5839</v>
      </c>
      <c r="U35" s="18" t="s">
        <v>186</v>
      </c>
      <c r="V35" s="18" t="s">
        <v>182</v>
      </c>
      <c r="W35" s="18" t="s">
        <v>18</v>
      </c>
      <c r="X35" s="18" t="s">
        <v>13</v>
      </c>
      <c r="Y35" s="18" t="s">
        <v>16</v>
      </c>
      <c r="Z35" s="17">
        <v>26.5</v>
      </c>
      <c r="AA35" s="17">
        <v>5500</v>
      </c>
      <c r="AB35" s="19">
        <v>4.8181818181818178E-3</v>
      </c>
    </row>
    <row r="36" spans="1:28" x14ac:dyDescent="0.25">
      <c r="A36" s="3">
        <v>10</v>
      </c>
      <c r="B36" s="3">
        <v>2020</v>
      </c>
      <c r="C36" s="3">
        <v>5793</v>
      </c>
      <c r="D36" s="6" t="s">
        <v>226</v>
      </c>
      <c r="E36" s="6" t="s">
        <v>182</v>
      </c>
      <c r="F36" s="6" t="s">
        <v>34</v>
      </c>
      <c r="G36" s="6" t="s">
        <v>13</v>
      </c>
      <c r="H36" s="6" t="s">
        <v>33</v>
      </c>
      <c r="I36" s="3">
        <v>8.9</v>
      </c>
      <c r="J36" s="3">
        <v>3800</v>
      </c>
      <c r="K36" s="6">
        <v>2.3421052631578949E-3</v>
      </c>
      <c r="R36" s="2">
        <v>10</v>
      </c>
      <c r="S36" s="3">
        <v>2020</v>
      </c>
      <c r="T36" s="3">
        <v>5424</v>
      </c>
      <c r="U36" s="6" t="s">
        <v>187</v>
      </c>
      <c r="V36" s="6" t="s">
        <v>182</v>
      </c>
      <c r="W36" s="6" t="s">
        <v>21</v>
      </c>
      <c r="X36" s="6" t="s">
        <v>13</v>
      </c>
      <c r="Y36" s="6" t="s">
        <v>20</v>
      </c>
      <c r="Z36" s="3">
        <v>25.3</v>
      </c>
      <c r="AA36" s="3">
        <v>7500</v>
      </c>
      <c r="AB36" s="7">
        <v>3.3733333333333332E-3</v>
      </c>
    </row>
    <row r="37" spans="1:28" x14ac:dyDescent="0.25">
      <c r="A37" s="5">
        <v>10</v>
      </c>
      <c r="B37" s="5">
        <v>2020</v>
      </c>
      <c r="C37" s="5">
        <v>5550</v>
      </c>
      <c r="D37" s="8" t="s">
        <v>213</v>
      </c>
      <c r="E37" s="8" t="s">
        <v>182</v>
      </c>
      <c r="F37" s="8" t="s">
        <v>41</v>
      </c>
      <c r="G37" s="8" t="s">
        <v>17</v>
      </c>
      <c r="H37" s="8" t="s">
        <v>40</v>
      </c>
      <c r="I37" s="5">
        <v>11.7</v>
      </c>
      <c r="J37" s="5">
        <v>5100</v>
      </c>
      <c r="K37" s="8">
        <v>2.2941176470588232E-3</v>
      </c>
      <c r="R37" s="2">
        <v>10</v>
      </c>
      <c r="S37" s="3">
        <v>2020</v>
      </c>
      <c r="T37" s="3">
        <v>5835</v>
      </c>
      <c r="U37" s="6" t="s">
        <v>188</v>
      </c>
      <c r="V37" s="6" t="s">
        <v>182</v>
      </c>
      <c r="W37" s="6" t="s">
        <v>44</v>
      </c>
      <c r="X37" s="6" t="s">
        <v>13</v>
      </c>
      <c r="Y37" s="6" t="s">
        <v>45</v>
      </c>
      <c r="Z37" s="3">
        <v>24.5</v>
      </c>
      <c r="AA37" s="3">
        <v>5600</v>
      </c>
      <c r="AB37" s="7">
        <v>4.3750000000000004E-3</v>
      </c>
    </row>
    <row r="38" spans="1:28" x14ac:dyDescent="0.25">
      <c r="A38" s="3">
        <v>10</v>
      </c>
      <c r="B38" s="3">
        <v>2020</v>
      </c>
      <c r="C38" s="3">
        <v>5853</v>
      </c>
      <c r="D38" s="6" t="s">
        <v>236</v>
      </c>
      <c r="E38" s="6" t="s">
        <v>182</v>
      </c>
      <c r="F38" s="6" t="s">
        <v>50</v>
      </c>
      <c r="G38" s="6" t="s">
        <v>13</v>
      </c>
      <c r="H38" s="6" t="s">
        <v>49</v>
      </c>
      <c r="I38" s="3">
        <v>6.7</v>
      </c>
      <c r="J38" s="3">
        <v>3000</v>
      </c>
      <c r="K38" s="6">
        <v>2.2333333333333333E-3</v>
      </c>
      <c r="R38" s="4">
        <v>10</v>
      </c>
      <c r="S38" s="5">
        <v>2020</v>
      </c>
      <c r="T38" s="5">
        <v>5168</v>
      </c>
      <c r="U38" s="8" t="s">
        <v>189</v>
      </c>
      <c r="V38" s="8" t="s">
        <v>182</v>
      </c>
      <c r="W38" s="8" t="s">
        <v>27</v>
      </c>
      <c r="X38" s="8" t="s">
        <v>17</v>
      </c>
      <c r="Y38" s="8" t="s">
        <v>28</v>
      </c>
      <c r="Z38" s="5">
        <v>23.6</v>
      </c>
      <c r="AA38" s="5">
        <v>5200</v>
      </c>
      <c r="AB38" s="9">
        <v>4.538461538461539E-3</v>
      </c>
    </row>
    <row r="39" spans="1:28" x14ac:dyDescent="0.25">
      <c r="A39" s="5">
        <v>10</v>
      </c>
      <c r="B39" s="5">
        <v>2020</v>
      </c>
      <c r="C39" s="5">
        <v>5263</v>
      </c>
      <c r="D39" s="8" t="s">
        <v>198</v>
      </c>
      <c r="E39" s="8" t="s">
        <v>182</v>
      </c>
      <c r="F39" s="8" t="s">
        <v>23</v>
      </c>
      <c r="G39" s="8" t="s">
        <v>17</v>
      </c>
      <c r="H39" s="8" t="s">
        <v>24</v>
      </c>
      <c r="I39" s="5">
        <v>19.600000000000001</v>
      </c>
      <c r="J39" s="5">
        <v>9000</v>
      </c>
      <c r="K39" s="8">
        <v>2.177777777777778E-3</v>
      </c>
      <c r="R39" s="16">
        <v>10</v>
      </c>
      <c r="S39" s="17">
        <v>2020</v>
      </c>
      <c r="T39" s="17">
        <v>5287</v>
      </c>
      <c r="U39" s="18" t="s">
        <v>190</v>
      </c>
      <c r="V39" s="18" t="s">
        <v>182</v>
      </c>
      <c r="W39" s="18" t="s">
        <v>30</v>
      </c>
      <c r="X39" s="18" t="s">
        <v>13</v>
      </c>
      <c r="Y39" s="18" t="s">
        <v>31</v>
      </c>
      <c r="Z39" s="17">
        <v>23.4</v>
      </c>
      <c r="AA39" s="17">
        <v>4000</v>
      </c>
      <c r="AB39" s="19">
        <v>5.8499999999999993E-3</v>
      </c>
    </row>
    <row r="40" spans="1:28" x14ac:dyDescent="0.25">
      <c r="A40" s="3">
        <v>10</v>
      </c>
      <c r="B40" s="3">
        <v>2020</v>
      </c>
      <c r="C40" s="3">
        <v>5456</v>
      </c>
      <c r="D40" s="6" t="s">
        <v>216</v>
      </c>
      <c r="E40" s="6" t="s">
        <v>182</v>
      </c>
      <c r="F40" s="6" t="s">
        <v>33</v>
      </c>
      <c r="G40" s="6" t="s">
        <v>17</v>
      </c>
      <c r="H40" s="6" t="s">
        <v>34</v>
      </c>
      <c r="I40" s="3">
        <v>10.7</v>
      </c>
      <c r="J40" s="3">
        <v>5000</v>
      </c>
      <c r="K40" s="6">
        <v>2.14E-3</v>
      </c>
      <c r="R40" s="4">
        <v>10</v>
      </c>
      <c r="S40" s="5">
        <v>2020</v>
      </c>
      <c r="T40" s="5">
        <v>5570</v>
      </c>
      <c r="U40" s="8" t="s">
        <v>193</v>
      </c>
      <c r="V40" s="8" t="s">
        <v>182</v>
      </c>
      <c r="W40" s="8" t="s">
        <v>24</v>
      </c>
      <c r="X40" s="8" t="s">
        <v>13</v>
      </c>
      <c r="Y40" s="8" t="s">
        <v>23</v>
      </c>
      <c r="Z40" s="5">
        <v>21.7</v>
      </c>
      <c r="AA40" s="5">
        <v>3400</v>
      </c>
      <c r="AB40" s="9">
        <v>6.3823529411764701E-3</v>
      </c>
    </row>
    <row r="41" spans="1:28" x14ac:dyDescent="0.25">
      <c r="A41" s="5">
        <v>10</v>
      </c>
      <c r="B41" s="5">
        <v>2020</v>
      </c>
      <c r="C41" s="5">
        <v>5834</v>
      </c>
      <c r="D41" s="8" t="s">
        <v>228</v>
      </c>
      <c r="E41" s="8" t="s">
        <v>182</v>
      </c>
      <c r="F41" s="8" t="s">
        <v>34</v>
      </c>
      <c r="G41" s="8" t="s">
        <v>13</v>
      </c>
      <c r="H41" s="8" t="s">
        <v>33</v>
      </c>
      <c r="I41" s="5">
        <v>8.6999999999999993</v>
      </c>
      <c r="J41" s="5">
        <v>4200</v>
      </c>
      <c r="K41" s="8">
        <v>2.0714285714285713E-3</v>
      </c>
      <c r="R41" s="2">
        <v>10</v>
      </c>
      <c r="S41" s="3">
        <v>2020</v>
      </c>
      <c r="T41" s="3">
        <v>5837</v>
      </c>
      <c r="U41" s="6" t="s">
        <v>192</v>
      </c>
      <c r="V41" s="6" t="s">
        <v>182</v>
      </c>
      <c r="W41" s="6" t="s">
        <v>40</v>
      </c>
      <c r="X41" s="6" t="s">
        <v>13</v>
      </c>
      <c r="Y41" s="6" t="s">
        <v>41</v>
      </c>
      <c r="Z41" s="3">
        <v>22.2</v>
      </c>
      <c r="AA41" s="3">
        <v>4300</v>
      </c>
      <c r="AB41" s="7">
        <v>5.1627906976744187E-3</v>
      </c>
    </row>
    <row r="42" spans="1:28" x14ac:dyDescent="0.25">
      <c r="A42" s="3">
        <v>10</v>
      </c>
      <c r="B42" s="3">
        <v>2020</v>
      </c>
      <c r="C42" s="3">
        <v>5651</v>
      </c>
      <c r="D42" s="6" t="s">
        <v>219</v>
      </c>
      <c r="E42" s="6" t="s">
        <v>182</v>
      </c>
      <c r="F42" s="6" t="s">
        <v>60</v>
      </c>
      <c r="G42" s="6" t="s">
        <v>13</v>
      </c>
      <c r="H42" s="6" t="s">
        <v>61</v>
      </c>
      <c r="I42" s="3">
        <v>10.1</v>
      </c>
      <c r="J42" s="3">
        <v>4900</v>
      </c>
      <c r="K42" s="6">
        <v>2.0612244897959182E-3</v>
      </c>
      <c r="R42" s="2">
        <v>10</v>
      </c>
      <c r="S42" s="3">
        <v>2020</v>
      </c>
      <c r="T42" s="3">
        <v>5582</v>
      </c>
      <c r="U42" s="6" t="s">
        <v>201</v>
      </c>
      <c r="V42" s="6" t="s">
        <v>182</v>
      </c>
      <c r="W42" s="6" t="s">
        <v>49</v>
      </c>
      <c r="X42" s="6" t="s">
        <v>17</v>
      </c>
      <c r="Y42" s="6" t="s">
        <v>50</v>
      </c>
      <c r="Z42" s="3">
        <v>17.399999999999999</v>
      </c>
      <c r="AA42" s="3">
        <v>3500</v>
      </c>
      <c r="AB42" s="7">
        <v>4.9714285714285711E-3</v>
      </c>
    </row>
    <row r="43" spans="1:28" x14ac:dyDescent="0.25">
      <c r="A43" s="5">
        <v>10</v>
      </c>
      <c r="B43" s="5">
        <v>2020</v>
      </c>
      <c r="C43" s="5">
        <v>5801</v>
      </c>
      <c r="D43" s="8" t="s">
        <v>240</v>
      </c>
      <c r="E43" s="8" t="s">
        <v>182</v>
      </c>
      <c r="F43" s="8" t="s">
        <v>36</v>
      </c>
      <c r="G43" s="8" t="s">
        <v>13</v>
      </c>
      <c r="H43" s="8" t="s">
        <v>37</v>
      </c>
      <c r="I43" s="5">
        <v>6.4</v>
      </c>
      <c r="J43" s="5">
        <v>3300</v>
      </c>
      <c r="K43" s="8">
        <v>1.9393939393939396E-3</v>
      </c>
    </row>
    <row r="44" spans="1:28" x14ac:dyDescent="0.25">
      <c r="A44" s="3">
        <v>10</v>
      </c>
      <c r="B44" s="3">
        <v>2020</v>
      </c>
      <c r="C44" s="3">
        <v>5832</v>
      </c>
      <c r="D44" s="6" t="s">
        <v>215</v>
      </c>
      <c r="E44" s="6" t="s">
        <v>182</v>
      </c>
      <c r="F44" s="6" t="s">
        <v>60</v>
      </c>
      <c r="G44" s="6" t="s">
        <v>13</v>
      </c>
      <c r="H44" s="6" t="s">
        <v>61</v>
      </c>
      <c r="I44" s="3">
        <v>10.8</v>
      </c>
      <c r="J44" s="3">
        <v>5600</v>
      </c>
      <c r="K44" s="6">
        <v>1.9285714285714288E-3</v>
      </c>
    </row>
    <row r="45" spans="1:28" x14ac:dyDescent="0.25">
      <c r="A45" s="5">
        <v>10</v>
      </c>
      <c r="B45" s="5">
        <v>2020</v>
      </c>
      <c r="C45" s="5">
        <v>5574</v>
      </c>
      <c r="D45" s="8" t="s">
        <v>245</v>
      </c>
      <c r="E45" s="8" t="s">
        <v>182</v>
      </c>
      <c r="F45" s="8" t="s">
        <v>21</v>
      </c>
      <c r="G45" s="8" t="s">
        <v>13</v>
      </c>
      <c r="H45" s="8" t="s">
        <v>20</v>
      </c>
      <c r="I45" s="5">
        <v>5.68</v>
      </c>
      <c r="J45" s="5">
        <v>3000</v>
      </c>
      <c r="K45" s="8">
        <v>1.8933333333333332E-3</v>
      </c>
    </row>
    <row r="46" spans="1:28" x14ac:dyDescent="0.25">
      <c r="A46" s="3">
        <v>10</v>
      </c>
      <c r="B46" s="3">
        <v>2020</v>
      </c>
      <c r="C46" s="3">
        <v>5198</v>
      </c>
      <c r="D46" s="6" t="s">
        <v>209</v>
      </c>
      <c r="E46" s="6" t="s">
        <v>182</v>
      </c>
      <c r="F46" s="6" t="s">
        <v>36</v>
      </c>
      <c r="G46" s="6" t="s">
        <v>13</v>
      </c>
      <c r="H46" s="6" t="s">
        <v>37</v>
      </c>
      <c r="I46" s="3">
        <v>12.9</v>
      </c>
      <c r="J46" s="3">
        <v>7100</v>
      </c>
      <c r="K46" s="6">
        <v>1.8169014084507044E-3</v>
      </c>
    </row>
    <row r="47" spans="1:28" x14ac:dyDescent="0.25">
      <c r="A47" s="5">
        <v>10</v>
      </c>
      <c r="B47" s="5">
        <v>2020</v>
      </c>
      <c r="C47" s="5">
        <v>5760</v>
      </c>
      <c r="D47" s="8" t="s">
        <v>246</v>
      </c>
      <c r="E47" s="8" t="s">
        <v>182</v>
      </c>
      <c r="F47" s="8" t="s">
        <v>58</v>
      </c>
      <c r="G47" s="8" t="s">
        <v>17</v>
      </c>
      <c r="H47" s="8" t="s">
        <v>57</v>
      </c>
      <c r="I47" s="5">
        <v>5.4</v>
      </c>
      <c r="J47" s="5">
        <v>3000</v>
      </c>
      <c r="K47" s="8">
        <v>1.8000000000000002E-3</v>
      </c>
    </row>
    <row r="48" spans="1:28" x14ac:dyDescent="0.25">
      <c r="A48" s="3">
        <v>10</v>
      </c>
      <c r="B48" s="3">
        <v>2020</v>
      </c>
      <c r="C48" s="3">
        <v>5386</v>
      </c>
      <c r="D48" s="6" t="s">
        <v>214</v>
      </c>
      <c r="E48" s="6" t="s">
        <v>182</v>
      </c>
      <c r="F48" s="6" t="s">
        <v>50</v>
      </c>
      <c r="G48" s="6" t="s">
        <v>13</v>
      </c>
      <c r="H48" s="6" t="s">
        <v>49</v>
      </c>
      <c r="I48" s="3">
        <v>11.6</v>
      </c>
      <c r="J48" s="3">
        <v>6500</v>
      </c>
      <c r="K48" s="6">
        <v>1.7846153846153845E-3</v>
      </c>
    </row>
    <row r="49" spans="1:11" x14ac:dyDescent="0.25">
      <c r="A49" s="5">
        <v>10</v>
      </c>
      <c r="B49" s="5">
        <v>2020</v>
      </c>
      <c r="C49" s="5">
        <v>5151</v>
      </c>
      <c r="D49" s="8" t="s">
        <v>231</v>
      </c>
      <c r="E49" s="8" t="s">
        <v>182</v>
      </c>
      <c r="F49" s="8" t="s">
        <v>40</v>
      </c>
      <c r="G49" s="8" t="s">
        <v>13</v>
      </c>
      <c r="H49" s="8" t="s">
        <v>41</v>
      </c>
      <c r="I49" s="5">
        <v>8</v>
      </c>
      <c r="J49" s="5">
        <v>4500</v>
      </c>
      <c r="K49" s="8">
        <v>1.7777777777777779E-3</v>
      </c>
    </row>
    <row r="50" spans="1:11" x14ac:dyDescent="0.25">
      <c r="A50" s="3">
        <v>10</v>
      </c>
      <c r="B50" s="3">
        <v>2020</v>
      </c>
      <c r="C50" s="3">
        <v>3995</v>
      </c>
      <c r="D50" s="6" t="s">
        <v>239</v>
      </c>
      <c r="E50" s="6" t="s">
        <v>182</v>
      </c>
      <c r="F50" s="6" t="s">
        <v>33</v>
      </c>
      <c r="G50" s="6" t="s">
        <v>17</v>
      </c>
      <c r="H50" s="6" t="s">
        <v>34</v>
      </c>
      <c r="I50" s="3">
        <v>6.4</v>
      </c>
      <c r="J50" s="3">
        <v>3600</v>
      </c>
      <c r="K50" s="6">
        <v>1.7777777777777779E-3</v>
      </c>
    </row>
    <row r="51" spans="1:11" x14ac:dyDescent="0.25">
      <c r="A51" s="5">
        <v>10</v>
      </c>
      <c r="B51" s="5">
        <v>2020</v>
      </c>
      <c r="C51" s="5">
        <v>5125</v>
      </c>
      <c r="D51" s="8" t="s">
        <v>235</v>
      </c>
      <c r="E51" s="8" t="s">
        <v>182</v>
      </c>
      <c r="F51" s="8" t="s">
        <v>52</v>
      </c>
      <c r="G51" s="8" t="s">
        <v>13</v>
      </c>
      <c r="H51" s="8" t="s">
        <v>53</v>
      </c>
      <c r="I51" s="5">
        <v>7.1</v>
      </c>
      <c r="J51" s="5">
        <v>4000</v>
      </c>
      <c r="K51" s="8">
        <v>1.7749999999999999E-3</v>
      </c>
    </row>
    <row r="52" spans="1:11" x14ac:dyDescent="0.25">
      <c r="A52" s="3">
        <v>10</v>
      </c>
      <c r="B52" s="3">
        <v>2020</v>
      </c>
      <c r="C52" s="3">
        <v>5255</v>
      </c>
      <c r="D52" s="6" t="s">
        <v>221</v>
      </c>
      <c r="E52" s="6" t="s">
        <v>182</v>
      </c>
      <c r="F52" s="6" t="s">
        <v>52</v>
      </c>
      <c r="G52" s="6" t="s">
        <v>13</v>
      </c>
      <c r="H52" s="6" t="s">
        <v>53</v>
      </c>
      <c r="I52" s="3">
        <v>9.9</v>
      </c>
      <c r="J52" s="3">
        <v>5600</v>
      </c>
      <c r="K52" s="6">
        <v>1.7678571428571428E-3</v>
      </c>
    </row>
    <row r="53" spans="1:11" x14ac:dyDescent="0.25">
      <c r="A53" s="5">
        <v>10</v>
      </c>
      <c r="B53" s="5">
        <v>2020</v>
      </c>
      <c r="C53" s="5">
        <v>5475</v>
      </c>
      <c r="D53" s="8" t="s">
        <v>232</v>
      </c>
      <c r="E53" s="8" t="s">
        <v>182</v>
      </c>
      <c r="F53" s="8" t="s">
        <v>53</v>
      </c>
      <c r="G53" s="8" t="s">
        <v>17</v>
      </c>
      <c r="H53" s="8" t="s">
        <v>52</v>
      </c>
      <c r="I53" s="5">
        <v>7.8</v>
      </c>
      <c r="J53" s="5">
        <v>4600</v>
      </c>
      <c r="K53" s="8">
        <v>1.6956521739130434E-3</v>
      </c>
    </row>
    <row r="54" spans="1:11" x14ac:dyDescent="0.25">
      <c r="A54" s="3">
        <v>10</v>
      </c>
      <c r="B54" s="3">
        <v>2020</v>
      </c>
      <c r="C54" s="3">
        <v>5635</v>
      </c>
      <c r="D54" s="6" t="s">
        <v>249</v>
      </c>
      <c r="E54" s="6" t="s">
        <v>182</v>
      </c>
      <c r="F54" s="6" t="s">
        <v>16</v>
      </c>
      <c r="G54" s="6" t="s">
        <v>17</v>
      </c>
      <c r="H54" s="6" t="s">
        <v>18</v>
      </c>
      <c r="I54" s="3">
        <v>5</v>
      </c>
      <c r="J54" s="3">
        <v>3000</v>
      </c>
      <c r="K54" s="6">
        <v>1.6666666666666668E-3</v>
      </c>
    </row>
    <row r="55" spans="1:11" x14ac:dyDescent="0.25">
      <c r="A55" s="5">
        <v>10</v>
      </c>
      <c r="B55" s="5">
        <v>2020</v>
      </c>
      <c r="C55" s="5">
        <v>5455</v>
      </c>
      <c r="D55" s="8" t="s">
        <v>218</v>
      </c>
      <c r="E55" s="8" t="s">
        <v>182</v>
      </c>
      <c r="F55" s="8" t="s">
        <v>18</v>
      </c>
      <c r="G55" s="8" t="s">
        <v>13</v>
      </c>
      <c r="H55" s="8" t="s">
        <v>16</v>
      </c>
      <c r="I55" s="5">
        <v>10.1</v>
      </c>
      <c r="J55" s="5">
        <v>6400</v>
      </c>
      <c r="K55" s="8">
        <v>1.5781249999999999E-3</v>
      </c>
    </row>
    <row r="56" spans="1:11" x14ac:dyDescent="0.25">
      <c r="A56" s="3">
        <v>10</v>
      </c>
      <c r="B56" s="3">
        <v>2020</v>
      </c>
      <c r="C56" s="3">
        <v>5659</v>
      </c>
      <c r="D56" s="6" t="s">
        <v>222</v>
      </c>
      <c r="E56" s="6" t="s">
        <v>182</v>
      </c>
      <c r="F56" s="6" t="s">
        <v>24</v>
      </c>
      <c r="G56" s="6" t="s">
        <v>13</v>
      </c>
      <c r="H56" s="6" t="s">
        <v>23</v>
      </c>
      <c r="I56" s="3">
        <v>9.6</v>
      </c>
      <c r="J56" s="3">
        <v>6200</v>
      </c>
      <c r="K56" s="6">
        <v>1.5483870967741935E-3</v>
      </c>
    </row>
    <row r="57" spans="1:11" x14ac:dyDescent="0.25">
      <c r="A57" s="5">
        <v>10</v>
      </c>
      <c r="B57" s="5">
        <v>2020</v>
      </c>
      <c r="C57" s="5">
        <v>5647</v>
      </c>
      <c r="D57" s="8" t="s">
        <v>234</v>
      </c>
      <c r="E57" s="8" t="s">
        <v>182</v>
      </c>
      <c r="F57" s="8" t="s">
        <v>40</v>
      </c>
      <c r="G57" s="8" t="s">
        <v>13</v>
      </c>
      <c r="H57" s="8" t="s">
        <v>41</v>
      </c>
      <c r="I57" s="5">
        <v>7.3</v>
      </c>
      <c r="J57" s="5">
        <v>4800</v>
      </c>
      <c r="K57" s="8">
        <v>1.5208333333333332E-3</v>
      </c>
    </row>
    <row r="58" spans="1:11" x14ac:dyDescent="0.25">
      <c r="A58" s="3">
        <v>10</v>
      </c>
      <c r="B58" s="3">
        <v>2020</v>
      </c>
      <c r="C58" s="3">
        <v>5598</v>
      </c>
      <c r="D58" s="6" t="s">
        <v>238</v>
      </c>
      <c r="E58" s="6" t="s">
        <v>182</v>
      </c>
      <c r="F58" s="6" t="s">
        <v>57</v>
      </c>
      <c r="G58" s="6" t="s">
        <v>13</v>
      </c>
      <c r="H58" s="6" t="s">
        <v>58</v>
      </c>
      <c r="I58" s="3">
        <v>6.6</v>
      </c>
      <c r="J58" s="3">
        <v>4400</v>
      </c>
      <c r="K58" s="6">
        <v>1.4999999999999998E-3</v>
      </c>
    </row>
    <row r="59" spans="1:11" x14ac:dyDescent="0.25">
      <c r="A59" s="5">
        <v>10</v>
      </c>
      <c r="B59" s="5">
        <v>2020</v>
      </c>
      <c r="C59" s="5">
        <v>5258</v>
      </c>
      <c r="D59" s="8" t="s">
        <v>217</v>
      </c>
      <c r="E59" s="8" t="s">
        <v>182</v>
      </c>
      <c r="F59" s="8" t="s">
        <v>45</v>
      </c>
      <c r="G59" s="8" t="s">
        <v>17</v>
      </c>
      <c r="H59" s="8" t="s">
        <v>44</v>
      </c>
      <c r="I59" s="5">
        <v>10.3</v>
      </c>
      <c r="J59" s="5">
        <v>7000</v>
      </c>
      <c r="K59" s="8">
        <v>1.4714285714285714E-3</v>
      </c>
    </row>
    <row r="60" spans="1:11" x14ac:dyDescent="0.25">
      <c r="A60" s="3">
        <v>10</v>
      </c>
      <c r="B60" s="3">
        <v>2020</v>
      </c>
      <c r="C60" s="3">
        <v>5696</v>
      </c>
      <c r="D60" s="6" t="s">
        <v>254</v>
      </c>
      <c r="E60" s="6" t="s">
        <v>182</v>
      </c>
      <c r="F60" s="6" t="s">
        <v>18</v>
      </c>
      <c r="G60" s="6" t="s">
        <v>13</v>
      </c>
      <c r="H60" s="6" t="s">
        <v>16</v>
      </c>
      <c r="I60" s="3">
        <v>4.4000000000000004</v>
      </c>
      <c r="J60" s="3">
        <v>3000</v>
      </c>
      <c r="K60" s="6">
        <v>1.4666666666666667E-3</v>
      </c>
    </row>
    <row r="61" spans="1:11" x14ac:dyDescent="0.25">
      <c r="A61" s="5">
        <v>10</v>
      </c>
      <c r="B61" s="5">
        <v>2020</v>
      </c>
      <c r="C61" s="5">
        <v>5552</v>
      </c>
      <c r="D61" s="8" t="s">
        <v>220</v>
      </c>
      <c r="E61" s="8" t="s">
        <v>182</v>
      </c>
      <c r="F61" s="8" t="s">
        <v>49</v>
      </c>
      <c r="G61" s="8" t="s">
        <v>17</v>
      </c>
      <c r="H61" s="8" t="s">
        <v>50</v>
      </c>
      <c r="I61" s="5">
        <v>10</v>
      </c>
      <c r="J61" s="5">
        <v>6900</v>
      </c>
      <c r="K61" s="8">
        <v>1.4492753623188406E-3</v>
      </c>
    </row>
    <row r="62" spans="1:11" x14ac:dyDescent="0.25">
      <c r="A62" s="3">
        <v>10</v>
      </c>
      <c r="B62" s="3">
        <v>2020</v>
      </c>
      <c r="C62" s="3">
        <v>5833</v>
      </c>
      <c r="D62" s="6" t="s">
        <v>242</v>
      </c>
      <c r="E62" s="6" t="s">
        <v>182</v>
      </c>
      <c r="F62" s="6" t="s">
        <v>61</v>
      </c>
      <c r="G62" s="6" t="s">
        <v>17</v>
      </c>
      <c r="H62" s="6" t="s">
        <v>60</v>
      </c>
      <c r="I62" s="3">
        <v>6.1</v>
      </c>
      <c r="J62" s="3">
        <v>4500</v>
      </c>
      <c r="K62" s="6">
        <v>1.3555555555555554E-3</v>
      </c>
    </row>
    <row r="63" spans="1:11" x14ac:dyDescent="0.25">
      <c r="A63" s="5">
        <v>10</v>
      </c>
      <c r="B63" s="5">
        <v>2020</v>
      </c>
      <c r="C63" s="5">
        <v>5454</v>
      </c>
      <c r="D63" s="8" t="s">
        <v>227</v>
      </c>
      <c r="E63" s="8" t="s">
        <v>182</v>
      </c>
      <c r="F63" s="8" t="s">
        <v>52</v>
      </c>
      <c r="G63" s="8" t="s">
        <v>13</v>
      </c>
      <c r="H63" s="8" t="s">
        <v>53</v>
      </c>
      <c r="I63" s="5">
        <v>8.8000000000000007</v>
      </c>
      <c r="J63" s="5">
        <v>6700</v>
      </c>
      <c r="K63" s="8">
        <v>1.3134328358208956E-3</v>
      </c>
    </row>
    <row r="64" spans="1:11" x14ac:dyDescent="0.25">
      <c r="A64" s="3">
        <v>10</v>
      </c>
      <c r="B64" s="3">
        <v>2020</v>
      </c>
      <c r="C64" s="3">
        <v>5217</v>
      </c>
      <c r="D64" s="6" t="s">
        <v>229</v>
      </c>
      <c r="E64" s="6" t="s">
        <v>182</v>
      </c>
      <c r="F64" s="6" t="s">
        <v>49</v>
      </c>
      <c r="G64" s="6" t="s">
        <v>17</v>
      </c>
      <c r="H64" s="6" t="s">
        <v>50</v>
      </c>
      <c r="I64" s="3">
        <v>8.6</v>
      </c>
      <c r="J64" s="3">
        <v>6600</v>
      </c>
      <c r="K64" s="6">
        <v>1.3030303030303031E-3</v>
      </c>
    </row>
    <row r="65" spans="1:11" x14ac:dyDescent="0.25">
      <c r="A65" s="5">
        <v>10</v>
      </c>
      <c r="B65" s="5">
        <v>2020</v>
      </c>
      <c r="C65" s="5">
        <v>5632</v>
      </c>
      <c r="D65" s="8" t="s">
        <v>251</v>
      </c>
      <c r="E65" s="8" t="s">
        <v>182</v>
      </c>
      <c r="F65" s="8" t="s">
        <v>45</v>
      </c>
      <c r="G65" s="8" t="s">
        <v>17</v>
      </c>
      <c r="H65" s="8" t="s">
        <v>44</v>
      </c>
      <c r="I65" s="5">
        <v>4.8</v>
      </c>
      <c r="J65" s="5">
        <v>3700</v>
      </c>
      <c r="K65" s="8">
        <v>1.2972972972972972E-3</v>
      </c>
    </row>
    <row r="66" spans="1:11" x14ac:dyDescent="0.25">
      <c r="A66" s="3">
        <v>10</v>
      </c>
      <c r="B66" s="3">
        <v>2020</v>
      </c>
      <c r="C66" s="3">
        <v>5692</v>
      </c>
      <c r="D66" s="6" t="s">
        <v>259</v>
      </c>
      <c r="E66" s="6" t="s">
        <v>182</v>
      </c>
      <c r="F66" s="6" t="s">
        <v>44</v>
      </c>
      <c r="G66" s="6" t="s">
        <v>13</v>
      </c>
      <c r="H66" s="6" t="s">
        <v>45</v>
      </c>
      <c r="I66" s="3">
        <v>3.6</v>
      </c>
      <c r="J66" s="3">
        <v>3000</v>
      </c>
      <c r="K66" s="6">
        <v>1.2000000000000001E-3</v>
      </c>
    </row>
    <row r="67" spans="1:11" x14ac:dyDescent="0.25">
      <c r="A67" s="5">
        <v>10</v>
      </c>
      <c r="B67" s="5">
        <v>2020</v>
      </c>
      <c r="C67" s="5">
        <v>5761</v>
      </c>
      <c r="D67" s="8" t="s">
        <v>248</v>
      </c>
      <c r="E67" s="8" t="s">
        <v>182</v>
      </c>
      <c r="F67" s="8" t="s">
        <v>61</v>
      </c>
      <c r="G67" s="8" t="s">
        <v>17</v>
      </c>
      <c r="H67" s="8" t="s">
        <v>60</v>
      </c>
      <c r="I67" s="5">
        <v>5</v>
      </c>
      <c r="J67" s="5">
        <v>4200</v>
      </c>
      <c r="K67" s="8">
        <v>1.1904761904761906E-3</v>
      </c>
    </row>
    <row r="68" spans="1:11" x14ac:dyDescent="0.25">
      <c r="A68" s="3">
        <v>10</v>
      </c>
      <c r="B68" s="3">
        <v>2020</v>
      </c>
      <c r="C68" s="3">
        <v>5636</v>
      </c>
      <c r="D68" s="6" t="s">
        <v>237</v>
      </c>
      <c r="E68" s="6" t="s">
        <v>182</v>
      </c>
      <c r="F68" s="6" t="s">
        <v>20</v>
      </c>
      <c r="G68" s="6" t="s">
        <v>17</v>
      </c>
      <c r="H68" s="6" t="s">
        <v>21</v>
      </c>
      <c r="I68" s="3">
        <v>6.7</v>
      </c>
      <c r="J68" s="3">
        <v>5700</v>
      </c>
      <c r="K68" s="6">
        <v>1.1754385964912282E-3</v>
      </c>
    </row>
    <row r="69" spans="1:11" x14ac:dyDescent="0.25">
      <c r="A69" s="5">
        <v>10</v>
      </c>
      <c r="B69" s="5">
        <v>2020</v>
      </c>
      <c r="C69" s="5">
        <v>5674</v>
      </c>
      <c r="D69" s="8" t="s">
        <v>253</v>
      </c>
      <c r="E69" s="8" t="s">
        <v>182</v>
      </c>
      <c r="F69" s="8" t="s">
        <v>57</v>
      </c>
      <c r="G69" s="8" t="s">
        <v>13</v>
      </c>
      <c r="H69" s="8" t="s">
        <v>58</v>
      </c>
      <c r="I69" s="5">
        <v>4.5999999999999996</v>
      </c>
      <c r="J69" s="5">
        <v>4000</v>
      </c>
      <c r="K69" s="8">
        <v>1.15E-3</v>
      </c>
    </row>
    <row r="70" spans="1:11" x14ac:dyDescent="0.25">
      <c r="A70" s="3">
        <v>10</v>
      </c>
      <c r="B70" s="3">
        <v>2020</v>
      </c>
      <c r="C70" s="3">
        <v>5655</v>
      </c>
      <c r="D70" s="6" t="s">
        <v>257</v>
      </c>
      <c r="E70" s="6" t="s">
        <v>182</v>
      </c>
      <c r="F70" s="6" t="s">
        <v>50</v>
      </c>
      <c r="G70" s="6" t="s">
        <v>13</v>
      </c>
      <c r="H70" s="6" t="s">
        <v>49</v>
      </c>
      <c r="I70" s="3">
        <v>3.8</v>
      </c>
      <c r="J70" s="3">
        <v>3400</v>
      </c>
      <c r="K70" s="6">
        <v>1.1176470588235294E-3</v>
      </c>
    </row>
    <row r="71" spans="1:11" x14ac:dyDescent="0.25">
      <c r="A71" s="5">
        <v>10</v>
      </c>
      <c r="B71" s="5">
        <v>2020</v>
      </c>
      <c r="C71" s="5">
        <v>5594</v>
      </c>
      <c r="D71" s="8" t="s">
        <v>244</v>
      </c>
      <c r="E71" s="8" t="s">
        <v>182</v>
      </c>
      <c r="F71" s="8" t="s">
        <v>36</v>
      </c>
      <c r="G71" s="8" t="s">
        <v>13</v>
      </c>
      <c r="H71" s="8" t="s">
        <v>37</v>
      </c>
      <c r="I71" s="5">
        <v>5.8</v>
      </c>
      <c r="J71" s="5">
        <v>5400</v>
      </c>
      <c r="K71" s="8">
        <v>1.0740740740740741E-3</v>
      </c>
    </row>
    <row r="72" spans="1:11" x14ac:dyDescent="0.25">
      <c r="A72" s="3">
        <v>10</v>
      </c>
      <c r="B72" s="3">
        <v>2020</v>
      </c>
      <c r="C72" s="3">
        <v>5882</v>
      </c>
      <c r="D72" s="6" t="s">
        <v>262</v>
      </c>
      <c r="E72" s="6" t="s">
        <v>182</v>
      </c>
      <c r="F72" s="6" t="s">
        <v>40</v>
      </c>
      <c r="G72" s="6" t="s">
        <v>13</v>
      </c>
      <c r="H72" s="6" t="s">
        <v>41</v>
      </c>
      <c r="I72" s="3">
        <v>3.1</v>
      </c>
      <c r="J72" s="3">
        <v>3000</v>
      </c>
      <c r="K72" s="6">
        <v>1.0333333333333334E-3</v>
      </c>
    </row>
    <row r="73" spans="1:11" x14ac:dyDescent="0.25">
      <c r="A73" s="5">
        <v>10</v>
      </c>
      <c r="B73" s="5">
        <v>2020</v>
      </c>
      <c r="C73" s="5">
        <v>3851</v>
      </c>
      <c r="D73" s="8" t="s">
        <v>256</v>
      </c>
      <c r="E73" s="8" t="s">
        <v>182</v>
      </c>
      <c r="F73" s="8" t="s">
        <v>27</v>
      </c>
      <c r="G73" s="8" t="s">
        <v>17</v>
      </c>
      <c r="H73" s="8" t="s">
        <v>28</v>
      </c>
      <c r="I73" s="5">
        <v>4</v>
      </c>
      <c r="J73" s="5">
        <v>3900</v>
      </c>
      <c r="K73" s="8">
        <v>1.0256410256410256E-3</v>
      </c>
    </row>
    <row r="74" spans="1:11" x14ac:dyDescent="0.25">
      <c r="A74" s="3">
        <v>10</v>
      </c>
      <c r="B74" s="3">
        <v>2020</v>
      </c>
      <c r="C74" s="3">
        <v>5380</v>
      </c>
      <c r="D74" s="6" t="s">
        <v>247</v>
      </c>
      <c r="E74" s="6" t="s">
        <v>182</v>
      </c>
      <c r="F74" s="6" t="s">
        <v>37</v>
      </c>
      <c r="G74" s="6" t="s">
        <v>17</v>
      </c>
      <c r="H74" s="6" t="s">
        <v>36</v>
      </c>
      <c r="I74" s="3">
        <v>5.0999999999999996</v>
      </c>
      <c r="J74" s="3">
        <v>5000</v>
      </c>
      <c r="K74" s="6">
        <v>1.0199999999999999E-3</v>
      </c>
    </row>
    <row r="75" spans="1:11" x14ac:dyDescent="0.25">
      <c r="A75" s="5">
        <v>10</v>
      </c>
      <c r="B75" s="5">
        <v>2020</v>
      </c>
      <c r="C75" s="5">
        <v>5502</v>
      </c>
      <c r="D75" s="8" t="s">
        <v>241</v>
      </c>
      <c r="E75" s="8" t="s">
        <v>182</v>
      </c>
      <c r="F75" s="8" t="s">
        <v>14</v>
      </c>
      <c r="G75" s="8" t="s">
        <v>17</v>
      </c>
      <c r="H75" s="8" t="s">
        <v>12</v>
      </c>
      <c r="I75" s="5">
        <v>6.1</v>
      </c>
      <c r="J75" s="5">
        <v>6100</v>
      </c>
      <c r="K75" s="8">
        <v>1E-3</v>
      </c>
    </row>
    <row r="76" spans="1:11" x14ac:dyDescent="0.25">
      <c r="A76" s="3">
        <v>10</v>
      </c>
      <c r="B76" s="3">
        <v>2020</v>
      </c>
      <c r="C76" s="3">
        <v>5335</v>
      </c>
      <c r="D76" s="6" t="s">
        <v>243</v>
      </c>
      <c r="E76" s="6" t="s">
        <v>182</v>
      </c>
      <c r="F76" s="6" t="s">
        <v>53</v>
      </c>
      <c r="G76" s="6" t="s">
        <v>17</v>
      </c>
      <c r="H76" s="6" t="s">
        <v>52</v>
      </c>
      <c r="I76" s="3">
        <v>5.9</v>
      </c>
      <c r="J76" s="3">
        <v>5900</v>
      </c>
      <c r="K76" s="6">
        <v>1E-3</v>
      </c>
    </row>
    <row r="77" spans="1:11" x14ac:dyDescent="0.25">
      <c r="A77" s="5">
        <v>10</v>
      </c>
      <c r="B77" s="5">
        <v>2020</v>
      </c>
      <c r="C77" s="5">
        <v>5874</v>
      </c>
      <c r="D77" s="8" t="s">
        <v>258</v>
      </c>
      <c r="E77" s="8" t="s">
        <v>182</v>
      </c>
      <c r="F77" s="8" t="s">
        <v>53</v>
      </c>
      <c r="G77" s="8" t="s">
        <v>17</v>
      </c>
      <c r="H77" s="8" t="s">
        <v>52</v>
      </c>
      <c r="I77" s="5">
        <v>3.6</v>
      </c>
      <c r="J77" s="5">
        <v>3700</v>
      </c>
      <c r="K77" s="8">
        <v>9.7297297297297303E-4</v>
      </c>
    </row>
    <row r="78" spans="1:11" x14ac:dyDescent="0.25">
      <c r="A78" s="3">
        <v>10</v>
      </c>
      <c r="B78" s="3">
        <v>2020</v>
      </c>
      <c r="C78" s="3">
        <v>5679</v>
      </c>
      <c r="D78" s="6" t="s">
        <v>264</v>
      </c>
      <c r="E78" s="6" t="s">
        <v>182</v>
      </c>
      <c r="F78" s="6" t="s">
        <v>41</v>
      </c>
      <c r="G78" s="6" t="s">
        <v>17</v>
      </c>
      <c r="H78" s="6" t="s">
        <v>40</v>
      </c>
      <c r="I78" s="3">
        <v>2.8</v>
      </c>
      <c r="J78" s="3">
        <v>3000</v>
      </c>
      <c r="K78" s="6">
        <v>9.3333333333333332E-4</v>
      </c>
    </row>
    <row r="79" spans="1:11" x14ac:dyDescent="0.25">
      <c r="A79" s="5">
        <v>10</v>
      </c>
      <c r="B79" s="5">
        <v>2020</v>
      </c>
      <c r="C79" s="5">
        <v>5854</v>
      </c>
      <c r="D79" s="8" t="s">
        <v>265</v>
      </c>
      <c r="E79" s="8" t="s">
        <v>182</v>
      </c>
      <c r="F79" s="8" t="s">
        <v>61</v>
      </c>
      <c r="G79" s="8" t="s">
        <v>17</v>
      </c>
      <c r="H79" s="8" t="s">
        <v>60</v>
      </c>
      <c r="I79" s="5">
        <v>2.6</v>
      </c>
      <c r="J79" s="5">
        <v>3000</v>
      </c>
      <c r="K79" s="8">
        <v>8.6666666666666674E-4</v>
      </c>
    </row>
    <row r="80" spans="1:11" x14ac:dyDescent="0.25">
      <c r="A80" s="3">
        <v>10</v>
      </c>
      <c r="B80" s="3">
        <v>2020</v>
      </c>
      <c r="C80" s="3">
        <v>5556</v>
      </c>
      <c r="D80" s="6" t="s">
        <v>255</v>
      </c>
      <c r="E80" s="6" t="s">
        <v>182</v>
      </c>
      <c r="F80" s="6" t="s">
        <v>14</v>
      </c>
      <c r="G80" s="6" t="s">
        <v>17</v>
      </c>
      <c r="H80" s="6" t="s">
        <v>12</v>
      </c>
      <c r="I80" s="3">
        <v>4.2</v>
      </c>
      <c r="J80" s="3">
        <v>4900</v>
      </c>
      <c r="K80" s="6">
        <v>8.5714285714285721E-4</v>
      </c>
    </row>
    <row r="81" spans="1:11" x14ac:dyDescent="0.25">
      <c r="A81" s="5">
        <v>10</v>
      </c>
      <c r="B81" s="5">
        <v>2020</v>
      </c>
      <c r="C81" s="5">
        <v>3501</v>
      </c>
      <c r="D81" s="8" t="s">
        <v>261</v>
      </c>
      <c r="E81" s="8" t="s">
        <v>182</v>
      </c>
      <c r="F81" s="8" t="s">
        <v>20</v>
      </c>
      <c r="G81" s="8" t="s">
        <v>17</v>
      </c>
      <c r="H81" s="8" t="s">
        <v>21</v>
      </c>
      <c r="I81" s="5">
        <v>3.3</v>
      </c>
      <c r="J81" s="5">
        <v>3900</v>
      </c>
      <c r="K81" s="8">
        <v>8.4615384615384609E-4</v>
      </c>
    </row>
    <row r="82" spans="1:11" x14ac:dyDescent="0.25">
      <c r="A82" s="3">
        <v>10</v>
      </c>
      <c r="B82" s="3">
        <v>2020</v>
      </c>
      <c r="C82" s="3">
        <v>5844</v>
      </c>
      <c r="D82" s="6" t="s">
        <v>266</v>
      </c>
      <c r="E82" s="6" t="s">
        <v>182</v>
      </c>
      <c r="F82" s="6" t="s">
        <v>49</v>
      </c>
      <c r="G82" s="6" t="s">
        <v>17</v>
      </c>
      <c r="H82" s="6" t="s">
        <v>50</v>
      </c>
      <c r="I82" s="3">
        <v>2.5</v>
      </c>
      <c r="J82" s="3">
        <v>3000</v>
      </c>
      <c r="K82" s="6">
        <v>8.3333333333333339E-4</v>
      </c>
    </row>
    <row r="83" spans="1:11" x14ac:dyDescent="0.25">
      <c r="A83" s="5">
        <v>10</v>
      </c>
      <c r="B83" s="5">
        <v>2020</v>
      </c>
      <c r="C83" s="5">
        <v>5665</v>
      </c>
      <c r="D83" s="8" t="s">
        <v>269</v>
      </c>
      <c r="E83" s="8" t="s">
        <v>182</v>
      </c>
      <c r="F83" s="8" t="s">
        <v>16</v>
      </c>
      <c r="G83" s="8" t="s">
        <v>17</v>
      </c>
      <c r="H83" s="8" t="s">
        <v>18</v>
      </c>
      <c r="I83" s="5">
        <v>2.2999999999999998</v>
      </c>
      <c r="J83" s="5">
        <v>3000</v>
      </c>
      <c r="K83" s="8">
        <v>7.6666666666666658E-4</v>
      </c>
    </row>
    <row r="84" spans="1:11" x14ac:dyDescent="0.25">
      <c r="A84" s="3">
        <v>10</v>
      </c>
      <c r="B84" s="3">
        <v>2020</v>
      </c>
      <c r="C84" s="3">
        <v>5734</v>
      </c>
      <c r="D84" s="6" t="s">
        <v>267</v>
      </c>
      <c r="E84" s="6" t="s">
        <v>182</v>
      </c>
      <c r="F84" s="6" t="s">
        <v>20</v>
      </c>
      <c r="G84" s="6" t="s">
        <v>17</v>
      </c>
      <c r="H84" s="6" t="s">
        <v>21</v>
      </c>
      <c r="I84" s="3">
        <v>2.4</v>
      </c>
      <c r="J84" s="3">
        <v>3500</v>
      </c>
      <c r="K84" s="6">
        <v>6.857142857142857E-4</v>
      </c>
    </row>
    <row r="85" spans="1:11" x14ac:dyDescent="0.25">
      <c r="A85" s="5">
        <v>10</v>
      </c>
      <c r="B85" s="5">
        <v>2020</v>
      </c>
      <c r="C85" s="5">
        <v>5852</v>
      </c>
      <c r="D85" s="8" t="s">
        <v>270</v>
      </c>
      <c r="E85" s="8" t="s">
        <v>182</v>
      </c>
      <c r="F85" s="8" t="s">
        <v>27</v>
      </c>
      <c r="G85" s="8" t="s">
        <v>17</v>
      </c>
      <c r="H85" s="8" t="s">
        <v>28</v>
      </c>
      <c r="I85" s="5">
        <v>2</v>
      </c>
      <c r="J85" s="5">
        <v>3000</v>
      </c>
      <c r="K85" s="8">
        <v>6.6666666666666664E-4</v>
      </c>
    </row>
    <row r="86" spans="1:11" x14ac:dyDescent="0.25">
      <c r="A86" s="3">
        <v>10</v>
      </c>
      <c r="B86" s="3">
        <v>2020</v>
      </c>
      <c r="C86" s="3">
        <v>5459</v>
      </c>
      <c r="D86" s="6" t="s">
        <v>252</v>
      </c>
      <c r="E86" s="6" t="s">
        <v>182</v>
      </c>
      <c r="F86" s="6" t="s">
        <v>58</v>
      </c>
      <c r="G86" s="6" t="s">
        <v>17</v>
      </c>
      <c r="H86" s="6" t="s">
        <v>57</v>
      </c>
      <c r="I86" s="3">
        <v>4.7</v>
      </c>
      <c r="J86" s="3">
        <v>7400</v>
      </c>
      <c r="K86" s="6">
        <v>6.3513513513513517E-4</v>
      </c>
    </row>
    <row r="87" spans="1:11" x14ac:dyDescent="0.25">
      <c r="A87" s="5">
        <v>10</v>
      </c>
      <c r="B87" s="5">
        <v>2020</v>
      </c>
      <c r="C87" s="5">
        <v>5880</v>
      </c>
      <c r="D87" s="8" t="s">
        <v>271</v>
      </c>
      <c r="E87" s="8" t="s">
        <v>182</v>
      </c>
      <c r="F87" s="8" t="s">
        <v>33</v>
      </c>
      <c r="G87" s="8" t="s">
        <v>17</v>
      </c>
      <c r="H87" s="8" t="s">
        <v>34</v>
      </c>
      <c r="I87" s="5">
        <v>1.9</v>
      </c>
      <c r="J87" s="5">
        <v>3000</v>
      </c>
      <c r="K87" s="8">
        <v>6.333333333333333E-4</v>
      </c>
    </row>
    <row r="88" spans="1:11" x14ac:dyDescent="0.25">
      <c r="A88" s="3">
        <v>10</v>
      </c>
      <c r="B88" s="3">
        <v>2020</v>
      </c>
      <c r="C88" s="3">
        <v>5725</v>
      </c>
      <c r="D88" s="6" t="s">
        <v>250</v>
      </c>
      <c r="E88" s="6" t="s">
        <v>182</v>
      </c>
      <c r="F88" s="6" t="s">
        <v>50</v>
      </c>
      <c r="G88" s="6" t="s">
        <v>13</v>
      </c>
      <c r="H88" s="6" t="s">
        <v>49</v>
      </c>
      <c r="I88" s="3">
        <v>4.8</v>
      </c>
      <c r="J88" s="3">
        <v>7600</v>
      </c>
      <c r="K88" s="6">
        <v>6.3157894736842106E-4</v>
      </c>
    </row>
    <row r="89" spans="1:11" x14ac:dyDescent="0.25">
      <c r="A89" s="5">
        <v>10</v>
      </c>
      <c r="B89" s="5">
        <v>2020</v>
      </c>
      <c r="C89" s="5">
        <v>5730</v>
      </c>
      <c r="D89" s="8" t="s">
        <v>260</v>
      </c>
      <c r="E89" s="8" t="s">
        <v>182</v>
      </c>
      <c r="F89" s="8" t="s">
        <v>30</v>
      </c>
      <c r="G89" s="8" t="s">
        <v>13</v>
      </c>
      <c r="H89" s="8" t="s">
        <v>31</v>
      </c>
      <c r="I89" s="5">
        <v>3.4</v>
      </c>
      <c r="J89" s="5">
        <v>5700</v>
      </c>
      <c r="K89" s="8">
        <v>5.9649122807017548E-4</v>
      </c>
    </row>
    <row r="90" spans="1:11" x14ac:dyDescent="0.25">
      <c r="A90" s="3">
        <v>10</v>
      </c>
      <c r="B90" s="3">
        <v>2020</v>
      </c>
      <c r="C90" s="3">
        <v>5857</v>
      </c>
      <c r="D90" s="6" t="s">
        <v>268</v>
      </c>
      <c r="E90" s="6" t="s">
        <v>182</v>
      </c>
      <c r="F90" s="6" t="s">
        <v>45</v>
      </c>
      <c r="G90" s="6" t="s">
        <v>17</v>
      </c>
      <c r="H90" s="6" t="s">
        <v>44</v>
      </c>
      <c r="I90" s="3">
        <v>2.2999999999999998</v>
      </c>
      <c r="J90" s="3">
        <v>4100</v>
      </c>
      <c r="K90" s="6">
        <v>5.6097560975609752E-4</v>
      </c>
    </row>
    <row r="91" spans="1:11" x14ac:dyDescent="0.25">
      <c r="A91" s="5">
        <v>10</v>
      </c>
      <c r="B91" s="5">
        <v>2020</v>
      </c>
      <c r="C91" s="5">
        <v>5557</v>
      </c>
      <c r="D91" s="8" t="s">
        <v>274</v>
      </c>
      <c r="E91" s="8" t="s">
        <v>182</v>
      </c>
      <c r="F91" s="8" t="s">
        <v>61</v>
      </c>
      <c r="G91" s="8" t="s">
        <v>17</v>
      </c>
      <c r="H91" s="8" t="s">
        <v>60</v>
      </c>
      <c r="I91" s="5">
        <v>1.6</v>
      </c>
      <c r="J91" s="5">
        <v>3000</v>
      </c>
      <c r="K91" s="8">
        <v>5.3333333333333336E-4</v>
      </c>
    </row>
    <row r="92" spans="1:11" x14ac:dyDescent="0.25">
      <c r="A92" s="3">
        <v>10</v>
      </c>
      <c r="B92" s="3">
        <v>2020</v>
      </c>
      <c r="C92" s="3">
        <v>5212</v>
      </c>
      <c r="D92" s="6" t="s">
        <v>275</v>
      </c>
      <c r="E92" s="6" t="s">
        <v>182</v>
      </c>
      <c r="F92" s="6" t="s">
        <v>52</v>
      </c>
      <c r="G92" s="6" t="s">
        <v>13</v>
      </c>
      <c r="H92" s="6" t="s">
        <v>53</v>
      </c>
      <c r="I92" s="3">
        <v>1.6</v>
      </c>
      <c r="J92" s="3">
        <v>3000</v>
      </c>
      <c r="K92" s="6">
        <v>5.3333333333333336E-4</v>
      </c>
    </row>
    <row r="93" spans="1:11" x14ac:dyDescent="0.25">
      <c r="A93" s="5">
        <v>10</v>
      </c>
      <c r="B93" s="5">
        <v>2020</v>
      </c>
      <c r="C93" s="5">
        <v>5728</v>
      </c>
      <c r="D93" s="8" t="s">
        <v>263</v>
      </c>
      <c r="E93" s="8" t="s">
        <v>182</v>
      </c>
      <c r="F93" s="8" t="s">
        <v>41</v>
      </c>
      <c r="G93" s="8" t="s">
        <v>17</v>
      </c>
      <c r="H93" s="8" t="s">
        <v>40</v>
      </c>
      <c r="I93" s="5">
        <v>3.1</v>
      </c>
      <c r="J93" s="5">
        <v>7600</v>
      </c>
      <c r="K93" s="8">
        <v>4.078947368421053E-4</v>
      </c>
    </row>
    <row r="94" spans="1:11" x14ac:dyDescent="0.25">
      <c r="A94" s="3">
        <v>10</v>
      </c>
      <c r="B94" s="3">
        <v>2020</v>
      </c>
      <c r="C94" s="3">
        <v>5772</v>
      </c>
      <c r="D94" s="6" t="s">
        <v>277</v>
      </c>
      <c r="E94" s="6" t="s">
        <v>182</v>
      </c>
      <c r="F94" s="6" t="s">
        <v>12</v>
      </c>
      <c r="G94" s="6" t="s">
        <v>13</v>
      </c>
      <c r="H94" s="6" t="s">
        <v>14</v>
      </c>
      <c r="I94" s="3">
        <v>1.4</v>
      </c>
      <c r="J94" s="3">
        <v>3500</v>
      </c>
      <c r="K94" s="6">
        <v>3.9999999999999996E-4</v>
      </c>
    </row>
    <row r="95" spans="1:11" x14ac:dyDescent="0.25">
      <c r="A95" s="5">
        <v>10</v>
      </c>
      <c r="B95" s="5">
        <v>2020</v>
      </c>
      <c r="C95" s="5">
        <v>5378</v>
      </c>
      <c r="D95" s="8" t="s">
        <v>272</v>
      </c>
      <c r="E95" s="8" t="s">
        <v>182</v>
      </c>
      <c r="F95" s="8" t="s">
        <v>61</v>
      </c>
      <c r="G95" s="8" t="s">
        <v>17</v>
      </c>
      <c r="H95" s="8" t="s">
        <v>60</v>
      </c>
      <c r="I95" s="5">
        <v>1.8</v>
      </c>
      <c r="J95" s="5">
        <v>4900</v>
      </c>
      <c r="K95" s="8">
        <v>3.6734693877551024E-4</v>
      </c>
    </row>
    <row r="96" spans="1:11" x14ac:dyDescent="0.25">
      <c r="A96" s="3">
        <v>10</v>
      </c>
      <c r="B96" s="3">
        <v>2020</v>
      </c>
      <c r="C96" s="3">
        <v>5578</v>
      </c>
      <c r="D96" s="6" t="s">
        <v>278</v>
      </c>
      <c r="E96" s="6" t="s">
        <v>182</v>
      </c>
      <c r="F96" s="6" t="s">
        <v>37</v>
      </c>
      <c r="G96" s="6" t="s">
        <v>17</v>
      </c>
      <c r="H96" s="6" t="s">
        <v>36</v>
      </c>
      <c r="I96" s="3">
        <v>1.1000000000000001</v>
      </c>
      <c r="J96" s="3">
        <v>3000</v>
      </c>
      <c r="K96" s="6">
        <v>3.6666666666666667E-4</v>
      </c>
    </row>
    <row r="97" spans="1:11" x14ac:dyDescent="0.25">
      <c r="A97" s="5">
        <v>10</v>
      </c>
      <c r="B97" s="5">
        <v>2020</v>
      </c>
      <c r="C97" s="5">
        <v>3983</v>
      </c>
      <c r="D97" s="8" t="s">
        <v>276</v>
      </c>
      <c r="E97" s="8" t="s">
        <v>182</v>
      </c>
      <c r="F97" s="8" t="s">
        <v>58</v>
      </c>
      <c r="G97" s="8" t="s">
        <v>17</v>
      </c>
      <c r="H97" s="8" t="s">
        <v>57</v>
      </c>
      <c r="I97" s="5">
        <v>1.5</v>
      </c>
      <c r="J97" s="5">
        <v>4800</v>
      </c>
      <c r="K97" s="8">
        <v>3.1250000000000001E-4</v>
      </c>
    </row>
    <row r="98" spans="1:11" x14ac:dyDescent="0.25">
      <c r="A98" s="3">
        <v>10</v>
      </c>
      <c r="B98" s="3">
        <v>2020</v>
      </c>
      <c r="C98" s="3">
        <v>5809</v>
      </c>
      <c r="D98" s="6" t="s">
        <v>273</v>
      </c>
      <c r="E98" s="6" t="s">
        <v>182</v>
      </c>
      <c r="F98" s="6" t="s">
        <v>34</v>
      </c>
      <c r="G98" s="6" t="s">
        <v>13</v>
      </c>
      <c r="H98" s="6" t="s">
        <v>33</v>
      </c>
      <c r="I98" s="3">
        <v>1.8</v>
      </c>
      <c r="J98" s="3">
        <v>6400</v>
      </c>
      <c r="K98" s="6">
        <v>2.8125000000000003E-4</v>
      </c>
    </row>
    <row r="99" spans="1:11" x14ac:dyDescent="0.25">
      <c r="A99" s="5">
        <v>10</v>
      </c>
      <c r="B99" s="5">
        <v>2020</v>
      </c>
      <c r="C99" s="5">
        <v>5153</v>
      </c>
      <c r="D99" s="8" t="s">
        <v>279</v>
      </c>
      <c r="E99" s="8" t="s">
        <v>182</v>
      </c>
      <c r="F99" s="8" t="s">
        <v>34</v>
      </c>
      <c r="G99" s="8" t="s">
        <v>13</v>
      </c>
      <c r="H99" s="8" t="s">
        <v>33</v>
      </c>
      <c r="I99" s="5">
        <v>0</v>
      </c>
      <c r="J99" s="5">
        <v>4000</v>
      </c>
      <c r="K99" s="8">
        <v>0</v>
      </c>
    </row>
    <row r="100" spans="1:11" x14ac:dyDescent="0.25">
      <c r="A100" s="3">
        <v>10</v>
      </c>
      <c r="B100" s="3">
        <v>2020</v>
      </c>
      <c r="C100" s="3">
        <v>5748</v>
      </c>
      <c r="D100" s="6" t="s">
        <v>280</v>
      </c>
      <c r="E100" s="6" t="s">
        <v>182</v>
      </c>
      <c r="F100" s="6" t="s">
        <v>30</v>
      </c>
      <c r="G100" s="6" t="s">
        <v>13</v>
      </c>
      <c r="H100" s="6" t="s">
        <v>31</v>
      </c>
      <c r="I100" s="3">
        <v>0</v>
      </c>
      <c r="J100" s="3">
        <v>3000</v>
      </c>
      <c r="K100" s="6">
        <v>0</v>
      </c>
    </row>
    <row r="101" spans="1:11" x14ac:dyDescent="0.25">
      <c r="A101" s="5">
        <v>10</v>
      </c>
      <c r="B101" s="5">
        <v>2020</v>
      </c>
      <c r="C101" s="5">
        <v>5891</v>
      </c>
      <c r="D101" s="8" t="s">
        <v>281</v>
      </c>
      <c r="E101" s="8" t="s">
        <v>182</v>
      </c>
      <c r="F101" s="8" t="s">
        <v>28</v>
      </c>
      <c r="G101" s="8" t="s">
        <v>13</v>
      </c>
      <c r="H101" s="8" t="s">
        <v>27</v>
      </c>
      <c r="I101" s="5">
        <v>0</v>
      </c>
      <c r="J101" s="5">
        <v>3000</v>
      </c>
      <c r="K101" s="8">
        <v>0</v>
      </c>
    </row>
    <row r="102" spans="1:11" x14ac:dyDescent="0.25">
      <c r="A102" s="3">
        <v>10</v>
      </c>
      <c r="B102" s="3">
        <v>2020</v>
      </c>
      <c r="C102" s="3">
        <v>5677</v>
      </c>
      <c r="D102" s="6" t="s">
        <v>282</v>
      </c>
      <c r="E102" s="6" t="s">
        <v>182</v>
      </c>
      <c r="F102" s="6" t="s">
        <v>14</v>
      </c>
      <c r="G102" s="6" t="s">
        <v>17</v>
      </c>
      <c r="H102" s="6" t="s">
        <v>12</v>
      </c>
      <c r="I102" s="3">
        <v>0</v>
      </c>
      <c r="J102" s="3">
        <v>3000</v>
      </c>
      <c r="K102" s="6">
        <v>0</v>
      </c>
    </row>
    <row r="103" spans="1:11" x14ac:dyDescent="0.25">
      <c r="A103" s="5">
        <v>10</v>
      </c>
      <c r="B103" s="5">
        <v>2020</v>
      </c>
      <c r="C103" s="5">
        <v>5784</v>
      </c>
      <c r="D103" s="8" t="s">
        <v>283</v>
      </c>
      <c r="E103" s="8" t="s">
        <v>182</v>
      </c>
      <c r="F103" s="8" t="s">
        <v>33</v>
      </c>
      <c r="G103" s="8" t="s">
        <v>17</v>
      </c>
      <c r="H103" s="8" t="s">
        <v>34</v>
      </c>
      <c r="I103" s="5">
        <v>0</v>
      </c>
      <c r="J103" s="5">
        <v>3000</v>
      </c>
      <c r="K103" s="8">
        <v>0</v>
      </c>
    </row>
    <row r="104" spans="1:11" x14ac:dyDescent="0.25">
      <c r="A104" s="3">
        <v>10</v>
      </c>
      <c r="B104" s="3">
        <v>2020</v>
      </c>
      <c r="C104" s="3">
        <v>5752</v>
      </c>
      <c r="D104" s="6" t="s">
        <v>284</v>
      </c>
      <c r="E104" s="6" t="s">
        <v>182</v>
      </c>
      <c r="F104" s="6" t="s">
        <v>31</v>
      </c>
      <c r="G104" s="6" t="s">
        <v>17</v>
      </c>
      <c r="H104" s="6" t="s">
        <v>30</v>
      </c>
      <c r="I104" s="3">
        <v>0</v>
      </c>
      <c r="J104" s="3">
        <v>3000</v>
      </c>
      <c r="K104" s="6">
        <v>0</v>
      </c>
    </row>
    <row r="105" spans="1:11" x14ac:dyDescent="0.25">
      <c r="A105" s="5">
        <v>10</v>
      </c>
      <c r="B105" s="5">
        <v>2020</v>
      </c>
      <c r="C105" s="5">
        <v>5804</v>
      </c>
      <c r="D105" s="8" t="s">
        <v>285</v>
      </c>
      <c r="E105" s="8" t="s">
        <v>182</v>
      </c>
      <c r="F105" s="8" t="s">
        <v>45</v>
      </c>
      <c r="G105" s="8" t="s">
        <v>17</v>
      </c>
      <c r="H105" s="8" t="s">
        <v>44</v>
      </c>
      <c r="I105" s="5">
        <v>0</v>
      </c>
      <c r="J105" s="5">
        <v>3000</v>
      </c>
      <c r="K105" s="8">
        <v>0</v>
      </c>
    </row>
    <row r="106" spans="1:11" x14ac:dyDescent="0.25">
      <c r="A106" s="3">
        <v>10</v>
      </c>
      <c r="B106" s="3">
        <v>2020</v>
      </c>
      <c r="C106" s="3">
        <v>5531</v>
      </c>
      <c r="D106" s="6" t="s">
        <v>286</v>
      </c>
      <c r="E106" s="6" t="s">
        <v>182</v>
      </c>
      <c r="F106" s="6" t="s">
        <v>31</v>
      </c>
      <c r="G106" s="6" t="s">
        <v>17</v>
      </c>
      <c r="H106" s="6" t="s">
        <v>30</v>
      </c>
      <c r="I106" s="3">
        <v>0</v>
      </c>
      <c r="J106" s="3">
        <v>3300</v>
      </c>
      <c r="K106" s="6">
        <v>0</v>
      </c>
    </row>
    <row r="107" spans="1:11" x14ac:dyDescent="0.25">
      <c r="A107" s="5">
        <v>10</v>
      </c>
      <c r="B107" s="5">
        <v>2020</v>
      </c>
      <c r="C107" s="5">
        <v>5856</v>
      </c>
      <c r="D107" s="8" t="s">
        <v>287</v>
      </c>
      <c r="E107" s="8" t="s">
        <v>182</v>
      </c>
      <c r="F107" s="8" t="s">
        <v>34</v>
      </c>
      <c r="G107" s="8" t="s">
        <v>13</v>
      </c>
      <c r="H107" s="8" t="s">
        <v>33</v>
      </c>
      <c r="I107" s="5">
        <v>0</v>
      </c>
      <c r="J107" s="5">
        <v>3000</v>
      </c>
      <c r="K107" s="8">
        <v>0</v>
      </c>
    </row>
    <row r="108" spans="1:11" x14ac:dyDescent="0.25">
      <c r="A108" s="3">
        <v>10</v>
      </c>
      <c r="B108" s="3">
        <v>2020</v>
      </c>
      <c r="C108" s="3">
        <v>5672</v>
      </c>
      <c r="D108" s="6" t="s">
        <v>288</v>
      </c>
      <c r="E108" s="6" t="s">
        <v>182</v>
      </c>
      <c r="F108" s="6" t="s">
        <v>23</v>
      </c>
      <c r="G108" s="6" t="s">
        <v>17</v>
      </c>
      <c r="H108" s="6" t="s">
        <v>24</v>
      </c>
      <c r="I108" s="3">
        <v>0</v>
      </c>
      <c r="J108" s="3">
        <v>3000</v>
      </c>
      <c r="K108" s="6">
        <v>0</v>
      </c>
    </row>
    <row r="109" spans="1:11" x14ac:dyDescent="0.25">
      <c r="A109" s="5">
        <v>10</v>
      </c>
      <c r="B109" s="5">
        <v>2020</v>
      </c>
      <c r="C109" s="5">
        <v>5699</v>
      </c>
      <c r="D109" s="8" t="s">
        <v>289</v>
      </c>
      <c r="E109" s="8" t="s">
        <v>182</v>
      </c>
      <c r="F109" s="8" t="s">
        <v>20</v>
      </c>
      <c r="G109" s="8" t="s">
        <v>17</v>
      </c>
      <c r="H109" s="8" t="s">
        <v>21</v>
      </c>
      <c r="I109" s="5">
        <v>0</v>
      </c>
      <c r="J109" s="5">
        <v>3000</v>
      </c>
      <c r="K109" s="8">
        <v>0</v>
      </c>
    </row>
    <row r="110" spans="1:11" x14ac:dyDescent="0.25">
      <c r="A110" s="3">
        <v>10</v>
      </c>
      <c r="B110" s="3">
        <v>2020</v>
      </c>
      <c r="C110" s="3">
        <v>5859</v>
      </c>
      <c r="D110" s="6" t="s">
        <v>290</v>
      </c>
      <c r="E110" s="6" t="s">
        <v>182</v>
      </c>
      <c r="F110" s="6" t="s">
        <v>44</v>
      </c>
      <c r="G110" s="6" t="s">
        <v>13</v>
      </c>
      <c r="H110" s="6" t="s">
        <v>45</v>
      </c>
      <c r="I110" s="3">
        <v>0</v>
      </c>
      <c r="J110" s="3">
        <v>3000</v>
      </c>
      <c r="K110" s="6">
        <v>0</v>
      </c>
    </row>
    <row r="111" spans="1:11" x14ac:dyDescent="0.25">
      <c r="A111" s="5">
        <v>10</v>
      </c>
      <c r="B111" s="5">
        <v>2020</v>
      </c>
      <c r="C111" s="5">
        <v>5845</v>
      </c>
      <c r="D111" s="8" t="s">
        <v>291</v>
      </c>
      <c r="E111" s="8" t="s">
        <v>182</v>
      </c>
      <c r="F111" s="8" t="s">
        <v>30</v>
      </c>
      <c r="G111" s="8" t="s">
        <v>13</v>
      </c>
      <c r="H111" s="8" t="s">
        <v>31</v>
      </c>
      <c r="I111" s="5">
        <v>0</v>
      </c>
      <c r="J111" s="5">
        <v>3000</v>
      </c>
      <c r="K111" s="8">
        <v>0</v>
      </c>
    </row>
    <row r="112" spans="1:11" x14ac:dyDescent="0.25">
      <c r="A112" s="3">
        <v>10</v>
      </c>
      <c r="B112" s="3">
        <v>2020</v>
      </c>
      <c r="C112" s="3">
        <v>5878</v>
      </c>
      <c r="D112" s="6" t="s">
        <v>292</v>
      </c>
      <c r="E112" s="6" t="s">
        <v>182</v>
      </c>
      <c r="F112" s="6" t="s">
        <v>36</v>
      </c>
      <c r="G112" s="6" t="s">
        <v>13</v>
      </c>
      <c r="H112" s="6" t="s">
        <v>37</v>
      </c>
      <c r="I112" s="3">
        <v>0</v>
      </c>
      <c r="J112" s="3">
        <v>3000</v>
      </c>
      <c r="K112" s="6">
        <v>0</v>
      </c>
    </row>
    <row r="113" spans="1:11" x14ac:dyDescent="0.25">
      <c r="A113" s="5">
        <v>10</v>
      </c>
      <c r="B113" s="5">
        <v>2020</v>
      </c>
      <c r="C113" s="5">
        <v>5879</v>
      </c>
      <c r="D113" s="8" t="s">
        <v>293</v>
      </c>
      <c r="E113" s="8" t="s">
        <v>182</v>
      </c>
      <c r="F113" s="8" t="s">
        <v>23</v>
      </c>
      <c r="G113" s="8" t="s">
        <v>17</v>
      </c>
      <c r="H113" s="8" t="s">
        <v>24</v>
      </c>
      <c r="I113" s="5">
        <v>0</v>
      </c>
      <c r="J113" s="5">
        <v>3000</v>
      </c>
      <c r="K113" s="8">
        <v>0</v>
      </c>
    </row>
    <row r="114" spans="1:11" x14ac:dyDescent="0.25">
      <c r="A114" s="3">
        <v>10</v>
      </c>
      <c r="B114" s="3">
        <v>2020</v>
      </c>
      <c r="C114" s="3">
        <v>5462</v>
      </c>
      <c r="D114" s="6" t="s">
        <v>294</v>
      </c>
      <c r="E114" s="6" t="s">
        <v>182</v>
      </c>
      <c r="F114" s="6" t="s">
        <v>14</v>
      </c>
      <c r="G114" s="6" t="s">
        <v>17</v>
      </c>
      <c r="H114" s="6" t="s">
        <v>12</v>
      </c>
      <c r="I114" s="3">
        <v>0</v>
      </c>
      <c r="J114" s="3">
        <v>3000</v>
      </c>
      <c r="K114" s="6">
        <v>0</v>
      </c>
    </row>
    <row r="115" spans="1:11" x14ac:dyDescent="0.25">
      <c r="A115" s="5">
        <v>10</v>
      </c>
      <c r="B115" s="5">
        <v>2020</v>
      </c>
      <c r="C115" s="5">
        <v>5868</v>
      </c>
      <c r="D115" s="8" t="s">
        <v>295</v>
      </c>
      <c r="E115" s="8" t="s">
        <v>182</v>
      </c>
      <c r="F115" s="8" t="s">
        <v>36</v>
      </c>
      <c r="G115" s="8" t="s">
        <v>13</v>
      </c>
      <c r="H115" s="8" t="s">
        <v>37</v>
      </c>
      <c r="I115" s="5">
        <v>0</v>
      </c>
      <c r="J115" s="5">
        <v>3000</v>
      </c>
      <c r="K115" s="8">
        <v>0</v>
      </c>
    </row>
    <row r="116" spans="1:11" x14ac:dyDescent="0.25">
      <c r="A116" s="3">
        <v>10</v>
      </c>
      <c r="B116" s="3">
        <v>2020</v>
      </c>
      <c r="C116" s="3">
        <v>5503</v>
      </c>
      <c r="D116" s="6" t="s">
        <v>296</v>
      </c>
      <c r="E116" s="6" t="s">
        <v>182</v>
      </c>
      <c r="F116" s="6" t="s">
        <v>18</v>
      </c>
      <c r="G116" s="6" t="s">
        <v>13</v>
      </c>
      <c r="H116" s="6" t="s">
        <v>16</v>
      </c>
      <c r="I116" s="3">
        <v>0</v>
      </c>
      <c r="J116" s="3">
        <v>3000</v>
      </c>
      <c r="K116" s="6">
        <v>0</v>
      </c>
    </row>
    <row r="117" spans="1:11" x14ac:dyDescent="0.25">
      <c r="A117" s="5">
        <v>10</v>
      </c>
      <c r="B117" s="5">
        <v>2020</v>
      </c>
      <c r="C117" s="5">
        <v>5765</v>
      </c>
      <c r="D117" s="8" t="s">
        <v>297</v>
      </c>
      <c r="E117" s="8" t="s">
        <v>182</v>
      </c>
      <c r="F117" s="8" t="s">
        <v>60</v>
      </c>
      <c r="G117" s="8" t="s">
        <v>13</v>
      </c>
      <c r="H117" s="8" t="s">
        <v>61</v>
      </c>
      <c r="I117" s="5">
        <v>0</v>
      </c>
      <c r="J117" s="5">
        <v>3000</v>
      </c>
      <c r="K117" s="8">
        <v>0</v>
      </c>
    </row>
    <row r="118" spans="1:11" x14ac:dyDescent="0.25">
      <c r="A118" s="3">
        <v>10</v>
      </c>
      <c r="B118" s="3">
        <v>2020</v>
      </c>
      <c r="C118" s="3">
        <v>5843</v>
      </c>
      <c r="D118" s="6" t="s">
        <v>298</v>
      </c>
      <c r="E118" s="6" t="s">
        <v>182</v>
      </c>
      <c r="F118" s="6" t="s">
        <v>36</v>
      </c>
      <c r="G118" s="6" t="s">
        <v>13</v>
      </c>
      <c r="H118" s="6" t="s">
        <v>37</v>
      </c>
      <c r="I118" s="3">
        <v>0</v>
      </c>
      <c r="J118" s="3">
        <v>3000</v>
      </c>
      <c r="K118" s="6">
        <v>0</v>
      </c>
    </row>
    <row r="119" spans="1:11" x14ac:dyDescent="0.25">
      <c r="A119" s="5">
        <v>10</v>
      </c>
      <c r="B119" s="5">
        <v>2020</v>
      </c>
      <c r="C119" s="5">
        <v>5877</v>
      </c>
      <c r="D119" s="8" t="s">
        <v>299</v>
      </c>
      <c r="E119" s="8" t="s">
        <v>182</v>
      </c>
      <c r="F119" s="8" t="s">
        <v>58</v>
      </c>
      <c r="G119" s="8" t="s">
        <v>17</v>
      </c>
      <c r="H119" s="8" t="s">
        <v>57</v>
      </c>
      <c r="I119" s="5">
        <v>0</v>
      </c>
      <c r="J119" s="5">
        <v>3000</v>
      </c>
      <c r="K119" s="8">
        <v>0</v>
      </c>
    </row>
    <row r="120" spans="1:11" x14ac:dyDescent="0.25">
      <c r="A120" s="3">
        <v>10</v>
      </c>
      <c r="B120" s="3">
        <v>2020</v>
      </c>
      <c r="C120" s="3">
        <v>5747</v>
      </c>
      <c r="D120" s="6" t="s">
        <v>300</v>
      </c>
      <c r="E120" s="6" t="s">
        <v>182</v>
      </c>
      <c r="F120" s="6" t="s">
        <v>44</v>
      </c>
      <c r="G120" s="6" t="s">
        <v>13</v>
      </c>
      <c r="H120" s="6" t="s">
        <v>45</v>
      </c>
      <c r="I120" s="3">
        <v>0</v>
      </c>
      <c r="J120" s="3">
        <v>3000</v>
      </c>
      <c r="K120" s="6">
        <v>0</v>
      </c>
    </row>
    <row r="121" spans="1:11" x14ac:dyDescent="0.25">
      <c r="A121" s="5">
        <v>10</v>
      </c>
      <c r="B121" s="5">
        <v>2020</v>
      </c>
      <c r="C121" s="5">
        <v>5091</v>
      </c>
      <c r="D121" s="8" t="s">
        <v>301</v>
      </c>
      <c r="E121" s="8" t="s">
        <v>182</v>
      </c>
      <c r="F121" s="8" t="s">
        <v>18</v>
      </c>
      <c r="G121" s="8" t="s">
        <v>13</v>
      </c>
      <c r="H121" s="8" t="s">
        <v>16</v>
      </c>
      <c r="I121" s="5">
        <v>0</v>
      </c>
      <c r="J121" s="5">
        <v>4400</v>
      </c>
      <c r="K121" s="8">
        <v>0</v>
      </c>
    </row>
    <row r="122" spans="1:11" x14ac:dyDescent="0.25">
      <c r="A122" s="3">
        <v>10</v>
      </c>
      <c r="B122" s="3">
        <v>2020</v>
      </c>
      <c r="C122" s="3">
        <v>5846</v>
      </c>
      <c r="D122" s="6" t="s">
        <v>302</v>
      </c>
      <c r="E122" s="6" t="s">
        <v>182</v>
      </c>
      <c r="F122" s="6" t="s">
        <v>12</v>
      </c>
      <c r="G122" s="6" t="s">
        <v>13</v>
      </c>
      <c r="H122" s="6" t="s">
        <v>14</v>
      </c>
      <c r="I122" s="3">
        <v>0</v>
      </c>
      <c r="J122" s="3">
        <v>3000</v>
      </c>
      <c r="K122" s="6">
        <v>0</v>
      </c>
    </row>
    <row r="123" spans="1:11" x14ac:dyDescent="0.25">
      <c r="A123" s="5">
        <v>10</v>
      </c>
      <c r="B123" s="5">
        <v>2020</v>
      </c>
      <c r="C123" s="5">
        <v>5724</v>
      </c>
      <c r="D123" s="8" t="s">
        <v>303</v>
      </c>
      <c r="E123" s="8" t="s">
        <v>182</v>
      </c>
      <c r="F123" s="8" t="s">
        <v>31</v>
      </c>
      <c r="G123" s="8" t="s">
        <v>17</v>
      </c>
      <c r="H123" s="8" t="s">
        <v>30</v>
      </c>
      <c r="I123" s="5">
        <v>0</v>
      </c>
      <c r="J123" s="5">
        <v>3700</v>
      </c>
      <c r="K123" s="8">
        <v>0</v>
      </c>
    </row>
    <row r="124" spans="1:11" x14ac:dyDescent="0.25">
      <c r="A124" s="3">
        <v>10</v>
      </c>
      <c r="B124" s="3">
        <v>2020</v>
      </c>
      <c r="C124" s="3">
        <v>5571</v>
      </c>
      <c r="D124" s="6" t="s">
        <v>304</v>
      </c>
      <c r="E124" s="6" t="s">
        <v>182</v>
      </c>
      <c r="F124" s="6" t="s">
        <v>57</v>
      </c>
      <c r="G124" s="6" t="s">
        <v>13</v>
      </c>
      <c r="H124" s="6" t="s">
        <v>58</v>
      </c>
      <c r="I124" s="3">
        <v>0</v>
      </c>
      <c r="J124" s="3">
        <v>3000</v>
      </c>
      <c r="K124" s="6">
        <v>0</v>
      </c>
    </row>
    <row r="125" spans="1:11" x14ac:dyDescent="0.25">
      <c r="A125" s="5">
        <v>10</v>
      </c>
      <c r="B125" s="5">
        <v>2020</v>
      </c>
      <c r="C125" s="5">
        <v>5675</v>
      </c>
      <c r="D125" s="8" t="s">
        <v>305</v>
      </c>
      <c r="E125" s="8" t="s">
        <v>182</v>
      </c>
      <c r="F125" s="8" t="s">
        <v>53</v>
      </c>
      <c r="G125" s="8" t="s">
        <v>17</v>
      </c>
      <c r="H125" s="8" t="s">
        <v>52</v>
      </c>
      <c r="I125" s="5">
        <v>0</v>
      </c>
      <c r="J125" s="5">
        <v>3000</v>
      </c>
      <c r="K125" s="8">
        <v>0</v>
      </c>
    </row>
    <row r="126" spans="1:11" x14ac:dyDescent="0.25">
      <c r="A126" s="3">
        <v>10</v>
      </c>
      <c r="B126" s="3">
        <v>2020</v>
      </c>
      <c r="C126" s="3">
        <v>5858</v>
      </c>
      <c r="D126" s="6" t="s">
        <v>306</v>
      </c>
      <c r="E126" s="6" t="s">
        <v>182</v>
      </c>
      <c r="F126" s="6" t="s">
        <v>21</v>
      </c>
      <c r="G126" s="6" t="s">
        <v>13</v>
      </c>
      <c r="H126" s="6" t="s">
        <v>20</v>
      </c>
      <c r="I126" s="3">
        <v>0</v>
      </c>
      <c r="J126" s="3">
        <v>3400</v>
      </c>
      <c r="K126" s="6">
        <v>0</v>
      </c>
    </row>
    <row r="127" spans="1:11" x14ac:dyDescent="0.25">
      <c r="A127" s="5">
        <v>10</v>
      </c>
      <c r="B127" s="5">
        <v>2020</v>
      </c>
      <c r="C127" s="5">
        <v>5690</v>
      </c>
      <c r="D127" s="8" t="s">
        <v>307</v>
      </c>
      <c r="E127" s="8" t="s">
        <v>182</v>
      </c>
      <c r="F127" s="8" t="s">
        <v>12</v>
      </c>
      <c r="G127" s="8" t="s">
        <v>13</v>
      </c>
      <c r="H127" s="8" t="s">
        <v>14</v>
      </c>
      <c r="I127" s="5">
        <v>0</v>
      </c>
      <c r="J127" s="5">
        <v>3000</v>
      </c>
      <c r="K127" s="8">
        <v>0</v>
      </c>
    </row>
    <row r="128" spans="1:11" x14ac:dyDescent="0.25">
      <c r="A128" s="3">
        <v>10</v>
      </c>
      <c r="B128" s="3">
        <v>2020</v>
      </c>
      <c r="C128" s="3">
        <v>5587</v>
      </c>
      <c r="D128" s="6" t="s">
        <v>308</v>
      </c>
      <c r="E128" s="6" t="s">
        <v>182</v>
      </c>
      <c r="F128" s="6" t="s">
        <v>40</v>
      </c>
      <c r="G128" s="6" t="s">
        <v>13</v>
      </c>
      <c r="H128" s="6" t="s">
        <v>41</v>
      </c>
      <c r="I128" s="3">
        <v>0</v>
      </c>
      <c r="J128" s="3">
        <v>3000</v>
      </c>
      <c r="K128" s="6">
        <v>0</v>
      </c>
    </row>
    <row r="129" spans="1:11" x14ac:dyDescent="0.25">
      <c r="A129" s="5">
        <v>10</v>
      </c>
      <c r="B129" s="5">
        <v>2020</v>
      </c>
      <c r="C129" s="5">
        <v>3978</v>
      </c>
      <c r="D129" s="8" t="s">
        <v>309</v>
      </c>
      <c r="E129" s="8" t="s">
        <v>182</v>
      </c>
      <c r="F129" s="8" t="s">
        <v>21</v>
      </c>
      <c r="G129" s="8" t="s">
        <v>13</v>
      </c>
      <c r="H129" s="8" t="s">
        <v>20</v>
      </c>
      <c r="I129" s="5">
        <v>0</v>
      </c>
      <c r="J129" s="5">
        <v>3000</v>
      </c>
      <c r="K129" s="8">
        <v>0</v>
      </c>
    </row>
    <row r="130" spans="1:11" x14ac:dyDescent="0.25">
      <c r="A130" s="3">
        <v>10</v>
      </c>
      <c r="B130" s="3">
        <v>2020</v>
      </c>
      <c r="C130" s="3">
        <v>5639</v>
      </c>
      <c r="D130" s="6" t="s">
        <v>310</v>
      </c>
      <c r="E130" s="6" t="s">
        <v>182</v>
      </c>
      <c r="F130" s="6" t="s">
        <v>58</v>
      </c>
      <c r="G130" s="6" t="s">
        <v>17</v>
      </c>
      <c r="H130" s="6" t="s">
        <v>57</v>
      </c>
      <c r="I130" s="3">
        <v>0</v>
      </c>
      <c r="J130" s="3">
        <v>4200</v>
      </c>
      <c r="K130" s="6">
        <v>0</v>
      </c>
    </row>
    <row r="131" spans="1:11" x14ac:dyDescent="0.25">
      <c r="A131" s="5">
        <v>10</v>
      </c>
      <c r="B131" s="5">
        <v>2020</v>
      </c>
      <c r="C131" s="5">
        <v>5871</v>
      </c>
      <c r="D131" s="8" t="s">
        <v>311</v>
      </c>
      <c r="E131" s="8" t="s">
        <v>182</v>
      </c>
      <c r="F131" s="8" t="s">
        <v>41</v>
      </c>
      <c r="G131" s="8" t="s">
        <v>17</v>
      </c>
      <c r="H131" s="8" t="s">
        <v>40</v>
      </c>
      <c r="I131" s="5">
        <v>0</v>
      </c>
      <c r="J131" s="5">
        <v>3000</v>
      </c>
      <c r="K131" s="8">
        <v>0</v>
      </c>
    </row>
    <row r="132" spans="1:11" x14ac:dyDescent="0.25">
      <c r="A132" s="3">
        <v>10</v>
      </c>
      <c r="B132" s="3">
        <v>2020</v>
      </c>
      <c r="C132" s="3">
        <v>5704</v>
      </c>
      <c r="D132" s="6" t="s">
        <v>312</v>
      </c>
      <c r="E132" s="6" t="s">
        <v>182</v>
      </c>
      <c r="F132" s="6" t="s">
        <v>21</v>
      </c>
      <c r="G132" s="6" t="s">
        <v>13</v>
      </c>
      <c r="H132" s="6" t="s">
        <v>20</v>
      </c>
      <c r="I132" s="3">
        <v>0</v>
      </c>
      <c r="J132" s="3">
        <v>3000</v>
      </c>
      <c r="K132" s="6">
        <v>0</v>
      </c>
    </row>
    <row r="133" spans="1:11" x14ac:dyDescent="0.25">
      <c r="A133" s="5">
        <v>10</v>
      </c>
      <c r="B133" s="5">
        <v>2020</v>
      </c>
      <c r="C133" s="5">
        <v>3760</v>
      </c>
      <c r="D133" s="8" t="s">
        <v>313</v>
      </c>
      <c r="E133" s="8" t="s">
        <v>182</v>
      </c>
      <c r="F133" s="8" t="s">
        <v>31</v>
      </c>
      <c r="G133" s="8" t="s">
        <v>17</v>
      </c>
      <c r="H133" s="8" t="s">
        <v>30</v>
      </c>
      <c r="I133" s="5">
        <v>0</v>
      </c>
      <c r="J133" s="5">
        <v>3000</v>
      </c>
      <c r="K133" s="8">
        <v>0</v>
      </c>
    </row>
    <row r="134" spans="1:11" x14ac:dyDescent="0.25">
      <c r="A134" s="3">
        <v>10</v>
      </c>
      <c r="B134" s="3">
        <v>2020</v>
      </c>
      <c r="C134" s="3">
        <v>5654</v>
      </c>
      <c r="D134" s="6" t="s">
        <v>314</v>
      </c>
      <c r="E134" s="6" t="s">
        <v>182</v>
      </c>
      <c r="F134" s="6" t="s">
        <v>52</v>
      </c>
      <c r="G134" s="6" t="s">
        <v>13</v>
      </c>
      <c r="H134" s="6" t="s">
        <v>53</v>
      </c>
      <c r="I134" s="3">
        <v>0</v>
      </c>
      <c r="J134" s="3">
        <v>3000</v>
      </c>
      <c r="K134" s="6">
        <v>0</v>
      </c>
    </row>
    <row r="135" spans="1:11" x14ac:dyDescent="0.25">
      <c r="A135" s="5">
        <v>10</v>
      </c>
      <c r="B135" s="5">
        <v>2020</v>
      </c>
      <c r="C135" s="5">
        <v>5520</v>
      </c>
      <c r="D135" s="8" t="s">
        <v>315</v>
      </c>
      <c r="E135" s="8" t="s">
        <v>182</v>
      </c>
      <c r="F135" s="8" t="s">
        <v>41</v>
      </c>
      <c r="G135" s="8" t="s">
        <v>17</v>
      </c>
      <c r="H135" s="8" t="s">
        <v>40</v>
      </c>
      <c r="I135" s="5">
        <v>0</v>
      </c>
      <c r="J135" s="5">
        <v>3000</v>
      </c>
      <c r="K135" s="8">
        <v>0</v>
      </c>
    </row>
    <row r="136" spans="1:11" x14ac:dyDescent="0.25">
      <c r="A136" s="3">
        <v>10</v>
      </c>
      <c r="B136" s="3">
        <v>2020</v>
      </c>
      <c r="C136" s="3">
        <v>5802</v>
      </c>
      <c r="D136" s="6" t="s">
        <v>316</v>
      </c>
      <c r="E136" s="6" t="s">
        <v>182</v>
      </c>
      <c r="F136" s="6" t="s">
        <v>49</v>
      </c>
      <c r="G136" s="6" t="s">
        <v>17</v>
      </c>
      <c r="H136" s="6" t="s">
        <v>50</v>
      </c>
      <c r="I136" s="3">
        <v>0</v>
      </c>
      <c r="J136" s="3">
        <v>3000</v>
      </c>
      <c r="K136" s="6">
        <v>0</v>
      </c>
    </row>
    <row r="137" spans="1:11" x14ac:dyDescent="0.25">
      <c r="A137" s="5">
        <v>10</v>
      </c>
      <c r="B137" s="5">
        <v>2020</v>
      </c>
      <c r="C137" s="5">
        <v>5860</v>
      </c>
      <c r="D137" s="8" t="s">
        <v>317</v>
      </c>
      <c r="E137" s="8" t="s">
        <v>182</v>
      </c>
      <c r="F137" s="8" t="s">
        <v>24</v>
      </c>
      <c r="G137" s="8" t="s">
        <v>13</v>
      </c>
      <c r="H137" s="8" t="s">
        <v>23</v>
      </c>
      <c r="I137" s="5">
        <v>0</v>
      </c>
      <c r="J137" s="5">
        <v>3000</v>
      </c>
      <c r="K137" s="8">
        <v>0</v>
      </c>
    </row>
    <row r="138" spans="1:11" x14ac:dyDescent="0.25">
      <c r="A138" s="3">
        <v>10</v>
      </c>
      <c r="B138" s="3">
        <v>2020</v>
      </c>
      <c r="C138" s="3">
        <v>5480</v>
      </c>
      <c r="D138" s="6" t="s">
        <v>318</v>
      </c>
      <c r="E138" s="6" t="s">
        <v>182</v>
      </c>
      <c r="F138" s="6" t="s">
        <v>18</v>
      </c>
      <c r="G138" s="6" t="s">
        <v>13</v>
      </c>
      <c r="H138" s="6" t="s">
        <v>16</v>
      </c>
      <c r="I138" s="3">
        <v>-1</v>
      </c>
      <c r="J138" s="3">
        <v>3000</v>
      </c>
      <c r="K138" s="6">
        <v>-3.3333333333333332E-4</v>
      </c>
    </row>
    <row r="139" spans="1:11" x14ac:dyDescent="0.25">
      <c r="A139" s="12">
        <v>10</v>
      </c>
      <c r="B139" s="12">
        <v>2020</v>
      </c>
      <c r="C139" s="12">
        <v>5130</v>
      </c>
      <c r="D139" s="13" t="s">
        <v>319</v>
      </c>
      <c r="E139" s="13" t="s">
        <v>182</v>
      </c>
      <c r="F139" s="13" t="s">
        <v>45</v>
      </c>
      <c r="G139" s="13" t="s">
        <v>17</v>
      </c>
      <c r="H139" s="13" t="s">
        <v>44</v>
      </c>
      <c r="I139" s="12">
        <v>-1</v>
      </c>
      <c r="J139" s="12">
        <v>3000</v>
      </c>
      <c r="K139" s="13">
        <v>-3.3333333333333332E-4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EEB1-E487-4B31-9A21-F995E605C4E1}">
  <dimension ref="A1:AB80"/>
  <sheetViews>
    <sheetView topLeftCell="E1" workbookViewId="0">
      <selection activeCell="R19" sqref="R19:R26"/>
    </sheetView>
  </sheetViews>
  <sheetFormatPr defaultRowHeight="15" x14ac:dyDescent="0.25"/>
  <cols>
    <col min="1" max="9" width="11" customWidth="1"/>
    <col min="10" max="11" width="12" customWidth="1"/>
  </cols>
  <sheetData>
    <row r="1" spans="1:28" x14ac:dyDescent="0.25">
      <c r="A1" s="10" t="s">
        <v>434</v>
      </c>
      <c r="B1" s="10" t="s">
        <v>435</v>
      </c>
      <c r="C1" s="10" t="s">
        <v>436</v>
      </c>
      <c r="D1" s="11" t="s">
        <v>437</v>
      </c>
      <c r="E1" s="11" t="s">
        <v>438</v>
      </c>
      <c r="F1" s="11" t="s">
        <v>439</v>
      </c>
      <c r="G1" s="11" t="s">
        <v>440</v>
      </c>
      <c r="H1" s="11" t="s">
        <v>441</v>
      </c>
      <c r="I1" s="10" t="s">
        <v>442</v>
      </c>
      <c r="J1" s="10" t="s">
        <v>443</v>
      </c>
      <c r="K1" s="11" t="s">
        <v>444</v>
      </c>
    </row>
    <row r="2" spans="1:28" x14ac:dyDescent="0.25">
      <c r="A2" s="5">
        <v>10</v>
      </c>
      <c r="B2" s="5">
        <v>2020</v>
      </c>
      <c r="C2" s="5">
        <v>4648</v>
      </c>
      <c r="D2" s="8" t="s">
        <v>324</v>
      </c>
      <c r="E2" s="8" t="s">
        <v>321</v>
      </c>
      <c r="F2" s="8" t="s">
        <v>12</v>
      </c>
      <c r="G2" s="8" t="s">
        <v>13</v>
      </c>
      <c r="H2" s="8" t="s">
        <v>14</v>
      </c>
      <c r="I2" s="5">
        <v>12.1</v>
      </c>
      <c r="J2" s="5">
        <v>2500</v>
      </c>
      <c r="K2" s="8">
        <v>4.8399999999999997E-3</v>
      </c>
      <c r="M2">
        <f>AVERAGE(Table7[Column9])</f>
        <v>3.2303797468354434</v>
      </c>
      <c r="O2">
        <f>AVERAGE(Table7[Column11])</f>
        <v>9.8891302252952372E-4</v>
      </c>
      <c r="R2" s="2">
        <v>10</v>
      </c>
      <c r="S2" s="3">
        <v>2020</v>
      </c>
      <c r="T2" s="3">
        <v>4721</v>
      </c>
      <c r="U2" s="6" t="s">
        <v>320</v>
      </c>
      <c r="V2" s="6" t="s">
        <v>321</v>
      </c>
      <c r="W2" s="6" t="s">
        <v>30</v>
      </c>
      <c r="X2" s="6" t="s">
        <v>13</v>
      </c>
      <c r="Y2" s="6" t="s">
        <v>31</v>
      </c>
      <c r="Z2" s="3">
        <v>13.1</v>
      </c>
      <c r="AA2" s="3">
        <v>4600</v>
      </c>
      <c r="AB2" s="7">
        <v>2.8478260869565218E-3</v>
      </c>
    </row>
    <row r="3" spans="1:28" x14ac:dyDescent="0.25">
      <c r="A3" s="3">
        <v>10</v>
      </c>
      <c r="B3" s="3">
        <v>2020</v>
      </c>
      <c r="C3" s="3">
        <v>4753</v>
      </c>
      <c r="D3" s="6" t="s">
        <v>327</v>
      </c>
      <c r="E3" s="6" t="s">
        <v>321</v>
      </c>
      <c r="F3" s="6" t="s">
        <v>52</v>
      </c>
      <c r="G3" s="6" t="s">
        <v>13</v>
      </c>
      <c r="H3" s="6" t="s">
        <v>53</v>
      </c>
      <c r="I3" s="3">
        <v>10.1</v>
      </c>
      <c r="J3" s="3">
        <v>2500</v>
      </c>
      <c r="K3" s="6">
        <v>4.0400000000000002E-3</v>
      </c>
      <c r="M3">
        <f>_xlfn.STDEV.P(Table7[Column9])</f>
        <v>3.9044393568392612</v>
      </c>
      <c r="O3">
        <f>_xlfn.STDEV.P(Table7[Column11])</f>
        <v>1.1970931334960855E-3</v>
      </c>
      <c r="R3" s="4">
        <v>10</v>
      </c>
      <c r="S3" s="5">
        <v>2020</v>
      </c>
      <c r="T3" s="5">
        <v>4494</v>
      </c>
      <c r="U3" s="8" t="s">
        <v>322</v>
      </c>
      <c r="V3" s="8" t="s">
        <v>321</v>
      </c>
      <c r="W3" s="8" t="s">
        <v>12</v>
      </c>
      <c r="X3" s="8" t="s">
        <v>13</v>
      </c>
      <c r="Y3" s="8" t="s">
        <v>14</v>
      </c>
      <c r="Z3" s="5">
        <v>13.1</v>
      </c>
      <c r="AA3" s="5">
        <v>4700</v>
      </c>
      <c r="AB3" s="9">
        <v>2.7872340425531914E-3</v>
      </c>
    </row>
    <row r="4" spans="1:28" x14ac:dyDescent="0.25">
      <c r="A4" s="5">
        <v>10</v>
      </c>
      <c r="B4" s="5">
        <v>2020</v>
      </c>
      <c r="C4" s="5">
        <v>4629</v>
      </c>
      <c r="D4" s="8" t="s">
        <v>328</v>
      </c>
      <c r="E4" s="8" t="s">
        <v>321</v>
      </c>
      <c r="F4" s="8" t="s">
        <v>34</v>
      </c>
      <c r="G4" s="8" t="s">
        <v>13</v>
      </c>
      <c r="H4" s="8" t="s">
        <v>33</v>
      </c>
      <c r="I4" s="5">
        <v>10</v>
      </c>
      <c r="J4" s="5">
        <v>2800</v>
      </c>
      <c r="K4" s="8">
        <v>3.5714285714285713E-3</v>
      </c>
      <c r="M4">
        <f>M2+M3</f>
        <v>7.1348191036747046</v>
      </c>
      <c r="O4">
        <f>O2+O3</f>
        <v>2.186006156025609E-3</v>
      </c>
      <c r="R4" s="2">
        <v>10</v>
      </c>
      <c r="S4" s="3">
        <v>2020</v>
      </c>
      <c r="T4" s="3">
        <v>4675</v>
      </c>
      <c r="U4" s="6" t="s">
        <v>323</v>
      </c>
      <c r="V4" s="6" t="s">
        <v>321</v>
      </c>
      <c r="W4" s="6" t="s">
        <v>36</v>
      </c>
      <c r="X4" s="6" t="s">
        <v>13</v>
      </c>
      <c r="Y4" s="6" t="s">
        <v>37</v>
      </c>
      <c r="Z4" s="3">
        <v>13</v>
      </c>
      <c r="AA4" s="3">
        <v>4100</v>
      </c>
      <c r="AB4" s="7">
        <v>3.1707317073170734E-3</v>
      </c>
    </row>
    <row r="5" spans="1:28" x14ac:dyDescent="0.25">
      <c r="A5" s="5">
        <v>10</v>
      </c>
      <c r="B5" s="5">
        <v>2020</v>
      </c>
      <c r="C5" s="5">
        <v>4737</v>
      </c>
      <c r="D5" s="8" t="s">
        <v>332</v>
      </c>
      <c r="E5" s="8" t="s">
        <v>321</v>
      </c>
      <c r="F5" s="8" t="s">
        <v>37</v>
      </c>
      <c r="G5" s="8" t="s">
        <v>17</v>
      </c>
      <c r="H5" s="8" t="s">
        <v>36</v>
      </c>
      <c r="I5" s="5">
        <v>8.9</v>
      </c>
      <c r="J5" s="5">
        <v>2500</v>
      </c>
      <c r="K5" s="8">
        <v>3.5600000000000002E-3</v>
      </c>
      <c r="M5">
        <f>M2+(M3*2)</f>
        <v>11.039258460513967</v>
      </c>
      <c r="O5">
        <f>O2+(O3*2)</f>
        <v>3.3830992895216945E-3</v>
      </c>
      <c r="R5" s="4">
        <v>10</v>
      </c>
      <c r="S5" s="5">
        <v>2020</v>
      </c>
      <c r="T5" s="5">
        <v>4648</v>
      </c>
      <c r="U5" s="8" t="s">
        <v>324</v>
      </c>
      <c r="V5" s="8" t="s">
        <v>321</v>
      </c>
      <c r="W5" s="8" t="s">
        <v>12</v>
      </c>
      <c r="X5" s="8" t="s">
        <v>13</v>
      </c>
      <c r="Y5" s="8" t="s">
        <v>14</v>
      </c>
      <c r="Z5" s="5">
        <v>12.1</v>
      </c>
      <c r="AA5" s="5">
        <v>2500</v>
      </c>
      <c r="AB5" s="9">
        <v>4.8399999999999997E-3</v>
      </c>
    </row>
    <row r="6" spans="1:28" x14ac:dyDescent="0.25">
      <c r="A6" s="5">
        <v>10</v>
      </c>
      <c r="B6" s="5">
        <v>2020</v>
      </c>
      <c r="C6" s="5">
        <v>1463</v>
      </c>
      <c r="D6" s="8" t="s">
        <v>326</v>
      </c>
      <c r="E6" s="8" t="s">
        <v>321</v>
      </c>
      <c r="F6" s="8" t="s">
        <v>28</v>
      </c>
      <c r="G6" s="8" t="s">
        <v>13</v>
      </c>
      <c r="H6" s="8" t="s">
        <v>27</v>
      </c>
      <c r="I6" s="5">
        <v>10.6</v>
      </c>
      <c r="J6" s="5">
        <v>3300</v>
      </c>
      <c r="K6" s="8">
        <v>3.2121212121212122E-3</v>
      </c>
      <c r="R6" s="2">
        <v>10</v>
      </c>
      <c r="S6" s="3">
        <v>2020</v>
      </c>
      <c r="T6" s="3">
        <v>4573</v>
      </c>
      <c r="U6" s="6" t="s">
        <v>325</v>
      </c>
      <c r="V6" s="6" t="s">
        <v>321</v>
      </c>
      <c r="W6" s="6" t="s">
        <v>57</v>
      </c>
      <c r="X6" s="6" t="s">
        <v>13</v>
      </c>
      <c r="Y6" s="6" t="s">
        <v>58</v>
      </c>
      <c r="Z6" s="3">
        <v>11.2</v>
      </c>
      <c r="AA6" s="3">
        <v>3500</v>
      </c>
      <c r="AB6" s="7">
        <v>3.1999999999999997E-3</v>
      </c>
    </row>
    <row r="7" spans="1:28" x14ac:dyDescent="0.25">
      <c r="A7" s="3">
        <v>10</v>
      </c>
      <c r="B7" s="3">
        <v>2020</v>
      </c>
      <c r="C7" s="3">
        <v>4573</v>
      </c>
      <c r="D7" s="6" t="s">
        <v>325</v>
      </c>
      <c r="E7" s="6" t="s">
        <v>321</v>
      </c>
      <c r="F7" s="6" t="s">
        <v>57</v>
      </c>
      <c r="G7" s="6" t="s">
        <v>13</v>
      </c>
      <c r="H7" s="6" t="s">
        <v>58</v>
      </c>
      <c r="I7" s="3">
        <v>11.2</v>
      </c>
      <c r="J7" s="3">
        <v>3500</v>
      </c>
      <c r="K7" s="6">
        <v>3.1999999999999997E-3</v>
      </c>
      <c r="R7" s="4">
        <v>10</v>
      </c>
      <c r="S7" s="5">
        <v>2020</v>
      </c>
      <c r="T7" s="5">
        <v>1463</v>
      </c>
      <c r="U7" s="8" t="s">
        <v>326</v>
      </c>
      <c r="V7" s="8" t="s">
        <v>321</v>
      </c>
      <c r="W7" s="8" t="s">
        <v>28</v>
      </c>
      <c r="X7" s="8" t="s">
        <v>13</v>
      </c>
      <c r="Y7" s="8" t="s">
        <v>27</v>
      </c>
      <c r="Z7" s="5">
        <v>10.6</v>
      </c>
      <c r="AA7" s="5">
        <v>3300</v>
      </c>
      <c r="AB7" s="9">
        <v>3.2121212121212122E-3</v>
      </c>
    </row>
    <row r="8" spans="1:28" x14ac:dyDescent="0.25">
      <c r="A8" s="3">
        <v>10</v>
      </c>
      <c r="B8" s="3">
        <v>2020</v>
      </c>
      <c r="C8" s="3">
        <v>4675</v>
      </c>
      <c r="D8" s="6" t="s">
        <v>323</v>
      </c>
      <c r="E8" s="6" t="s">
        <v>321</v>
      </c>
      <c r="F8" s="6" t="s">
        <v>36</v>
      </c>
      <c r="G8" s="6" t="s">
        <v>13</v>
      </c>
      <c r="H8" s="6" t="s">
        <v>37</v>
      </c>
      <c r="I8" s="3">
        <v>13</v>
      </c>
      <c r="J8" s="3">
        <v>4100</v>
      </c>
      <c r="K8" s="6">
        <v>3.1707317073170734E-3</v>
      </c>
      <c r="R8" s="2">
        <v>10</v>
      </c>
      <c r="S8" s="3">
        <v>2020</v>
      </c>
      <c r="T8" s="3">
        <v>4753</v>
      </c>
      <c r="U8" s="6" t="s">
        <v>327</v>
      </c>
      <c r="V8" s="6" t="s">
        <v>321</v>
      </c>
      <c r="W8" s="6" t="s">
        <v>52</v>
      </c>
      <c r="X8" s="6" t="s">
        <v>13</v>
      </c>
      <c r="Y8" s="6" t="s">
        <v>53</v>
      </c>
      <c r="Z8" s="3">
        <v>10.1</v>
      </c>
      <c r="AA8" s="3">
        <v>2500</v>
      </c>
      <c r="AB8" s="7">
        <v>4.0400000000000002E-3</v>
      </c>
    </row>
    <row r="9" spans="1:28" x14ac:dyDescent="0.25">
      <c r="A9" s="5">
        <v>10</v>
      </c>
      <c r="B9" s="5">
        <v>2020</v>
      </c>
      <c r="C9" s="5">
        <v>4537</v>
      </c>
      <c r="D9" s="8" t="s">
        <v>330</v>
      </c>
      <c r="E9" s="8" t="s">
        <v>321</v>
      </c>
      <c r="F9" s="8" t="s">
        <v>44</v>
      </c>
      <c r="G9" s="8" t="s">
        <v>13</v>
      </c>
      <c r="H9" s="8" t="s">
        <v>45</v>
      </c>
      <c r="I9" s="5">
        <v>9.3000000000000007</v>
      </c>
      <c r="J9" s="5">
        <v>3000</v>
      </c>
      <c r="K9" s="8">
        <v>3.1000000000000003E-3</v>
      </c>
      <c r="R9" s="4">
        <v>10</v>
      </c>
      <c r="S9" s="5">
        <v>2020</v>
      </c>
      <c r="T9" s="5">
        <v>4629</v>
      </c>
      <c r="U9" s="8" t="s">
        <v>328</v>
      </c>
      <c r="V9" s="8" t="s">
        <v>321</v>
      </c>
      <c r="W9" s="8" t="s">
        <v>34</v>
      </c>
      <c r="X9" s="8" t="s">
        <v>13</v>
      </c>
      <c r="Y9" s="8" t="s">
        <v>33</v>
      </c>
      <c r="Z9" s="5">
        <v>10</v>
      </c>
      <c r="AA9" s="5">
        <v>2800</v>
      </c>
      <c r="AB9" s="9">
        <v>3.5714285714285713E-3</v>
      </c>
    </row>
    <row r="10" spans="1:28" x14ac:dyDescent="0.25">
      <c r="A10" s="3">
        <v>10</v>
      </c>
      <c r="B10" s="3">
        <v>2020</v>
      </c>
      <c r="C10" s="3">
        <v>4792</v>
      </c>
      <c r="D10" s="6" t="s">
        <v>333</v>
      </c>
      <c r="E10" s="6" t="s">
        <v>321</v>
      </c>
      <c r="F10" s="6" t="s">
        <v>14</v>
      </c>
      <c r="G10" s="6" t="s">
        <v>17</v>
      </c>
      <c r="H10" s="6" t="s">
        <v>12</v>
      </c>
      <c r="I10" s="3">
        <v>7.7</v>
      </c>
      <c r="J10" s="3">
        <v>2500</v>
      </c>
      <c r="K10" s="6">
        <v>3.0800000000000003E-3</v>
      </c>
      <c r="R10" s="2">
        <v>10</v>
      </c>
      <c r="S10" s="3">
        <v>2020</v>
      </c>
      <c r="T10" s="3">
        <v>4706</v>
      </c>
      <c r="U10" s="6" t="s">
        <v>329</v>
      </c>
      <c r="V10" s="6" t="s">
        <v>321</v>
      </c>
      <c r="W10" s="6" t="s">
        <v>41</v>
      </c>
      <c r="X10" s="6" t="s">
        <v>17</v>
      </c>
      <c r="Y10" s="6" t="s">
        <v>40</v>
      </c>
      <c r="Z10" s="3">
        <v>9.5</v>
      </c>
      <c r="AA10" s="3">
        <v>4700</v>
      </c>
      <c r="AB10" s="7">
        <v>2.0212765957446808E-3</v>
      </c>
    </row>
    <row r="11" spans="1:28" x14ac:dyDescent="0.25">
      <c r="A11" s="5">
        <v>10</v>
      </c>
      <c r="B11" s="5">
        <v>2020</v>
      </c>
      <c r="C11" s="5">
        <v>4741</v>
      </c>
      <c r="D11" s="8" t="s">
        <v>334</v>
      </c>
      <c r="E11" s="8" t="s">
        <v>321</v>
      </c>
      <c r="F11" s="8" t="s">
        <v>20</v>
      </c>
      <c r="G11" s="8" t="s">
        <v>17</v>
      </c>
      <c r="H11" s="8" t="s">
        <v>21</v>
      </c>
      <c r="I11" s="5">
        <v>7.4</v>
      </c>
      <c r="J11" s="5">
        <v>2500</v>
      </c>
      <c r="K11" s="8">
        <v>2.96E-3</v>
      </c>
      <c r="R11" s="4">
        <v>10</v>
      </c>
      <c r="S11" s="5">
        <v>2020</v>
      </c>
      <c r="T11" s="5">
        <v>4537</v>
      </c>
      <c r="U11" s="8" t="s">
        <v>330</v>
      </c>
      <c r="V11" s="8" t="s">
        <v>321</v>
      </c>
      <c r="W11" s="8" t="s">
        <v>44</v>
      </c>
      <c r="X11" s="8" t="s">
        <v>13</v>
      </c>
      <c r="Y11" s="8" t="s">
        <v>45</v>
      </c>
      <c r="Z11" s="5">
        <v>9.3000000000000007</v>
      </c>
      <c r="AA11" s="5">
        <v>3000</v>
      </c>
      <c r="AB11" s="9">
        <v>3.1000000000000003E-3</v>
      </c>
    </row>
    <row r="12" spans="1:28" x14ac:dyDescent="0.25">
      <c r="A12" s="3">
        <v>10</v>
      </c>
      <c r="B12" s="3">
        <v>2020</v>
      </c>
      <c r="C12" s="3">
        <v>4721</v>
      </c>
      <c r="D12" s="6" t="s">
        <v>320</v>
      </c>
      <c r="E12" s="6" t="s">
        <v>321</v>
      </c>
      <c r="F12" s="6" t="s">
        <v>30</v>
      </c>
      <c r="G12" s="6" t="s">
        <v>13</v>
      </c>
      <c r="H12" s="6" t="s">
        <v>31</v>
      </c>
      <c r="I12" s="3">
        <v>13.1</v>
      </c>
      <c r="J12" s="3">
        <v>4600</v>
      </c>
      <c r="K12" s="6">
        <v>2.8478260869565218E-3</v>
      </c>
      <c r="R12" s="2">
        <v>10</v>
      </c>
      <c r="S12" s="3">
        <v>2020</v>
      </c>
      <c r="T12" s="3">
        <v>4680</v>
      </c>
      <c r="U12" s="6" t="s">
        <v>331</v>
      </c>
      <c r="V12" s="6" t="s">
        <v>321</v>
      </c>
      <c r="W12" s="6" t="s">
        <v>49</v>
      </c>
      <c r="X12" s="6" t="s">
        <v>17</v>
      </c>
      <c r="Y12" s="6" t="s">
        <v>50</v>
      </c>
      <c r="Z12" s="3">
        <v>9</v>
      </c>
      <c r="AA12" s="3">
        <v>3700</v>
      </c>
      <c r="AB12" s="7">
        <v>2.4324324324324323E-3</v>
      </c>
    </row>
    <row r="13" spans="1:28" x14ac:dyDescent="0.25">
      <c r="A13" s="5">
        <v>10</v>
      </c>
      <c r="B13" s="5">
        <v>2020</v>
      </c>
      <c r="C13" s="5">
        <v>4494</v>
      </c>
      <c r="D13" s="8" t="s">
        <v>322</v>
      </c>
      <c r="E13" s="8" t="s">
        <v>321</v>
      </c>
      <c r="F13" s="8" t="s">
        <v>12</v>
      </c>
      <c r="G13" s="8" t="s">
        <v>13</v>
      </c>
      <c r="H13" s="8" t="s">
        <v>14</v>
      </c>
      <c r="I13" s="5">
        <v>13.1</v>
      </c>
      <c r="J13" s="5">
        <v>4700</v>
      </c>
      <c r="K13" s="8">
        <v>2.7872340425531914E-3</v>
      </c>
      <c r="R13" s="4">
        <v>10</v>
      </c>
      <c r="S13" s="5">
        <v>2020</v>
      </c>
      <c r="T13" s="5">
        <v>4737</v>
      </c>
      <c r="U13" s="8" t="s">
        <v>332</v>
      </c>
      <c r="V13" s="8" t="s">
        <v>321</v>
      </c>
      <c r="W13" s="8" t="s">
        <v>37</v>
      </c>
      <c r="X13" s="8" t="s">
        <v>17</v>
      </c>
      <c r="Y13" s="8" t="s">
        <v>36</v>
      </c>
      <c r="Z13" s="5">
        <v>8.9</v>
      </c>
      <c r="AA13" s="5">
        <v>2500</v>
      </c>
      <c r="AB13" s="9">
        <v>3.5600000000000002E-3</v>
      </c>
    </row>
    <row r="14" spans="1:28" x14ac:dyDescent="0.25">
      <c r="A14" s="3">
        <v>10</v>
      </c>
      <c r="B14" s="3">
        <v>2020</v>
      </c>
      <c r="C14" s="3">
        <v>4680</v>
      </c>
      <c r="D14" s="6" t="s">
        <v>331</v>
      </c>
      <c r="E14" s="6" t="s">
        <v>321</v>
      </c>
      <c r="F14" s="6" t="s">
        <v>49</v>
      </c>
      <c r="G14" s="6" t="s">
        <v>17</v>
      </c>
      <c r="H14" s="6" t="s">
        <v>50</v>
      </c>
      <c r="I14" s="3">
        <v>9</v>
      </c>
      <c r="J14" s="3">
        <v>3700</v>
      </c>
      <c r="K14" s="6">
        <v>2.4324324324324323E-3</v>
      </c>
      <c r="R14" s="2">
        <v>10</v>
      </c>
      <c r="S14" s="3">
        <v>2020</v>
      </c>
      <c r="T14" s="3">
        <v>4792</v>
      </c>
      <c r="U14" s="6" t="s">
        <v>333</v>
      </c>
      <c r="V14" s="6" t="s">
        <v>321</v>
      </c>
      <c r="W14" s="6" t="s">
        <v>14</v>
      </c>
      <c r="X14" s="6" t="s">
        <v>17</v>
      </c>
      <c r="Y14" s="6" t="s">
        <v>12</v>
      </c>
      <c r="Z14" s="3">
        <v>7.7</v>
      </c>
      <c r="AA14" s="3">
        <v>2500</v>
      </c>
      <c r="AB14" s="7">
        <v>3.0800000000000003E-3</v>
      </c>
    </row>
    <row r="15" spans="1:28" x14ac:dyDescent="0.25">
      <c r="A15" s="3">
        <v>10</v>
      </c>
      <c r="B15" s="3">
        <v>2020</v>
      </c>
      <c r="C15" s="3">
        <v>4368</v>
      </c>
      <c r="D15" s="6" t="s">
        <v>341</v>
      </c>
      <c r="E15" s="6" t="s">
        <v>321</v>
      </c>
      <c r="F15" s="6" t="s">
        <v>50</v>
      </c>
      <c r="G15" s="6" t="s">
        <v>13</v>
      </c>
      <c r="H15" s="6" t="s">
        <v>49</v>
      </c>
      <c r="I15" s="3">
        <v>5.3</v>
      </c>
      <c r="J15" s="3">
        <v>2500</v>
      </c>
      <c r="K15" s="6">
        <v>2.1199999999999999E-3</v>
      </c>
      <c r="R15" s="4">
        <v>10</v>
      </c>
      <c r="S15" s="5">
        <v>2020</v>
      </c>
      <c r="T15" s="5">
        <v>4741</v>
      </c>
      <c r="U15" s="8" t="s">
        <v>334</v>
      </c>
      <c r="V15" s="8" t="s">
        <v>321</v>
      </c>
      <c r="W15" s="8" t="s">
        <v>20</v>
      </c>
      <c r="X15" s="8" t="s">
        <v>17</v>
      </c>
      <c r="Y15" s="8" t="s">
        <v>21</v>
      </c>
      <c r="Z15" s="5">
        <v>7.4</v>
      </c>
      <c r="AA15" s="5">
        <v>2500</v>
      </c>
      <c r="AB15" s="9">
        <v>2.96E-3</v>
      </c>
    </row>
    <row r="16" spans="1:28" x14ac:dyDescent="0.25">
      <c r="A16" s="3">
        <v>10</v>
      </c>
      <c r="B16" s="3">
        <v>2020</v>
      </c>
      <c r="C16" s="3">
        <v>4706</v>
      </c>
      <c r="D16" s="6" t="s">
        <v>329</v>
      </c>
      <c r="E16" s="6" t="s">
        <v>321</v>
      </c>
      <c r="F16" s="6" t="s">
        <v>41</v>
      </c>
      <c r="G16" s="6" t="s">
        <v>17</v>
      </c>
      <c r="H16" s="6" t="s">
        <v>40</v>
      </c>
      <c r="I16" s="3">
        <v>9.5</v>
      </c>
      <c r="J16" s="3">
        <v>4700</v>
      </c>
      <c r="K16" s="6">
        <v>2.0212765957446808E-3</v>
      </c>
      <c r="R16" s="2">
        <v>10</v>
      </c>
      <c r="S16" s="3">
        <v>2020</v>
      </c>
      <c r="T16" s="3">
        <v>4725</v>
      </c>
      <c r="U16" s="6" t="s">
        <v>335</v>
      </c>
      <c r="V16" s="6" t="s">
        <v>321</v>
      </c>
      <c r="W16" s="6" t="s">
        <v>34</v>
      </c>
      <c r="X16" s="6" t="s">
        <v>13</v>
      </c>
      <c r="Y16" s="6" t="s">
        <v>33</v>
      </c>
      <c r="Z16" s="3">
        <v>7.3</v>
      </c>
      <c r="AA16" s="3">
        <v>4200</v>
      </c>
      <c r="AB16" s="7">
        <v>1.738095238095238E-3</v>
      </c>
    </row>
    <row r="17" spans="1:28" x14ac:dyDescent="0.25">
      <c r="A17" s="3">
        <v>10</v>
      </c>
      <c r="B17" s="3">
        <v>2020</v>
      </c>
      <c r="C17" s="3">
        <v>4744</v>
      </c>
      <c r="D17" s="6" t="s">
        <v>337</v>
      </c>
      <c r="E17" s="6" t="s">
        <v>321</v>
      </c>
      <c r="F17" s="6" t="s">
        <v>23</v>
      </c>
      <c r="G17" s="6" t="s">
        <v>17</v>
      </c>
      <c r="H17" s="6" t="s">
        <v>24</v>
      </c>
      <c r="I17" s="3">
        <v>6.3</v>
      </c>
      <c r="J17" s="3">
        <v>3600</v>
      </c>
      <c r="K17" s="6">
        <v>1.75E-3</v>
      </c>
    </row>
    <row r="18" spans="1:28" x14ac:dyDescent="0.25">
      <c r="A18" s="3">
        <v>10</v>
      </c>
      <c r="B18" s="3">
        <v>2020</v>
      </c>
      <c r="C18" s="3">
        <v>4725</v>
      </c>
      <c r="D18" s="6" t="s">
        <v>335</v>
      </c>
      <c r="E18" s="6" t="s">
        <v>321</v>
      </c>
      <c r="F18" s="6" t="s">
        <v>34</v>
      </c>
      <c r="G18" s="6" t="s">
        <v>13</v>
      </c>
      <c r="H18" s="6" t="s">
        <v>33</v>
      </c>
      <c r="I18" s="3">
        <v>7.3</v>
      </c>
      <c r="J18" s="3">
        <v>4200</v>
      </c>
      <c r="K18" s="6">
        <v>1.738095238095238E-3</v>
      </c>
    </row>
    <row r="19" spans="1:28" x14ac:dyDescent="0.25">
      <c r="A19" s="5">
        <v>10</v>
      </c>
      <c r="B19" s="5">
        <v>2020</v>
      </c>
      <c r="C19" s="5">
        <v>4618</v>
      </c>
      <c r="D19" s="8" t="s">
        <v>340</v>
      </c>
      <c r="E19" s="8" t="s">
        <v>321</v>
      </c>
      <c r="F19" s="8" t="s">
        <v>40</v>
      </c>
      <c r="G19" s="8" t="s">
        <v>13</v>
      </c>
      <c r="H19" s="8" t="s">
        <v>41</v>
      </c>
      <c r="I19" s="5">
        <v>5.4</v>
      </c>
      <c r="J19" s="5">
        <v>3500</v>
      </c>
      <c r="K19" s="8">
        <v>1.5428571428571429E-3</v>
      </c>
      <c r="R19" s="2">
        <v>10</v>
      </c>
      <c r="S19" s="3">
        <v>2020</v>
      </c>
      <c r="T19" s="3">
        <v>4721</v>
      </c>
      <c r="U19" s="6" t="s">
        <v>320</v>
      </c>
      <c r="V19" s="6" t="s">
        <v>321</v>
      </c>
      <c r="W19" s="6" t="s">
        <v>30</v>
      </c>
      <c r="X19" s="6" t="s">
        <v>13</v>
      </c>
      <c r="Y19" s="6" t="s">
        <v>31</v>
      </c>
      <c r="Z19" s="3">
        <v>13.1</v>
      </c>
      <c r="AA19" s="3">
        <v>4600</v>
      </c>
      <c r="AB19" s="7">
        <v>2.8478260869565218E-3</v>
      </c>
    </row>
    <row r="20" spans="1:28" x14ac:dyDescent="0.25">
      <c r="A20" s="5">
        <v>10</v>
      </c>
      <c r="B20" s="5">
        <v>2020</v>
      </c>
      <c r="C20" s="5">
        <v>4705</v>
      </c>
      <c r="D20" s="8" t="s">
        <v>344</v>
      </c>
      <c r="E20" s="8" t="s">
        <v>321</v>
      </c>
      <c r="F20" s="8" t="s">
        <v>49</v>
      </c>
      <c r="G20" s="8" t="s">
        <v>17</v>
      </c>
      <c r="H20" s="8" t="s">
        <v>50</v>
      </c>
      <c r="I20" s="5">
        <v>4.7</v>
      </c>
      <c r="J20" s="5">
        <v>3100</v>
      </c>
      <c r="K20" s="8">
        <v>1.5161290322580647E-3</v>
      </c>
      <c r="R20" s="4">
        <v>10</v>
      </c>
      <c r="S20" s="5">
        <v>2020</v>
      </c>
      <c r="T20" s="5">
        <v>4494</v>
      </c>
      <c r="U20" s="8" t="s">
        <v>322</v>
      </c>
      <c r="V20" s="8" t="s">
        <v>321</v>
      </c>
      <c r="W20" s="8" t="s">
        <v>12</v>
      </c>
      <c r="X20" s="8" t="s">
        <v>13</v>
      </c>
      <c r="Y20" s="8" t="s">
        <v>14</v>
      </c>
      <c r="Z20" s="5">
        <v>13.1</v>
      </c>
      <c r="AA20" s="5">
        <v>4700</v>
      </c>
      <c r="AB20" s="9">
        <v>2.7872340425531914E-3</v>
      </c>
    </row>
    <row r="21" spans="1:28" x14ac:dyDescent="0.25">
      <c r="A21" s="5">
        <v>10</v>
      </c>
      <c r="B21" s="5">
        <v>2020</v>
      </c>
      <c r="C21" s="5">
        <v>4736</v>
      </c>
      <c r="D21" s="8" t="s">
        <v>342</v>
      </c>
      <c r="E21" s="8" t="s">
        <v>321</v>
      </c>
      <c r="F21" s="8" t="s">
        <v>40</v>
      </c>
      <c r="G21" s="8" t="s">
        <v>13</v>
      </c>
      <c r="H21" s="8" t="s">
        <v>41</v>
      </c>
      <c r="I21" s="5">
        <v>4.9000000000000004</v>
      </c>
      <c r="J21" s="5">
        <v>3400</v>
      </c>
      <c r="K21" s="8">
        <v>1.4411764705882354E-3</v>
      </c>
      <c r="R21" s="2">
        <v>10</v>
      </c>
      <c r="S21" s="3">
        <v>2020</v>
      </c>
      <c r="T21" s="3">
        <v>4675</v>
      </c>
      <c r="U21" s="6" t="s">
        <v>323</v>
      </c>
      <c r="V21" s="6" t="s">
        <v>321</v>
      </c>
      <c r="W21" s="6" t="s">
        <v>36</v>
      </c>
      <c r="X21" s="6" t="s">
        <v>13</v>
      </c>
      <c r="Y21" s="6" t="s">
        <v>37</v>
      </c>
      <c r="Z21" s="3">
        <v>13</v>
      </c>
      <c r="AA21" s="3">
        <v>4100</v>
      </c>
      <c r="AB21" s="7">
        <v>3.1707317073170734E-3</v>
      </c>
    </row>
    <row r="22" spans="1:28" x14ac:dyDescent="0.25">
      <c r="A22" s="5">
        <v>10</v>
      </c>
      <c r="B22" s="5">
        <v>2020</v>
      </c>
      <c r="C22" s="5">
        <v>4719</v>
      </c>
      <c r="D22" s="8" t="s">
        <v>338</v>
      </c>
      <c r="E22" s="8" t="s">
        <v>321</v>
      </c>
      <c r="F22" s="8" t="s">
        <v>37</v>
      </c>
      <c r="G22" s="8" t="s">
        <v>17</v>
      </c>
      <c r="H22" s="8" t="s">
        <v>36</v>
      </c>
      <c r="I22" s="5">
        <v>6</v>
      </c>
      <c r="J22" s="5">
        <v>4300</v>
      </c>
      <c r="K22" s="8">
        <v>1.3953488372093023E-3</v>
      </c>
      <c r="R22" s="4">
        <v>10</v>
      </c>
      <c r="S22" s="5">
        <v>2020</v>
      </c>
      <c r="T22" s="5">
        <v>4648</v>
      </c>
      <c r="U22" s="8" t="s">
        <v>324</v>
      </c>
      <c r="V22" s="8" t="s">
        <v>321</v>
      </c>
      <c r="W22" s="8" t="s">
        <v>12</v>
      </c>
      <c r="X22" s="8" t="s">
        <v>13</v>
      </c>
      <c r="Y22" s="8" t="s">
        <v>14</v>
      </c>
      <c r="Z22" s="5">
        <v>12.1</v>
      </c>
      <c r="AA22" s="5">
        <v>2500</v>
      </c>
      <c r="AB22" s="9">
        <v>4.8399999999999997E-3</v>
      </c>
    </row>
    <row r="23" spans="1:28" x14ac:dyDescent="0.25">
      <c r="A23" s="3">
        <v>10</v>
      </c>
      <c r="B23" s="3">
        <v>2020</v>
      </c>
      <c r="C23" s="3">
        <v>4601</v>
      </c>
      <c r="D23" s="6" t="s">
        <v>339</v>
      </c>
      <c r="E23" s="6" t="s">
        <v>321</v>
      </c>
      <c r="F23" s="6" t="s">
        <v>16</v>
      </c>
      <c r="G23" s="6" t="s">
        <v>17</v>
      </c>
      <c r="H23" s="6" t="s">
        <v>18</v>
      </c>
      <c r="I23" s="3">
        <v>5.8</v>
      </c>
      <c r="J23" s="3">
        <v>4400</v>
      </c>
      <c r="K23" s="6">
        <v>1.3181818181818182E-3</v>
      </c>
      <c r="R23" s="2">
        <v>10</v>
      </c>
      <c r="S23" s="3">
        <v>2020</v>
      </c>
      <c r="T23" s="3">
        <v>4573</v>
      </c>
      <c r="U23" s="6" t="s">
        <v>325</v>
      </c>
      <c r="V23" s="6" t="s">
        <v>321</v>
      </c>
      <c r="W23" s="6" t="s">
        <v>57</v>
      </c>
      <c r="X23" s="6" t="s">
        <v>13</v>
      </c>
      <c r="Y23" s="6" t="s">
        <v>58</v>
      </c>
      <c r="Z23" s="3">
        <v>11.2</v>
      </c>
      <c r="AA23" s="3">
        <v>3500</v>
      </c>
      <c r="AB23" s="7">
        <v>3.1999999999999997E-3</v>
      </c>
    </row>
    <row r="24" spans="1:28" x14ac:dyDescent="0.25">
      <c r="A24" s="5">
        <v>10</v>
      </c>
      <c r="B24" s="5">
        <v>2020</v>
      </c>
      <c r="C24" s="5">
        <v>4568</v>
      </c>
      <c r="D24" s="8" t="s">
        <v>346</v>
      </c>
      <c r="E24" s="8" t="s">
        <v>321</v>
      </c>
      <c r="F24" s="8" t="s">
        <v>24</v>
      </c>
      <c r="G24" s="8" t="s">
        <v>13</v>
      </c>
      <c r="H24" s="8" t="s">
        <v>23</v>
      </c>
      <c r="I24" s="5">
        <v>3.5</v>
      </c>
      <c r="J24" s="5">
        <v>2700</v>
      </c>
      <c r="K24" s="8">
        <v>1.2962962962962963E-3</v>
      </c>
      <c r="R24" s="2">
        <v>10</v>
      </c>
      <c r="S24" s="3">
        <v>2020</v>
      </c>
      <c r="T24" s="3">
        <v>4753</v>
      </c>
      <c r="U24" s="6" t="s">
        <v>327</v>
      </c>
      <c r="V24" s="6" t="s">
        <v>321</v>
      </c>
      <c r="W24" s="6" t="s">
        <v>52</v>
      </c>
      <c r="X24" s="6" t="s">
        <v>13</v>
      </c>
      <c r="Y24" s="6" t="s">
        <v>53</v>
      </c>
      <c r="Z24" s="3">
        <v>10.1</v>
      </c>
      <c r="AA24" s="3">
        <v>2500</v>
      </c>
      <c r="AB24" s="7">
        <v>4.0400000000000002E-3</v>
      </c>
    </row>
    <row r="25" spans="1:28" x14ac:dyDescent="0.25">
      <c r="A25" s="5">
        <v>10</v>
      </c>
      <c r="B25" s="5">
        <v>2020</v>
      </c>
      <c r="C25" s="5">
        <v>4770</v>
      </c>
      <c r="D25" s="8" t="s">
        <v>349</v>
      </c>
      <c r="E25" s="8" t="s">
        <v>321</v>
      </c>
      <c r="F25" s="8" t="s">
        <v>33</v>
      </c>
      <c r="G25" s="8" t="s">
        <v>17</v>
      </c>
      <c r="H25" s="8" t="s">
        <v>34</v>
      </c>
      <c r="I25" s="5">
        <v>3.2</v>
      </c>
      <c r="J25" s="5">
        <v>2500</v>
      </c>
      <c r="K25" s="8">
        <v>1.2800000000000001E-3</v>
      </c>
      <c r="R25" s="16">
        <v>10</v>
      </c>
      <c r="S25" s="17">
        <v>2020</v>
      </c>
      <c r="T25" s="17">
        <v>4629</v>
      </c>
      <c r="U25" s="18" t="s">
        <v>328</v>
      </c>
      <c r="V25" s="18" t="s">
        <v>321</v>
      </c>
      <c r="W25" s="18" t="s">
        <v>34</v>
      </c>
      <c r="X25" s="18" t="s">
        <v>13</v>
      </c>
      <c r="Y25" s="18" t="s">
        <v>33</v>
      </c>
      <c r="Z25" s="17">
        <v>10</v>
      </c>
      <c r="AA25" s="17">
        <v>2800</v>
      </c>
      <c r="AB25" s="19">
        <v>3.5714285714285713E-3</v>
      </c>
    </row>
    <row r="26" spans="1:28" x14ac:dyDescent="0.25">
      <c r="A26" s="3">
        <v>10</v>
      </c>
      <c r="B26" s="3">
        <v>2020</v>
      </c>
      <c r="C26" s="3">
        <v>4750</v>
      </c>
      <c r="D26" s="6" t="s">
        <v>345</v>
      </c>
      <c r="E26" s="6" t="s">
        <v>321</v>
      </c>
      <c r="F26" s="6" t="s">
        <v>21</v>
      </c>
      <c r="G26" s="6" t="s">
        <v>13</v>
      </c>
      <c r="H26" s="6" t="s">
        <v>20</v>
      </c>
      <c r="I26" s="3">
        <v>3.6</v>
      </c>
      <c r="J26" s="3">
        <v>2900</v>
      </c>
      <c r="K26" s="6">
        <v>1.2413793103448277E-3</v>
      </c>
      <c r="R26" s="4">
        <v>10</v>
      </c>
      <c r="S26" s="5">
        <v>2020</v>
      </c>
      <c r="T26" s="5">
        <v>4737</v>
      </c>
      <c r="U26" s="8" t="s">
        <v>332</v>
      </c>
      <c r="V26" s="8" t="s">
        <v>321</v>
      </c>
      <c r="W26" s="8" t="s">
        <v>37</v>
      </c>
      <c r="X26" s="8" t="s">
        <v>17</v>
      </c>
      <c r="Y26" s="8" t="s">
        <v>36</v>
      </c>
      <c r="Z26" s="5">
        <v>8.9</v>
      </c>
      <c r="AA26" s="5">
        <v>2500</v>
      </c>
      <c r="AB26" s="9">
        <v>3.5600000000000002E-3</v>
      </c>
    </row>
    <row r="27" spans="1:28" x14ac:dyDescent="0.25">
      <c r="A27" s="5">
        <v>10</v>
      </c>
      <c r="B27" s="5">
        <v>2020</v>
      </c>
      <c r="C27" s="5">
        <v>4732</v>
      </c>
      <c r="D27" s="8" t="s">
        <v>352</v>
      </c>
      <c r="E27" s="8" t="s">
        <v>321</v>
      </c>
      <c r="F27" s="8" t="s">
        <v>44</v>
      </c>
      <c r="G27" s="8" t="s">
        <v>13</v>
      </c>
      <c r="H27" s="8" t="s">
        <v>45</v>
      </c>
      <c r="I27" s="5">
        <v>3.1</v>
      </c>
      <c r="J27" s="5">
        <v>2500</v>
      </c>
      <c r="K27" s="8">
        <v>1.24E-3</v>
      </c>
    </row>
    <row r="28" spans="1:28" x14ac:dyDescent="0.25">
      <c r="A28" s="3">
        <v>10</v>
      </c>
      <c r="B28" s="3">
        <v>2020</v>
      </c>
      <c r="C28" s="3">
        <v>4751</v>
      </c>
      <c r="D28" s="6" t="s">
        <v>353</v>
      </c>
      <c r="E28" s="6" t="s">
        <v>321</v>
      </c>
      <c r="F28" s="6" t="s">
        <v>31</v>
      </c>
      <c r="G28" s="6" t="s">
        <v>17</v>
      </c>
      <c r="H28" s="6" t="s">
        <v>30</v>
      </c>
      <c r="I28" s="3">
        <v>3</v>
      </c>
      <c r="J28" s="3">
        <v>2500</v>
      </c>
      <c r="K28" s="6">
        <v>1.1999999999999999E-3</v>
      </c>
    </row>
    <row r="29" spans="1:28" x14ac:dyDescent="0.25">
      <c r="A29" s="5">
        <v>10</v>
      </c>
      <c r="B29" s="5">
        <v>2020</v>
      </c>
      <c r="C29" s="5">
        <v>4653</v>
      </c>
      <c r="D29" s="8" t="s">
        <v>354</v>
      </c>
      <c r="E29" s="8" t="s">
        <v>321</v>
      </c>
      <c r="F29" s="8" t="s">
        <v>27</v>
      </c>
      <c r="G29" s="8" t="s">
        <v>17</v>
      </c>
      <c r="H29" s="8" t="s">
        <v>28</v>
      </c>
      <c r="I29" s="5">
        <v>2.9</v>
      </c>
      <c r="J29" s="5">
        <v>2500</v>
      </c>
      <c r="K29" s="8">
        <v>1.16E-3</v>
      </c>
    </row>
    <row r="30" spans="1:28" x14ac:dyDescent="0.25">
      <c r="A30" s="3">
        <v>10</v>
      </c>
      <c r="B30" s="3">
        <v>2020</v>
      </c>
      <c r="C30" s="3">
        <v>4709</v>
      </c>
      <c r="D30" s="6" t="s">
        <v>355</v>
      </c>
      <c r="E30" s="6" t="s">
        <v>321</v>
      </c>
      <c r="F30" s="6" t="s">
        <v>37</v>
      </c>
      <c r="G30" s="6" t="s">
        <v>17</v>
      </c>
      <c r="H30" s="6" t="s">
        <v>36</v>
      </c>
      <c r="I30" s="3">
        <v>2.9</v>
      </c>
      <c r="J30" s="3">
        <v>2500</v>
      </c>
      <c r="K30" s="6">
        <v>1.16E-3</v>
      </c>
    </row>
    <row r="31" spans="1:28" x14ac:dyDescent="0.25">
      <c r="A31" s="5">
        <v>10</v>
      </c>
      <c r="B31" s="5">
        <v>2020</v>
      </c>
      <c r="C31" s="5">
        <v>5419</v>
      </c>
      <c r="D31" s="8" t="s">
        <v>336</v>
      </c>
      <c r="E31" s="8" t="s">
        <v>321</v>
      </c>
      <c r="F31" s="8" t="s">
        <v>61</v>
      </c>
      <c r="G31" s="8" t="s">
        <v>17</v>
      </c>
      <c r="H31" s="8" t="s">
        <v>60</v>
      </c>
      <c r="I31" s="5">
        <v>6.7</v>
      </c>
      <c r="J31" s="5">
        <v>5900</v>
      </c>
      <c r="K31" s="8">
        <v>1.135593220338983E-3</v>
      </c>
    </row>
    <row r="32" spans="1:28" x14ac:dyDescent="0.25">
      <c r="A32" s="5">
        <v>10</v>
      </c>
      <c r="B32" s="5">
        <v>2020</v>
      </c>
      <c r="C32" s="5">
        <v>4727</v>
      </c>
      <c r="D32" s="8" t="s">
        <v>356</v>
      </c>
      <c r="E32" s="8" t="s">
        <v>321</v>
      </c>
      <c r="F32" s="8" t="s">
        <v>50</v>
      </c>
      <c r="G32" s="8" t="s">
        <v>13</v>
      </c>
      <c r="H32" s="8" t="s">
        <v>49</v>
      </c>
      <c r="I32" s="5">
        <v>2.6</v>
      </c>
      <c r="J32" s="5">
        <v>2500</v>
      </c>
      <c r="K32" s="8">
        <v>1.0400000000000001E-3</v>
      </c>
    </row>
    <row r="33" spans="1:11" x14ac:dyDescent="0.25">
      <c r="A33" s="3">
        <v>10</v>
      </c>
      <c r="B33" s="3">
        <v>2020</v>
      </c>
      <c r="C33" s="3">
        <v>4748</v>
      </c>
      <c r="D33" s="6" t="s">
        <v>343</v>
      </c>
      <c r="E33" s="6" t="s">
        <v>321</v>
      </c>
      <c r="F33" s="6" t="s">
        <v>60</v>
      </c>
      <c r="G33" s="6" t="s">
        <v>13</v>
      </c>
      <c r="H33" s="6" t="s">
        <v>61</v>
      </c>
      <c r="I33" s="3">
        <v>4.8</v>
      </c>
      <c r="J33" s="3">
        <v>4900</v>
      </c>
      <c r="K33" s="6">
        <v>9.7959183673469383E-4</v>
      </c>
    </row>
    <row r="34" spans="1:11" x14ac:dyDescent="0.25">
      <c r="A34" s="5">
        <v>10</v>
      </c>
      <c r="B34" s="5">
        <v>2020</v>
      </c>
      <c r="C34" s="5">
        <v>4787</v>
      </c>
      <c r="D34" s="8" t="s">
        <v>358</v>
      </c>
      <c r="E34" s="8" t="s">
        <v>321</v>
      </c>
      <c r="F34" s="8" t="s">
        <v>36</v>
      </c>
      <c r="G34" s="8" t="s">
        <v>13</v>
      </c>
      <c r="H34" s="8" t="s">
        <v>37</v>
      </c>
      <c r="I34" s="5">
        <v>2.2999999999999998</v>
      </c>
      <c r="J34" s="5">
        <v>2500</v>
      </c>
      <c r="K34" s="8">
        <v>9.1999999999999992E-4</v>
      </c>
    </row>
    <row r="35" spans="1:11" x14ac:dyDescent="0.25">
      <c r="A35" s="3">
        <v>10</v>
      </c>
      <c r="B35" s="3">
        <v>2020</v>
      </c>
      <c r="C35" s="3">
        <v>4745</v>
      </c>
      <c r="D35" s="6" t="s">
        <v>351</v>
      </c>
      <c r="E35" s="6" t="s">
        <v>321</v>
      </c>
      <c r="F35" s="6" t="s">
        <v>57</v>
      </c>
      <c r="G35" s="6" t="s">
        <v>13</v>
      </c>
      <c r="H35" s="6" t="s">
        <v>58</v>
      </c>
      <c r="I35" s="3">
        <v>3.2</v>
      </c>
      <c r="J35" s="3">
        <v>3800</v>
      </c>
      <c r="K35" s="6">
        <v>8.4210526315789478E-4</v>
      </c>
    </row>
    <row r="36" spans="1:11" x14ac:dyDescent="0.25">
      <c r="A36" s="3">
        <v>10</v>
      </c>
      <c r="B36" s="3">
        <v>2020</v>
      </c>
      <c r="C36" s="3">
        <v>4701</v>
      </c>
      <c r="D36" s="6" t="s">
        <v>347</v>
      </c>
      <c r="E36" s="6" t="s">
        <v>321</v>
      </c>
      <c r="F36" s="6" t="s">
        <v>33</v>
      </c>
      <c r="G36" s="6" t="s">
        <v>17</v>
      </c>
      <c r="H36" s="6" t="s">
        <v>34</v>
      </c>
      <c r="I36" s="3">
        <v>3.5</v>
      </c>
      <c r="J36" s="3">
        <v>4500</v>
      </c>
      <c r="K36" s="6">
        <v>7.7777777777777773E-4</v>
      </c>
    </row>
    <row r="37" spans="1:11" x14ac:dyDescent="0.25">
      <c r="A37" s="3">
        <v>10</v>
      </c>
      <c r="B37" s="3">
        <v>2020</v>
      </c>
      <c r="C37" s="3">
        <v>4609</v>
      </c>
      <c r="D37" s="6" t="s">
        <v>357</v>
      </c>
      <c r="E37" s="6" t="s">
        <v>321</v>
      </c>
      <c r="F37" s="6" t="s">
        <v>52</v>
      </c>
      <c r="G37" s="6" t="s">
        <v>13</v>
      </c>
      <c r="H37" s="6" t="s">
        <v>53</v>
      </c>
      <c r="I37" s="3">
        <v>2.5</v>
      </c>
      <c r="J37" s="3">
        <v>3400</v>
      </c>
      <c r="K37" s="6">
        <v>7.3529411764705881E-4</v>
      </c>
    </row>
    <row r="38" spans="1:11" x14ac:dyDescent="0.25">
      <c r="A38" s="5">
        <v>10</v>
      </c>
      <c r="B38" s="5">
        <v>2020</v>
      </c>
      <c r="C38" s="5">
        <v>4756</v>
      </c>
      <c r="D38" s="8" t="s">
        <v>360</v>
      </c>
      <c r="E38" s="8" t="s">
        <v>321</v>
      </c>
      <c r="F38" s="8" t="s">
        <v>18</v>
      </c>
      <c r="G38" s="8" t="s">
        <v>13</v>
      </c>
      <c r="H38" s="8" t="s">
        <v>16</v>
      </c>
      <c r="I38" s="5">
        <v>1.9</v>
      </c>
      <c r="J38" s="5">
        <v>2700</v>
      </c>
      <c r="K38" s="8">
        <v>7.0370370370370367E-4</v>
      </c>
    </row>
    <row r="39" spans="1:11" x14ac:dyDescent="0.25">
      <c r="A39" s="3">
        <v>10</v>
      </c>
      <c r="B39" s="3">
        <v>2020</v>
      </c>
      <c r="C39" s="3">
        <v>4778</v>
      </c>
      <c r="D39" s="6" t="s">
        <v>361</v>
      </c>
      <c r="E39" s="6" t="s">
        <v>321</v>
      </c>
      <c r="F39" s="6" t="s">
        <v>45</v>
      </c>
      <c r="G39" s="6" t="s">
        <v>17</v>
      </c>
      <c r="H39" s="6" t="s">
        <v>44</v>
      </c>
      <c r="I39" s="3">
        <v>1.7</v>
      </c>
      <c r="J39" s="3">
        <v>2500</v>
      </c>
      <c r="K39" s="6">
        <v>6.7999999999999994E-4</v>
      </c>
    </row>
    <row r="40" spans="1:11" x14ac:dyDescent="0.25">
      <c r="A40" s="5">
        <v>10</v>
      </c>
      <c r="B40" s="5">
        <v>2020</v>
      </c>
      <c r="C40" s="5">
        <v>4730</v>
      </c>
      <c r="D40" s="8" t="s">
        <v>362</v>
      </c>
      <c r="E40" s="8" t="s">
        <v>321</v>
      </c>
      <c r="F40" s="8" t="s">
        <v>14</v>
      </c>
      <c r="G40" s="8" t="s">
        <v>17</v>
      </c>
      <c r="H40" s="8" t="s">
        <v>12</v>
      </c>
      <c r="I40" s="5">
        <v>1.7</v>
      </c>
      <c r="J40" s="5">
        <v>2600</v>
      </c>
      <c r="K40" s="8">
        <v>6.5384615384615383E-4</v>
      </c>
    </row>
    <row r="41" spans="1:11" x14ac:dyDescent="0.25">
      <c r="A41" s="5">
        <v>10</v>
      </c>
      <c r="B41" s="5">
        <v>2020</v>
      </c>
      <c r="C41" s="5">
        <v>4749</v>
      </c>
      <c r="D41" s="8" t="s">
        <v>348</v>
      </c>
      <c r="E41" s="8" t="s">
        <v>321</v>
      </c>
      <c r="F41" s="8" t="s">
        <v>27</v>
      </c>
      <c r="G41" s="8" t="s">
        <v>17</v>
      </c>
      <c r="H41" s="8" t="s">
        <v>28</v>
      </c>
      <c r="I41" s="5">
        <v>3.3</v>
      </c>
      <c r="J41" s="5">
        <v>5100</v>
      </c>
      <c r="K41" s="8">
        <v>6.4705882352941171E-4</v>
      </c>
    </row>
    <row r="42" spans="1:11" x14ac:dyDescent="0.25">
      <c r="A42" s="3">
        <v>10</v>
      </c>
      <c r="B42" s="3">
        <v>2020</v>
      </c>
      <c r="C42" s="3">
        <v>4707</v>
      </c>
      <c r="D42" s="6" t="s">
        <v>363</v>
      </c>
      <c r="E42" s="6" t="s">
        <v>321</v>
      </c>
      <c r="F42" s="6" t="s">
        <v>50</v>
      </c>
      <c r="G42" s="6" t="s">
        <v>13</v>
      </c>
      <c r="H42" s="6" t="s">
        <v>49</v>
      </c>
      <c r="I42" s="3">
        <v>1.6</v>
      </c>
      <c r="J42" s="3">
        <v>2600</v>
      </c>
      <c r="K42" s="6">
        <v>6.1538461538461541E-4</v>
      </c>
    </row>
    <row r="43" spans="1:11" x14ac:dyDescent="0.25">
      <c r="A43" s="5">
        <v>10</v>
      </c>
      <c r="B43" s="5">
        <v>2020</v>
      </c>
      <c r="C43" s="5">
        <v>4660</v>
      </c>
      <c r="D43" s="8" t="s">
        <v>366</v>
      </c>
      <c r="E43" s="8" t="s">
        <v>321</v>
      </c>
      <c r="F43" s="8" t="s">
        <v>30</v>
      </c>
      <c r="G43" s="8" t="s">
        <v>13</v>
      </c>
      <c r="H43" s="8" t="s">
        <v>31</v>
      </c>
      <c r="I43" s="5">
        <v>1.4</v>
      </c>
      <c r="J43" s="5">
        <v>2500</v>
      </c>
      <c r="K43" s="8">
        <v>5.5999999999999995E-4</v>
      </c>
    </row>
    <row r="44" spans="1:11" x14ac:dyDescent="0.25">
      <c r="A44" s="5">
        <v>10</v>
      </c>
      <c r="B44" s="5">
        <v>2020</v>
      </c>
      <c r="C44" s="5">
        <v>4738</v>
      </c>
      <c r="D44" s="8" t="s">
        <v>364</v>
      </c>
      <c r="E44" s="8" t="s">
        <v>321</v>
      </c>
      <c r="F44" s="8" t="s">
        <v>41</v>
      </c>
      <c r="G44" s="8" t="s">
        <v>17</v>
      </c>
      <c r="H44" s="8" t="s">
        <v>40</v>
      </c>
      <c r="I44" s="5">
        <v>1.5</v>
      </c>
      <c r="J44" s="5">
        <v>2700</v>
      </c>
      <c r="K44" s="8">
        <v>5.5555555555555556E-4</v>
      </c>
    </row>
    <row r="45" spans="1:11" x14ac:dyDescent="0.25">
      <c r="A45" s="3">
        <v>10</v>
      </c>
      <c r="B45" s="3">
        <v>2020</v>
      </c>
      <c r="C45" s="3">
        <v>4677</v>
      </c>
      <c r="D45" s="6" t="s">
        <v>359</v>
      </c>
      <c r="E45" s="6" t="s">
        <v>321</v>
      </c>
      <c r="F45" s="6" t="s">
        <v>53</v>
      </c>
      <c r="G45" s="6" t="s">
        <v>17</v>
      </c>
      <c r="H45" s="6" t="s">
        <v>52</v>
      </c>
      <c r="I45" s="3">
        <v>2.1</v>
      </c>
      <c r="J45" s="3">
        <v>3900</v>
      </c>
      <c r="K45" s="6">
        <v>5.3846153846153844E-4</v>
      </c>
    </row>
    <row r="46" spans="1:11" x14ac:dyDescent="0.25">
      <c r="A46" s="3">
        <v>10</v>
      </c>
      <c r="B46" s="3">
        <v>2020</v>
      </c>
      <c r="C46" s="3">
        <v>4729</v>
      </c>
      <c r="D46" s="6" t="s">
        <v>365</v>
      </c>
      <c r="E46" s="6" t="s">
        <v>321</v>
      </c>
      <c r="F46" s="6" t="s">
        <v>52</v>
      </c>
      <c r="G46" s="6" t="s">
        <v>13</v>
      </c>
      <c r="H46" s="6" t="s">
        <v>53</v>
      </c>
      <c r="I46" s="3">
        <v>1.5</v>
      </c>
      <c r="J46" s="3">
        <v>2900</v>
      </c>
      <c r="K46" s="6">
        <v>5.1724137931034484E-4</v>
      </c>
    </row>
    <row r="47" spans="1:11" x14ac:dyDescent="0.25">
      <c r="A47" s="3">
        <v>10</v>
      </c>
      <c r="B47" s="3">
        <v>2020</v>
      </c>
      <c r="C47" s="3">
        <v>4768</v>
      </c>
      <c r="D47" s="6" t="s">
        <v>367</v>
      </c>
      <c r="E47" s="6" t="s">
        <v>321</v>
      </c>
      <c r="F47" s="6" t="s">
        <v>12</v>
      </c>
      <c r="G47" s="6" t="s">
        <v>13</v>
      </c>
      <c r="H47" s="6" t="s">
        <v>14</v>
      </c>
      <c r="I47" s="3">
        <v>0</v>
      </c>
      <c r="J47" s="3">
        <v>2500</v>
      </c>
      <c r="K47" s="6">
        <v>0</v>
      </c>
    </row>
    <row r="48" spans="1:11" x14ac:dyDescent="0.25">
      <c r="A48" s="5">
        <v>10</v>
      </c>
      <c r="B48" s="5">
        <v>2020</v>
      </c>
      <c r="C48" s="5">
        <v>4714</v>
      </c>
      <c r="D48" s="8" t="s">
        <v>368</v>
      </c>
      <c r="E48" s="8" t="s">
        <v>321</v>
      </c>
      <c r="F48" s="8" t="s">
        <v>28</v>
      </c>
      <c r="G48" s="8" t="s">
        <v>13</v>
      </c>
      <c r="H48" s="8" t="s">
        <v>27</v>
      </c>
      <c r="I48" s="5">
        <v>0</v>
      </c>
      <c r="J48" s="5">
        <v>2500</v>
      </c>
      <c r="K48" s="8">
        <v>0</v>
      </c>
    </row>
    <row r="49" spans="1:11" x14ac:dyDescent="0.25">
      <c r="A49" s="3">
        <v>10</v>
      </c>
      <c r="B49" s="3">
        <v>2020</v>
      </c>
      <c r="C49" s="3">
        <v>4788</v>
      </c>
      <c r="D49" s="6" t="s">
        <v>369</v>
      </c>
      <c r="E49" s="6" t="s">
        <v>321</v>
      </c>
      <c r="F49" s="6" t="s">
        <v>28</v>
      </c>
      <c r="G49" s="6" t="s">
        <v>13</v>
      </c>
      <c r="H49" s="6" t="s">
        <v>27</v>
      </c>
      <c r="I49" s="3">
        <v>0</v>
      </c>
      <c r="J49" s="3">
        <v>2500</v>
      </c>
      <c r="K49" s="6">
        <v>0</v>
      </c>
    </row>
    <row r="50" spans="1:11" x14ac:dyDescent="0.25">
      <c r="A50" s="5">
        <v>10</v>
      </c>
      <c r="B50" s="5">
        <v>2020</v>
      </c>
      <c r="C50" s="5">
        <v>4774</v>
      </c>
      <c r="D50" s="8" t="s">
        <v>370</v>
      </c>
      <c r="E50" s="8" t="s">
        <v>321</v>
      </c>
      <c r="F50" s="8" t="s">
        <v>27</v>
      </c>
      <c r="G50" s="8" t="s">
        <v>17</v>
      </c>
      <c r="H50" s="8" t="s">
        <v>28</v>
      </c>
      <c r="I50" s="5">
        <v>0</v>
      </c>
      <c r="J50" s="5">
        <v>2500</v>
      </c>
      <c r="K50" s="8">
        <v>0</v>
      </c>
    </row>
    <row r="51" spans="1:11" x14ac:dyDescent="0.25">
      <c r="A51" s="3">
        <v>10</v>
      </c>
      <c r="B51" s="3">
        <v>2020</v>
      </c>
      <c r="C51" s="3">
        <v>4492</v>
      </c>
      <c r="D51" s="6" t="s">
        <v>371</v>
      </c>
      <c r="E51" s="6" t="s">
        <v>321</v>
      </c>
      <c r="F51" s="6" t="s">
        <v>45</v>
      </c>
      <c r="G51" s="6" t="s">
        <v>17</v>
      </c>
      <c r="H51" s="6" t="s">
        <v>44</v>
      </c>
      <c r="I51" s="3">
        <v>0</v>
      </c>
      <c r="J51" s="3">
        <v>4100</v>
      </c>
      <c r="K51" s="6">
        <v>0</v>
      </c>
    </row>
    <row r="52" spans="1:11" x14ac:dyDescent="0.25">
      <c r="A52" s="5">
        <v>10</v>
      </c>
      <c r="B52" s="5">
        <v>2020</v>
      </c>
      <c r="C52" s="5">
        <v>4697</v>
      </c>
      <c r="D52" s="8" t="s">
        <v>372</v>
      </c>
      <c r="E52" s="8" t="s">
        <v>321</v>
      </c>
      <c r="F52" s="8" t="s">
        <v>14</v>
      </c>
      <c r="G52" s="8" t="s">
        <v>17</v>
      </c>
      <c r="H52" s="8" t="s">
        <v>12</v>
      </c>
      <c r="I52" s="5">
        <v>0</v>
      </c>
      <c r="J52" s="5">
        <v>2500</v>
      </c>
      <c r="K52" s="8">
        <v>0</v>
      </c>
    </row>
    <row r="53" spans="1:11" x14ac:dyDescent="0.25">
      <c r="A53" s="3">
        <v>10</v>
      </c>
      <c r="B53" s="3">
        <v>2020</v>
      </c>
      <c r="C53" s="3">
        <v>4785</v>
      </c>
      <c r="D53" s="6" t="s">
        <v>373</v>
      </c>
      <c r="E53" s="6" t="s">
        <v>321</v>
      </c>
      <c r="F53" s="6" t="s">
        <v>40</v>
      </c>
      <c r="G53" s="6" t="s">
        <v>13</v>
      </c>
      <c r="H53" s="6" t="s">
        <v>41</v>
      </c>
      <c r="I53" s="3">
        <v>0</v>
      </c>
      <c r="J53" s="3">
        <v>2500</v>
      </c>
      <c r="K53" s="6">
        <v>0</v>
      </c>
    </row>
    <row r="54" spans="1:11" x14ac:dyDescent="0.25">
      <c r="A54" s="5">
        <v>10</v>
      </c>
      <c r="B54" s="5">
        <v>2020</v>
      </c>
      <c r="C54" s="5">
        <v>4716</v>
      </c>
      <c r="D54" s="8" t="s">
        <v>374</v>
      </c>
      <c r="E54" s="8" t="s">
        <v>321</v>
      </c>
      <c r="F54" s="8" t="s">
        <v>12</v>
      </c>
      <c r="G54" s="8" t="s">
        <v>13</v>
      </c>
      <c r="H54" s="8" t="s">
        <v>14</v>
      </c>
      <c r="I54" s="5">
        <v>0</v>
      </c>
      <c r="J54" s="5">
        <v>2500</v>
      </c>
      <c r="K54" s="8">
        <v>0</v>
      </c>
    </row>
    <row r="55" spans="1:11" x14ac:dyDescent="0.25">
      <c r="A55" s="3">
        <v>10</v>
      </c>
      <c r="B55" s="3">
        <v>2020</v>
      </c>
      <c r="C55" s="3">
        <v>4324</v>
      </c>
      <c r="D55" s="6" t="s">
        <v>375</v>
      </c>
      <c r="E55" s="6" t="s">
        <v>321</v>
      </c>
      <c r="F55" s="6" t="s">
        <v>23</v>
      </c>
      <c r="G55" s="6" t="s">
        <v>17</v>
      </c>
      <c r="H55" s="6" t="s">
        <v>24</v>
      </c>
      <c r="I55" s="3">
        <v>0</v>
      </c>
      <c r="J55" s="3">
        <v>2500</v>
      </c>
      <c r="K55" s="6">
        <v>0</v>
      </c>
    </row>
    <row r="56" spans="1:11" x14ac:dyDescent="0.25">
      <c r="A56" s="5">
        <v>10</v>
      </c>
      <c r="B56" s="5">
        <v>2020</v>
      </c>
      <c r="C56" s="5">
        <v>4711</v>
      </c>
      <c r="D56" s="8" t="s">
        <v>376</v>
      </c>
      <c r="E56" s="8" t="s">
        <v>321</v>
      </c>
      <c r="F56" s="8" t="s">
        <v>18</v>
      </c>
      <c r="G56" s="8" t="s">
        <v>13</v>
      </c>
      <c r="H56" s="8" t="s">
        <v>16</v>
      </c>
      <c r="I56" s="5">
        <v>0</v>
      </c>
      <c r="J56" s="5">
        <v>2500</v>
      </c>
      <c r="K56" s="8">
        <v>0</v>
      </c>
    </row>
    <row r="57" spans="1:11" x14ac:dyDescent="0.25">
      <c r="A57" s="3">
        <v>10</v>
      </c>
      <c r="B57" s="3">
        <v>2020</v>
      </c>
      <c r="C57" s="3">
        <v>4664</v>
      </c>
      <c r="D57" s="6" t="s">
        <v>377</v>
      </c>
      <c r="E57" s="6" t="s">
        <v>321</v>
      </c>
      <c r="F57" s="6" t="s">
        <v>24</v>
      </c>
      <c r="G57" s="6" t="s">
        <v>13</v>
      </c>
      <c r="H57" s="6" t="s">
        <v>23</v>
      </c>
      <c r="I57" s="3">
        <v>0</v>
      </c>
      <c r="J57" s="3">
        <v>2500</v>
      </c>
      <c r="K57" s="6">
        <v>0</v>
      </c>
    </row>
    <row r="58" spans="1:11" x14ac:dyDescent="0.25">
      <c r="A58" s="5">
        <v>10</v>
      </c>
      <c r="B58" s="5">
        <v>2020</v>
      </c>
      <c r="C58" s="5">
        <v>4668</v>
      </c>
      <c r="D58" s="8" t="s">
        <v>378</v>
      </c>
      <c r="E58" s="8" t="s">
        <v>321</v>
      </c>
      <c r="F58" s="8" t="s">
        <v>41</v>
      </c>
      <c r="G58" s="8" t="s">
        <v>17</v>
      </c>
      <c r="H58" s="8" t="s">
        <v>40</v>
      </c>
      <c r="I58" s="5">
        <v>0</v>
      </c>
      <c r="J58" s="5">
        <v>2500</v>
      </c>
      <c r="K58" s="8">
        <v>0</v>
      </c>
    </row>
    <row r="59" spans="1:11" x14ac:dyDescent="0.25">
      <c r="A59" s="3">
        <v>10</v>
      </c>
      <c r="B59" s="3">
        <v>2020</v>
      </c>
      <c r="C59" s="3">
        <v>4599</v>
      </c>
      <c r="D59" s="6" t="s">
        <v>379</v>
      </c>
      <c r="E59" s="6" t="s">
        <v>321</v>
      </c>
      <c r="F59" s="6" t="s">
        <v>61</v>
      </c>
      <c r="G59" s="6" t="s">
        <v>17</v>
      </c>
      <c r="H59" s="6" t="s">
        <v>60</v>
      </c>
      <c r="I59" s="3">
        <v>0</v>
      </c>
      <c r="J59" s="3">
        <v>2500</v>
      </c>
      <c r="K59" s="6">
        <v>0</v>
      </c>
    </row>
    <row r="60" spans="1:11" x14ac:dyDescent="0.25">
      <c r="A60" s="5">
        <v>10</v>
      </c>
      <c r="B60" s="5">
        <v>2020</v>
      </c>
      <c r="C60" s="5">
        <v>4784</v>
      </c>
      <c r="D60" s="8" t="s">
        <v>380</v>
      </c>
      <c r="E60" s="8" t="s">
        <v>321</v>
      </c>
      <c r="F60" s="8" t="s">
        <v>58</v>
      </c>
      <c r="G60" s="8" t="s">
        <v>17</v>
      </c>
      <c r="H60" s="8" t="s">
        <v>57</v>
      </c>
      <c r="I60" s="5">
        <v>0</v>
      </c>
      <c r="J60" s="5">
        <v>2500</v>
      </c>
      <c r="K60" s="8">
        <v>0</v>
      </c>
    </row>
    <row r="61" spans="1:11" x14ac:dyDescent="0.25">
      <c r="A61" s="3">
        <v>10</v>
      </c>
      <c r="B61" s="3">
        <v>2020</v>
      </c>
      <c r="C61" s="3">
        <v>4642</v>
      </c>
      <c r="D61" s="6" t="s">
        <v>381</v>
      </c>
      <c r="E61" s="6" t="s">
        <v>321</v>
      </c>
      <c r="F61" s="6" t="s">
        <v>45</v>
      </c>
      <c r="G61" s="6" t="s">
        <v>17</v>
      </c>
      <c r="H61" s="6" t="s">
        <v>44</v>
      </c>
      <c r="I61" s="3">
        <v>0</v>
      </c>
      <c r="J61" s="3">
        <v>2500</v>
      </c>
      <c r="K61" s="6">
        <v>0</v>
      </c>
    </row>
    <row r="62" spans="1:11" x14ac:dyDescent="0.25">
      <c r="A62" s="5">
        <v>10</v>
      </c>
      <c r="B62" s="5">
        <v>2020</v>
      </c>
      <c r="C62" s="5">
        <v>4747</v>
      </c>
      <c r="D62" s="8" t="s">
        <v>382</v>
      </c>
      <c r="E62" s="8" t="s">
        <v>321</v>
      </c>
      <c r="F62" s="8" t="s">
        <v>49</v>
      </c>
      <c r="G62" s="8" t="s">
        <v>17</v>
      </c>
      <c r="H62" s="8" t="s">
        <v>50</v>
      </c>
      <c r="I62" s="5">
        <v>0</v>
      </c>
      <c r="J62" s="5">
        <v>2500</v>
      </c>
      <c r="K62" s="8">
        <v>0</v>
      </c>
    </row>
    <row r="63" spans="1:11" x14ac:dyDescent="0.25">
      <c r="A63" s="3">
        <v>10</v>
      </c>
      <c r="B63" s="3">
        <v>2020</v>
      </c>
      <c r="C63" s="3">
        <v>4760</v>
      </c>
      <c r="D63" s="6" t="s">
        <v>383</v>
      </c>
      <c r="E63" s="6" t="s">
        <v>321</v>
      </c>
      <c r="F63" s="6" t="s">
        <v>61</v>
      </c>
      <c r="G63" s="6" t="s">
        <v>17</v>
      </c>
      <c r="H63" s="6" t="s">
        <v>60</v>
      </c>
      <c r="I63" s="3">
        <v>0</v>
      </c>
      <c r="J63" s="3">
        <v>2500</v>
      </c>
      <c r="K63" s="6">
        <v>0</v>
      </c>
    </row>
    <row r="64" spans="1:11" x14ac:dyDescent="0.25">
      <c r="A64" s="5">
        <v>10</v>
      </c>
      <c r="B64" s="5">
        <v>2020</v>
      </c>
      <c r="C64" s="5">
        <v>4780</v>
      </c>
      <c r="D64" s="8" t="s">
        <v>384</v>
      </c>
      <c r="E64" s="8" t="s">
        <v>321</v>
      </c>
      <c r="F64" s="8" t="s">
        <v>53</v>
      </c>
      <c r="G64" s="8" t="s">
        <v>17</v>
      </c>
      <c r="H64" s="8" t="s">
        <v>52</v>
      </c>
      <c r="I64" s="5">
        <v>0</v>
      </c>
      <c r="J64" s="5">
        <v>3000</v>
      </c>
      <c r="K64" s="8">
        <v>0</v>
      </c>
    </row>
    <row r="65" spans="1:11" x14ac:dyDescent="0.25">
      <c r="A65" s="3">
        <v>10</v>
      </c>
      <c r="B65" s="3">
        <v>2020</v>
      </c>
      <c r="C65" s="3">
        <v>4535</v>
      </c>
      <c r="D65" s="6" t="s">
        <v>385</v>
      </c>
      <c r="E65" s="6" t="s">
        <v>321</v>
      </c>
      <c r="F65" s="6" t="s">
        <v>21</v>
      </c>
      <c r="G65" s="6" t="s">
        <v>13</v>
      </c>
      <c r="H65" s="6" t="s">
        <v>20</v>
      </c>
      <c r="I65" s="3">
        <v>0</v>
      </c>
      <c r="J65" s="3">
        <v>2500</v>
      </c>
      <c r="K65" s="6">
        <v>0</v>
      </c>
    </row>
    <row r="66" spans="1:11" x14ac:dyDescent="0.25">
      <c r="A66" s="5">
        <v>10</v>
      </c>
      <c r="B66" s="5">
        <v>2020</v>
      </c>
      <c r="C66" s="5">
        <v>4763</v>
      </c>
      <c r="D66" s="8" t="s">
        <v>386</v>
      </c>
      <c r="E66" s="8" t="s">
        <v>321</v>
      </c>
      <c r="F66" s="8" t="s">
        <v>45</v>
      </c>
      <c r="G66" s="8" t="s">
        <v>17</v>
      </c>
      <c r="H66" s="8" t="s">
        <v>44</v>
      </c>
      <c r="I66" s="5">
        <v>0</v>
      </c>
      <c r="J66" s="5">
        <v>2500</v>
      </c>
      <c r="K66" s="8">
        <v>0</v>
      </c>
    </row>
    <row r="67" spans="1:11" x14ac:dyDescent="0.25">
      <c r="A67" s="3">
        <v>10</v>
      </c>
      <c r="B67" s="3">
        <v>2020</v>
      </c>
      <c r="C67" s="3">
        <v>4790</v>
      </c>
      <c r="D67" s="6" t="s">
        <v>387</v>
      </c>
      <c r="E67" s="6" t="s">
        <v>321</v>
      </c>
      <c r="F67" s="6" t="s">
        <v>24</v>
      </c>
      <c r="G67" s="6" t="s">
        <v>13</v>
      </c>
      <c r="H67" s="6" t="s">
        <v>23</v>
      </c>
      <c r="I67" s="3">
        <v>0</v>
      </c>
      <c r="J67" s="3">
        <v>2500</v>
      </c>
      <c r="K67" s="6">
        <v>0</v>
      </c>
    </row>
    <row r="68" spans="1:11" x14ac:dyDescent="0.25">
      <c r="A68" s="5">
        <v>10</v>
      </c>
      <c r="B68" s="5">
        <v>2020</v>
      </c>
      <c r="C68" s="5">
        <v>4702</v>
      </c>
      <c r="D68" s="8" t="s">
        <v>388</v>
      </c>
      <c r="E68" s="8" t="s">
        <v>321</v>
      </c>
      <c r="F68" s="8" t="s">
        <v>53</v>
      </c>
      <c r="G68" s="8" t="s">
        <v>17</v>
      </c>
      <c r="H68" s="8" t="s">
        <v>52</v>
      </c>
      <c r="I68" s="5">
        <v>0</v>
      </c>
      <c r="J68" s="5">
        <v>3200</v>
      </c>
      <c r="K68" s="8">
        <v>0</v>
      </c>
    </row>
    <row r="69" spans="1:11" x14ac:dyDescent="0.25">
      <c r="A69" s="3">
        <v>10</v>
      </c>
      <c r="B69" s="3">
        <v>2020</v>
      </c>
      <c r="C69" s="3">
        <v>4775</v>
      </c>
      <c r="D69" s="6" t="s">
        <v>389</v>
      </c>
      <c r="E69" s="6" t="s">
        <v>321</v>
      </c>
      <c r="F69" s="6" t="s">
        <v>16</v>
      </c>
      <c r="G69" s="6" t="s">
        <v>17</v>
      </c>
      <c r="H69" s="6" t="s">
        <v>18</v>
      </c>
      <c r="I69" s="3">
        <v>0</v>
      </c>
      <c r="J69" s="3">
        <v>2500</v>
      </c>
      <c r="K69" s="6">
        <v>0</v>
      </c>
    </row>
    <row r="70" spans="1:11" x14ac:dyDescent="0.25">
      <c r="A70" s="5">
        <v>10</v>
      </c>
      <c r="B70" s="5">
        <v>2020</v>
      </c>
      <c r="C70" s="5">
        <v>4708</v>
      </c>
      <c r="D70" s="8" t="s">
        <v>390</v>
      </c>
      <c r="E70" s="8" t="s">
        <v>321</v>
      </c>
      <c r="F70" s="8" t="s">
        <v>20</v>
      </c>
      <c r="G70" s="8" t="s">
        <v>17</v>
      </c>
      <c r="H70" s="8" t="s">
        <v>21</v>
      </c>
      <c r="I70" s="5">
        <v>0</v>
      </c>
      <c r="J70" s="5">
        <v>2700</v>
      </c>
      <c r="K70" s="8">
        <v>0</v>
      </c>
    </row>
    <row r="71" spans="1:11" x14ac:dyDescent="0.25">
      <c r="A71" s="3">
        <v>10</v>
      </c>
      <c r="B71" s="3">
        <v>2020</v>
      </c>
      <c r="C71" s="3">
        <v>4783</v>
      </c>
      <c r="D71" s="6" t="s">
        <v>391</v>
      </c>
      <c r="E71" s="6" t="s">
        <v>321</v>
      </c>
      <c r="F71" s="6" t="s">
        <v>21</v>
      </c>
      <c r="G71" s="6" t="s">
        <v>13</v>
      </c>
      <c r="H71" s="6" t="s">
        <v>20</v>
      </c>
      <c r="I71" s="3">
        <v>0</v>
      </c>
      <c r="J71" s="3">
        <v>2500</v>
      </c>
      <c r="K71" s="6">
        <v>0</v>
      </c>
    </row>
    <row r="72" spans="1:11" x14ac:dyDescent="0.25">
      <c r="A72" s="5">
        <v>10</v>
      </c>
      <c r="B72" s="5">
        <v>2020</v>
      </c>
      <c r="C72" s="5">
        <v>4679</v>
      </c>
      <c r="D72" s="8" t="s">
        <v>392</v>
      </c>
      <c r="E72" s="8" t="s">
        <v>321</v>
      </c>
      <c r="F72" s="8" t="s">
        <v>36</v>
      </c>
      <c r="G72" s="8" t="s">
        <v>13</v>
      </c>
      <c r="H72" s="8" t="s">
        <v>37</v>
      </c>
      <c r="I72" s="5">
        <v>0</v>
      </c>
      <c r="J72" s="5">
        <v>2500</v>
      </c>
      <c r="K72" s="8">
        <v>0</v>
      </c>
    </row>
    <row r="73" spans="1:11" x14ac:dyDescent="0.25">
      <c r="A73" s="3">
        <v>10</v>
      </c>
      <c r="B73" s="3">
        <v>2020</v>
      </c>
      <c r="C73" s="3">
        <v>4577</v>
      </c>
      <c r="D73" s="6" t="s">
        <v>393</v>
      </c>
      <c r="E73" s="6" t="s">
        <v>321</v>
      </c>
      <c r="F73" s="6" t="s">
        <v>33</v>
      </c>
      <c r="G73" s="6" t="s">
        <v>17</v>
      </c>
      <c r="H73" s="6" t="s">
        <v>34</v>
      </c>
      <c r="I73" s="3">
        <v>0</v>
      </c>
      <c r="J73" s="3">
        <v>2500</v>
      </c>
      <c r="K73" s="6">
        <v>0</v>
      </c>
    </row>
    <row r="74" spans="1:11" x14ac:dyDescent="0.25">
      <c r="A74" s="5">
        <v>10</v>
      </c>
      <c r="B74" s="5">
        <v>2020</v>
      </c>
      <c r="C74" s="5">
        <v>4688</v>
      </c>
      <c r="D74" s="8" t="s">
        <v>394</v>
      </c>
      <c r="E74" s="8" t="s">
        <v>321</v>
      </c>
      <c r="F74" s="8" t="s">
        <v>60</v>
      </c>
      <c r="G74" s="8" t="s">
        <v>13</v>
      </c>
      <c r="H74" s="8" t="s">
        <v>61</v>
      </c>
      <c r="I74" s="5">
        <v>0</v>
      </c>
      <c r="J74" s="5">
        <v>2500</v>
      </c>
      <c r="K74" s="8">
        <v>0</v>
      </c>
    </row>
    <row r="75" spans="1:11" x14ac:dyDescent="0.25">
      <c r="A75" s="3">
        <v>10</v>
      </c>
      <c r="B75" s="3">
        <v>2020</v>
      </c>
      <c r="C75" s="3">
        <v>4586</v>
      </c>
      <c r="D75" s="6" t="s">
        <v>395</v>
      </c>
      <c r="E75" s="6" t="s">
        <v>321</v>
      </c>
      <c r="F75" s="6" t="s">
        <v>58</v>
      </c>
      <c r="G75" s="6" t="s">
        <v>17</v>
      </c>
      <c r="H75" s="6" t="s">
        <v>57</v>
      </c>
      <c r="I75" s="3">
        <v>0</v>
      </c>
      <c r="J75" s="3">
        <v>2500</v>
      </c>
      <c r="K75" s="6">
        <v>0</v>
      </c>
    </row>
    <row r="76" spans="1:11" x14ac:dyDescent="0.25">
      <c r="A76" s="5">
        <v>10</v>
      </c>
      <c r="B76" s="5">
        <v>2020</v>
      </c>
      <c r="C76" s="5">
        <v>4769</v>
      </c>
      <c r="D76" s="8" t="s">
        <v>396</v>
      </c>
      <c r="E76" s="8" t="s">
        <v>321</v>
      </c>
      <c r="F76" s="8" t="s">
        <v>53</v>
      </c>
      <c r="G76" s="8" t="s">
        <v>17</v>
      </c>
      <c r="H76" s="8" t="s">
        <v>52</v>
      </c>
      <c r="I76" s="5">
        <v>0</v>
      </c>
      <c r="J76" s="5">
        <v>2500</v>
      </c>
      <c r="K76" s="8">
        <v>0</v>
      </c>
    </row>
    <row r="77" spans="1:11" x14ac:dyDescent="0.25">
      <c r="A77" s="3">
        <v>10</v>
      </c>
      <c r="B77" s="3">
        <v>2020</v>
      </c>
      <c r="C77" s="3">
        <v>4773</v>
      </c>
      <c r="D77" s="6" t="s">
        <v>397</v>
      </c>
      <c r="E77" s="6" t="s">
        <v>321</v>
      </c>
      <c r="F77" s="6" t="s">
        <v>23</v>
      </c>
      <c r="G77" s="6" t="s">
        <v>17</v>
      </c>
      <c r="H77" s="6" t="s">
        <v>24</v>
      </c>
      <c r="I77" s="3">
        <v>0</v>
      </c>
      <c r="J77" s="3">
        <v>2500</v>
      </c>
      <c r="K77" s="6">
        <v>0</v>
      </c>
    </row>
    <row r="78" spans="1:11" x14ac:dyDescent="0.25">
      <c r="A78" s="5">
        <v>10</v>
      </c>
      <c r="B78" s="5">
        <v>2020</v>
      </c>
      <c r="C78" s="5">
        <v>4650</v>
      </c>
      <c r="D78" s="8" t="s">
        <v>398</v>
      </c>
      <c r="E78" s="8" t="s">
        <v>321</v>
      </c>
      <c r="F78" s="8" t="s">
        <v>20</v>
      </c>
      <c r="G78" s="8" t="s">
        <v>17</v>
      </c>
      <c r="H78" s="8" t="s">
        <v>21</v>
      </c>
      <c r="I78" s="5">
        <v>0</v>
      </c>
      <c r="J78" s="5">
        <v>2500</v>
      </c>
      <c r="K78" s="8">
        <v>0</v>
      </c>
    </row>
    <row r="79" spans="1:11" x14ac:dyDescent="0.25">
      <c r="A79" s="3">
        <v>10</v>
      </c>
      <c r="B79" s="3">
        <v>2020</v>
      </c>
      <c r="C79" s="3">
        <v>4262</v>
      </c>
      <c r="D79" s="6" t="s">
        <v>399</v>
      </c>
      <c r="E79" s="6" t="s">
        <v>321</v>
      </c>
      <c r="F79" s="6" t="s">
        <v>61</v>
      </c>
      <c r="G79" s="6" t="s">
        <v>17</v>
      </c>
      <c r="H79" s="6" t="s">
        <v>60</v>
      </c>
      <c r="I79" s="3">
        <v>0</v>
      </c>
      <c r="J79" s="3">
        <v>2500</v>
      </c>
      <c r="K79" s="6">
        <v>0</v>
      </c>
    </row>
    <row r="80" spans="1:11" x14ac:dyDescent="0.25">
      <c r="A80" s="12">
        <v>10</v>
      </c>
      <c r="B80" s="12">
        <v>2020</v>
      </c>
      <c r="C80" s="12">
        <v>4437</v>
      </c>
      <c r="D80" s="13" t="s">
        <v>400</v>
      </c>
      <c r="E80" s="13" t="s">
        <v>321</v>
      </c>
      <c r="F80" s="13" t="s">
        <v>58</v>
      </c>
      <c r="G80" s="13" t="s">
        <v>17</v>
      </c>
      <c r="H80" s="13" t="s">
        <v>57</v>
      </c>
      <c r="I80" s="12">
        <v>0</v>
      </c>
      <c r="J80" s="12">
        <v>4600</v>
      </c>
      <c r="K80" s="1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299A-D889-46FE-B683-477F369E6A28}">
  <dimension ref="A1:AB29"/>
  <sheetViews>
    <sheetView workbookViewId="0">
      <selection activeCell="P18" sqref="P18"/>
    </sheetView>
  </sheetViews>
  <sheetFormatPr defaultRowHeight="15" x14ac:dyDescent="0.25"/>
  <cols>
    <col min="1" max="9" width="11" customWidth="1"/>
    <col min="10" max="11" width="12" customWidth="1"/>
  </cols>
  <sheetData>
    <row r="1" spans="1:28" x14ac:dyDescent="0.25">
      <c r="A1" s="10" t="s">
        <v>434</v>
      </c>
      <c r="B1" s="10" t="s">
        <v>435</v>
      </c>
      <c r="C1" s="10" t="s">
        <v>436</v>
      </c>
      <c r="D1" s="11" t="s">
        <v>437</v>
      </c>
      <c r="E1" s="11" t="s">
        <v>438</v>
      </c>
      <c r="F1" s="11" t="s">
        <v>439</v>
      </c>
      <c r="G1" s="11" t="s">
        <v>440</v>
      </c>
      <c r="H1" s="11" t="s">
        <v>441</v>
      </c>
      <c r="I1" s="10" t="s">
        <v>442</v>
      </c>
      <c r="J1" s="10" t="s">
        <v>443</v>
      </c>
      <c r="K1" s="11" t="s">
        <v>444</v>
      </c>
    </row>
    <row r="2" spans="1:28" x14ac:dyDescent="0.25">
      <c r="A2" s="3">
        <v>10</v>
      </c>
      <c r="B2" s="3">
        <v>2020</v>
      </c>
      <c r="C2" s="3">
        <v>7022</v>
      </c>
      <c r="D2" s="6" t="s">
        <v>401</v>
      </c>
      <c r="E2" s="6" t="s">
        <v>402</v>
      </c>
      <c r="F2" s="6" t="s">
        <v>61</v>
      </c>
      <c r="G2" s="6" t="s">
        <v>17</v>
      </c>
      <c r="H2" s="6" t="s">
        <v>60</v>
      </c>
      <c r="I2" s="3">
        <v>16</v>
      </c>
      <c r="J2" s="3">
        <v>2500</v>
      </c>
      <c r="K2" s="6">
        <v>6.4000000000000003E-3</v>
      </c>
      <c r="M2">
        <f>AVERAGE(Table8[Column9])</f>
        <v>5.6428571428571432</v>
      </c>
      <c r="O2">
        <f>AVERAGE(Table8[Column11])</f>
        <v>2.0671431527320805E-3</v>
      </c>
      <c r="R2" s="2">
        <v>10</v>
      </c>
      <c r="S2" s="3">
        <v>2020</v>
      </c>
      <c r="T2" s="3">
        <v>7022</v>
      </c>
      <c r="U2" s="6" t="s">
        <v>401</v>
      </c>
      <c r="V2" s="6" t="s">
        <v>402</v>
      </c>
      <c r="W2" s="6" t="s">
        <v>61</v>
      </c>
      <c r="X2" s="6" t="s">
        <v>17</v>
      </c>
      <c r="Y2" s="6" t="s">
        <v>60</v>
      </c>
      <c r="Z2" s="3">
        <v>16</v>
      </c>
      <c r="AA2" s="3">
        <v>2500</v>
      </c>
      <c r="AB2" s="7">
        <v>6.4000000000000003E-3</v>
      </c>
    </row>
    <row r="3" spans="1:28" x14ac:dyDescent="0.25">
      <c r="A3" s="5">
        <v>10</v>
      </c>
      <c r="B3" s="5">
        <v>2020</v>
      </c>
      <c r="C3" s="5">
        <v>7025</v>
      </c>
      <c r="D3" s="8" t="s">
        <v>404</v>
      </c>
      <c r="E3" s="8" t="s">
        <v>402</v>
      </c>
      <c r="F3" s="8" t="s">
        <v>49</v>
      </c>
      <c r="G3" s="8" t="s">
        <v>17</v>
      </c>
      <c r="H3" s="8" t="s">
        <v>50</v>
      </c>
      <c r="I3" s="5">
        <v>13</v>
      </c>
      <c r="J3" s="5">
        <v>2200</v>
      </c>
      <c r="K3" s="8">
        <v>5.909090909090909E-3</v>
      </c>
      <c r="M3">
        <f>_xlfn.STDEV.P(Table8[Column9])</f>
        <v>5.0583331932443469</v>
      </c>
      <c r="O3">
        <f>_xlfn.STDEV.P(Table8[Column11])</f>
        <v>2.0119486534612083E-3</v>
      </c>
      <c r="R3" s="4">
        <v>10</v>
      </c>
      <c r="S3" s="5">
        <v>2020</v>
      </c>
      <c r="T3" s="5">
        <v>7019</v>
      </c>
      <c r="U3" s="8" t="s">
        <v>403</v>
      </c>
      <c r="V3" s="8" t="s">
        <v>402</v>
      </c>
      <c r="W3" s="8" t="s">
        <v>58</v>
      </c>
      <c r="X3" s="8" t="s">
        <v>17</v>
      </c>
      <c r="Y3" s="8" t="s">
        <v>57</v>
      </c>
      <c r="Z3" s="5">
        <v>14</v>
      </c>
      <c r="AA3" s="5">
        <v>3000</v>
      </c>
      <c r="AB3" s="9">
        <v>4.6666666666666671E-3</v>
      </c>
    </row>
    <row r="4" spans="1:28" x14ac:dyDescent="0.25">
      <c r="A4" s="3">
        <v>10</v>
      </c>
      <c r="B4" s="3">
        <v>2020</v>
      </c>
      <c r="C4" s="3">
        <v>7014</v>
      </c>
      <c r="D4" s="6" t="s">
        <v>407</v>
      </c>
      <c r="E4" s="6" t="s">
        <v>402</v>
      </c>
      <c r="F4" s="6" t="s">
        <v>24</v>
      </c>
      <c r="G4" s="6" t="s">
        <v>13</v>
      </c>
      <c r="H4" s="6" t="s">
        <v>23</v>
      </c>
      <c r="I4" s="3">
        <v>11</v>
      </c>
      <c r="J4" s="3">
        <v>2000</v>
      </c>
      <c r="K4" s="6">
        <v>5.4999999999999997E-3</v>
      </c>
      <c r="M4">
        <f>M2+M3</f>
        <v>10.70119033610149</v>
      </c>
      <c r="O4">
        <f>O2+O3</f>
        <v>4.0790918061932892E-3</v>
      </c>
      <c r="R4" s="16">
        <v>10</v>
      </c>
      <c r="S4" s="17">
        <v>2020</v>
      </c>
      <c r="T4" s="17">
        <v>7025</v>
      </c>
      <c r="U4" s="18" t="s">
        <v>404</v>
      </c>
      <c r="V4" s="18" t="s">
        <v>402</v>
      </c>
      <c r="W4" s="18" t="s">
        <v>49</v>
      </c>
      <c r="X4" s="18" t="s">
        <v>17</v>
      </c>
      <c r="Y4" s="18" t="s">
        <v>50</v>
      </c>
      <c r="Z4" s="17">
        <v>13</v>
      </c>
      <c r="AA4" s="17">
        <v>2200</v>
      </c>
      <c r="AB4" s="19">
        <v>5.909090909090909E-3</v>
      </c>
    </row>
    <row r="5" spans="1:28" x14ac:dyDescent="0.25">
      <c r="A5" s="5">
        <v>10</v>
      </c>
      <c r="B5" s="5">
        <v>2020</v>
      </c>
      <c r="C5" s="5">
        <v>7019</v>
      </c>
      <c r="D5" s="8" t="s">
        <v>403</v>
      </c>
      <c r="E5" s="8" t="s">
        <v>402</v>
      </c>
      <c r="F5" s="8" t="s">
        <v>58</v>
      </c>
      <c r="G5" s="8" t="s">
        <v>17</v>
      </c>
      <c r="H5" s="8" t="s">
        <v>57</v>
      </c>
      <c r="I5" s="5">
        <v>14</v>
      </c>
      <c r="J5" s="5">
        <v>3000</v>
      </c>
      <c r="K5" s="8">
        <v>4.6666666666666671E-3</v>
      </c>
      <c r="M5">
        <f>M2+(M3*2)</f>
        <v>15.759523529345838</v>
      </c>
      <c r="O5">
        <f>O2+(O3*2)</f>
        <v>6.0910404596544974E-3</v>
      </c>
      <c r="R5" s="2">
        <v>10</v>
      </c>
      <c r="S5" s="3">
        <v>2020</v>
      </c>
      <c r="T5" s="3">
        <v>7006</v>
      </c>
      <c r="U5" s="6" t="s">
        <v>405</v>
      </c>
      <c r="V5" s="6" t="s">
        <v>402</v>
      </c>
      <c r="W5" s="6" t="s">
        <v>45</v>
      </c>
      <c r="X5" s="6" t="s">
        <v>17</v>
      </c>
      <c r="Y5" s="6" t="s">
        <v>44</v>
      </c>
      <c r="Z5" s="3">
        <v>12</v>
      </c>
      <c r="AA5" s="3">
        <v>2900</v>
      </c>
      <c r="AB5" s="7">
        <v>4.1379310344827587E-3</v>
      </c>
    </row>
    <row r="6" spans="1:28" x14ac:dyDescent="0.25">
      <c r="A6" s="3">
        <v>10</v>
      </c>
      <c r="B6" s="3">
        <v>2020</v>
      </c>
      <c r="C6" s="3">
        <v>7006</v>
      </c>
      <c r="D6" s="6" t="s">
        <v>405</v>
      </c>
      <c r="E6" s="6" t="s">
        <v>402</v>
      </c>
      <c r="F6" s="6" t="s">
        <v>45</v>
      </c>
      <c r="G6" s="6" t="s">
        <v>17</v>
      </c>
      <c r="H6" s="6" t="s">
        <v>44</v>
      </c>
      <c r="I6" s="3">
        <v>12</v>
      </c>
      <c r="J6" s="3">
        <v>2900</v>
      </c>
      <c r="K6" s="6">
        <v>4.1379310344827587E-3</v>
      </c>
      <c r="R6" s="2">
        <v>10</v>
      </c>
      <c r="S6" s="3">
        <v>2020</v>
      </c>
      <c r="T6" s="3">
        <v>7024</v>
      </c>
      <c r="U6" s="6" t="s">
        <v>406</v>
      </c>
      <c r="V6" s="6" t="s">
        <v>402</v>
      </c>
      <c r="W6" s="6" t="s">
        <v>16</v>
      </c>
      <c r="X6" s="6" t="s">
        <v>17</v>
      </c>
      <c r="Y6" s="6" t="s">
        <v>18</v>
      </c>
      <c r="Z6" s="3">
        <v>12</v>
      </c>
      <c r="AA6" s="3">
        <v>4400</v>
      </c>
      <c r="AB6" s="7">
        <v>2.7272727272727275E-3</v>
      </c>
    </row>
    <row r="7" spans="1:28" x14ac:dyDescent="0.25">
      <c r="A7" s="5">
        <v>10</v>
      </c>
      <c r="B7" s="5">
        <v>2020</v>
      </c>
      <c r="C7" s="5">
        <v>7017</v>
      </c>
      <c r="D7" s="8" t="s">
        <v>408</v>
      </c>
      <c r="E7" s="8" t="s">
        <v>402</v>
      </c>
      <c r="F7" s="8" t="s">
        <v>44</v>
      </c>
      <c r="G7" s="8" t="s">
        <v>13</v>
      </c>
      <c r="H7" s="8" t="s">
        <v>45</v>
      </c>
      <c r="I7" s="5">
        <v>10</v>
      </c>
      <c r="J7" s="5">
        <v>2600</v>
      </c>
      <c r="K7" s="8">
        <v>3.8461538461538464E-3</v>
      </c>
      <c r="R7" s="2">
        <v>10</v>
      </c>
      <c r="S7" s="3">
        <v>2020</v>
      </c>
      <c r="T7" s="3">
        <v>7014</v>
      </c>
      <c r="U7" s="6" t="s">
        <v>407</v>
      </c>
      <c r="V7" s="6" t="s">
        <v>402</v>
      </c>
      <c r="W7" s="6" t="s">
        <v>24</v>
      </c>
      <c r="X7" s="6" t="s">
        <v>13</v>
      </c>
      <c r="Y7" s="6" t="s">
        <v>23</v>
      </c>
      <c r="Z7" s="3">
        <v>11</v>
      </c>
      <c r="AA7" s="3">
        <v>2000</v>
      </c>
      <c r="AB7" s="7">
        <v>5.4999999999999997E-3</v>
      </c>
    </row>
    <row r="8" spans="1:28" x14ac:dyDescent="0.25">
      <c r="A8" s="3">
        <v>10</v>
      </c>
      <c r="B8" s="3">
        <v>2020</v>
      </c>
      <c r="C8" s="3">
        <v>7013</v>
      </c>
      <c r="D8" s="6" t="s">
        <v>409</v>
      </c>
      <c r="E8" s="6" t="s">
        <v>402</v>
      </c>
      <c r="F8" s="6" t="s">
        <v>40</v>
      </c>
      <c r="G8" s="6" t="s">
        <v>13</v>
      </c>
      <c r="H8" s="6" t="s">
        <v>41</v>
      </c>
      <c r="I8" s="3">
        <v>10</v>
      </c>
      <c r="J8" s="3">
        <v>3000</v>
      </c>
      <c r="K8" s="6">
        <v>3.3333333333333335E-3</v>
      </c>
    </row>
    <row r="9" spans="1:28" x14ac:dyDescent="0.25">
      <c r="A9" s="5">
        <v>10</v>
      </c>
      <c r="B9" s="5">
        <v>2020</v>
      </c>
      <c r="C9" s="5">
        <v>7027</v>
      </c>
      <c r="D9" s="8" t="s">
        <v>410</v>
      </c>
      <c r="E9" s="8" t="s">
        <v>402</v>
      </c>
      <c r="F9" s="8" t="s">
        <v>57</v>
      </c>
      <c r="G9" s="8" t="s">
        <v>13</v>
      </c>
      <c r="H9" s="8" t="s">
        <v>58</v>
      </c>
      <c r="I9" s="5">
        <v>7</v>
      </c>
      <c r="J9" s="5">
        <v>2300</v>
      </c>
      <c r="K9" s="8">
        <v>3.0434782608695652E-3</v>
      </c>
      <c r="R9" s="2">
        <v>10</v>
      </c>
      <c r="S9" s="3">
        <v>2020</v>
      </c>
      <c r="T9" s="3">
        <v>7022</v>
      </c>
      <c r="U9" s="6" t="s">
        <v>401</v>
      </c>
      <c r="V9" s="6" t="s">
        <v>402</v>
      </c>
      <c r="W9" s="6" t="s">
        <v>61</v>
      </c>
      <c r="X9" s="6" t="s">
        <v>17</v>
      </c>
      <c r="Y9" s="6" t="s">
        <v>60</v>
      </c>
      <c r="Z9" s="3">
        <v>16</v>
      </c>
      <c r="AA9" s="3">
        <v>2500</v>
      </c>
      <c r="AB9" s="7">
        <v>6.4000000000000003E-3</v>
      </c>
    </row>
    <row r="10" spans="1:28" x14ac:dyDescent="0.25">
      <c r="A10" s="3">
        <v>10</v>
      </c>
      <c r="B10" s="3">
        <v>2020</v>
      </c>
      <c r="C10" s="3">
        <v>7024</v>
      </c>
      <c r="D10" s="6" t="s">
        <v>406</v>
      </c>
      <c r="E10" s="6" t="s">
        <v>402</v>
      </c>
      <c r="F10" s="6" t="s">
        <v>16</v>
      </c>
      <c r="G10" s="6" t="s">
        <v>17</v>
      </c>
      <c r="H10" s="6" t="s">
        <v>18</v>
      </c>
      <c r="I10" s="3">
        <v>12</v>
      </c>
      <c r="J10" s="3">
        <v>4400</v>
      </c>
      <c r="K10" s="6">
        <v>2.7272727272727275E-3</v>
      </c>
    </row>
    <row r="11" spans="1:28" x14ac:dyDescent="0.25">
      <c r="A11" s="5">
        <v>10</v>
      </c>
      <c r="B11" s="5">
        <v>2020</v>
      </c>
      <c r="C11" s="5">
        <v>7004</v>
      </c>
      <c r="D11" s="8" t="s">
        <v>411</v>
      </c>
      <c r="E11" s="8" t="s">
        <v>402</v>
      </c>
      <c r="F11" s="8" t="s">
        <v>21</v>
      </c>
      <c r="G11" s="8" t="s">
        <v>13</v>
      </c>
      <c r="H11" s="8" t="s">
        <v>20</v>
      </c>
      <c r="I11" s="5">
        <v>6</v>
      </c>
      <c r="J11" s="5">
        <v>2700</v>
      </c>
      <c r="K11" s="8">
        <v>2.2222222222222222E-3</v>
      </c>
    </row>
    <row r="12" spans="1:28" x14ac:dyDescent="0.25">
      <c r="A12" s="3">
        <v>10</v>
      </c>
      <c r="B12" s="3">
        <v>2020</v>
      </c>
      <c r="C12" s="3">
        <v>7028</v>
      </c>
      <c r="D12" s="6" t="s">
        <v>417</v>
      </c>
      <c r="E12" s="6" t="s">
        <v>402</v>
      </c>
      <c r="F12" s="6" t="s">
        <v>50</v>
      </c>
      <c r="G12" s="6" t="s">
        <v>13</v>
      </c>
      <c r="H12" s="6" t="s">
        <v>49</v>
      </c>
      <c r="I12" s="3">
        <v>5</v>
      </c>
      <c r="J12" s="3">
        <v>2300</v>
      </c>
      <c r="K12" s="6">
        <v>2.1739130434782609E-3</v>
      </c>
    </row>
    <row r="13" spans="1:28" x14ac:dyDescent="0.25">
      <c r="A13" s="5">
        <v>10</v>
      </c>
      <c r="B13" s="5">
        <v>2020</v>
      </c>
      <c r="C13" s="5">
        <v>7016</v>
      </c>
      <c r="D13" s="8" t="s">
        <v>414</v>
      </c>
      <c r="E13" s="8" t="s">
        <v>402</v>
      </c>
      <c r="F13" s="8" t="s">
        <v>37</v>
      </c>
      <c r="G13" s="8" t="s">
        <v>17</v>
      </c>
      <c r="H13" s="8" t="s">
        <v>36</v>
      </c>
      <c r="I13" s="5">
        <v>6</v>
      </c>
      <c r="J13" s="5">
        <v>2800</v>
      </c>
      <c r="K13" s="8">
        <v>2.142857142857143E-3</v>
      </c>
    </row>
    <row r="14" spans="1:28" x14ac:dyDescent="0.25">
      <c r="A14" s="3">
        <v>10</v>
      </c>
      <c r="B14" s="3">
        <v>2020</v>
      </c>
      <c r="C14" s="3">
        <v>7032</v>
      </c>
      <c r="D14" s="6" t="s">
        <v>416</v>
      </c>
      <c r="E14" s="6" t="s">
        <v>402</v>
      </c>
      <c r="F14" s="6" t="s">
        <v>52</v>
      </c>
      <c r="G14" s="6" t="s">
        <v>13</v>
      </c>
      <c r="H14" s="6" t="s">
        <v>53</v>
      </c>
      <c r="I14" s="3">
        <v>5</v>
      </c>
      <c r="J14" s="3">
        <v>2400</v>
      </c>
      <c r="K14" s="6">
        <v>2.0833333333333333E-3</v>
      </c>
    </row>
    <row r="15" spans="1:28" x14ac:dyDescent="0.25">
      <c r="A15" s="5">
        <v>10</v>
      </c>
      <c r="B15" s="5">
        <v>2020</v>
      </c>
      <c r="C15" s="5">
        <v>7018</v>
      </c>
      <c r="D15" s="8" t="s">
        <v>418</v>
      </c>
      <c r="E15" s="8" t="s">
        <v>402</v>
      </c>
      <c r="F15" s="8" t="s">
        <v>31</v>
      </c>
      <c r="G15" s="8" t="s">
        <v>17</v>
      </c>
      <c r="H15" s="8" t="s">
        <v>30</v>
      </c>
      <c r="I15" s="5">
        <v>5</v>
      </c>
      <c r="J15" s="5">
        <v>2400</v>
      </c>
      <c r="K15" s="8">
        <v>2.0833333333333333E-3</v>
      </c>
    </row>
    <row r="16" spans="1:28" x14ac:dyDescent="0.25">
      <c r="A16" s="3">
        <v>10</v>
      </c>
      <c r="B16" s="3">
        <v>2020</v>
      </c>
      <c r="C16" s="3">
        <v>7008</v>
      </c>
      <c r="D16" s="6" t="s">
        <v>412</v>
      </c>
      <c r="E16" s="6" t="s">
        <v>402</v>
      </c>
      <c r="F16" s="6" t="s">
        <v>53</v>
      </c>
      <c r="G16" s="6" t="s">
        <v>17</v>
      </c>
      <c r="H16" s="6" t="s">
        <v>52</v>
      </c>
      <c r="I16" s="3">
        <v>6</v>
      </c>
      <c r="J16" s="3">
        <v>2900</v>
      </c>
      <c r="K16" s="6">
        <v>2.0689655172413794E-3</v>
      </c>
    </row>
    <row r="17" spans="1:11" x14ac:dyDescent="0.25">
      <c r="A17" s="5">
        <v>10</v>
      </c>
      <c r="B17" s="5">
        <v>2020</v>
      </c>
      <c r="C17" s="5">
        <v>7012</v>
      </c>
      <c r="D17" s="8" t="s">
        <v>413</v>
      </c>
      <c r="E17" s="8" t="s">
        <v>402</v>
      </c>
      <c r="F17" s="8" t="s">
        <v>23</v>
      </c>
      <c r="G17" s="8" t="s">
        <v>17</v>
      </c>
      <c r="H17" s="8" t="s">
        <v>24</v>
      </c>
      <c r="I17" s="5">
        <v>6</v>
      </c>
      <c r="J17" s="5">
        <v>3700</v>
      </c>
      <c r="K17" s="8">
        <v>1.6216216216216215E-3</v>
      </c>
    </row>
    <row r="18" spans="1:11" x14ac:dyDescent="0.25">
      <c r="A18" s="3">
        <v>10</v>
      </c>
      <c r="B18" s="3">
        <v>2020</v>
      </c>
      <c r="C18" s="3">
        <v>7011</v>
      </c>
      <c r="D18" s="6" t="s">
        <v>419</v>
      </c>
      <c r="E18" s="6" t="s">
        <v>402</v>
      </c>
      <c r="F18" s="6" t="s">
        <v>27</v>
      </c>
      <c r="G18" s="6" t="s">
        <v>17</v>
      </c>
      <c r="H18" s="6" t="s">
        <v>28</v>
      </c>
      <c r="I18" s="3">
        <v>4</v>
      </c>
      <c r="J18" s="3">
        <v>2600</v>
      </c>
      <c r="K18" s="6">
        <v>1.5384615384615385E-3</v>
      </c>
    </row>
    <row r="19" spans="1:11" x14ac:dyDescent="0.25">
      <c r="A19" s="5">
        <v>10</v>
      </c>
      <c r="B19" s="5">
        <v>2020</v>
      </c>
      <c r="C19" s="5">
        <v>7020</v>
      </c>
      <c r="D19" s="8" t="s">
        <v>420</v>
      </c>
      <c r="E19" s="8" t="s">
        <v>402</v>
      </c>
      <c r="F19" s="8" t="s">
        <v>33</v>
      </c>
      <c r="G19" s="8" t="s">
        <v>17</v>
      </c>
      <c r="H19" s="8" t="s">
        <v>34</v>
      </c>
      <c r="I19" s="5">
        <v>4</v>
      </c>
      <c r="J19" s="5">
        <v>2700</v>
      </c>
      <c r="K19" s="8">
        <v>1.4814814814814814E-3</v>
      </c>
    </row>
    <row r="20" spans="1:11" x14ac:dyDescent="0.25">
      <c r="A20" s="3">
        <v>10</v>
      </c>
      <c r="B20" s="3">
        <v>2020</v>
      </c>
      <c r="C20" s="3">
        <v>7029</v>
      </c>
      <c r="D20" s="6" t="s">
        <v>415</v>
      </c>
      <c r="E20" s="6" t="s">
        <v>402</v>
      </c>
      <c r="F20" s="6" t="s">
        <v>12</v>
      </c>
      <c r="G20" s="6" t="s">
        <v>13</v>
      </c>
      <c r="H20" s="6" t="s">
        <v>14</v>
      </c>
      <c r="I20" s="3">
        <v>5</v>
      </c>
      <c r="J20" s="3">
        <v>3400</v>
      </c>
      <c r="K20" s="6">
        <v>1.4705882352941176E-3</v>
      </c>
    </row>
    <row r="21" spans="1:11" x14ac:dyDescent="0.25">
      <c r="A21" s="5">
        <v>10</v>
      </c>
      <c r="B21" s="5">
        <v>2020</v>
      </c>
      <c r="C21" s="5">
        <v>7001</v>
      </c>
      <c r="D21" s="8" t="s">
        <v>422</v>
      </c>
      <c r="E21" s="8" t="s">
        <v>402</v>
      </c>
      <c r="F21" s="8" t="s">
        <v>20</v>
      </c>
      <c r="G21" s="8" t="s">
        <v>17</v>
      </c>
      <c r="H21" s="8" t="s">
        <v>21</v>
      </c>
      <c r="I21" s="5">
        <v>3</v>
      </c>
      <c r="J21" s="5">
        <v>2600</v>
      </c>
      <c r="K21" s="8">
        <v>1.153846153846154E-3</v>
      </c>
    </row>
    <row r="22" spans="1:11" x14ac:dyDescent="0.25">
      <c r="A22" s="3">
        <v>10</v>
      </c>
      <c r="B22" s="3">
        <v>2020</v>
      </c>
      <c r="C22" s="3">
        <v>7023</v>
      </c>
      <c r="D22" s="6" t="s">
        <v>421</v>
      </c>
      <c r="E22" s="6" t="s">
        <v>402</v>
      </c>
      <c r="F22" s="6" t="s">
        <v>34</v>
      </c>
      <c r="G22" s="6" t="s">
        <v>13</v>
      </c>
      <c r="H22" s="6" t="s">
        <v>33</v>
      </c>
      <c r="I22" s="3">
        <v>3</v>
      </c>
      <c r="J22" s="3">
        <v>3600</v>
      </c>
      <c r="K22" s="6">
        <v>8.3333333333333339E-4</v>
      </c>
    </row>
    <row r="23" spans="1:11" x14ac:dyDescent="0.25">
      <c r="A23" s="5">
        <v>10</v>
      </c>
      <c r="B23" s="5">
        <v>2020</v>
      </c>
      <c r="C23" s="5">
        <v>7005</v>
      </c>
      <c r="D23" s="8" t="s">
        <v>423</v>
      </c>
      <c r="E23" s="8" t="s">
        <v>402</v>
      </c>
      <c r="F23" s="8" t="s">
        <v>14</v>
      </c>
      <c r="G23" s="8" t="s">
        <v>17</v>
      </c>
      <c r="H23" s="8" t="s">
        <v>12</v>
      </c>
      <c r="I23" s="5">
        <v>1</v>
      </c>
      <c r="J23" s="5">
        <v>2500</v>
      </c>
      <c r="K23" s="8">
        <v>4.0000000000000002E-4</v>
      </c>
    </row>
    <row r="24" spans="1:11" x14ac:dyDescent="0.25">
      <c r="A24" s="3">
        <v>10</v>
      </c>
      <c r="B24" s="3">
        <v>2020</v>
      </c>
      <c r="C24" s="3">
        <v>7026</v>
      </c>
      <c r="D24" s="6" t="s">
        <v>425</v>
      </c>
      <c r="E24" s="6" t="s">
        <v>402</v>
      </c>
      <c r="F24" s="6" t="s">
        <v>36</v>
      </c>
      <c r="G24" s="6" t="s">
        <v>13</v>
      </c>
      <c r="H24" s="6" t="s">
        <v>37</v>
      </c>
      <c r="I24" s="3">
        <v>1</v>
      </c>
      <c r="J24" s="3">
        <v>2800</v>
      </c>
      <c r="K24" s="6">
        <v>3.5714285714285714E-4</v>
      </c>
    </row>
    <row r="25" spans="1:11" x14ac:dyDescent="0.25">
      <c r="A25" s="5">
        <v>10</v>
      </c>
      <c r="B25" s="5">
        <v>2020</v>
      </c>
      <c r="C25" s="5">
        <v>7003</v>
      </c>
      <c r="D25" s="8" t="s">
        <v>424</v>
      </c>
      <c r="E25" s="8" t="s">
        <v>402</v>
      </c>
      <c r="F25" s="8" t="s">
        <v>30</v>
      </c>
      <c r="G25" s="8" t="s">
        <v>13</v>
      </c>
      <c r="H25" s="8" t="s">
        <v>31</v>
      </c>
      <c r="I25" s="5">
        <v>1</v>
      </c>
      <c r="J25" s="5">
        <v>3900</v>
      </c>
      <c r="K25" s="8">
        <v>2.5641025641025641E-4</v>
      </c>
    </row>
    <row r="26" spans="1:11" x14ac:dyDescent="0.25">
      <c r="A26" s="3">
        <v>10</v>
      </c>
      <c r="B26" s="3">
        <v>2020</v>
      </c>
      <c r="C26" s="3">
        <v>7031</v>
      </c>
      <c r="D26" s="6" t="s">
        <v>426</v>
      </c>
      <c r="E26" s="6" t="s">
        <v>402</v>
      </c>
      <c r="F26" s="6" t="s">
        <v>28</v>
      </c>
      <c r="G26" s="6" t="s">
        <v>13</v>
      </c>
      <c r="H26" s="6" t="s">
        <v>27</v>
      </c>
      <c r="I26" s="3">
        <v>0</v>
      </c>
      <c r="J26" s="3">
        <v>3200</v>
      </c>
      <c r="K26" s="6">
        <v>0</v>
      </c>
    </row>
    <row r="27" spans="1:11" x14ac:dyDescent="0.25">
      <c r="A27" s="5">
        <v>10</v>
      </c>
      <c r="B27" s="5">
        <v>2020</v>
      </c>
      <c r="C27" s="5">
        <v>7030</v>
      </c>
      <c r="D27" s="8" t="s">
        <v>427</v>
      </c>
      <c r="E27" s="8" t="s">
        <v>402</v>
      </c>
      <c r="F27" s="8" t="s">
        <v>41</v>
      </c>
      <c r="G27" s="8" t="s">
        <v>17</v>
      </c>
      <c r="H27" s="8" t="s">
        <v>40</v>
      </c>
      <c r="I27" s="5">
        <v>0</v>
      </c>
      <c r="J27" s="5">
        <v>2700</v>
      </c>
      <c r="K27" s="8">
        <v>0</v>
      </c>
    </row>
    <row r="28" spans="1:11" x14ac:dyDescent="0.25">
      <c r="A28" s="3">
        <v>10</v>
      </c>
      <c r="B28" s="3">
        <v>2020</v>
      </c>
      <c r="C28" s="3">
        <v>7010</v>
      </c>
      <c r="D28" s="6" t="s">
        <v>428</v>
      </c>
      <c r="E28" s="6" t="s">
        <v>402</v>
      </c>
      <c r="F28" s="6" t="s">
        <v>60</v>
      </c>
      <c r="G28" s="6" t="s">
        <v>13</v>
      </c>
      <c r="H28" s="6" t="s">
        <v>61</v>
      </c>
      <c r="I28" s="3">
        <v>-4</v>
      </c>
      <c r="J28" s="3">
        <v>2400</v>
      </c>
      <c r="K28" s="6">
        <v>-1.6666666666666668E-3</v>
      </c>
    </row>
    <row r="29" spans="1:11" x14ac:dyDescent="0.25">
      <c r="A29" s="12">
        <v>10</v>
      </c>
      <c r="B29" s="12">
        <v>2020</v>
      </c>
      <c r="C29" s="12">
        <v>7007</v>
      </c>
      <c r="D29" s="13" t="s">
        <v>429</v>
      </c>
      <c r="E29" s="13" t="s">
        <v>402</v>
      </c>
      <c r="F29" s="13" t="s">
        <v>18</v>
      </c>
      <c r="G29" s="13" t="s">
        <v>13</v>
      </c>
      <c r="H29" s="13" t="s">
        <v>16</v>
      </c>
      <c r="I29" s="12">
        <v>-4</v>
      </c>
      <c r="J29" s="12">
        <v>2100</v>
      </c>
      <c r="K29" s="13">
        <v>-1.9047619047619048E-3</v>
      </c>
    </row>
  </sheetData>
  <conditionalFormatting sqref="I2:I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4151-015A-474F-A9C7-2306672692BF}">
  <dimension ref="A1:G9"/>
  <sheetViews>
    <sheetView tabSelected="1" workbookViewId="0">
      <selection activeCell="L16" sqref="L16"/>
    </sheetView>
  </sheetViews>
  <sheetFormatPr defaultRowHeight="15" x14ac:dyDescent="0.25"/>
  <cols>
    <col min="7" max="7" width="21.42578125" customWidth="1"/>
  </cols>
  <sheetData>
    <row r="1" spans="1:7" x14ac:dyDescent="0.25">
      <c r="A1" t="s">
        <v>446</v>
      </c>
      <c r="B1">
        <f>PERMUT(7,1)</f>
        <v>7</v>
      </c>
      <c r="C1">
        <f>PERMUT(20,3)</f>
        <v>6840</v>
      </c>
      <c r="D1">
        <f>PERMUT(28,3)</f>
        <v>19656</v>
      </c>
      <c r="E1">
        <f>PERMUT(15,1)</f>
        <v>15</v>
      </c>
      <c r="F1">
        <f>PERMUT(6,1)</f>
        <v>6</v>
      </c>
      <c r="G1">
        <f>B1*C1*D1*E1*F1</f>
        <v>84701635200</v>
      </c>
    </row>
    <row r="2" spans="1:7" x14ac:dyDescent="0.25">
      <c r="A2" t="s">
        <v>447</v>
      </c>
      <c r="B2">
        <f>PERMUT(7,1)</f>
        <v>7</v>
      </c>
      <c r="C2">
        <f>PERMUT(20,2)</f>
        <v>380</v>
      </c>
      <c r="D2">
        <f>PERMUT(28,4)</f>
        <v>491400</v>
      </c>
      <c r="E2">
        <f>PERMUT(15,1)</f>
        <v>15</v>
      </c>
      <c r="F2">
        <f>PERMUT(6,1)</f>
        <v>6</v>
      </c>
      <c r="G2">
        <f>B2*C2*D2*E2*F2</f>
        <v>117641160000</v>
      </c>
    </row>
    <row r="3" spans="1:7" x14ac:dyDescent="0.25">
      <c r="A3" t="s">
        <v>448</v>
      </c>
      <c r="B3">
        <f>PERMUT(7,1)</f>
        <v>7</v>
      </c>
      <c r="C3">
        <f>PERMUT(20,2)</f>
        <v>380</v>
      </c>
      <c r="D3">
        <f>PERMUT(28,3)</f>
        <v>19656</v>
      </c>
      <c r="E3">
        <f>PERMUT(15,2)</f>
        <v>210</v>
      </c>
      <c r="F3">
        <f>PERMUT(6,1)</f>
        <v>6</v>
      </c>
      <c r="G3">
        <f>B3*C3*D3*E3*F3</f>
        <v>65879049600</v>
      </c>
    </row>
    <row r="4" spans="1:7" x14ac:dyDescent="0.25">
      <c r="G4">
        <f>G1+G2+G3</f>
        <v>268221844800</v>
      </c>
    </row>
    <row r="6" spans="1:7" x14ac:dyDescent="0.25">
      <c r="A6" t="s">
        <v>446</v>
      </c>
      <c r="B6">
        <f>PERMUT(2,1)</f>
        <v>2</v>
      </c>
      <c r="C6">
        <f>PERMUT(7,3)</f>
        <v>210</v>
      </c>
      <c r="D6">
        <f>PERMUT(12,3)</f>
        <v>1320</v>
      </c>
      <c r="E6">
        <f>PERMUT(8,1)</f>
        <v>8</v>
      </c>
      <c r="F6">
        <f>PERMUT(1,1)</f>
        <v>1</v>
      </c>
      <c r="G6">
        <f>B6*C6*D6*E6*F6</f>
        <v>4435200</v>
      </c>
    </row>
    <row r="7" spans="1:7" x14ac:dyDescent="0.25">
      <c r="A7" t="s">
        <v>447</v>
      </c>
      <c r="B7">
        <f>PERMUT(2,1)</f>
        <v>2</v>
      </c>
      <c r="C7">
        <f>PERMUT(7,2)</f>
        <v>42</v>
      </c>
      <c r="D7">
        <f>PERMUT(12,4)</f>
        <v>11880</v>
      </c>
      <c r="E7">
        <f>PERMUT(8,1)</f>
        <v>8</v>
      </c>
      <c r="F7">
        <f>PERMUT(1,1)</f>
        <v>1</v>
      </c>
      <c r="G7">
        <f>B7*C7*D7*E7*F7</f>
        <v>7983360</v>
      </c>
    </row>
    <row r="8" spans="1:7" x14ac:dyDescent="0.25">
      <c r="A8" t="s">
        <v>448</v>
      </c>
      <c r="B8">
        <f>PERMUT(2,1)</f>
        <v>2</v>
      </c>
      <c r="C8">
        <f>PERMUT(7,2)</f>
        <v>42</v>
      </c>
      <c r="D8">
        <f>PERMUT(12,3)</f>
        <v>1320</v>
      </c>
      <c r="E8">
        <f>PERMUT(8,2)</f>
        <v>56</v>
      </c>
      <c r="F8">
        <f>PERMUT(1,1)</f>
        <v>1</v>
      </c>
      <c r="G8">
        <f>B8*C8*D8*E8*F8</f>
        <v>6209280</v>
      </c>
    </row>
    <row r="9" spans="1:7" x14ac:dyDescent="0.25">
      <c r="G9">
        <f>SUM(G6:G8)</f>
        <v>18627840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/ D t 2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/ D t 2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7 d l H D 7 K H j S w E A A G A C A A A T A B w A R m 9 y b X V s Y X M v U 2 V j d G l v b j E u b S C i G A A o o B Q A A A A A A A A A A A A A A A A A A A A A A A A A A A B t k V 1 r g z A U h u 8 F / 0 N I b y y I U 9 l 2 s e L F 0 K 0 r h a 5 D Y Y w 6 R q q n r S w f k s S y U v r f F 2 d L O 2 x u k v O 8 J 2 / O O V F Q 6 E p w l H Z 7 M L I t 2 1 I b I q F E A x z 6 o f / 1 D v A d + B h F i I K 2 L W R W K h p Z g C G x 2 n q J K B o G X D v P F Q U v F l y b Q D l 4 / J C P J 1 m u g K 7 y R J K V n l Z 8 r f I L T 6 9 Q W z x 0 F w n Q i l U a Z I R H 2 E W x o A 3 j K g p 8 F z 3 x Q p T m X h S E d 6 G L 3 h q h I d U 7 C t H 5 6 M 0 E h 8 + h 2 9 U 2 w H M p m N F K 9 A K k B K n a 0 j O y N I l H 5 c i d r g 0 X L Y 7 8 k d K 0 I J R I F W n Z X F r G G 8 L X x j H b 1 X C 2 y y T h a i U k 6 y p u R e V c e d / d 7 3 H b s e l t w v X 9 r d d m H l y 0 x x 9 A Z J + O J 0 k f z g g D Q 7 W J k Y Y f / Q f n Q v V Y B o T 1 4 O a G 9 N h r X e s e T K a o F p X 5 w J P C G 7 Y E e d J U O 5 7 d / + o O Q 9 u q + N V R j X 4 B U E s B A i 0 A F A A C A A g A / D t 2 U X M A M S K k A A A A 9 Q A A A B I A A A A A A A A A A A A A A A A A A A A A A E N v b m Z p Z y 9 Q Y W N r Y W d l L n h t b F B L A Q I t A B Q A A g A I A P w 7 d l E P y u m r p A A A A O k A A A A T A A A A A A A A A A A A A A A A A P A A A A B b Q 2 9 u d G V u d F 9 U e X B l c 1 0 u e G 1 s U E s B A i 0 A F A A C A A g A / D t 2 U c P s o e N L A Q A A Y A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Q w A A A A A A A D D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V 2 V l a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B f V 2 V l a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l Q x M j o z M T o 1 N i 4 x M D k 3 N D I 2 W i I g L z 4 8 R W 5 0 c n k g V H l w Z T 0 i R m l s b E N v b H V t b l R 5 c G V z I i B W Y W x 1 Z T 0 i c 0 F 3 T U R C Z 1 l H Q m d Z R k F 3 P T 0 i I C 8 + P E V u d H J 5 I F R 5 c G U 9 I k Z p b G x D b 2 x 1 b W 5 O Y W 1 l c y I g V m F s d W U 9 I n N b J n F 1 b 3 Q 7 V 2 V l a y Z x d W 9 0 O y w m c X V v d D t Z Z W F y J n F 1 b 3 Q 7 L C Z x d W 9 0 O 0 d J R C Z x d W 9 0 O y w m c X V v d D t O Y W 1 l J n F 1 b 3 Q 7 L C Z x d W 9 0 O 1 B v c y Z x d W 9 0 O y w m c X V v d D t U Z W F t J n F 1 b 3 Q 7 L C Z x d W 9 0 O 2 g v Y S Z x d W 9 0 O y w m c X V v d D t P c H B 0 J n F 1 b 3 Q 7 L C Z x d W 9 0 O 0 R L I H B v a W 5 0 c y Z x d W 9 0 O y w m c X V v d D t E S y B z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F 9 X Z W V r M T A v Q 2 h h b m d l Z C B U e X B l L n t X Z W V r L D B 9 J n F 1 b 3 Q 7 L C Z x d W 9 0 O 1 N l Y 3 R p b 2 4 x L z I w M j B f V 2 V l a z E w L 0 N o Y W 5 n Z W Q g V H l w Z S 5 7 W W V h c i w x f S Z x d W 9 0 O y w m c X V v d D t T Z W N 0 a W 9 u M S 8 y M D I w X 1 d l Z W s x M C 9 D a G F u Z 2 V k I F R 5 c G U u e 0 d J R C w y f S Z x d W 9 0 O y w m c X V v d D t T Z W N 0 a W 9 u M S 8 y M D I w X 1 d l Z W s x M C 9 D a G F u Z 2 V k I F R 5 c G U u e 0 5 h b W U s M 3 0 m c X V v d D s s J n F 1 b 3 Q 7 U 2 V j d G l v b j E v M j A y M F 9 X Z W V r M T A v Q 2 h h b m d l Z C B U e X B l L n t Q b 3 M s N H 0 m c X V v d D s s J n F 1 b 3 Q 7 U 2 V j d G l v b j E v M j A y M F 9 X Z W V r M T A v Q 2 h h b m d l Z C B U e X B l L n t U Z W F t L D V 9 J n F 1 b 3 Q 7 L C Z x d W 9 0 O 1 N l Y 3 R p b 2 4 x L z I w M j B f V 2 V l a z E w L 0 N o Y W 5 n Z W Q g V H l w Z S 5 7 a C 9 h L D Z 9 J n F 1 b 3 Q 7 L C Z x d W 9 0 O 1 N l Y 3 R p b 2 4 x L z I w M j B f V 2 V l a z E w L 0 N o Y W 5 n Z W Q g V H l w Z S 5 7 T 3 B w d C w 3 f S Z x d W 9 0 O y w m c X V v d D t T Z W N 0 a W 9 u M S 8 y M D I w X 1 d l Z W s x M C 9 D a G F u Z 2 V k I F R 5 c G U u e 0 R L I H B v a W 5 0 c y w 4 f S Z x d W 9 0 O y w m c X V v d D t T Z W N 0 a W 9 u M S 8 y M D I w X 1 d l Z W s x M C 9 D a G F u Z 2 V k I F R 5 c G U u e 0 R L I H N h b G F y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A y M F 9 X Z W V r M T A v Q 2 h h b m d l Z C B U e X B l L n t X Z W V r L D B 9 J n F 1 b 3 Q 7 L C Z x d W 9 0 O 1 N l Y 3 R p b 2 4 x L z I w M j B f V 2 V l a z E w L 0 N o Y W 5 n Z W Q g V H l w Z S 5 7 W W V h c i w x f S Z x d W 9 0 O y w m c X V v d D t T Z W N 0 a W 9 u M S 8 y M D I w X 1 d l Z W s x M C 9 D a G F u Z 2 V k I F R 5 c G U u e 0 d J R C w y f S Z x d W 9 0 O y w m c X V v d D t T Z W N 0 a W 9 u M S 8 y M D I w X 1 d l Z W s x M C 9 D a G F u Z 2 V k I F R 5 c G U u e 0 5 h b W U s M 3 0 m c X V v d D s s J n F 1 b 3 Q 7 U 2 V j d G l v b j E v M j A y M F 9 X Z W V r M T A v Q 2 h h b m d l Z C B U e X B l L n t Q b 3 M s N H 0 m c X V v d D s s J n F 1 b 3 Q 7 U 2 V j d G l v b j E v M j A y M F 9 X Z W V r M T A v Q 2 h h b m d l Z C B U e X B l L n t U Z W F t L D V 9 J n F 1 b 3 Q 7 L C Z x d W 9 0 O 1 N l Y 3 R p b 2 4 x L z I w M j B f V 2 V l a z E w L 0 N o Y W 5 n Z W Q g V H l w Z S 5 7 a C 9 h L D Z 9 J n F 1 b 3 Q 7 L C Z x d W 9 0 O 1 N l Y 3 R p b 2 4 x L z I w M j B f V 2 V l a z E w L 0 N o Y W 5 n Z W Q g V H l w Z S 5 7 T 3 B w d C w 3 f S Z x d W 9 0 O y w m c X V v d D t T Z W N 0 a W 9 u M S 8 y M D I w X 1 d l Z W s x M C 9 D a G F u Z 2 V k I F R 5 c G U u e 0 R L I H B v a W 5 0 c y w 4 f S Z x d W 9 0 O y w m c X V v d D t T Z W N 0 a W 9 u M S 8 y M D I w X 1 d l Z W s x M C 9 D a G F u Z 2 V k I F R 5 c G U u e 0 R L I H N h b G F y e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F 9 X Z W V r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9 X Z W V r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9 X Z W V r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p N X H 1 o Z v k S 2 Z Z x F / W Y 2 + A A A A A A C A A A A A A A Q Z g A A A A E A A C A A A A C X S u 5 D l H U P Q A R w D b 4 q N 1 K T t U D M w O 7 V q y c c A y 7 l w K 9 + + g A A A A A O g A A A A A I A A C A A A A D o Q e 3 q Y Y s m E T 5 w M r R M k A O 6 t E J T s l / 7 E a X 3 + T f J q P l X C F A A A A C B k E v x 6 4 o 6 s + Y e 6 q g e s C Q m 4 T R w 7 b X u z 7 H a R f B g Q r W K 5 G t 5 7 a m u w C L l M S J s L V i 2 v L k K r H p M 6 J u e u x 2 I k I 4 H c K Y A K k A h s n t N S P z b 9 Y B Q G O P T f 0 A A A A B r j 5 4 A a k C S R Y C D G h I f w J O 0 l B x K 4 o M 0 3 H V X H r l q 6 3 j p 0 Y 3 7 I r f V P h I W A 3 s + 0 Z Y E M J / V a H 2 o z A H 2 X m W T 3 S H g C K W / < / D a t a M a s h u p > 
</file>

<file path=customXml/itemProps1.xml><?xml version="1.0" encoding="utf-8"?>
<ds:datastoreItem xmlns:ds="http://schemas.openxmlformats.org/officeDocument/2006/customXml" ds:itemID="{1EF1403F-0F05-40C0-85E2-3205B67AB9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QB</vt:lpstr>
      <vt:lpstr>RB</vt:lpstr>
      <vt:lpstr>WR</vt:lpstr>
      <vt:lpstr>TE</vt:lpstr>
      <vt:lpstr>DEF</vt:lpstr>
      <vt:lpstr>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Darling</dc:creator>
  <cp:lastModifiedBy>Luke Darling</cp:lastModifiedBy>
  <dcterms:created xsi:type="dcterms:W3CDTF">2020-11-22T12:31:05Z</dcterms:created>
  <dcterms:modified xsi:type="dcterms:W3CDTF">2020-11-27T20:09:32Z</dcterms:modified>
</cp:coreProperties>
</file>