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6.xml" ContentType="application/vnd.ms-excel.person+xml"/>
  <Override PartName="/xl/persons/person5.xml" ContentType="application/vnd.ms-excel.person+xml"/>
  <Override PartName="/xl/persons/person1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OneDrive\Documentos\uni\cesta-basica\"/>
    </mc:Choice>
  </mc:AlternateContent>
  <xr:revisionPtr revIDLastSave="0" documentId="13_ncr:1_{CC2DF443-EF1A-4FA0-B1DD-B867F54A4962}" xr6:coauthVersionLast="47" xr6:coauthVersionMax="47" xr10:uidLastSave="{00000000-0000-0000-0000-000000000000}"/>
  <bookViews>
    <workbookView xWindow="14205" yWindow="2535" windowWidth="15870" windowHeight="11985" xr2:uid="{00000000-000D-0000-FFFF-FFFF00000000}"/>
  </bookViews>
  <sheets>
    <sheet name="atual" sheetId="1" r:id="rId1"/>
    <sheet name="anterior" sheetId="2" r:id="rId2"/>
    <sheet name="sor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6" i="1" l="1"/>
  <c r="T15" i="1"/>
  <c r="T4" i="1"/>
  <c r="R9" i="1"/>
  <c r="S9" i="1"/>
  <c r="Q3" i="1"/>
  <c r="Q4" i="1"/>
  <c r="Q5" i="1"/>
  <c r="Q6" i="1"/>
  <c r="Q7" i="1"/>
  <c r="Q8" i="1"/>
  <c r="Q9" i="1"/>
  <c r="Q10" i="1"/>
  <c r="Q11" i="1"/>
  <c r="Q12" i="1"/>
  <c r="Q13" i="1"/>
  <c r="Q14" i="1"/>
  <c r="Q6" i="2"/>
  <c r="Q2" i="2"/>
  <c r="Q3" i="2"/>
  <c r="Q4" i="2"/>
  <c r="Q5" i="2"/>
  <c r="Q7" i="2"/>
  <c r="Q8" i="2"/>
  <c r="Q9" i="2"/>
  <c r="Q10" i="2"/>
  <c r="Q11" i="2"/>
  <c r="Q12" i="2"/>
  <c r="Q13" i="2"/>
  <c r="Q14" i="2"/>
  <c r="P8" i="1"/>
  <c r="C16" i="1"/>
  <c r="C32" i="1"/>
  <c r="C25" i="1" l="1"/>
  <c r="C26" i="1"/>
  <c r="A2" i="3" a="1"/>
  <c r="A2" i="3" s="1"/>
  <c r="C36" i="1" l="1"/>
  <c r="C20" i="1"/>
  <c r="C19" i="1"/>
  <c r="C27" i="1"/>
  <c r="C28" i="1"/>
  <c r="C29" i="1"/>
  <c r="C30" i="1"/>
  <c r="C31" i="1"/>
  <c r="C33" i="1"/>
  <c r="C34" i="1"/>
  <c r="C35" i="1"/>
  <c r="N16" i="2"/>
  <c r="M16" i="2"/>
  <c r="L16" i="2"/>
  <c r="K16" i="2"/>
  <c r="J16" i="2"/>
  <c r="I16" i="2"/>
  <c r="H16" i="2"/>
  <c r="G16" i="2"/>
  <c r="F16" i="2"/>
  <c r="E16" i="2"/>
  <c r="D16" i="2"/>
  <c r="C16" i="2"/>
  <c r="N15" i="2"/>
  <c r="M15" i="2"/>
  <c r="L15" i="2"/>
  <c r="K15" i="2"/>
  <c r="J15" i="2"/>
  <c r="I15" i="2"/>
  <c r="H15" i="2"/>
  <c r="G15" i="2"/>
  <c r="F15" i="2"/>
  <c r="E15" i="2"/>
  <c r="D15" i="2"/>
  <c r="C15" i="2"/>
  <c r="P14" i="2"/>
  <c r="S14" i="2" s="1"/>
  <c r="O14" i="2"/>
  <c r="P13" i="2"/>
  <c r="S13" i="2" s="1"/>
  <c r="O13" i="2"/>
  <c r="P12" i="2"/>
  <c r="S12" i="2" s="1"/>
  <c r="O12" i="2"/>
  <c r="P11" i="2"/>
  <c r="R11" i="2" s="1"/>
  <c r="O11" i="2"/>
  <c r="P10" i="2"/>
  <c r="S10" i="2" s="1"/>
  <c r="O10" i="2"/>
  <c r="P9" i="2"/>
  <c r="S9" i="2" s="1"/>
  <c r="O9" i="2"/>
  <c r="P8" i="2"/>
  <c r="S8" i="2" s="1"/>
  <c r="O8" i="2"/>
  <c r="P7" i="2"/>
  <c r="R7" i="2" s="1"/>
  <c r="O7" i="2"/>
  <c r="P6" i="2"/>
  <c r="O6" i="2"/>
  <c r="P5" i="2"/>
  <c r="S5" i="2" s="1"/>
  <c r="O5" i="2"/>
  <c r="P4" i="2"/>
  <c r="S4" i="2" s="1"/>
  <c r="O4" i="2"/>
  <c r="P3" i="2"/>
  <c r="R3" i="2" s="1"/>
  <c r="O3" i="2"/>
  <c r="S2" i="2"/>
  <c r="P2" i="2"/>
  <c r="O2" i="2"/>
  <c r="N16" i="1"/>
  <c r="N15" i="1"/>
  <c r="D16" i="1"/>
  <c r="E16" i="1"/>
  <c r="F16" i="1"/>
  <c r="G16" i="1"/>
  <c r="H16" i="1"/>
  <c r="I16" i="1"/>
  <c r="J16" i="1"/>
  <c r="K16" i="1"/>
  <c r="L16" i="1"/>
  <c r="M16" i="1"/>
  <c r="D15" i="1"/>
  <c r="E15" i="1"/>
  <c r="F15" i="1"/>
  <c r="G15" i="1"/>
  <c r="H15" i="1"/>
  <c r="I15" i="1"/>
  <c r="J15" i="1"/>
  <c r="K15" i="1"/>
  <c r="L15" i="1"/>
  <c r="M15" i="1"/>
  <c r="C15" i="1"/>
  <c r="Q2" i="1"/>
  <c r="Q16" i="1" s="1"/>
  <c r="P3" i="1"/>
  <c r="S3" i="1" s="1"/>
  <c r="P4" i="1"/>
  <c r="R4" i="1" s="1"/>
  <c r="P5" i="1"/>
  <c r="R5" i="1" s="1"/>
  <c r="P6" i="1"/>
  <c r="R6" i="1" s="1"/>
  <c r="P7" i="1"/>
  <c r="R7" i="1" s="1"/>
  <c r="S8" i="1"/>
  <c r="P9" i="1"/>
  <c r="P10" i="1"/>
  <c r="S10" i="1" s="1"/>
  <c r="P11" i="1"/>
  <c r="R11" i="1" s="1"/>
  <c r="P12" i="1"/>
  <c r="R12" i="1" s="1"/>
  <c r="P13" i="1"/>
  <c r="R13" i="1" s="1"/>
  <c r="P14" i="1"/>
  <c r="R14" i="1" s="1"/>
  <c r="P2" i="1"/>
  <c r="O3" i="1"/>
  <c r="T3" i="1" s="1"/>
  <c r="O4" i="1"/>
  <c r="O5" i="1"/>
  <c r="T5" i="1" s="1"/>
  <c r="O6" i="1"/>
  <c r="T6" i="1" s="1"/>
  <c r="O7" i="1"/>
  <c r="T7" i="1" s="1"/>
  <c r="O8" i="1"/>
  <c r="T8" i="1" s="1"/>
  <c r="O9" i="1"/>
  <c r="T9" i="1" s="1"/>
  <c r="O10" i="1"/>
  <c r="T10" i="1" s="1"/>
  <c r="O11" i="1"/>
  <c r="T11" i="1" s="1"/>
  <c r="O12" i="1"/>
  <c r="T12" i="1" s="1"/>
  <c r="O13" i="1"/>
  <c r="T13" i="1" s="1"/>
  <c r="O14" i="1"/>
  <c r="T14" i="1" s="1"/>
  <c r="O2" i="1"/>
  <c r="S7" i="1" l="1"/>
  <c r="S4" i="1"/>
  <c r="R2" i="1"/>
  <c r="O15" i="1"/>
  <c r="T2" i="1"/>
  <c r="O16" i="1"/>
  <c r="S6" i="1"/>
  <c r="S5" i="1"/>
  <c r="P15" i="1"/>
  <c r="Q15" i="1"/>
  <c r="P16" i="1"/>
  <c r="P15" i="2"/>
  <c r="O15" i="2"/>
  <c r="P16" i="2"/>
  <c r="Q16" i="2"/>
  <c r="R2" i="2"/>
  <c r="R6" i="2"/>
  <c r="R10" i="2"/>
  <c r="R14" i="2"/>
  <c r="Q15" i="2"/>
  <c r="S3" i="2"/>
  <c r="S7" i="2"/>
  <c r="S11" i="2"/>
  <c r="S6" i="2"/>
  <c r="R4" i="2"/>
  <c r="R12" i="2"/>
  <c r="R8" i="2"/>
  <c r="R5" i="2"/>
  <c r="R9" i="2"/>
  <c r="R13" i="2"/>
  <c r="O16" i="2"/>
  <c r="R8" i="1"/>
  <c r="R3" i="1"/>
  <c r="S2" i="1"/>
  <c r="S14" i="1"/>
  <c r="S13" i="1"/>
  <c r="S12" i="1"/>
  <c r="S11" i="1"/>
  <c r="R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<sst xmlns="http://schemas.openxmlformats.org/spreadsheetml/2006/main" count="120" uniqueCount="59">
  <si>
    <t>Produtos</t>
  </si>
  <si>
    <t>Carre</t>
  </si>
  <si>
    <t>Sumuf</t>
  </si>
  <si>
    <t>Canção</t>
  </si>
  <si>
    <t>Condo</t>
  </si>
  <si>
    <t>Musa</t>
  </si>
  <si>
    <t>Visca</t>
  </si>
  <si>
    <t>Tonhão</t>
  </si>
  <si>
    <t>Golff</t>
  </si>
  <si>
    <t>Me88</t>
  </si>
  <si>
    <t>Sant</t>
  </si>
  <si>
    <t>Alme</t>
  </si>
  <si>
    <t>Walm</t>
  </si>
  <si>
    <t>Média</t>
  </si>
  <si>
    <t>Maior</t>
  </si>
  <si>
    <t>Menor</t>
  </si>
  <si>
    <t>Varia %</t>
  </si>
  <si>
    <t>Varia R$</t>
  </si>
  <si>
    <t>Var MM%</t>
  </si>
  <si>
    <t>Produtos resumido</t>
  </si>
  <si>
    <t>Açúcar pc 5 kg</t>
  </si>
  <si>
    <t>Açúcar</t>
  </si>
  <si>
    <t>Arroz pc 5 kg</t>
  </si>
  <si>
    <t>Arroz</t>
  </si>
  <si>
    <t>Banana 1 kg</t>
  </si>
  <si>
    <t>Banana</t>
  </si>
  <si>
    <t>Batata  1 kg</t>
  </si>
  <si>
    <t>Batata</t>
  </si>
  <si>
    <t>Café 500 g</t>
  </si>
  <si>
    <t>Café</t>
  </si>
  <si>
    <t>Carne 1 kg</t>
  </si>
  <si>
    <t>Carne</t>
  </si>
  <si>
    <t>Farinha de trigo 1 kg</t>
  </si>
  <si>
    <t>Farinha</t>
  </si>
  <si>
    <t>Feijão  1 kg</t>
  </si>
  <si>
    <t>Feijão</t>
  </si>
  <si>
    <t>Leite 1 l</t>
  </si>
  <si>
    <t>Leite</t>
  </si>
  <si>
    <t>Margarina 500 g</t>
  </si>
  <si>
    <t>Margarina</t>
  </si>
  <si>
    <t>Óleo  900 ml</t>
  </si>
  <si>
    <t>Óleo</t>
  </si>
  <si>
    <t>Pão francês 50 g</t>
  </si>
  <si>
    <t>Pão</t>
  </si>
  <si>
    <t>Tomate 1 kg</t>
  </si>
  <si>
    <t>Tomate</t>
  </si>
  <si>
    <t>Soma</t>
  </si>
  <si>
    <t>Soma Fatorizada</t>
  </si>
  <si>
    <t>Fator</t>
  </si>
  <si>
    <t>-</t>
  </si>
  <si>
    <t>Salário Mínimo</t>
  </si>
  <si>
    <t>Paraná</t>
  </si>
  <si>
    <t>Brasil</t>
  </si>
  <si>
    <t>Valor</t>
  </si>
  <si>
    <t>Cesta Básica</t>
  </si>
  <si>
    <t>Variação</t>
  </si>
  <si>
    <t>A tabela de salário mínimo também deve estar presente na aba do período anterior com os valores correspondentes. A tabela de cesta básica requer janeiro do ano corrente na primeira posição, mais doze meses para análise.</t>
  </si>
  <si>
    <t>Tabelas necessárias para criação de relátórios. Células em cinza denotam campos calculados e/ou pré-estabelecidos. Dados em azul vieram de '2020 valores coletados' e outras fontes.</t>
  </si>
  <si>
    <t>Essa aba contém os produtos em ordem descrescente de variação mensal. Todos os cálculos são automáticos e não necessitam de intervenção manual.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</si>
</sst>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17" fontId="0" fillId="4" borderId="1" xfId="0" applyNumberFormat="1" applyFill="1" applyBorder="1"/>
    <xf numFmtId="17" fontId="0" fillId="6" borderId="1" xfId="0" applyNumberFormat="1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2" borderId="1" xfId="0" applyNumberFormat="1" applyFill="1" applyBorder="1" applyAlignment="1">
      <alignment horizontal="right"/>
    </xf>
    <xf numFmtId="2" fontId="0" fillId="5" borderId="1" xfId="0" applyNumberFormat="1" applyFill="1" applyBorder="1"/>
    <xf numFmtId="2" fontId="0" fillId="4" borderId="1" xfId="0" applyNumberFormat="1" applyFill="1" applyBorder="1"/>
    <xf numFmtId="2" fontId="0" fillId="6" borderId="1" xfId="0" applyNumberFormat="1" applyFill="1" applyBorder="1"/>
    <xf numFmtId="0" fontId="0" fillId="0" borderId="1" xfId="0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microsoft.com/office/2017/10/relationships/person" Target="persons/person2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10/relationships/person" Target="persons/person0.xml"/><Relationship Id="rId17" Type="http://schemas.microsoft.com/office/2017/10/relationships/person" Target="persons/person6.xml"/><Relationship Id="rId2" Type="http://schemas.openxmlformats.org/officeDocument/2006/relationships/worksheet" Target="worksheets/sheet2.xml"/><Relationship Id="rId16" Type="http://schemas.microsoft.com/office/2017/10/relationships/person" Target="persons/person5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1.xml"/><Relationship Id="rId5" Type="http://schemas.openxmlformats.org/officeDocument/2006/relationships/styles" Target="styles.xml"/><Relationship Id="rId15" Type="http://schemas.microsoft.com/office/2017/10/relationships/person" Target="persons/person3.xml"/><Relationship Id="rId4" Type="http://schemas.openxmlformats.org/officeDocument/2006/relationships/theme" Target="theme/theme1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zoomScale="82" zoomScaleNormal="82" workbookViewId="0">
      <selection activeCell="P24" sqref="P24"/>
    </sheetView>
  </sheetViews>
  <sheetFormatPr defaultRowHeight="15" x14ac:dyDescent="0.25"/>
  <cols>
    <col min="1" max="1" width="20.85546875" bestFit="1" customWidth="1"/>
    <col min="3" max="3" width="9.85546875" bestFit="1" customWidth="1"/>
    <col min="21" max="21" width="19.42578125" bestFit="1" customWidth="1"/>
  </cols>
  <sheetData>
    <row r="1" spans="1:21" x14ac:dyDescent="0.25">
      <c r="A1" s="2" t="s">
        <v>0</v>
      </c>
      <c r="B1" s="2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</row>
    <row r="2" spans="1:21" x14ac:dyDescent="0.25">
      <c r="A2" s="1" t="s">
        <v>20</v>
      </c>
      <c r="B2" s="6">
        <v>0.6</v>
      </c>
      <c r="C2" s="7">
        <v>10.59</v>
      </c>
      <c r="D2" s="7">
        <v>9.98</v>
      </c>
      <c r="E2" s="7">
        <v>8.89</v>
      </c>
      <c r="F2" s="7">
        <v>10.38</v>
      </c>
      <c r="G2" s="7">
        <v>10.89</v>
      </c>
      <c r="H2" s="7">
        <v>9.7899999999999991</v>
      </c>
      <c r="I2" s="7">
        <v>11.79</v>
      </c>
      <c r="J2" s="7">
        <v>9.99</v>
      </c>
      <c r="K2" s="7">
        <v>10.9</v>
      </c>
      <c r="L2" s="7">
        <v>9.99</v>
      </c>
      <c r="M2" s="7">
        <v>9.98</v>
      </c>
      <c r="N2" s="7"/>
      <c r="O2" s="6">
        <f>AVERAGE(C2:N2)</f>
        <v>10.288181818181819</v>
      </c>
      <c r="P2" s="6">
        <f>MAX(C2:N2)</f>
        <v>11.79</v>
      </c>
      <c r="Q2" s="6">
        <f>MIN(C2:N2)</f>
        <v>8.89</v>
      </c>
      <c r="R2" s="6">
        <f>(P2/Q2)-1</f>
        <v>0.32620922384701889</v>
      </c>
      <c r="S2" s="6">
        <f>P2-Q2</f>
        <v>2.8999999999999986</v>
      </c>
      <c r="T2" s="6">
        <f>(O2/anterior!O2)-1</f>
        <v>7.1077039560855759E-2</v>
      </c>
      <c r="U2" s="3" t="s">
        <v>21</v>
      </c>
    </row>
    <row r="3" spans="1:21" x14ac:dyDescent="0.25">
      <c r="A3" s="1" t="s">
        <v>22</v>
      </c>
      <c r="B3" s="6">
        <v>0.6</v>
      </c>
      <c r="C3" s="7">
        <v>21.99</v>
      </c>
      <c r="D3" s="7">
        <v>18.98</v>
      </c>
      <c r="E3" s="7">
        <v>25.99</v>
      </c>
      <c r="F3" s="7">
        <v>19.98</v>
      </c>
      <c r="G3" s="7">
        <v>18.989999999999998</v>
      </c>
      <c r="H3" s="7">
        <v>21.98</v>
      </c>
      <c r="I3" s="7">
        <v>22.9</v>
      </c>
      <c r="J3" s="7">
        <v>18.98</v>
      </c>
      <c r="K3" s="7">
        <v>21.5</v>
      </c>
      <c r="L3" s="7">
        <v>18.98</v>
      </c>
      <c r="M3" s="7">
        <v>20.98</v>
      </c>
      <c r="N3" s="7"/>
      <c r="O3" s="6">
        <f t="shared" ref="O3:O14" si="0">AVERAGE(C3:N3)</f>
        <v>21.02272727272727</v>
      </c>
      <c r="P3" s="6">
        <f t="shared" ref="P3:P14" si="1">MAX(C3:N3)</f>
        <v>25.99</v>
      </c>
      <c r="Q3" s="6">
        <f t="shared" ref="Q3:Q14" si="2">MIN(C3:N3)</f>
        <v>18.98</v>
      </c>
      <c r="R3" s="6">
        <f t="shared" ref="R3:R14" si="3">(P3/Q3)-1</f>
        <v>0.36933614330874587</v>
      </c>
      <c r="S3" s="6">
        <f t="shared" ref="S3:S14" si="4">P3-Q3</f>
        <v>7.009999999999998</v>
      </c>
      <c r="T3" s="6">
        <f>(O3/anterior!O3)-1</f>
        <v>9.0853342138779825E-2</v>
      </c>
      <c r="U3" s="3" t="s">
        <v>23</v>
      </c>
    </row>
    <row r="4" spans="1:21" x14ac:dyDescent="0.25">
      <c r="A4" s="1" t="s">
        <v>24</v>
      </c>
      <c r="B4" s="6">
        <v>7.5</v>
      </c>
      <c r="C4" s="7">
        <v>3.19</v>
      </c>
      <c r="D4" s="7">
        <v>4.4800000000000004</v>
      </c>
      <c r="E4" s="7">
        <v>4.59</v>
      </c>
      <c r="F4" s="7">
        <v>4.1900000000000004</v>
      </c>
      <c r="G4" s="7">
        <v>5.99</v>
      </c>
      <c r="H4" s="7">
        <v>5.29</v>
      </c>
      <c r="I4" s="7">
        <v>5.79</v>
      </c>
      <c r="J4" s="7">
        <v>5.99</v>
      </c>
      <c r="K4" s="7">
        <v>4.49</v>
      </c>
      <c r="L4" s="7">
        <v>3.99</v>
      </c>
      <c r="M4" s="7">
        <v>6.69</v>
      </c>
      <c r="N4" s="7"/>
      <c r="O4" s="6">
        <f t="shared" si="0"/>
        <v>4.9709090909090907</v>
      </c>
      <c r="P4" s="6">
        <f t="shared" si="1"/>
        <v>6.69</v>
      </c>
      <c r="Q4" s="6">
        <f t="shared" si="2"/>
        <v>3.19</v>
      </c>
      <c r="R4" s="6">
        <f t="shared" si="3"/>
        <v>1.0971786833855801</v>
      </c>
      <c r="S4" s="6">
        <f t="shared" si="4"/>
        <v>3.5000000000000004</v>
      </c>
      <c r="T4" s="6">
        <f>(O4/anterior!O4)-1</f>
        <v>2.5669233590024376E-3</v>
      </c>
      <c r="U4" s="3" t="s">
        <v>25</v>
      </c>
    </row>
    <row r="5" spans="1:21" x14ac:dyDescent="0.25">
      <c r="A5" s="1" t="s">
        <v>26</v>
      </c>
      <c r="B5" s="6">
        <v>6</v>
      </c>
      <c r="C5" s="7">
        <v>3.79</v>
      </c>
      <c r="D5" s="7">
        <v>3.78</v>
      </c>
      <c r="E5" s="7">
        <v>4.3899999999999997</v>
      </c>
      <c r="F5" s="7">
        <v>3.59</v>
      </c>
      <c r="G5" s="7">
        <v>4.49</v>
      </c>
      <c r="H5" s="7">
        <v>3.99</v>
      </c>
      <c r="I5" s="7">
        <v>4.9800000000000004</v>
      </c>
      <c r="J5" s="7">
        <v>3.79</v>
      </c>
      <c r="K5" s="7">
        <v>4.49</v>
      </c>
      <c r="L5" s="7">
        <v>3.49</v>
      </c>
      <c r="M5" s="7">
        <v>2.99</v>
      </c>
      <c r="N5" s="7"/>
      <c r="O5" s="6">
        <f t="shared" si="0"/>
        <v>3.9790909090909099</v>
      </c>
      <c r="P5" s="6">
        <f t="shared" si="1"/>
        <v>4.9800000000000004</v>
      </c>
      <c r="Q5" s="6">
        <f t="shared" si="2"/>
        <v>2.99</v>
      </c>
      <c r="R5" s="6">
        <f t="shared" si="3"/>
        <v>0.66555183946488294</v>
      </c>
      <c r="S5" s="6">
        <f t="shared" si="4"/>
        <v>1.9900000000000002</v>
      </c>
      <c r="T5" s="6">
        <f>(O5/anterior!O5)-1</f>
        <v>0.90635888501742223</v>
      </c>
      <c r="U5" s="3" t="s">
        <v>27</v>
      </c>
    </row>
    <row r="6" spans="1:21" x14ac:dyDescent="0.25">
      <c r="A6" s="1" t="s">
        <v>28</v>
      </c>
      <c r="B6" s="6">
        <v>1.2</v>
      </c>
      <c r="C6" s="7">
        <v>5.19</v>
      </c>
      <c r="D6" s="7">
        <v>5.48</v>
      </c>
      <c r="E6" s="7">
        <v>3.99</v>
      </c>
      <c r="F6" s="7">
        <v>4.9800000000000004</v>
      </c>
      <c r="G6" s="7">
        <v>6.99</v>
      </c>
      <c r="H6" s="7">
        <v>5.99</v>
      </c>
      <c r="I6" s="7">
        <v>5.98</v>
      </c>
      <c r="J6" s="7">
        <v>6.49</v>
      </c>
      <c r="K6" s="7">
        <v>6.98</v>
      </c>
      <c r="L6" s="7">
        <v>4.99</v>
      </c>
      <c r="M6" s="7">
        <v>5.88</v>
      </c>
      <c r="N6" s="7"/>
      <c r="O6" s="6">
        <f t="shared" si="0"/>
        <v>5.7218181818181826</v>
      </c>
      <c r="P6" s="6">
        <f t="shared" si="1"/>
        <v>6.99</v>
      </c>
      <c r="Q6" s="6">
        <f t="shared" si="2"/>
        <v>3.99</v>
      </c>
      <c r="R6" s="6">
        <f t="shared" si="3"/>
        <v>0.75187969924812026</v>
      </c>
      <c r="S6" s="6">
        <f t="shared" si="4"/>
        <v>3</v>
      </c>
      <c r="T6" s="6">
        <f>(O6/anterior!O6)-1</f>
        <v>-3.1543314356054841E-2</v>
      </c>
      <c r="U6" s="3" t="s">
        <v>29</v>
      </c>
    </row>
    <row r="7" spans="1:21" x14ac:dyDescent="0.25">
      <c r="A7" s="1" t="s">
        <v>30</v>
      </c>
      <c r="B7" s="6">
        <v>6.6</v>
      </c>
      <c r="C7" s="7">
        <v>32.49</v>
      </c>
      <c r="D7" s="7">
        <v>26.83</v>
      </c>
      <c r="E7" s="7">
        <v>31.98</v>
      </c>
      <c r="F7" s="7">
        <v>26.9</v>
      </c>
      <c r="G7" s="7">
        <v>38.159999999999997</v>
      </c>
      <c r="H7" s="7">
        <v>31.9</v>
      </c>
      <c r="I7" s="7">
        <v>27.9</v>
      </c>
      <c r="J7" s="7">
        <v>29.9</v>
      </c>
      <c r="K7" s="7">
        <v>29.9</v>
      </c>
      <c r="L7" s="7">
        <v>30.99</v>
      </c>
      <c r="M7" s="7">
        <v>35.99</v>
      </c>
      <c r="N7" s="7"/>
      <c r="O7" s="6">
        <f t="shared" si="0"/>
        <v>31.176363636363636</v>
      </c>
      <c r="P7" s="6">
        <f t="shared" si="1"/>
        <v>38.159999999999997</v>
      </c>
      <c r="Q7" s="6">
        <f t="shared" si="2"/>
        <v>26.83</v>
      </c>
      <c r="R7" s="6">
        <f t="shared" si="3"/>
        <v>0.42228848304137157</v>
      </c>
      <c r="S7" s="6">
        <f t="shared" si="4"/>
        <v>11.329999999999998</v>
      </c>
      <c r="T7" s="6">
        <f>(O7/anterior!O7)-1</f>
        <v>-1.9498850440907711E-3</v>
      </c>
      <c r="U7" s="3" t="s">
        <v>31</v>
      </c>
    </row>
    <row r="8" spans="1:21" x14ac:dyDescent="0.25">
      <c r="A8" s="1" t="s">
        <v>32</v>
      </c>
      <c r="B8" s="6">
        <v>1.5</v>
      </c>
      <c r="C8" s="7">
        <v>2.79</v>
      </c>
      <c r="D8" s="7">
        <v>1.83</v>
      </c>
      <c r="E8" s="7">
        <v>2.79</v>
      </c>
      <c r="F8" s="7">
        <v>2.59</v>
      </c>
      <c r="G8" s="7">
        <v>2.98</v>
      </c>
      <c r="H8" s="7">
        <v>2.79</v>
      </c>
      <c r="I8" s="7">
        <v>3.49</v>
      </c>
      <c r="J8" s="7">
        <v>2.99</v>
      </c>
      <c r="K8" s="7">
        <v>2.4900000000000002</v>
      </c>
      <c r="L8" s="7">
        <v>2.79</v>
      </c>
      <c r="M8" s="7">
        <v>2.79</v>
      </c>
      <c r="N8" s="7"/>
      <c r="O8" s="6">
        <f t="shared" si="0"/>
        <v>2.7563636363636363</v>
      </c>
      <c r="P8" s="6">
        <f>MAX(C8:N8)</f>
        <v>3.49</v>
      </c>
      <c r="Q8" s="6">
        <f t="shared" si="2"/>
        <v>1.83</v>
      </c>
      <c r="R8" s="6">
        <f t="shared" si="3"/>
        <v>0.90710382513661214</v>
      </c>
      <c r="S8" s="6">
        <f t="shared" si="4"/>
        <v>1.6600000000000001</v>
      </c>
      <c r="T8" s="6">
        <f>(O8/anterior!O8)-1</f>
        <v>3.4106412005457054E-2</v>
      </c>
      <c r="U8" s="3" t="s">
        <v>33</v>
      </c>
    </row>
    <row r="9" spans="1:21" x14ac:dyDescent="0.25">
      <c r="A9" s="1" t="s">
        <v>34</v>
      </c>
      <c r="B9" s="6">
        <v>4.5</v>
      </c>
      <c r="C9" s="7">
        <v>6.99</v>
      </c>
      <c r="D9" s="7">
        <v>5.89</v>
      </c>
      <c r="E9" s="7">
        <v>6.49</v>
      </c>
      <c r="F9" s="7">
        <v>6.48</v>
      </c>
      <c r="G9" s="7">
        <v>6.98</v>
      </c>
      <c r="H9" s="7">
        <v>5.69</v>
      </c>
      <c r="I9" s="7">
        <v>5.99</v>
      </c>
      <c r="J9" s="7">
        <v>5.99</v>
      </c>
      <c r="K9" s="7">
        <v>6.99</v>
      </c>
      <c r="L9" s="7">
        <v>6.89</v>
      </c>
      <c r="M9" s="7">
        <v>5.45</v>
      </c>
      <c r="N9" s="7"/>
      <c r="O9" s="6">
        <f t="shared" si="0"/>
        <v>6.3481818181818177</v>
      </c>
      <c r="P9" s="6">
        <f t="shared" si="1"/>
        <v>6.99</v>
      </c>
      <c r="Q9" s="6">
        <f t="shared" si="2"/>
        <v>5.45</v>
      </c>
      <c r="R9" s="6">
        <f>(P9/Q9)-1</f>
        <v>0.28256880733944945</v>
      </c>
      <c r="S9" s="6">
        <f>P9-Q9</f>
        <v>1.54</v>
      </c>
      <c r="T9" s="6">
        <f>(O9/anterior!O9)-1</f>
        <v>5.4196859903381744E-2</v>
      </c>
      <c r="U9" s="3" t="s">
        <v>35</v>
      </c>
    </row>
    <row r="10" spans="1:21" x14ac:dyDescent="0.25">
      <c r="A10" s="1" t="s">
        <v>36</v>
      </c>
      <c r="B10" s="6">
        <v>7.5</v>
      </c>
      <c r="C10" s="7">
        <v>2.79</v>
      </c>
      <c r="D10" s="7">
        <v>3.19</v>
      </c>
      <c r="E10" s="7">
        <v>3.49</v>
      </c>
      <c r="F10" s="7">
        <v>2.98</v>
      </c>
      <c r="G10" s="7">
        <v>3.79</v>
      </c>
      <c r="H10" s="7">
        <v>3.19</v>
      </c>
      <c r="I10" s="7">
        <v>2.75</v>
      </c>
      <c r="J10" s="7">
        <v>2.69</v>
      </c>
      <c r="K10" s="7">
        <v>2.99</v>
      </c>
      <c r="L10" s="7">
        <v>3.19</v>
      </c>
      <c r="M10" s="7">
        <v>2.95</v>
      </c>
      <c r="N10" s="7"/>
      <c r="O10" s="6">
        <f t="shared" si="0"/>
        <v>3.0909090909090917</v>
      </c>
      <c r="P10" s="6">
        <f t="shared" si="1"/>
        <v>3.79</v>
      </c>
      <c r="Q10" s="6">
        <f t="shared" si="2"/>
        <v>2.69</v>
      </c>
      <c r="R10" s="6">
        <f t="shared" si="3"/>
        <v>0.40892193308550184</v>
      </c>
      <c r="S10" s="6">
        <f t="shared" si="4"/>
        <v>1.1000000000000001</v>
      </c>
      <c r="T10" s="6">
        <f>(O10/anterior!O10)-1</f>
        <v>-9.6945551128817975E-2</v>
      </c>
      <c r="U10" s="3" t="s">
        <v>37</v>
      </c>
    </row>
    <row r="11" spans="1:21" x14ac:dyDescent="0.25">
      <c r="A11" s="1" t="s">
        <v>38</v>
      </c>
      <c r="B11" s="6">
        <v>1.5</v>
      </c>
      <c r="C11" s="7">
        <v>4.09</v>
      </c>
      <c r="D11" s="7">
        <v>2.98</v>
      </c>
      <c r="E11" s="7">
        <v>5.39</v>
      </c>
      <c r="F11" s="7">
        <v>2.99</v>
      </c>
      <c r="G11" s="7">
        <v>3.89</v>
      </c>
      <c r="H11" s="7">
        <v>3.99</v>
      </c>
      <c r="I11" s="7">
        <v>4.49</v>
      </c>
      <c r="J11" s="7">
        <v>3.99</v>
      </c>
      <c r="K11" s="7">
        <v>4.5</v>
      </c>
      <c r="L11" s="7">
        <v>4.99</v>
      </c>
      <c r="M11" s="7">
        <v>3.99</v>
      </c>
      <c r="N11" s="7"/>
      <c r="O11" s="6">
        <f t="shared" si="0"/>
        <v>4.1172727272727281</v>
      </c>
      <c r="P11" s="6">
        <f t="shared" si="1"/>
        <v>5.39</v>
      </c>
      <c r="Q11" s="6">
        <f t="shared" si="2"/>
        <v>2.98</v>
      </c>
      <c r="R11" s="6">
        <f t="shared" si="3"/>
        <v>0.8087248322147651</v>
      </c>
      <c r="S11" s="6">
        <f t="shared" si="4"/>
        <v>2.4099999999999997</v>
      </c>
      <c r="T11" s="6">
        <f>(O11/anterior!O11)-1</f>
        <v>-1.7144097222222321E-2</v>
      </c>
      <c r="U11" s="3" t="s">
        <v>39</v>
      </c>
    </row>
    <row r="12" spans="1:21" x14ac:dyDescent="0.25">
      <c r="A12" s="1" t="s">
        <v>40</v>
      </c>
      <c r="B12" s="6">
        <v>1.2</v>
      </c>
      <c r="C12" s="7">
        <v>5.69</v>
      </c>
      <c r="D12" s="7">
        <v>6.29</v>
      </c>
      <c r="E12" s="7">
        <v>7.59</v>
      </c>
      <c r="F12" s="7">
        <v>6.88</v>
      </c>
      <c r="G12" s="7">
        <v>6.85</v>
      </c>
      <c r="H12" s="7">
        <v>7.19</v>
      </c>
      <c r="I12" s="7">
        <v>6.89</v>
      </c>
      <c r="J12" s="7">
        <v>6.49</v>
      </c>
      <c r="K12" s="7">
        <v>6.79</v>
      </c>
      <c r="L12" s="7">
        <v>6.39</v>
      </c>
      <c r="M12" s="7">
        <v>6.49</v>
      </c>
      <c r="N12" s="7"/>
      <c r="O12" s="6">
        <f t="shared" si="0"/>
        <v>6.6854545454545447</v>
      </c>
      <c r="P12" s="6">
        <f t="shared" si="1"/>
        <v>7.59</v>
      </c>
      <c r="Q12" s="6">
        <f t="shared" si="2"/>
        <v>5.69</v>
      </c>
      <c r="R12" s="6">
        <f t="shared" si="3"/>
        <v>0.33391915641476255</v>
      </c>
      <c r="S12" s="6">
        <f t="shared" si="4"/>
        <v>1.8999999999999995</v>
      </c>
      <c r="T12" s="6">
        <f>(O12/anterior!O12)-1</f>
        <v>0.1270498084291185</v>
      </c>
      <c r="U12" s="3" t="s">
        <v>41</v>
      </c>
    </row>
    <row r="13" spans="1:21" x14ac:dyDescent="0.25">
      <c r="A13" s="1" t="s">
        <v>42</v>
      </c>
      <c r="B13" s="6">
        <v>6</v>
      </c>
      <c r="C13" s="7">
        <v>9.99</v>
      </c>
      <c r="D13" s="7">
        <v>9.99</v>
      </c>
      <c r="E13" s="7">
        <v>9.98</v>
      </c>
      <c r="F13" s="7">
        <v>10.98</v>
      </c>
      <c r="G13" s="7">
        <v>9.98</v>
      </c>
      <c r="H13" s="7">
        <v>11.5</v>
      </c>
      <c r="I13" s="7">
        <v>9.9</v>
      </c>
      <c r="J13" s="7">
        <v>8.99</v>
      </c>
      <c r="K13" s="7">
        <v>9.98</v>
      </c>
      <c r="L13" s="7">
        <v>8.99</v>
      </c>
      <c r="M13" s="7">
        <v>9.98</v>
      </c>
      <c r="N13" s="7"/>
      <c r="O13" s="6">
        <f t="shared" si="0"/>
        <v>10.023636363636363</v>
      </c>
      <c r="P13" s="6">
        <f t="shared" si="1"/>
        <v>11.5</v>
      </c>
      <c r="Q13" s="6">
        <f t="shared" si="2"/>
        <v>8.99</v>
      </c>
      <c r="R13" s="6">
        <f t="shared" si="3"/>
        <v>0.2791991101223581</v>
      </c>
      <c r="S13" s="6">
        <f t="shared" si="4"/>
        <v>2.5099999999999998</v>
      </c>
      <c r="T13" s="6">
        <f>(O13/anterior!O13)-1</f>
        <v>-8.8988764044943824E-3</v>
      </c>
      <c r="U13" s="3" t="s">
        <v>43</v>
      </c>
    </row>
    <row r="14" spans="1:21" x14ac:dyDescent="0.25">
      <c r="A14" s="1" t="s">
        <v>44</v>
      </c>
      <c r="B14" s="6">
        <v>9</v>
      </c>
      <c r="C14" s="7">
        <v>4.99</v>
      </c>
      <c r="D14" s="7">
        <v>5.49</v>
      </c>
      <c r="E14" s="7">
        <v>5.89</v>
      </c>
      <c r="F14" s="7">
        <v>6.99</v>
      </c>
      <c r="G14" s="7">
        <v>7.98</v>
      </c>
      <c r="H14" s="7">
        <v>6.89</v>
      </c>
      <c r="I14" s="7">
        <v>6.98</v>
      </c>
      <c r="J14" s="7">
        <v>4.99</v>
      </c>
      <c r="K14" s="7">
        <v>5.99</v>
      </c>
      <c r="L14" s="7">
        <v>5.49</v>
      </c>
      <c r="M14" s="7">
        <v>5.79</v>
      </c>
      <c r="N14" s="7"/>
      <c r="O14" s="6">
        <f t="shared" si="0"/>
        <v>6.1336363636363638</v>
      </c>
      <c r="P14" s="6">
        <f t="shared" si="1"/>
        <v>7.98</v>
      </c>
      <c r="Q14" s="6">
        <f t="shared" si="2"/>
        <v>4.99</v>
      </c>
      <c r="R14" s="6">
        <f t="shared" si="3"/>
        <v>0.59919839679358722</v>
      </c>
      <c r="S14" s="6">
        <f t="shared" si="4"/>
        <v>2.99</v>
      </c>
      <c r="T14" s="6">
        <f>(O14/anterior!O14)-1</f>
        <v>4.345808846272825E-2</v>
      </c>
      <c r="U14" s="3" t="s">
        <v>45</v>
      </c>
    </row>
    <row r="15" spans="1:21" x14ac:dyDescent="0.25">
      <c r="A15" s="2" t="s">
        <v>46</v>
      </c>
      <c r="B15" s="8" t="s">
        <v>49</v>
      </c>
      <c r="C15" s="6">
        <f>SUM(C2:C14)</f>
        <v>114.57</v>
      </c>
      <c r="D15" s="6">
        <f t="shared" ref="D15:N15" si="5">SUM(D2:D14)</f>
        <v>105.19</v>
      </c>
      <c r="E15" s="6">
        <f t="shared" si="5"/>
        <v>121.45</v>
      </c>
      <c r="F15" s="6">
        <f t="shared" si="5"/>
        <v>109.91000000000001</v>
      </c>
      <c r="G15" s="6">
        <f t="shared" si="5"/>
        <v>127.96000000000001</v>
      </c>
      <c r="H15" s="6">
        <f t="shared" si="5"/>
        <v>120.17999999999999</v>
      </c>
      <c r="I15" s="6">
        <f t="shared" si="5"/>
        <v>119.83</v>
      </c>
      <c r="J15" s="6">
        <f t="shared" si="5"/>
        <v>111.26999999999997</v>
      </c>
      <c r="K15" s="6">
        <f t="shared" si="5"/>
        <v>117.98999999999998</v>
      </c>
      <c r="L15" s="6">
        <f t="shared" si="5"/>
        <v>111.16</v>
      </c>
      <c r="M15" s="6">
        <f t="shared" si="5"/>
        <v>119.95000000000002</v>
      </c>
      <c r="N15" s="6">
        <f t="shared" si="5"/>
        <v>0</v>
      </c>
      <c r="O15" s="6">
        <f t="shared" ref="O15" si="6">SUM(O2:O14)</f>
        <v>116.31454545454547</v>
      </c>
      <c r="P15" s="6">
        <f t="shared" ref="P15" si="7">SUM(P2:P14)</f>
        <v>141.32999999999998</v>
      </c>
      <c r="Q15" s="6">
        <f t="shared" ref="Q15" si="8">SUM(Q2:Q14)</f>
        <v>97.49</v>
      </c>
      <c r="R15" s="6"/>
      <c r="S15" s="6"/>
      <c r="T15" s="6">
        <f>(atual!O15/anterior!O15)-1</f>
        <v>4.5139683058323943E-2</v>
      </c>
      <c r="U15" s="3"/>
    </row>
    <row r="16" spans="1:21" x14ac:dyDescent="0.25">
      <c r="A16" s="2" t="s">
        <v>47</v>
      </c>
      <c r="B16" s="8" t="s">
        <v>49</v>
      </c>
      <c r="C16" s="6">
        <f>SUMPRODUCT($B2:$B14,C2:C14)</f>
        <v>461.25299999999999</v>
      </c>
      <c r="D16" s="6">
        <f t="shared" ref="D16:Q16" si="9">SUMPRODUCT($B2:$B14,D2:D14)</f>
        <v>431.85300000000001</v>
      </c>
      <c r="E16" s="6">
        <f t="shared" si="9"/>
        <v>487.19699999999995</v>
      </c>
      <c r="F16" s="6">
        <f t="shared" si="9"/>
        <v>451.6230000000001</v>
      </c>
      <c r="G16" s="6">
        <f t="shared" si="9"/>
        <v>560.09700000000009</v>
      </c>
      <c r="H16" s="6">
        <f t="shared" si="9"/>
        <v>499.74299999999999</v>
      </c>
      <c r="I16" s="6">
        <f t="shared" si="9"/>
        <v>475.47300000000001</v>
      </c>
      <c r="J16" s="6">
        <f t="shared" si="9"/>
        <v>454.41300000000001</v>
      </c>
      <c r="K16" s="6">
        <f t="shared" si="9"/>
        <v>472.07400000000001</v>
      </c>
      <c r="L16" s="6">
        <f t="shared" si="9"/>
        <v>456.38700000000006</v>
      </c>
      <c r="M16" s="6">
        <f t="shared" si="9"/>
        <v>507.87900000000002</v>
      </c>
      <c r="N16" s="6">
        <f t="shared" si="9"/>
        <v>0</v>
      </c>
      <c r="O16" s="6">
        <f t="shared" si="9"/>
        <v>477.99927272727268</v>
      </c>
      <c r="P16" s="6">
        <f t="shared" si="9"/>
        <v>586.09500000000003</v>
      </c>
      <c r="Q16" s="6">
        <f t="shared" si="9"/>
        <v>398.04599999999999</v>
      </c>
      <c r="R16" s="6"/>
      <c r="S16" s="6"/>
      <c r="T16" s="6">
        <f>(atual!O16/anterior!O16)-1</f>
        <v>3.0068122124968122E-2</v>
      </c>
      <c r="U16" s="3"/>
    </row>
    <row r="18" spans="1:9" x14ac:dyDescent="0.25">
      <c r="A18" s="3" t="s">
        <v>50</v>
      </c>
      <c r="B18" s="3" t="s">
        <v>53</v>
      </c>
      <c r="C18" s="3" t="s">
        <v>18</v>
      </c>
    </row>
    <row r="19" spans="1:9" ht="15" customHeight="1" x14ac:dyDescent="0.25">
      <c r="A19" s="3" t="s">
        <v>51</v>
      </c>
      <c r="B19" s="9">
        <v>1383.8</v>
      </c>
      <c r="C19" s="10">
        <f>(B19/anterior!B19)-1</f>
        <v>0</v>
      </c>
      <c r="E19" s="12" t="s">
        <v>57</v>
      </c>
      <c r="F19" s="12"/>
      <c r="G19" s="12"/>
      <c r="H19" s="12"/>
      <c r="I19" s="12"/>
    </row>
    <row r="20" spans="1:9" x14ac:dyDescent="0.25">
      <c r="A20" s="3" t="s">
        <v>52</v>
      </c>
      <c r="B20" s="9">
        <v>1045</v>
      </c>
      <c r="C20" s="10">
        <f>(B20/anterior!B20)-1</f>
        <v>0</v>
      </c>
      <c r="E20" s="12"/>
      <c r="F20" s="12"/>
      <c r="G20" s="12"/>
      <c r="H20" s="12"/>
      <c r="I20" s="12"/>
    </row>
    <row r="21" spans="1:9" x14ac:dyDescent="0.25">
      <c r="E21" s="12"/>
      <c r="F21" s="12"/>
      <c r="G21" s="12"/>
      <c r="H21" s="12"/>
      <c r="I21" s="12"/>
    </row>
    <row r="22" spans="1:9" x14ac:dyDescent="0.25">
      <c r="A22" s="3" t="s">
        <v>54</v>
      </c>
      <c r="B22" s="3" t="s">
        <v>53</v>
      </c>
      <c r="C22" s="3" t="s">
        <v>55</v>
      </c>
      <c r="E22" s="12"/>
      <c r="F22" s="12"/>
      <c r="G22" s="12"/>
      <c r="H22" s="12"/>
      <c r="I22" s="12"/>
    </row>
    <row r="23" spans="1:9" x14ac:dyDescent="0.25">
      <c r="A23" s="5">
        <v>43831</v>
      </c>
      <c r="B23" s="11">
        <v>384.19200000000001</v>
      </c>
      <c r="C23" s="11">
        <v>0</v>
      </c>
      <c r="E23" s="12"/>
      <c r="F23" s="12"/>
      <c r="G23" s="12"/>
      <c r="H23" s="12"/>
      <c r="I23" s="12"/>
    </row>
    <row r="24" spans="1:9" x14ac:dyDescent="0.25">
      <c r="A24" s="4">
        <v>43739</v>
      </c>
      <c r="B24" s="9">
        <v>348.02610000000004</v>
      </c>
      <c r="C24" s="10">
        <v>-1.5833708730681899E-2</v>
      </c>
      <c r="E24" s="12"/>
      <c r="F24" s="12"/>
      <c r="G24" s="12"/>
      <c r="H24" s="12"/>
      <c r="I24" s="12"/>
    </row>
    <row r="25" spans="1:9" x14ac:dyDescent="0.25">
      <c r="A25" s="4">
        <v>43770</v>
      </c>
      <c r="B25" s="9">
        <v>402.65130000000005</v>
      </c>
      <c r="C25" s="10">
        <f>(B25/B24) - 1</f>
        <v>0.15695719372771189</v>
      </c>
    </row>
    <row r="26" spans="1:9" x14ac:dyDescent="0.25">
      <c r="A26" s="4">
        <v>43800</v>
      </c>
      <c r="B26" s="9">
        <v>401.2</v>
      </c>
      <c r="C26" s="10">
        <f>(B26/B25) - 1</f>
        <v>-3.6043594047754368E-3</v>
      </c>
      <c r="E26" s="12" t="s">
        <v>56</v>
      </c>
      <c r="F26" s="12"/>
      <c r="G26" s="12"/>
      <c r="H26" s="12"/>
      <c r="I26" s="12"/>
    </row>
    <row r="27" spans="1:9" x14ac:dyDescent="0.25">
      <c r="A27" s="4">
        <v>43831</v>
      </c>
      <c r="B27" s="9">
        <v>384.19200000000006</v>
      </c>
      <c r="C27" s="10">
        <f t="shared" ref="C27:C36" si="10">(B27/B26) - 1</f>
        <v>-4.2392821535393588E-2</v>
      </c>
      <c r="E27" s="12"/>
      <c r="F27" s="12"/>
      <c r="G27" s="12"/>
      <c r="H27" s="12"/>
      <c r="I27" s="12"/>
    </row>
    <row r="28" spans="1:9" x14ac:dyDescent="0.25">
      <c r="A28" s="4">
        <v>43862</v>
      </c>
      <c r="B28" s="9">
        <v>398.77319999999997</v>
      </c>
      <c r="C28" s="10">
        <f t="shared" si="10"/>
        <v>3.7952898550724479E-2</v>
      </c>
      <c r="E28" s="12"/>
      <c r="F28" s="12"/>
      <c r="G28" s="12"/>
      <c r="H28" s="12"/>
      <c r="I28" s="12"/>
    </row>
    <row r="29" spans="1:9" x14ac:dyDescent="0.25">
      <c r="A29" s="4">
        <v>43891</v>
      </c>
      <c r="B29" s="9">
        <v>412.67349999999999</v>
      </c>
      <c r="C29" s="10">
        <f t="shared" si="10"/>
        <v>3.4857658438430805E-2</v>
      </c>
      <c r="E29" s="12"/>
      <c r="F29" s="12"/>
      <c r="G29" s="12"/>
      <c r="H29" s="12"/>
      <c r="I29" s="12"/>
    </row>
    <row r="30" spans="1:9" x14ac:dyDescent="0.25">
      <c r="A30" s="4">
        <v>43922</v>
      </c>
      <c r="B30" s="9">
        <v>397.46274999999991</v>
      </c>
      <c r="C30" s="10">
        <f t="shared" si="10"/>
        <v>-3.6859042317958557E-2</v>
      </c>
      <c r="E30" s="12"/>
      <c r="F30" s="12"/>
      <c r="G30" s="12"/>
      <c r="H30" s="12"/>
      <c r="I30" s="12"/>
    </row>
    <row r="31" spans="1:9" x14ac:dyDescent="0.25">
      <c r="A31" s="4">
        <v>43952</v>
      </c>
      <c r="B31" s="9">
        <v>415.16</v>
      </c>
      <c r="C31" s="10">
        <f t="shared" si="10"/>
        <v>4.4525556168471425E-2</v>
      </c>
      <c r="E31" s="12"/>
      <c r="F31" s="12"/>
      <c r="G31" s="12"/>
      <c r="H31" s="12"/>
      <c r="I31" s="12"/>
    </row>
    <row r="32" spans="1:9" x14ac:dyDescent="0.25">
      <c r="A32" s="4">
        <v>43983</v>
      </c>
      <c r="B32" s="9">
        <v>399.26</v>
      </c>
      <c r="C32" s="10">
        <f>(B32/B31) - 1</f>
        <v>-3.8298487330186037E-2</v>
      </c>
      <c r="E32" s="12"/>
      <c r="F32" s="12"/>
      <c r="G32" s="12"/>
      <c r="H32" s="12"/>
      <c r="I32" s="12"/>
    </row>
    <row r="33" spans="1:9" x14ac:dyDescent="0.25">
      <c r="A33" s="4">
        <v>44013</v>
      </c>
      <c r="B33" s="9">
        <v>390.23</v>
      </c>
      <c r="C33" s="10">
        <f t="shared" si="10"/>
        <v>-2.2616841156138823E-2</v>
      </c>
      <c r="E33" s="12"/>
      <c r="F33" s="12"/>
      <c r="G33" s="12"/>
      <c r="H33" s="12"/>
      <c r="I33" s="12"/>
    </row>
    <row r="34" spans="1:9" x14ac:dyDescent="0.25">
      <c r="A34" s="4">
        <v>44044</v>
      </c>
      <c r="B34" s="9">
        <v>423.39452272727277</v>
      </c>
      <c r="C34" s="10">
        <f t="shared" si="10"/>
        <v>8.4987117154684988E-2</v>
      </c>
    </row>
    <row r="35" spans="1:9" x14ac:dyDescent="0.25">
      <c r="A35" s="4">
        <v>44075</v>
      </c>
      <c r="B35" s="9">
        <v>464.04627272727276</v>
      </c>
      <c r="C35" s="10">
        <f t="shared" si="10"/>
        <v>9.6013877879534082E-2</v>
      </c>
    </row>
    <row r="36" spans="1:9" x14ac:dyDescent="0.25">
      <c r="A36" s="4">
        <v>44105</v>
      </c>
      <c r="B36" s="9">
        <v>416.94</v>
      </c>
      <c r="C36" s="10">
        <f t="shared" si="10"/>
        <v>-0.10151201614102368</v>
      </c>
    </row>
  </sheetData>
  <mergeCells count="2">
    <mergeCell ref="E26:I33"/>
    <mergeCell ref="E19:I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5B74-33B4-4747-89B3-D7A0843009C8}">
  <dimension ref="A1:U20"/>
  <sheetViews>
    <sheetView zoomScale="82" zoomScaleNormal="82" workbookViewId="0">
      <selection activeCell="T15" sqref="T15"/>
    </sheetView>
  </sheetViews>
  <sheetFormatPr defaultRowHeight="15" x14ac:dyDescent="0.25"/>
  <cols>
    <col min="1" max="1" width="20.85546875" bestFit="1" customWidth="1"/>
    <col min="3" max="3" width="9.85546875" bestFit="1" customWidth="1"/>
    <col min="21" max="21" width="19.42578125" bestFit="1" customWidth="1"/>
  </cols>
  <sheetData>
    <row r="1" spans="1:21" x14ac:dyDescent="0.25">
      <c r="A1" s="2" t="s">
        <v>0</v>
      </c>
      <c r="B1" s="2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</row>
    <row r="2" spans="1:21" x14ac:dyDescent="0.25">
      <c r="A2" s="1" t="s">
        <v>20</v>
      </c>
      <c r="B2" s="6">
        <v>0.6</v>
      </c>
      <c r="C2" s="7">
        <v>9.59</v>
      </c>
      <c r="D2" s="7">
        <v>8.98</v>
      </c>
      <c r="E2" s="7">
        <v>9.89</v>
      </c>
      <c r="F2" s="7">
        <v>8.99</v>
      </c>
      <c r="G2" s="7">
        <v>10.89</v>
      </c>
      <c r="H2" s="7">
        <v>8.99</v>
      </c>
      <c r="I2" s="7">
        <v>9.98</v>
      </c>
      <c r="J2" s="7">
        <v>8.99</v>
      </c>
      <c r="K2" s="7">
        <v>9.98</v>
      </c>
      <c r="L2" s="7">
        <v>9.49</v>
      </c>
      <c r="M2" s="7">
        <v>9.89</v>
      </c>
      <c r="N2" s="7">
        <v>9.6054545454545455</v>
      </c>
      <c r="O2" s="6">
        <f>AVERAGE(C2:N2)</f>
        <v>9.6054545454545455</v>
      </c>
      <c r="P2" s="6">
        <f>MAX(C2:N2)</f>
        <v>10.89</v>
      </c>
      <c r="Q2" s="6">
        <f>MIN(C2:N2)</f>
        <v>8.98</v>
      </c>
      <c r="R2" s="6">
        <f>(P2/Q2)-1</f>
        <v>0.21269487750556793</v>
      </c>
      <c r="S2" s="6">
        <f>P2-Q2</f>
        <v>1.9100000000000001</v>
      </c>
      <c r="T2" s="6">
        <v>7.1077039560855759E-2</v>
      </c>
      <c r="U2" s="3" t="s">
        <v>21</v>
      </c>
    </row>
    <row r="3" spans="1:21" x14ac:dyDescent="0.25">
      <c r="A3" s="1" t="s">
        <v>22</v>
      </c>
      <c r="B3" s="6">
        <v>0.6</v>
      </c>
      <c r="C3" s="7">
        <v>16.190000000000001</v>
      </c>
      <c r="D3" s="7">
        <v>17.98</v>
      </c>
      <c r="E3" s="7">
        <v>21.45</v>
      </c>
      <c r="F3" s="7">
        <v>20.88</v>
      </c>
      <c r="G3" s="7">
        <v>19.98</v>
      </c>
      <c r="H3" s="7">
        <v>17.649999999999999</v>
      </c>
      <c r="I3" s="7">
        <v>19.899999999999999</v>
      </c>
      <c r="J3" s="7">
        <v>18.989999999999998</v>
      </c>
      <c r="K3" s="7">
        <v>21.5</v>
      </c>
      <c r="L3" s="7">
        <v>17.489999999999998</v>
      </c>
      <c r="M3" s="7">
        <v>19.98</v>
      </c>
      <c r="N3" s="7">
        <v>19.271818181818183</v>
      </c>
      <c r="O3" s="6">
        <f t="shared" ref="O3:O14" si="0">AVERAGE(C3:N3)</f>
        <v>19.271818181818183</v>
      </c>
      <c r="P3" s="6">
        <f t="shared" ref="P3:P14" si="1">MAX(C3:N3)</f>
        <v>21.5</v>
      </c>
      <c r="Q3" s="6">
        <f t="shared" ref="Q3:Q14" si="2">MIN(C3:N3)</f>
        <v>16.190000000000001</v>
      </c>
      <c r="R3" s="6">
        <f t="shared" ref="R3:R14" si="3">(P3/Q3)-1</f>
        <v>0.32798023471278559</v>
      </c>
      <c r="S3" s="6">
        <f t="shared" ref="S3:S14" si="4">P3-Q3</f>
        <v>5.3099999999999987</v>
      </c>
      <c r="T3" s="6">
        <v>9.0853342138779825E-2</v>
      </c>
      <c r="U3" s="3" t="s">
        <v>23</v>
      </c>
    </row>
    <row r="4" spans="1:21" x14ac:dyDescent="0.25">
      <c r="A4" s="1" t="s">
        <v>24</v>
      </c>
      <c r="B4" s="6">
        <v>7.5</v>
      </c>
      <c r="C4" s="7">
        <v>4.79</v>
      </c>
      <c r="D4" s="7">
        <v>4.8899999999999997</v>
      </c>
      <c r="E4" s="7">
        <v>4.6900000000000004</v>
      </c>
      <c r="F4" s="7">
        <v>4.79</v>
      </c>
      <c r="G4" s="7">
        <v>5.49</v>
      </c>
      <c r="H4" s="7">
        <v>5.29</v>
      </c>
      <c r="I4" s="7">
        <v>4.4800000000000004</v>
      </c>
      <c r="J4" s="7">
        <v>5.49</v>
      </c>
      <c r="K4" s="7">
        <v>3.49</v>
      </c>
      <c r="L4" s="7">
        <v>4.45</v>
      </c>
      <c r="M4" s="7">
        <v>6.69</v>
      </c>
      <c r="N4" s="7">
        <v>4.9581818181818189</v>
      </c>
      <c r="O4" s="6">
        <f t="shared" si="0"/>
        <v>4.9581818181818189</v>
      </c>
      <c r="P4" s="6">
        <f t="shared" si="1"/>
        <v>6.69</v>
      </c>
      <c r="Q4" s="6">
        <f t="shared" si="2"/>
        <v>3.49</v>
      </c>
      <c r="R4" s="6">
        <f t="shared" si="3"/>
        <v>0.91690544412607444</v>
      </c>
      <c r="S4" s="6">
        <f t="shared" si="4"/>
        <v>3.2</v>
      </c>
      <c r="T4" s="6">
        <v>2.5669233590024376E-3</v>
      </c>
      <c r="U4" s="3" t="s">
        <v>25</v>
      </c>
    </row>
    <row r="5" spans="1:21" x14ac:dyDescent="0.25">
      <c r="A5" s="1" t="s">
        <v>26</v>
      </c>
      <c r="B5" s="6">
        <v>6</v>
      </c>
      <c r="C5" s="7">
        <v>3.29</v>
      </c>
      <c r="D5" s="7">
        <v>1.38</v>
      </c>
      <c r="E5" s="7">
        <v>2.59</v>
      </c>
      <c r="F5" s="7">
        <v>1.38</v>
      </c>
      <c r="G5" s="7">
        <v>3.39</v>
      </c>
      <c r="H5" s="7">
        <v>1.69</v>
      </c>
      <c r="I5" s="7">
        <v>2.59</v>
      </c>
      <c r="J5" s="7">
        <v>1.38</v>
      </c>
      <c r="K5" s="7">
        <v>1.99</v>
      </c>
      <c r="L5" s="7">
        <v>1.99</v>
      </c>
      <c r="M5" s="7">
        <v>1.29</v>
      </c>
      <c r="N5" s="7">
        <v>2.0872727272727269</v>
      </c>
      <c r="O5" s="6">
        <f t="shared" si="0"/>
        <v>2.0872727272727269</v>
      </c>
      <c r="P5" s="6">
        <f t="shared" si="1"/>
        <v>3.39</v>
      </c>
      <c r="Q5" s="6">
        <f t="shared" si="2"/>
        <v>1.29</v>
      </c>
      <c r="R5" s="6">
        <f t="shared" si="3"/>
        <v>1.6279069767441863</v>
      </c>
      <c r="S5" s="6">
        <f t="shared" si="4"/>
        <v>2.1</v>
      </c>
      <c r="T5" s="6">
        <v>0.90635888501742223</v>
      </c>
      <c r="U5" s="3" t="s">
        <v>27</v>
      </c>
    </row>
    <row r="6" spans="1:21" x14ac:dyDescent="0.25">
      <c r="A6" s="1" t="s">
        <v>28</v>
      </c>
      <c r="B6" s="6">
        <v>1.2</v>
      </c>
      <c r="C6" s="7">
        <v>5.29</v>
      </c>
      <c r="D6" s="7">
        <v>5.29</v>
      </c>
      <c r="E6" s="7">
        <v>4.6900000000000004</v>
      </c>
      <c r="F6" s="7">
        <v>4.49</v>
      </c>
      <c r="G6" s="7">
        <v>7.79</v>
      </c>
      <c r="H6" s="7">
        <v>5.99</v>
      </c>
      <c r="I6" s="7">
        <v>5.99</v>
      </c>
      <c r="J6" s="7">
        <v>6.49</v>
      </c>
      <c r="K6" s="7">
        <v>7.49</v>
      </c>
      <c r="L6" s="7">
        <v>5.49</v>
      </c>
      <c r="M6" s="7">
        <v>5.99</v>
      </c>
      <c r="N6" s="7">
        <v>5.9081818181818191</v>
      </c>
      <c r="O6" s="6">
        <f t="shared" si="0"/>
        <v>5.9081818181818191</v>
      </c>
      <c r="P6" s="6">
        <f t="shared" si="1"/>
        <v>7.79</v>
      </c>
      <c r="Q6" s="6">
        <f>MIN(C6:N6)</f>
        <v>4.49</v>
      </c>
      <c r="R6" s="6">
        <f t="shared" si="3"/>
        <v>0.73496659242761675</v>
      </c>
      <c r="S6" s="6">
        <f t="shared" si="4"/>
        <v>3.3</v>
      </c>
      <c r="T6" s="6">
        <v>-3.1543314356054841E-2</v>
      </c>
      <c r="U6" s="3" t="s">
        <v>29</v>
      </c>
    </row>
    <row r="7" spans="1:21" x14ac:dyDescent="0.25">
      <c r="A7" s="1" t="s">
        <v>30</v>
      </c>
      <c r="B7" s="6">
        <v>6.6</v>
      </c>
      <c r="C7" s="7">
        <v>29.9</v>
      </c>
      <c r="D7" s="7">
        <v>27.9</v>
      </c>
      <c r="E7" s="7">
        <v>34.090000000000003</v>
      </c>
      <c r="F7" s="7">
        <v>25.9</v>
      </c>
      <c r="G7" s="7">
        <v>38.159999999999997</v>
      </c>
      <c r="H7" s="7">
        <v>35.9</v>
      </c>
      <c r="I7" s="7">
        <v>32.9</v>
      </c>
      <c r="J7" s="7">
        <v>27.99</v>
      </c>
      <c r="K7" s="7">
        <v>27.9</v>
      </c>
      <c r="L7" s="7">
        <v>29.98</v>
      </c>
      <c r="M7" s="7">
        <v>32.99</v>
      </c>
      <c r="N7" s="7">
        <v>31.237272727272728</v>
      </c>
      <c r="O7" s="6">
        <f t="shared" si="0"/>
        <v>31.237272727272728</v>
      </c>
      <c r="P7" s="6">
        <f t="shared" si="1"/>
        <v>38.159999999999997</v>
      </c>
      <c r="Q7" s="6">
        <f t="shared" si="2"/>
        <v>25.9</v>
      </c>
      <c r="R7" s="6">
        <f t="shared" si="3"/>
        <v>0.47335907335907335</v>
      </c>
      <c r="S7" s="6">
        <f t="shared" si="4"/>
        <v>12.259999999999998</v>
      </c>
      <c r="T7" s="6">
        <v>-1.9498850440907711E-3</v>
      </c>
      <c r="U7" s="3" t="s">
        <v>31</v>
      </c>
    </row>
    <row r="8" spans="1:21" x14ac:dyDescent="0.25">
      <c r="A8" s="1" t="s">
        <v>32</v>
      </c>
      <c r="B8" s="6">
        <v>1.5</v>
      </c>
      <c r="C8" s="7">
        <v>2.19</v>
      </c>
      <c r="D8" s="7">
        <v>2.39</v>
      </c>
      <c r="E8" s="7">
        <v>2.29</v>
      </c>
      <c r="F8" s="7">
        <v>2.59</v>
      </c>
      <c r="G8" s="7">
        <v>2.98</v>
      </c>
      <c r="H8" s="7">
        <v>2.79</v>
      </c>
      <c r="I8" s="7">
        <v>2.97</v>
      </c>
      <c r="J8" s="7">
        <v>2.39</v>
      </c>
      <c r="K8" s="7">
        <v>2.95</v>
      </c>
      <c r="L8" s="7">
        <v>2.99</v>
      </c>
      <c r="M8" s="7">
        <v>2.79</v>
      </c>
      <c r="N8" s="7">
        <v>2.6654545454545455</v>
      </c>
      <c r="O8" s="6">
        <f t="shared" si="0"/>
        <v>2.6654545454545455</v>
      </c>
      <c r="P8" s="6">
        <f t="shared" si="1"/>
        <v>2.99</v>
      </c>
      <c r="Q8" s="6">
        <f t="shared" si="2"/>
        <v>2.19</v>
      </c>
      <c r="R8" s="6">
        <f t="shared" si="3"/>
        <v>0.36529680365296824</v>
      </c>
      <c r="S8" s="6">
        <f t="shared" si="4"/>
        <v>0.80000000000000027</v>
      </c>
      <c r="T8" s="6">
        <v>3.4106412005457054E-2</v>
      </c>
      <c r="U8" s="3" t="s">
        <v>33</v>
      </c>
    </row>
    <row r="9" spans="1:21" x14ac:dyDescent="0.25">
      <c r="A9" s="1" t="s">
        <v>34</v>
      </c>
      <c r="B9" s="6">
        <v>4.5</v>
      </c>
      <c r="C9" s="7">
        <v>3.99</v>
      </c>
      <c r="D9" s="7">
        <v>5.89</v>
      </c>
      <c r="E9" s="7">
        <v>5.79</v>
      </c>
      <c r="F9" s="7">
        <v>5.79</v>
      </c>
      <c r="G9" s="7">
        <v>6.97</v>
      </c>
      <c r="H9" s="7">
        <v>5.99</v>
      </c>
      <c r="I9" s="7">
        <v>5.99</v>
      </c>
      <c r="J9" s="7">
        <v>5.99</v>
      </c>
      <c r="K9" s="7">
        <v>6.5</v>
      </c>
      <c r="L9" s="7">
        <v>7.35</v>
      </c>
      <c r="M9" s="7">
        <v>5.99</v>
      </c>
      <c r="N9" s="7">
        <v>6.0218181818181815</v>
      </c>
      <c r="O9" s="6">
        <f t="shared" si="0"/>
        <v>6.0218181818181806</v>
      </c>
      <c r="P9" s="6">
        <f t="shared" si="1"/>
        <v>7.35</v>
      </c>
      <c r="Q9" s="6">
        <f t="shared" si="2"/>
        <v>3.99</v>
      </c>
      <c r="R9" s="6">
        <f t="shared" si="3"/>
        <v>0.84210526315789447</v>
      </c>
      <c r="S9" s="6">
        <f t="shared" si="4"/>
        <v>3.3599999999999994</v>
      </c>
      <c r="T9" s="6">
        <v>5.4196859903381744E-2</v>
      </c>
      <c r="U9" s="3" t="s">
        <v>35</v>
      </c>
    </row>
    <row r="10" spans="1:21" x14ac:dyDescent="0.25">
      <c r="A10" s="1" t="s">
        <v>36</v>
      </c>
      <c r="B10" s="6">
        <v>7.5</v>
      </c>
      <c r="C10" s="7">
        <v>3.49</v>
      </c>
      <c r="D10" s="7">
        <v>3.19</v>
      </c>
      <c r="E10" s="7">
        <v>3.59</v>
      </c>
      <c r="F10" s="7">
        <v>3.39</v>
      </c>
      <c r="G10" s="7">
        <v>3.69</v>
      </c>
      <c r="H10" s="7">
        <v>3.49</v>
      </c>
      <c r="I10" s="7">
        <v>3.19</v>
      </c>
      <c r="J10" s="7">
        <v>3.19</v>
      </c>
      <c r="K10" s="7">
        <v>3.25</v>
      </c>
      <c r="L10" s="7">
        <v>3.59</v>
      </c>
      <c r="M10" s="7">
        <v>3.59</v>
      </c>
      <c r="N10" s="7">
        <v>3.4227272727272733</v>
      </c>
      <c r="O10" s="6">
        <f t="shared" si="0"/>
        <v>3.4227272727272733</v>
      </c>
      <c r="P10" s="6">
        <f t="shared" si="1"/>
        <v>3.69</v>
      </c>
      <c r="Q10" s="6">
        <f t="shared" si="2"/>
        <v>3.19</v>
      </c>
      <c r="R10" s="6">
        <f t="shared" si="3"/>
        <v>0.15673981191222564</v>
      </c>
      <c r="S10" s="6">
        <f t="shared" si="4"/>
        <v>0.5</v>
      </c>
      <c r="T10" s="6">
        <v>-9.6945551128817975E-2</v>
      </c>
      <c r="U10" s="3" t="s">
        <v>37</v>
      </c>
    </row>
    <row r="11" spans="1:21" x14ac:dyDescent="0.25">
      <c r="A11" s="1" t="s">
        <v>38</v>
      </c>
      <c r="B11" s="6">
        <v>1.5</v>
      </c>
      <c r="C11" s="7">
        <v>4.59</v>
      </c>
      <c r="D11" s="7">
        <v>3.68</v>
      </c>
      <c r="E11" s="7">
        <v>3.99</v>
      </c>
      <c r="F11" s="7">
        <v>3.19</v>
      </c>
      <c r="G11" s="7">
        <v>4.1900000000000004</v>
      </c>
      <c r="H11" s="7">
        <v>3.99</v>
      </c>
      <c r="I11" s="7">
        <v>4.49</v>
      </c>
      <c r="J11" s="7">
        <v>3.99</v>
      </c>
      <c r="K11" s="7">
        <v>5.49</v>
      </c>
      <c r="L11" s="7">
        <v>4.49</v>
      </c>
      <c r="M11" s="7">
        <v>3.99</v>
      </c>
      <c r="N11" s="7">
        <v>4.1890909090909103</v>
      </c>
      <c r="O11" s="6">
        <f t="shared" si="0"/>
        <v>4.1890909090909103</v>
      </c>
      <c r="P11" s="6">
        <f t="shared" si="1"/>
        <v>5.49</v>
      </c>
      <c r="Q11" s="6">
        <f t="shared" si="2"/>
        <v>3.19</v>
      </c>
      <c r="R11" s="6">
        <f t="shared" si="3"/>
        <v>0.72100313479623823</v>
      </c>
      <c r="S11" s="6">
        <f t="shared" si="4"/>
        <v>2.3000000000000003</v>
      </c>
      <c r="T11" s="6">
        <v>-1.7144097222222321E-2</v>
      </c>
      <c r="U11" s="3" t="s">
        <v>39</v>
      </c>
    </row>
    <row r="12" spans="1:21" x14ac:dyDescent="0.25">
      <c r="A12" s="1" t="s">
        <v>40</v>
      </c>
      <c r="B12" s="6">
        <v>1.2</v>
      </c>
      <c r="C12" s="7">
        <v>5.39</v>
      </c>
      <c r="D12" s="7">
        <v>5.99</v>
      </c>
      <c r="E12" s="7">
        <v>5.75</v>
      </c>
      <c r="F12" s="7">
        <v>5.99</v>
      </c>
      <c r="G12" s="7">
        <v>5.93</v>
      </c>
      <c r="H12" s="7">
        <v>5.99</v>
      </c>
      <c r="I12" s="7">
        <v>6.49</v>
      </c>
      <c r="J12" s="7">
        <v>5.99</v>
      </c>
      <c r="K12" s="7">
        <v>5.99</v>
      </c>
      <c r="L12" s="7">
        <v>5.75</v>
      </c>
      <c r="M12" s="7">
        <v>5.99</v>
      </c>
      <c r="N12" s="7">
        <v>5.9318181818181817</v>
      </c>
      <c r="O12" s="6">
        <f t="shared" si="0"/>
        <v>5.9318181818181825</v>
      </c>
      <c r="P12" s="6">
        <f t="shared" si="1"/>
        <v>6.49</v>
      </c>
      <c r="Q12" s="6">
        <f t="shared" si="2"/>
        <v>5.39</v>
      </c>
      <c r="R12" s="6">
        <f t="shared" si="3"/>
        <v>0.20408163265306123</v>
      </c>
      <c r="S12" s="6">
        <f t="shared" si="4"/>
        <v>1.1000000000000005</v>
      </c>
      <c r="T12" s="6">
        <v>0.1270498084291185</v>
      </c>
      <c r="U12" s="3" t="s">
        <v>41</v>
      </c>
    </row>
    <row r="13" spans="1:21" x14ac:dyDescent="0.25">
      <c r="A13" s="1" t="s">
        <v>42</v>
      </c>
      <c r="B13" s="6">
        <v>6</v>
      </c>
      <c r="C13" s="7">
        <v>10.98</v>
      </c>
      <c r="D13" s="7">
        <v>9.99</v>
      </c>
      <c r="E13" s="7">
        <v>9.98</v>
      </c>
      <c r="F13" s="7">
        <v>10.98</v>
      </c>
      <c r="G13" s="7">
        <v>9.98</v>
      </c>
      <c r="H13" s="7">
        <v>11.5</v>
      </c>
      <c r="I13" s="7">
        <v>9.9</v>
      </c>
      <c r="J13" s="7">
        <v>8.99</v>
      </c>
      <c r="K13" s="7">
        <v>9.98</v>
      </c>
      <c r="L13" s="7">
        <v>8.99</v>
      </c>
      <c r="M13" s="7">
        <v>9.98</v>
      </c>
      <c r="N13" s="7">
        <v>10.113636363636363</v>
      </c>
      <c r="O13" s="6">
        <f t="shared" si="0"/>
        <v>10.113636363636363</v>
      </c>
      <c r="P13" s="6">
        <f t="shared" si="1"/>
        <v>11.5</v>
      </c>
      <c r="Q13" s="6">
        <f t="shared" si="2"/>
        <v>8.99</v>
      </c>
      <c r="R13" s="6">
        <f t="shared" si="3"/>
        <v>0.2791991101223581</v>
      </c>
      <c r="S13" s="6">
        <f t="shared" si="4"/>
        <v>2.5099999999999998</v>
      </c>
      <c r="T13" s="6">
        <v>-8.8988764044943824E-3</v>
      </c>
      <c r="U13" s="3" t="s">
        <v>43</v>
      </c>
    </row>
    <row r="14" spans="1:21" x14ac:dyDescent="0.25">
      <c r="A14" s="1" t="s">
        <v>44</v>
      </c>
      <c r="B14" s="6">
        <v>9</v>
      </c>
      <c r="C14" s="7">
        <v>5.88</v>
      </c>
      <c r="D14" s="7">
        <v>9.89</v>
      </c>
      <c r="E14" s="7">
        <v>4.49</v>
      </c>
      <c r="F14" s="7">
        <v>4.49</v>
      </c>
      <c r="G14" s="7">
        <v>5.79</v>
      </c>
      <c r="H14" s="7">
        <v>7.89</v>
      </c>
      <c r="I14" s="7">
        <v>5.98</v>
      </c>
      <c r="J14" s="7">
        <v>4.59</v>
      </c>
      <c r="K14" s="7">
        <v>5.99</v>
      </c>
      <c r="L14" s="7">
        <v>5.69</v>
      </c>
      <c r="M14" s="7">
        <v>3.98</v>
      </c>
      <c r="N14" s="7">
        <v>5.878181818181818</v>
      </c>
      <c r="O14" s="6">
        <f t="shared" si="0"/>
        <v>5.878181818181818</v>
      </c>
      <c r="P14" s="6">
        <f t="shared" si="1"/>
        <v>9.89</v>
      </c>
      <c r="Q14" s="6">
        <f t="shared" si="2"/>
        <v>3.98</v>
      </c>
      <c r="R14" s="6">
        <f t="shared" si="3"/>
        <v>1.4849246231155782</v>
      </c>
      <c r="S14" s="6">
        <f t="shared" si="4"/>
        <v>5.91</v>
      </c>
      <c r="T14" s="6">
        <v>4.345808846272825E-2</v>
      </c>
      <c r="U14" s="3" t="s">
        <v>45</v>
      </c>
    </row>
    <row r="15" spans="1:21" x14ac:dyDescent="0.25">
      <c r="A15" s="2" t="s">
        <v>46</v>
      </c>
      <c r="B15" s="8" t="s">
        <v>49</v>
      </c>
      <c r="C15" s="6">
        <f>SUM(C2:C14)</f>
        <v>105.55999999999999</v>
      </c>
      <c r="D15" s="6">
        <f t="shared" ref="D15:Q15" si="5">SUM(D2:D14)</f>
        <v>107.44</v>
      </c>
      <c r="E15" s="6">
        <f t="shared" si="5"/>
        <v>113.28000000000002</v>
      </c>
      <c r="F15" s="6">
        <f t="shared" si="5"/>
        <v>102.85000000000001</v>
      </c>
      <c r="G15" s="6">
        <f t="shared" si="5"/>
        <v>125.22999999999999</v>
      </c>
      <c r="H15" s="6">
        <f t="shared" si="5"/>
        <v>117.14999999999998</v>
      </c>
      <c r="I15" s="6">
        <f t="shared" si="5"/>
        <v>114.85</v>
      </c>
      <c r="J15" s="6">
        <f t="shared" si="5"/>
        <v>104.45999999999998</v>
      </c>
      <c r="K15" s="6">
        <f t="shared" si="5"/>
        <v>112.49999999999999</v>
      </c>
      <c r="L15" s="6">
        <f t="shared" si="5"/>
        <v>107.73999999999998</v>
      </c>
      <c r="M15" s="6">
        <f t="shared" si="5"/>
        <v>113.14000000000001</v>
      </c>
      <c r="N15" s="6">
        <f t="shared" si="5"/>
        <v>111.29090909090908</v>
      </c>
      <c r="O15" s="6">
        <f t="shared" si="5"/>
        <v>111.29090909090908</v>
      </c>
      <c r="P15" s="6">
        <f t="shared" si="5"/>
        <v>135.81999999999996</v>
      </c>
      <c r="Q15" s="6">
        <f t="shared" si="5"/>
        <v>91.259999999999991</v>
      </c>
      <c r="R15" s="6"/>
      <c r="S15" s="6"/>
      <c r="T15" s="6">
        <v>0</v>
      </c>
      <c r="U15" s="3"/>
    </row>
    <row r="16" spans="1:21" x14ac:dyDescent="0.25">
      <c r="A16" s="2" t="s">
        <v>47</v>
      </c>
      <c r="B16" s="8" t="s">
        <v>49</v>
      </c>
      <c r="C16" s="6">
        <f>SUMPRODUCT($B2:$B14,C2:C14)</f>
        <v>454.38900000000001</v>
      </c>
      <c r="D16" s="6">
        <f t="shared" ref="D16:Q16" si="6">SUMPRODUCT($B2:$B14,D2:D14)</f>
        <v>467.29199999999997</v>
      </c>
      <c r="E16" s="6">
        <f t="shared" si="6"/>
        <v>469.73100000000005</v>
      </c>
      <c r="F16" s="6">
        <f t="shared" si="6"/>
        <v>412.08300000000003</v>
      </c>
      <c r="G16" s="6">
        <f t="shared" si="6"/>
        <v>530.14200000000005</v>
      </c>
      <c r="H16" s="6">
        <f t="shared" si="6"/>
        <v>520.42499999999995</v>
      </c>
      <c r="I16" s="6">
        <f t="shared" si="6"/>
        <v>474.47399999999999</v>
      </c>
      <c r="J16" s="6">
        <f t="shared" si="6"/>
        <v>421.65299999999996</v>
      </c>
      <c r="K16" s="6">
        <f t="shared" si="6"/>
        <v>437.39400000000001</v>
      </c>
      <c r="L16" s="6">
        <f t="shared" si="6"/>
        <v>449.22899999999998</v>
      </c>
      <c r="M16" s="6">
        <f t="shared" si="6"/>
        <v>467.697</v>
      </c>
      <c r="N16" s="6">
        <f t="shared" si="6"/>
        <v>464.04627272727276</v>
      </c>
      <c r="O16" s="6">
        <f t="shared" si="6"/>
        <v>464.04627272727276</v>
      </c>
      <c r="P16" s="6">
        <f t="shared" si="6"/>
        <v>590.42100000000005</v>
      </c>
      <c r="Q16" s="6">
        <f t="shared" si="6"/>
        <v>371.52300000000002</v>
      </c>
      <c r="R16" s="6"/>
      <c r="S16" s="6"/>
      <c r="T16" s="6">
        <v>0</v>
      </c>
      <c r="U16" s="3"/>
    </row>
    <row r="18" spans="1:3" x14ac:dyDescent="0.25">
      <c r="A18" s="3" t="s">
        <v>50</v>
      </c>
      <c r="B18" s="3" t="s">
        <v>53</v>
      </c>
      <c r="C18" s="3" t="s">
        <v>18</v>
      </c>
    </row>
    <row r="19" spans="1:3" x14ac:dyDescent="0.25">
      <c r="A19" s="3" t="s">
        <v>51</v>
      </c>
      <c r="B19" s="9">
        <v>1383.8</v>
      </c>
      <c r="C19" s="10">
        <v>0</v>
      </c>
    </row>
    <row r="20" spans="1:3" x14ac:dyDescent="0.25">
      <c r="A20" s="3" t="s">
        <v>52</v>
      </c>
      <c r="B20" s="9">
        <v>1045</v>
      </c>
      <c r="C20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A043-EB82-426C-8184-DA25DE28FB75}">
  <dimension ref="A1:H14"/>
  <sheetViews>
    <sheetView workbookViewId="0">
      <selection activeCell="B23" sqref="B23"/>
    </sheetView>
  </sheetViews>
  <sheetFormatPr defaultRowHeight="15" x14ac:dyDescent="0.25"/>
  <cols>
    <col min="1" max="1" width="18.140625" bestFit="1" customWidth="1"/>
  </cols>
  <sheetData>
    <row r="1" spans="1:8" x14ac:dyDescent="0.25">
      <c r="A1" s="3" t="s">
        <v>19</v>
      </c>
      <c r="B1" s="3" t="s">
        <v>18</v>
      </c>
    </row>
    <row r="2" spans="1:8" ht="15" customHeight="1" x14ac:dyDescent="0.25">
      <c r="A2" s="3" t="str" cm="1">
        <f t="array" ref="A2:B14">_xlfn.SORTBY(_xlfn.SORTBY(atual!T2:U14,atual!T2:T14,1),{2,1})</f>
        <v>Leite</v>
      </c>
      <c r="B2" s="3">
        <v>-9.6945551128817975E-2</v>
      </c>
      <c r="D2" s="12" t="s">
        <v>58</v>
      </c>
      <c r="E2" s="12"/>
      <c r="F2" s="12"/>
      <c r="G2" s="12"/>
      <c r="H2" s="12"/>
    </row>
    <row r="3" spans="1:8" x14ac:dyDescent="0.25">
      <c r="A3" s="3" t="str">
        <v>Café</v>
      </c>
      <c r="B3" s="3">
        <v>-3.1543314356054841E-2</v>
      </c>
      <c r="D3" s="12"/>
      <c r="E3" s="12"/>
      <c r="F3" s="12"/>
      <c r="G3" s="12"/>
      <c r="H3" s="12"/>
    </row>
    <row r="4" spans="1:8" x14ac:dyDescent="0.25">
      <c r="A4" s="3" t="str">
        <v>Margarina</v>
      </c>
      <c r="B4" s="3">
        <v>-1.7144097222222321E-2</v>
      </c>
      <c r="D4" s="12"/>
      <c r="E4" s="12"/>
      <c r="F4" s="12"/>
      <c r="G4" s="12"/>
      <c r="H4" s="12"/>
    </row>
    <row r="5" spans="1:8" x14ac:dyDescent="0.25">
      <c r="A5" s="3" t="str">
        <v>Pão</v>
      </c>
      <c r="B5" s="3">
        <v>-8.8988764044943824E-3</v>
      </c>
      <c r="D5" s="12"/>
      <c r="E5" s="12"/>
      <c r="F5" s="12"/>
      <c r="G5" s="12"/>
      <c r="H5" s="12"/>
    </row>
    <row r="6" spans="1:8" x14ac:dyDescent="0.25">
      <c r="A6" s="3" t="str">
        <v>Carne</v>
      </c>
      <c r="B6" s="3">
        <v>-1.9498850440907711E-3</v>
      </c>
      <c r="D6" s="12"/>
      <c r="E6" s="12"/>
      <c r="F6" s="12"/>
      <c r="G6" s="12"/>
      <c r="H6" s="12"/>
    </row>
    <row r="7" spans="1:8" x14ac:dyDescent="0.25">
      <c r="A7" s="3" t="str">
        <v>Banana</v>
      </c>
      <c r="B7" s="3">
        <v>2.5669233590024376E-3</v>
      </c>
    </row>
    <row r="8" spans="1:8" x14ac:dyDescent="0.25">
      <c r="A8" s="3" t="str">
        <v>Farinha</v>
      </c>
      <c r="B8" s="3">
        <v>3.4106412005457054E-2</v>
      </c>
    </row>
    <row r="9" spans="1:8" x14ac:dyDescent="0.25">
      <c r="A9" s="3" t="str">
        <v>Tomate</v>
      </c>
      <c r="B9" s="3">
        <v>4.345808846272825E-2</v>
      </c>
    </row>
    <row r="10" spans="1:8" x14ac:dyDescent="0.25">
      <c r="A10" s="3" t="str">
        <v>Feijão</v>
      </c>
      <c r="B10" s="3">
        <v>5.4196859903381744E-2</v>
      </c>
    </row>
    <row r="11" spans="1:8" x14ac:dyDescent="0.25">
      <c r="A11" s="3" t="str">
        <v>Açúcar</v>
      </c>
      <c r="B11" s="3">
        <v>7.1077039560855759E-2</v>
      </c>
    </row>
    <row r="12" spans="1:8" x14ac:dyDescent="0.25">
      <c r="A12" s="3" t="str">
        <v>Arroz</v>
      </c>
      <c r="B12" s="3">
        <v>9.0853342138779825E-2</v>
      </c>
    </row>
    <row r="13" spans="1:8" x14ac:dyDescent="0.25">
      <c r="A13" s="3" t="str">
        <v>Óleo</v>
      </c>
      <c r="B13" s="3">
        <v>0.1270498084291185</v>
      </c>
    </row>
    <row r="14" spans="1:8" x14ac:dyDescent="0.25">
      <c r="A14" s="3" t="str">
        <v>Batata</v>
      </c>
      <c r="B14" s="3">
        <v>0.90635888501742223</v>
      </c>
    </row>
  </sheetData>
  <mergeCells count="1">
    <mergeCell ref="D2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atual</vt:lpstr>
      <vt:lpstr>anterior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</dc:creator>
  <cp:lastModifiedBy>lal</cp:lastModifiedBy>
  <dcterms:created xsi:type="dcterms:W3CDTF">2015-06-05T18:17:20Z</dcterms:created>
  <dcterms:modified xsi:type="dcterms:W3CDTF">2023-02-05T21:25:32Z</dcterms:modified>
</cp:coreProperties>
</file>