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lukeboagni/Desktop/R class/R scripts/Semester-Project/fermentation data/"/>
    </mc:Choice>
  </mc:AlternateContent>
  <xr:revisionPtr revIDLastSave="0" documentId="13_ncr:1_{9E202D45-BD00-DD41-8D14-123F8202A468}" xr6:coauthVersionLast="45" xr6:coauthVersionMax="45" xr10:uidLastSave="{00000000-0000-0000-0000-000000000000}"/>
  <bookViews>
    <workbookView xWindow="1080" yWindow="600" windowWidth="20840" windowHeight="13760" tabRatio="876" firstSheet="1" activeTab="4" xr2:uid="{00000000-000D-0000-FFFF-FFFF00000000}"/>
  </bookViews>
  <sheets>
    <sheet name="Protocol" sheetId="1" r:id="rId1"/>
    <sheet name="Lactate" sheetId="2" r:id="rId2"/>
    <sheet name="Sugars" sheetId="3" r:id="rId3"/>
    <sheet name="Biomass, TCC, CFU" sheetId="3584" r:id="rId4"/>
    <sheet name="Lignin" sheetId="12609" r:id="rId5"/>
    <sheet name="Model Parameters" sheetId="12641" r:id="rId6"/>
    <sheet name="Statistics" sheetId="12642" r:id="rId7"/>
  </sheets>
  <definedNames>
    <definedName name="solver_adj" localSheetId="6" hidden="1">Statistics!$N$25</definedName>
    <definedName name="solver_cvg" localSheetId="6" hidden="1">0.0001</definedName>
    <definedName name="solver_drv" localSheetId="6" hidden="1">2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Statistics!$M$24</definedName>
    <definedName name="solver_pre" localSheetId="6" hidden="1">0.000001</definedName>
    <definedName name="solver_rbv" localSheetId="6" hidden="1">2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2642" l="1"/>
  <c r="B3" i="12642"/>
  <c r="C3" i="12642"/>
  <c r="D3" i="12642"/>
  <c r="E3" i="12642"/>
  <c r="F3" i="12642"/>
  <c r="G3" i="12642"/>
  <c r="H3" i="12642"/>
  <c r="J3" i="12642" s="1"/>
  <c r="I3" i="12642"/>
  <c r="K3" i="12642"/>
  <c r="L3" i="12642"/>
  <c r="N3" i="12642"/>
  <c r="P3" i="12642" s="1"/>
  <c r="S8" i="12642" s="1"/>
  <c r="O3" i="12642"/>
  <c r="B4" i="12642"/>
  <c r="C4" i="12642"/>
  <c r="D4" i="12642"/>
  <c r="E4" i="12642"/>
  <c r="G4" i="12642" s="1"/>
  <c r="F4" i="12642"/>
  <c r="H4" i="12642"/>
  <c r="J4" i="12642" s="1"/>
  <c r="I4" i="12642"/>
  <c r="K4" i="12642"/>
  <c r="M4" i="12642" s="1"/>
  <c r="L4" i="12642"/>
  <c r="N4" i="12642"/>
  <c r="O4" i="12642"/>
  <c r="P4" i="12642"/>
  <c r="B5" i="12642"/>
  <c r="D5" i="12642" s="1"/>
  <c r="C5" i="12642"/>
  <c r="E5" i="12642"/>
  <c r="F5" i="12642"/>
  <c r="G5" i="12642" s="1"/>
  <c r="H5" i="12642"/>
  <c r="J5" i="12642" s="1"/>
  <c r="I5" i="12642"/>
  <c r="K5" i="12642"/>
  <c r="L5" i="12642"/>
  <c r="N5" i="12642"/>
  <c r="O5" i="12642"/>
  <c r="P5" i="12642"/>
  <c r="B6" i="12642"/>
  <c r="C6" i="12642"/>
  <c r="D6" i="12642"/>
  <c r="E6" i="12642"/>
  <c r="G6" i="12642" s="1"/>
  <c r="F6" i="12642"/>
  <c r="H6" i="12642"/>
  <c r="I6" i="12642"/>
  <c r="K6" i="12642"/>
  <c r="M6" i="12642" s="1"/>
  <c r="L6" i="12642"/>
  <c r="N6" i="12642"/>
  <c r="P6" i="12642" s="1"/>
  <c r="O6" i="12642"/>
  <c r="B7" i="12642"/>
  <c r="C7" i="12642"/>
  <c r="D7" i="12642"/>
  <c r="E7" i="12642"/>
  <c r="F7" i="12642"/>
  <c r="G7" i="12642"/>
  <c r="H7" i="12642"/>
  <c r="J7" i="12642" s="1"/>
  <c r="I7" i="12642"/>
  <c r="K7" i="12642"/>
  <c r="L7" i="12642"/>
  <c r="N7" i="12642"/>
  <c r="O7" i="12642"/>
  <c r="P7" i="12642"/>
  <c r="B8" i="12642"/>
  <c r="D8" i="12642" s="1"/>
  <c r="C8" i="12642"/>
  <c r="E8" i="12642"/>
  <c r="F8" i="12642"/>
  <c r="G8" i="12642" s="1"/>
  <c r="H8" i="12642"/>
  <c r="I8" i="12642"/>
  <c r="K8" i="12642"/>
  <c r="M8" i="12642" s="1"/>
  <c r="L8" i="12642"/>
  <c r="N8" i="12642"/>
  <c r="O8" i="12642"/>
  <c r="P8" i="12642"/>
  <c r="B9" i="12642"/>
  <c r="C9" i="12642"/>
  <c r="D9" i="12642"/>
  <c r="E9" i="12642"/>
  <c r="F9" i="12642"/>
  <c r="G9" i="12642"/>
  <c r="H9" i="12642"/>
  <c r="J9" i="12642" s="1"/>
  <c r="I9" i="12642"/>
  <c r="K9" i="12642"/>
  <c r="M9" i="12642" s="1"/>
  <c r="L9" i="12642"/>
  <c r="N9" i="12642"/>
  <c r="P9" i="12642" s="1"/>
  <c r="O9" i="12642"/>
  <c r="B10" i="12642"/>
  <c r="C10" i="12642"/>
  <c r="D10" i="12642"/>
  <c r="E10" i="12642"/>
  <c r="G10" i="12642" s="1"/>
  <c r="F10" i="12642"/>
  <c r="H10" i="12642"/>
  <c r="J10" i="12642" s="1"/>
  <c r="I10" i="12642"/>
  <c r="K10" i="12642"/>
  <c r="M10" i="12642" s="1"/>
  <c r="L10" i="12642"/>
  <c r="N10" i="12642"/>
  <c r="O10" i="12642"/>
  <c r="P10" i="12642"/>
  <c r="B11" i="12642"/>
  <c r="D11" i="12642" s="1"/>
  <c r="C11" i="12642"/>
  <c r="E11" i="12642"/>
  <c r="F11" i="12642"/>
  <c r="G11" i="12642" s="1"/>
  <c r="H11" i="12642"/>
  <c r="J11" i="12642" s="1"/>
  <c r="I11" i="12642"/>
  <c r="K11" i="12642"/>
  <c r="L11" i="12642"/>
  <c r="N11" i="12642"/>
  <c r="O11" i="12642"/>
  <c r="P11" i="12642"/>
  <c r="B12" i="12642"/>
  <c r="C12" i="12642"/>
  <c r="D12" i="12642"/>
  <c r="E12" i="12642"/>
  <c r="F12" i="12642"/>
  <c r="G12" i="12642" s="1"/>
  <c r="H12" i="12642"/>
  <c r="I12" i="12642"/>
  <c r="K12" i="12642"/>
  <c r="M12" i="12642" s="1"/>
  <c r="L12" i="12642"/>
  <c r="N12" i="12642"/>
  <c r="P12" i="12642" s="1"/>
  <c r="O12" i="12642"/>
  <c r="B13" i="12642"/>
  <c r="C13" i="12642"/>
  <c r="D13" i="12642"/>
  <c r="E13" i="12642"/>
  <c r="G13" i="12642" s="1"/>
  <c r="F13" i="12642"/>
  <c r="H13" i="12642"/>
  <c r="J13" i="12642" s="1"/>
  <c r="I13" i="12642"/>
  <c r="K13" i="12642"/>
  <c r="L13" i="12642"/>
  <c r="N13" i="12642"/>
  <c r="O13" i="12642"/>
  <c r="P13" i="12642"/>
  <c r="B14" i="12642"/>
  <c r="D14" i="12642" s="1"/>
  <c r="C14" i="12642"/>
  <c r="E14" i="12642"/>
  <c r="F14" i="12642"/>
  <c r="G14" i="12642" s="1"/>
  <c r="H14" i="12642"/>
  <c r="I14" i="12642"/>
  <c r="K14" i="12642"/>
  <c r="M14" i="12642" s="1"/>
  <c r="L14" i="12642"/>
  <c r="N14" i="12642"/>
  <c r="O14" i="12642"/>
  <c r="P14" i="12642"/>
  <c r="B15" i="12642"/>
  <c r="C15" i="12642"/>
  <c r="D15" i="12642"/>
  <c r="E15" i="12642"/>
  <c r="F15" i="12642"/>
  <c r="G15" i="12642"/>
  <c r="H15" i="12642"/>
  <c r="J15" i="12642" s="1"/>
  <c r="I15" i="12642"/>
  <c r="K15" i="12642"/>
  <c r="M15" i="12642" s="1"/>
  <c r="L15" i="12642"/>
  <c r="N15" i="12642"/>
  <c r="P15" i="12642" s="1"/>
  <c r="O15" i="12642"/>
  <c r="B16" i="12642"/>
  <c r="C16" i="12642"/>
  <c r="D16" i="12642"/>
  <c r="E16" i="12642"/>
  <c r="G16" i="12642" s="1"/>
  <c r="F16" i="12642"/>
  <c r="H16" i="12642"/>
  <c r="J16" i="12642" s="1"/>
  <c r="I16" i="12642"/>
  <c r="K16" i="12642"/>
  <c r="M16" i="12642" s="1"/>
  <c r="L16" i="12642"/>
  <c r="N16" i="12642"/>
  <c r="O16" i="12642"/>
  <c r="P16" i="12642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4" i="1"/>
  <c r="S4" i="12642" l="1"/>
  <c r="S5" i="12642"/>
  <c r="J8" i="12642"/>
  <c r="M7" i="12642"/>
  <c r="J14" i="12642"/>
  <c r="J12" i="12642"/>
  <c r="M11" i="12642"/>
  <c r="J6" i="12642"/>
  <c r="S6" i="12642" s="1"/>
  <c r="M5" i="12642"/>
  <c r="M13" i="12642"/>
  <c r="M3" i="12642"/>
  <c r="S7" i="12642" s="1"/>
  <c r="S10" i="12642" l="1"/>
  <c r="S12" i="12642" s="1"/>
  <c r="E26" i="1"/>
  <c r="K25" i="1"/>
  <c r="L25" i="1" s="1"/>
  <c r="E27" i="1" l="1"/>
  <c r="A5" i="12642" s="1"/>
  <c r="A4" i="12642"/>
  <c r="E28" i="1"/>
  <c r="A6" i="12642" s="1"/>
  <c r="L26" i="1"/>
  <c r="E29" i="1"/>
  <c r="A7" i="12642" s="1"/>
  <c r="L27" i="1" l="1"/>
  <c r="E30" i="1"/>
  <c r="A8" i="12642" s="1"/>
  <c r="L28" i="1" l="1"/>
  <c r="E31" i="1"/>
  <c r="A9" i="12642" s="1"/>
  <c r="L29" i="1" l="1"/>
  <c r="E32" i="1"/>
  <c r="A10" i="12642" s="1"/>
  <c r="L30" i="1" l="1"/>
  <c r="E33" i="1"/>
  <c r="A11" i="12642" s="1"/>
  <c r="L31" i="1" l="1"/>
  <c r="E34" i="1"/>
  <c r="A12" i="12642" s="1"/>
  <c r="L32" i="1" l="1"/>
  <c r="E35" i="1"/>
  <c r="A13" i="12642" s="1"/>
  <c r="L33" i="1" l="1"/>
  <c r="E36" i="1"/>
  <c r="A14" i="12642" s="1"/>
  <c r="L34" i="1" l="1"/>
  <c r="E37" i="1"/>
  <c r="A15" i="12642" s="1"/>
  <c r="L35" i="1" l="1"/>
  <c r="E38" i="1"/>
  <c r="A16" i="12642" s="1"/>
  <c r="L36" i="1" l="1"/>
  <c r="L37" i="1" l="1"/>
  <c r="L38" i="1" l="1"/>
</calcChain>
</file>

<file path=xl/sharedStrings.xml><?xml version="1.0" encoding="utf-8"?>
<sst xmlns="http://schemas.openxmlformats.org/spreadsheetml/2006/main" count="267" uniqueCount="126">
  <si>
    <t>NL</t>
  </si>
  <si>
    <t>(h)</t>
  </si>
  <si>
    <t>Glucose</t>
  </si>
  <si>
    <t>GluHPLC a</t>
  </si>
  <si>
    <t>GluHPLC b</t>
  </si>
  <si>
    <t>(°C)</t>
  </si>
  <si>
    <t>Fermentation</t>
  </si>
  <si>
    <t/>
  </si>
  <si>
    <t>Xylose</t>
  </si>
  <si>
    <t>Arabinose</t>
  </si>
  <si>
    <t>XylHPLC a</t>
  </si>
  <si>
    <t>XylHPLC b</t>
  </si>
  <si>
    <t>ArabHPLC a</t>
  </si>
  <si>
    <t>ArabHPLC b</t>
  </si>
  <si>
    <t>SF 1841</t>
  </si>
  <si>
    <t>Lignin [g/l]</t>
  </si>
  <si>
    <t>k_1</t>
  </si>
  <si>
    <t>k_2</t>
  </si>
  <si>
    <t>k_3</t>
  </si>
  <si>
    <t>RMS</t>
  </si>
  <si>
    <t xml:space="preserve">TSPAN        </t>
  </si>
  <si>
    <t xml:space="preserve">[h]     </t>
  </si>
  <si>
    <t>q_01</t>
  </si>
  <si>
    <t>q_02</t>
  </si>
  <si>
    <t>q_03</t>
  </si>
  <si>
    <t>v_01</t>
  </si>
  <si>
    <t>v_02</t>
  </si>
  <si>
    <t>v_03</t>
  </si>
  <si>
    <t>ANOVA</t>
  </si>
  <si>
    <t xml:space="preserve">lambda </t>
  </si>
  <si>
    <t>lambda glc</t>
  </si>
  <si>
    <t>lambda Xyl</t>
  </si>
  <si>
    <t>lambda Ara</t>
  </si>
  <si>
    <t>mue_s1_max</t>
  </si>
  <si>
    <t>mue_s2_max</t>
  </si>
  <si>
    <t>mue_s3_max</t>
  </si>
  <si>
    <t>K_s1</t>
  </si>
  <si>
    <t>K_s2</t>
  </si>
  <si>
    <t>K_s3</t>
  </si>
  <si>
    <t>K_d1</t>
  </si>
  <si>
    <t>k_d2</t>
  </si>
  <si>
    <t>Y_Xs</t>
  </si>
  <si>
    <t>Y_Xs1</t>
  </si>
  <si>
    <t>Y_Xs2</t>
  </si>
  <si>
    <t>Y_Xs3</t>
  </si>
  <si>
    <t>Y_Xp</t>
  </si>
  <si>
    <t>Y_XH1</t>
  </si>
  <si>
    <t>Y_XH2</t>
  </si>
  <si>
    <t>Y_XH</t>
  </si>
  <si>
    <t>Y_ps</t>
  </si>
  <si>
    <t>Sample</t>
  </si>
  <si>
    <t>Lignin [g]</t>
  </si>
  <si>
    <t>Define</t>
  </si>
  <si>
    <t>Date</t>
  </si>
  <si>
    <t>Time</t>
  </si>
  <si>
    <t>Duration</t>
  </si>
  <si>
    <t>Step</t>
  </si>
  <si>
    <t>Volume Sample</t>
  </si>
  <si>
    <t>Temperature</t>
  </si>
  <si>
    <t>pH-value</t>
  </si>
  <si>
    <t>Volume NaOH</t>
  </si>
  <si>
    <t>Volume Start</t>
  </si>
  <si>
    <t>Volume Fermenter</t>
  </si>
  <si>
    <t>Volume Total</t>
  </si>
  <si>
    <t>(mL)</t>
  </si>
  <si>
    <t>[L]</t>
  </si>
  <si>
    <t>stop</t>
  </si>
  <si>
    <t>pH adjustment</t>
  </si>
  <si>
    <t>Inoculation</t>
  </si>
  <si>
    <t>Remarks</t>
  </si>
  <si>
    <t xml:space="preserve">LacHPLC a </t>
  </si>
  <si>
    <t>LacHPLC b</t>
  </si>
  <si>
    <t>Lactate</t>
  </si>
  <si>
    <t xml:space="preserve">AAHPLC a </t>
  </si>
  <si>
    <t>AAHPLC b</t>
  </si>
  <si>
    <t>Acidic acid</t>
  </si>
  <si>
    <t>No.</t>
  </si>
  <si>
    <t>(g/L)</t>
  </si>
  <si>
    <t>Dilution factor: 1:</t>
  </si>
  <si>
    <t>Total sugars</t>
  </si>
  <si>
    <t>BMa</t>
  </si>
  <si>
    <t>BMb</t>
  </si>
  <si>
    <t>BM Average</t>
  </si>
  <si>
    <t>BM by Regression</t>
  </si>
  <si>
    <t>BM norm</t>
  </si>
  <si>
    <t>TCC</t>
  </si>
  <si>
    <t>CFU</t>
  </si>
  <si>
    <t>Inoculum</t>
  </si>
  <si>
    <t>(cell counts/mL)</t>
  </si>
  <si>
    <t>(CFU/mL)</t>
  </si>
  <si>
    <t>Model adjustment</t>
  </si>
  <si>
    <t>Biomass</t>
  </si>
  <si>
    <t xml:space="preserve">[g/L]   </t>
  </si>
  <si>
    <t>Biomass [g/L]</t>
  </si>
  <si>
    <t>Glucose [g/L]</t>
  </si>
  <si>
    <t>Xylose [g/L]</t>
  </si>
  <si>
    <t>Arabinose [g/L]</t>
  </si>
  <si>
    <t>Lactate [g/L]</t>
  </si>
  <si>
    <t>Original</t>
  </si>
  <si>
    <t>Difference</t>
  </si>
  <si>
    <t>Deiiference</t>
  </si>
  <si>
    <t>Variance</t>
  </si>
  <si>
    <t>based on Difference</t>
  </si>
  <si>
    <t>Sum of Variance</t>
  </si>
  <si>
    <t>Standard Mean Deviation</t>
  </si>
  <si>
    <t>Correlation</t>
  </si>
  <si>
    <t>SUMMARY</t>
  </si>
  <si>
    <t>Groups</t>
  </si>
  <si>
    <t>Original Data</t>
  </si>
  <si>
    <t>Source of Variation</t>
  </si>
  <si>
    <t>Between the Groups</t>
  </si>
  <si>
    <t>Within Groups</t>
  </si>
  <si>
    <t>Total</t>
  </si>
  <si>
    <t>Anova: Single Factor</t>
  </si>
  <si>
    <t>Count</t>
  </si>
  <si>
    <t>Sum</t>
  </si>
  <si>
    <t>Average</t>
  </si>
  <si>
    <t>Sum of squares (SS)</t>
  </si>
  <si>
    <t>Degrees of freedom (df)</t>
  </si>
  <si>
    <t>Average sum of squares (MS)</t>
  </si>
  <si>
    <t>Test statistic (F)</t>
  </si>
  <si>
    <t>P-value</t>
  </si>
  <si>
    <t>Critical F-value</t>
  </si>
  <si>
    <t>Volume [L]</t>
  </si>
  <si>
    <t>Time [h]</t>
  </si>
  <si>
    <t>mue_max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</si>
</sst>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E+00"/>
    <numFmt numFmtId="167" formatCode="0.0000"/>
    <numFmt numFmtId="168" formatCode="#,##0.000"/>
  </numFmts>
  <fonts count="29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i/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55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7">
    <xf numFmtId="0" fontId="0" fillId="0" borderId="0"/>
    <xf numFmtId="0" fontId="2" fillId="0" borderId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1" fillId="11" borderId="21" applyNumberFormat="0" applyAlignment="0" applyProtection="0"/>
    <xf numFmtId="0" fontId="12" fillId="11" borderId="22" applyNumberFormat="0" applyAlignment="0" applyProtection="0"/>
    <xf numFmtId="0" fontId="13" fillId="12" borderId="22" applyNumberFormat="0" applyAlignment="0" applyProtection="0"/>
    <xf numFmtId="0" fontId="8" fillId="0" borderId="2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2" fillId="15" borderId="24" applyNumberFormat="0" applyFont="0" applyAlignment="0" applyProtection="0"/>
    <xf numFmtId="0" fontId="17" fillId="16" borderId="0" applyNumberFormat="0" applyBorder="0" applyAlignment="0" applyProtection="0"/>
    <xf numFmtId="0" fontId="18" fillId="0" borderId="0"/>
    <xf numFmtId="0" fontId="1" fillId="0" borderId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27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8" applyNumberFormat="0" applyFill="0" applyAlignment="0" applyProtection="0"/>
    <xf numFmtId="0" fontId="24" fillId="0" borderId="0" applyNumberFormat="0" applyFill="0" applyBorder="0" applyAlignment="0" applyProtection="0"/>
    <xf numFmtId="0" fontId="25" fillId="17" borderId="29" applyNumberFormat="0" applyAlignment="0" applyProtection="0"/>
  </cellStyleXfs>
  <cellXfs count="165">
    <xf numFmtId="0" fontId="0" fillId="0" borderId="0" xfId="0"/>
    <xf numFmtId="0" fontId="0" fillId="0" borderId="0" xfId="0" applyFill="1" applyBorder="1"/>
    <xf numFmtId="0" fontId="3" fillId="0" borderId="1" xfId="0" applyFont="1" applyBorder="1"/>
    <xf numFmtId="0" fontId="5" fillId="0" borderId="0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0" fontId="7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/>
    <xf numFmtId="0" fontId="0" fillId="0" borderId="0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0" fillId="0" borderId="0" xfId="0" applyBorder="1"/>
    <xf numFmtId="0" fontId="6" fillId="0" borderId="0" xfId="0" applyFont="1" applyBorder="1" applyAlignment="1">
      <alignment horizontal="center" wrapText="1"/>
    </xf>
    <xf numFmtId="0" fontId="7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right" wrapText="1"/>
    </xf>
    <xf numFmtId="2" fontId="6" fillId="0" borderId="0" xfId="0" applyNumberFormat="1" applyFont="1" applyBorder="1" applyAlignment="1">
      <alignment wrapText="1"/>
    </xf>
    <xf numFmtId="164" fontId="6" fillId="0" borderId="0" xfId="0" applyNumberFormat="1" applyFont="1" applyBorder="1" applyAlignment="1">
      <alignment horizontal="right" wrapText="1"/>
    </xf>
    <xf numFmtId="164" fontId="6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20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165" fontId="7" fillId="0" borderId="0" xfId="0" applyNumberFormat="1" applyFont="1" applyFill="1" applyBorder="1"/>
    <xf numFmtId="2" fontId="7" fillId="0" borderId="0" xfId="0" applyNumberFormat="1" applyFont="1" applyFill="1" applyBorder="1" applyAlignment="1"/>
    <xf numFmtId="165" fontId="7" fillId="0" borderId="0" xfId="0" applyNumberFormat="1" applyFont="1" applyFill="1" applyBorder="1" applyAlignment="1"/>
    <xf numFmtId="1" fontId="7" fillId="0" borderId="0" xfId="0" applyNumberFormat="1" applyFont="1" applyFill="1" applyBorder="1" applyAlignment="1"/>
    <xf numFmtId="1" fontId="7" fillId="0" borderId="0" xfId="0" applyNumberFormat="1" applyFont="1" applyFill="1" applyBorder="1"/>
    <xf numFmtId="165" fontId="3" fillId="0" borderId="0" xfId="0" applyNumberFormat="1" applyFont="1" applyFill="1" applyBorder="1" applyAlignment="1"/>
    <xf numFmtId="20" fontId="3" fillId="0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165" fontId="3" fillId="0" borderId="0" xfId="0" applyNumberFormat="1" applyFont="1" applyFill="1" applyBorder="1"/>
    <xf numFmtId="0" fontId="3" fillId="0" borderId="0" xfId="0" applyFont="1" applyFill="1" applyBorder="1" applyAlignment="1">
      <alignment horizontal="left"/>
    </xf>
    <xf numFmtId="166" fontId="6" fillId="0" borderId="0" xfId="0" applyNumberFormat="1" applyFont="1" applyBorder="1"/>
    <xf numFmtId="167" fontId="0" fillId="0" borderId="0" xfId="0" applyNumberFormat="1"/>
    <xf numFmtId="0" fontId="3" fillId="0" borderId="2" xfId="0" applyFont="1" applyBorder="1" applyAlignment="1">
      <alignment horizontal="left" wrapText="1"/>
    </xf>
    <xf numFmtId="0" fontId="6" fillId="0" borderId="12" xfId="0" applyFont="1" applyBorder="1" applyAlignment="1">
      <alignment horizontal="center" wrapText="1"/>
    </xf>
    <xf numFmtId="0" fontId="2" fillId="0" borderId="0" xfId="1" applyFont="1"/>
    <xf numFmtId="0" fontId="2" fillId="0" borderId="0" xfId="1"/>
    <xf numFmtId="2" fontId="2" fillId="0" borderId="0" xfId="1" applyNumberFormat="1"/>
    <xf numFmtId="0" fontId="0" fillId="0" borderId="0" xfId="0" applyFill="1" applyBorder="1" applyAlignment="1"/>
    <xf numFmtId="0" fontId="0" fillId="0" borderId="6" xfId="0" applyFill="1" applyBorder="1" applyAlignment="1"/>
    <xf numFmtId="0" fontId="9" fillId="0" borderId="20" xfId="0" applyFont="1" applyFill="1" applyBorder="1" applyAlignment="1">
      <alignment horizontal="center"/>
    </xf>
    <xf numFmtId="0" fontId="2" fillId="0" borderId="0" xfId="0" applyFont="1"/>
    <xf numFmtId="0" fontId="4" fillId="2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20" fontId="3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1" fontId="7" fillId="3" borderId="2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26" fillId="0" borderId="0" xfId="0" applyFont="1"/>
    <xf numFmtId="0" fontId="26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164" fontId="26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/>
    <xf numFmtId="0" fontId="3" fillId="0" borderId="10" xfId="0" applyFont="1" applyBorder="1" applyAlignment="1">
      <alignment horizontal="center"/>
    </xf>
    <xf numFmtId="0" fontId="26" fillId="0" borderId="0" xfId="0" applyFont="1" applyAlignment="1">
      <alignment horizontal="right"/>
    </xf>
    <xf numFmtId="0" fontId="28" fillId="0" borderId="3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3" xfId="0" applyFont="1" applyBorder="1"/>
    <xf numFmtId="0" fontId="28" fillId="0" borderId="3" xfId="0" applyFont="1" applyFill="1" applyBorder="1"/>
    <xf numFmtId="0" fontId="28" fillId="0" borderId="1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" xfId="0" applyFont="1" applyBorder="1"/>
    <xf numFmtId="0" fontId="28" fillId="0" borderId="2" xfId="0" applyFont="1" applyBorder="1" applyAlignment="1"/>
    <xf numFmtId="164" fontId="28" fillId="0" borderId="2" xfId="0" applyNumberFormat="1" applyFont="1" applyBorder="1"/>
    <xf numFmtId="0" fontId="28" fillId="0" borderId="2" xfId="0" applyFont="1" applyBorder="1" applyAlignment="1">
      <alignment horizontal="left"/>
    </xf>
    <xf numFmtId="49" fontId="28" fillId="0" borderId="0" xfId="0" applyNumberFormat="1" applyFont="1" applyBorder="1" applyAlignment="1">
      <alignment horizontal="left" wrapText="1"/>
    </xf>
    <xf numFmtId="49" fontId="28" fillId="0" borderId="0" xfId="0" applyNumberFormat="1" applyFont="1" applyBorder="1"/>
    <xf numFmtId="49" fontId="26" fillId="0" borderId="0" xfId="0" applyNumberFormat="1" applyFont="1" applyBorder="1"/>
    <xf numFmtId="0" fontId="28" fillId="0" borderId="0" xfId="0" applyFont="1" applyBorder="1" applyAlignment="1">
      <alignment horizontal="left" wrapText="1"/>
    </xf>
    <xf numFmtId="164" fontId="28" fillId="0" borderId="0" xfId="0" applyNumberFormat="1" applyFont="1" applyBorder="1"/>
    <xf numFmtId="0" fontId="26" fillId="0" borderId="0" xfId="0" applyFont="1" applyBorder="1"/>
    <xf numFmtId="0" fontId="28" fillId="0" borderId="2" xfId="0" applyFont="1" applyBorder="1" applyAlignment="1">
      <alignment horizontal="center"/>
    </xf>
    <xf numFmtId="2" fontId="28" fillId="0" borderId="2" xfId="0" applyNumberFormat="1" applyFont="1" applyBorder="1"/>
    <xf numFmtId="49" fontId="28" fillId="0" borderId="0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2" fontId="28" fillId="0" borderId="0" xfId="0" applyNumberFormat="1" applyFont="1" applyBorder="1"/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/>
    <xf numFmtId="0" fontId="28" fillId="0" borderId="9" xfId="0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2" xfId="0" applyFont="1" applyBorder="1"/>
    <xf numFmtId="0" fontId="3" fillId="0" borderId="7" xfId="0" applyFont="1" applyBorder="1" applyAlignment="1">
      <alignment horizontal="center"/>
    </xf>
    <xf numFmtId="0" fontId="3" fillId="0" borderId="4" xfId="0" applyFont="1" applyBorder="1"/>
    <xf numFmtId="0" fontId="3" fillId="0" borderId="8" xfId="0" applyFont="1" applyBorder="1"/>
    <xf numFmtId="0" fontId="2" fillId="0" borderId="0" xfId="0" applyFont="1" applyAlignment="1">
      <alignment wrapText="1"/>
    </xf>
    <xf numFmtId="0" fontId="3" fillId="0" borderId="5" xfId="0" applyFont="1" applyBorder="1"/>
    <xf numFmtId="0" fontId="3" fillId="0" borderId="10" xfId="0" applyFont="1" applyBorder="1"/>
    <xf numFmtId="0" fontId="3" fillId="0" borderId="3" xfId="0" applyFont="1" applyBorder="1" applyAlignment="1">
      <alignment horizontal="left" wrapText="1"/>
    </xf>
    <xf numFmtId="2" fontId="3" fillId="0" borderId="3" xfId="0" applyNumberFormat="1" applyFont="1" applyBorder="1"/>
    <xf numFmtId="2" fontId="3" fillId="0" borderId="2" xfId="0" applyNumberFormat="1" applyFont="1" applyBorder="1" applyAlignment="1">
      <alignment horizontal="right"/>
    </xf>
    <xf numFmtId="0" fontId="3" fillId="0" borderId="0" xfId="0" applyFont="1" applyBorder="1"/>
    <xf numFmtId="166" fontId="3" fillId="0" borderId="2" xfId="0" applyNumberFormat="1" applyFont="1" applyBorder="1"/>
    <xf numFmtId="0" fontId="3" fillId="0" borderId="2" xfId="0" applyFont="1" applyBorder="1" applyAlignment="1">
      <alignment horizontal="center" wrapText="1"/>
    </xf>
    <xf numFmtId="0" fontId="3" fillId="0" borderId="0" xfId="0" applyFont="1" applyBorder="1" applyAlignment="1">
      <alignment wrapText="1"/>
    </xf>
    <xf numFmtId="2" fontId="3" fillId="0" borderId="2" xfId="0" applyNumberFormat="1" applyFont="1" applyBorder="1" applyAlignment="1">
      <alignment wrapText="1"/>
    </xf>
    <xf numFmtId="166" fontId="3" fillId="0" borderId="2" xfId="0" applyNumberFormat="1" applyFont="1" applyBorder="1" applyAlignment="1">
      <alignment horizontal="right" wrapText="1"/>
    </xf>
    <xf numFmtId="11" fontId="3" fillId="0" borderId="16" xfId="0" applyNumberFormat="1" applyFont="1" applyBorder="1" applyAlignment="1">
      <alignment horizontal="right"/>
    </xf>
    <xf numFmtId="11" fontId="3" fillId="0" borderId="11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5" fontId="0" fillId="0" borderId="30" xfId="0" applyNumberFormat="1" applyBorder="1"/>
    <xf numFmtId="164" fontId="0" fillId="0" borderId="30" xfId="0" applyNumberFormat="1" applyBorder="1"/>
    <xf numFmtId="165" fontId="0" fillId="0" borderId="18" xfId="0" applyNumberFormat="1" applyBorder="1"/>
    <xf numFmtId="164" fontId="0" fillId="0" borderId="18" xfId="0" applyNumberFormat="1" applyBorder="1"/>
    <xf numFmtId="0" fontId="2" fillId="0" borderId="15" xfId="1" applyBorder="1"/>
    <xf numFmtId="2" fontId="2" fillId="0" borderId="30" xfId="1" applyNumberFormat="1" applyBorder="1"/>
    <xf numFmtId="164" fontId="2" fillId="0" borderId="30" xfId="1" applyNumberFormat="1" applyBorder="1"/>
    <xf numFmtId="2" fontId="2" fillId="0" borderId="18" xfId="1" applyNumberFormat="1" applyBorder="1"/>
    <xf numFmtId="164" fontId="2" fillId="0" borderId="18" xfId="1" applyNumberFormat="1" applyBorder="1"/>
    <xf numFmtId="0" fontId="2" fillId="0" borderId="19" xfId="1" applyBorder="1"/>
    <xf numFmtId="0" fontId="2" fillId="0" borderId="14" xfId="1" applyBorder="1"/>
    <xf numFmtId="0" fontId="2" fillId="0" borderId="17" xfId="1" applyBorder="1"/>
    <xf numFmtId="0" fontId="2" fillId="0" borderId="0" xfId="0" applyFont="1" applyFill="1" applyBorder="1" applyAlignment="1"/>
    <xf numFmtId="164" fontId="0" fillId="0" borderId="0" xfId="0" applyNumberFormat="1" applyFill="1" applyBorder="1" applyAlignment="1"/>
    <xf numFmtId="0" fontId="2" fillId="0" borderId="6" xfId="0" applyFont="1" applyFill="1" applyBorder="1" applyAlignment="1"/>
    <xf numFmtId="164" fontId="0" fillId="0" borderId="6" xfId="0" applyNumberFormat="1" applyFill="1" applyBorder="1" applyAlignment="1"/>
    <xf numFmtId="0" fontId="2" fillId="0" borderId="15" xfId="0" applyFont="1" applyBorder="1"/>
    <xf numFmtId="0" fontId="0" fillId="0" borderId="15" xfId="0" applyBorder="1"/>
    <xf numFmtId="167" fontId="0" fillId="0" borderId="15" xfId="0" applyNumberFormat="1" applyBorder="1"/>
    <xf numFmtId="167" fontId="2" fillId="0" borderId="0" xfId="1" applyNumberFormat="1"/>
    <xf numFmtId="167" fontId="2" fillId="0" borderId="17" xfId="1" applyNumberFormat="1" applyBorder="1"/>
    <xf numFmtId="0" fontId="2" fillId="0" borderId="15" xfId="0" applyFont="1" applyBorder="1" applyAlignment="1">
      <alignment horizontal="center"/>
    </xf>
    <xf numFmtId="0" fontId="2" fillId="0" borderId="15" xfId="1" applyFont="1" applyBorder="1" applyAlignment="1">
      <alignment horizontal="center"/>
    </xf>
    <xf numFmtId="164" fontId="26" fillId="0" borderId="0" xfId="0" applyNumberFormat="1" applyFont="1" applyBorder="1"/>
    <xf numFmtId="0" fontId="26" fillId="0" borderId="0" xfId="0" applyFont="1" applyBorder="1" applyAlignment="1">
      <alignment horizontal="center"/>
    </xf>
    <xf numFmtId="164" fontId="26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/>
    <xf numFmtId="0" fontId="2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6" fillId="0" borderId="0" xfId="1" applyFont="1" applyBorder="1" applyAlignment="1">
      <alignment horizontal="center"/>
    </xf>
    <xf numFmtId="164" fontId="26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/>
    <xf numFmtId="168" fontId="2" fillId="0" borderId="0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7">
    <cellStyle name="Akzent1 2" xfId="2" xr:uid="{00000000-0005-0000-0000-000000000000}"/>
    <cellStyle name="Akzent2 2" xfId="3" xr:uid="{00000000-0005-0000-0000-000001000000}"/>
    <cellStyle name="Akzent3 2" xfId="4" xr:uid="{00000000-0005-0000-0000-000002000000}"/>
    <cellStyle name="Akzent4 2" xfId="5" xr:uid="{00000000-0005-0000-0000-000003000000}"/>
    <cellStyle name="Akzent5 2" xfId="6" xr:uid="{00000000-0005-0000-0000-000004000000}"/>
    <cellStyle name="Akzent6 2" xfId="7" xr:uid="{00000000-0005-0000-0000-000005000000}"/>
    <cellStyle name="Ausgabe 2" xfId="8" xr:uid="{00000000-0005-0000-0000-000006000000}"/>
    <cellStyle name="Berechnung 2" xfId="9" xr:uid="{00000000-0005-0000-0000-000007000000}"/>
    <cellStyle name="Eingabe 2" xfId="10" xr:uid="{00000000-0005-0000-0000-000008000000}"/>
    <cellStyle name="Ergebnis 2" xfId="11" xr:uid="{00000000-0005-0000-0000-000009000000}"/>
    <cellStyle name="Erklärender Text 2" xfId="12" xr:uid="{00000000-0005-0000-0000-00000A000000}"/>
    <cellStyle name="Gut 2" xfId="13" xr:uid="{00000000-0005-0000-0000-00000B000000}"/>
    <cellStyle name="Neutral 2" xfId="14" xr:uid="{00000000-0005-0000-0000-00000C000000}"/>
    <cellStyle name="Normal" xfId="0" builtinId="0"/>
    <cellStyle name="Notiz 2" xfId="15" xr:uid="{00000000-0005-0000-0000-00000D000000}"/>
    <cellStyle name="Schlecht 2" xfId="16" xr:uid="{00000000-0005-0000-0000-00000E000000}"/>
    <cellStyle name="Standard 2" xfId="1" xr:uid="{00000000-0005-0000-0000-000010000000}"/>
    <cellStyle name="Standard 3" xfId="17" xr:uid="{00000000-0005-0000-0000-000011000000}"/>
    <cellStyle name="Standard 4" xfId="18" xr:uid="{00000000-0005-0000-0000-000012000000}"/>
    <cellStyle name="Überschrift 1 2" xfId="19" xr:uid="{00000000-0005-0000-0000-000013000000}"/>
    <cellStyle name="Überschrift 2 2" xfId="20" xr:uid="{00000000-0005-0000-0000-000014000000}"/>
    <cellStyle name="Überschrift 3 2" xfId="21" xr:uid="{00000000-0005-0000-0000-000015000000}"/>
    <cellStyle name="Überschrift 4 2" xfId="22" xr:uid="{00000000-0005-0000-0000-000016000000}"/>
    <cellStyle name="Überschrift 5" xfId="23" xr:uid="{00000000-0005-0000-0000-000017000000}"/>
    <cellStyle name="Verknüpfte Zelle 2" xfId="24" xr:uid="{00000000-0005-0000-0000-000018000000}"/>
    <cellStyle name="Warnender Text 2" xfId="25" xr:uid="{00000000-0005-0000-0000-000019000000}"/>
    <cellStyle name="Zelle überprüfen 2" xfId="26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v>Glucose</c:v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Parameters'!$AB$5:$AB$100</c:f>
              <c:numCache>
                <c:formatCode>0.000</c:formatCode>
                <c:ptCount val="96"/>
                <c:pt idx="0">
                  <c:v>49.77823598397697</c:v>
                </c:pt>
                <c:pt idx="1">
                  <c:v>49.69850589604895</c:v>
                </c:pt>
                <c:pt idx="2">
                  <c:v>49.579823031525322</c:v>
                </c:pt>
                <c:pt idx="3">
                  <c:v>49.400889798858714</c:v>
                </c:pt>
                <c:pt idx="4">
                  <c:v>49.12836786558853</c:v>
                </c:pt>
                <c:pt idx="5">
                  <c:v>48.710669867632944</c:v>
                </c:pt>
                <c:pt idx="6">
                  <c:v>48.069890023916344</c:v>
                </c:pt>
                <c:pt idx="7">
                  <c:v>47.093589412573124</c:v>
                </c:pt>
                <c:pt idx="8">
                  <c:v>45.632262456628936</c:v>
                </c:pt>
                <c:pt idx="9">
                  <c:v>43.515539960396218</c:v>
                </c:pt>
                <c:pt idx="10">
                  <c:v>40.606115341307202</c:v>
                </c:pt>
                <c:pt idx="11">
                  <c:v>36.897985984865926</c:v>
                </c:pt>
                <c:pt idx="12">
                  <c:v>32.613980813238925</c:v>
                </c:pt>
                <c:pt idx="13">
                  <c:v>28.199025426072922</c:v>
                </c:pt>
                <c:pt idx="14">
                  <c:v>24.154418922193887</c:v>
                </c:pt>
                <c:pt idx="15">
                  <c:v>20.825397499027076</c:v>
                </c:pt>
                <c:pt idx="16">
                  <c:v>18.312576536600503</c:v>
                </c:pt>
                <c:pt idx="17">
                  <c:v>16.53198091662394</c:v>
                </c:pt>
                <c:pt idx="18">
                  <c:v>15.322891004332774</c:v>
                </c:pt>
                <c:pt idx="19">
                  <c:v>14.523950684078979</c:v>
                </c:pt>
                <c:pt idx="20">
                  <c:v>14.004870528998683</c:v>
                </c:pt>
                <c:pt idx="21">
                  <c:v>13.671067194203959</c:v>
                </c:pt>
                <c:pt idx="22">
                  <c:v>13.457725946160151</c:v>
                </c:pt>
                <c:pt idx="23">
                  <c:v>13.321862303473292</c:v>
                </c:pt>
                <c:pt idx="24">
                  <c:v>13.235509193667633</c:v>
                </c:pt>
                <c:pt idx="25">
                  <c:v>13.180675616260853</c:v>
                </c:pt>
                <c:pt idx="26">
                  <c:v>13.145866052131414</c:v>
                </c:pt>
                <c:pt idx="27">
                  <c:v>13.123764507393741</c:v>
                </c:pt>
                <c:pt idx="28">
                  <c:v>13.109725216097317</c:v>
                </c:pt>
                <c:pt idx="29">
                  <c:v>13.100801409875681</c:v>
                </c:pt>
                <c:pt idx="30">
                  <c:v>13.095124712686262</c:v>
                </c:pt>
                <c:pt idx="31">
                  <c:v>13.091510467977741</c:v>
                </c:pt>
                <c:pt idx="32">
                  <c:v>13.08920718142533</c:v>
                </c:pt>
                <c:pt idx="33">
                  <c:v>13.08773786820351</c:v>
                </c:pt>
                <c:pt idx="34">
                  <c:v>13.086799657029317</c:v>
                </c:pt>
                <c:pt idx="35">
                  <c:v>13.08619993994769</c:v>
                </c:pt>
                <c:pt idx="36">
                  <c:v>13.085816203359524</c:v>
                </c:pt>
                <c:pt idx="37">
                  <c:v>13.085570385516339</c:v>
                </c:pt>
                <c:pt idx="38">
                  <c:v>13.085412782647023</c:v>
                </c:pt>
                <c:pt idx="39">
                  <c:v>13.085311587073249</c:v>
                </c:pt>
                <c:pt idx="40">
                  <c:v>13.085246573858782</c:v>
                </c:pt>
                <c:pt idx="41">
                  <c:v>13.085204761723089</c:v>
                </c:pt>
                <c:pt idx="42">
                  <c:v>13.085177853153045</c:v>
                </c:pt>
                <c:pt idx="43">
                  <c:v>13.085160487986595</c:v>
                </c:pt>
                <c:pt idx="44">
                  <c:v>13.085149283156206</c:v>
                </c:pt>
                <c:pt idx="45">
                  <c:v>13.085142053962102</c:v>
                </c:pt>
                <c:pt idx="46">
                  <c:v>13.085137388237591</c:v>
                </c:pt>
                <c:pt idx="47">
                  <c:v>13.085134378420964</c:v>
                </c:pt>
                <c:pt idx="48">
                  <c:v>13.085132421281022</c:v>
                </c:pt>
                <c:pt idx="49">
                  <c:v>13.085131146194945</c:v>
                </c:pt>
                <c:pt idx="50">
                  <c:v>13.085130339827002</c:v>
                </c:pt>
                <c:pt idx="51">
                  <c:v>13.085129799794139</c:v>
                </c:pt>
                <c:pt idx="52">
                  <c:v>13.085129465829418</c:v>
                </c:pt>
                <c:pt idx="53">
                  <c:v>13.085129243239006</c:v>
                </c:pt>
                <c:pt idx="54">
                  <c:v>13.085129105071786</c:v>
                </c:pt>
                <c:pt idx="55">
                  <c:v>13.085129012512308</c:v>
                </c:pt>
                <c:pt idx="56">
                  <c:v>13.085128954629658</c:v>
                </c:pt>
                <c:pt idx="57">
                  <c:v>13.085128916220061</c:v>
                </c:pt>
                <c:pt idx="58">
                  <c:v>13.085128891545494</c:v>
                </c:pt>
                <c:pt idx="59">
                  <c:v>13.085128875549364</c:v>
                </c:pt>
                <c:pt idx="60">
                  <c:v>13.085128864978316</c:v>
                </c:pt>
                <c:pt idx="61">
                  <c:v>13.085128858258443</c:v>
                </c:pt>
                <c:pt idx="62">
                  <c:v>13.08512885374118</c:v>
                </c:pt>
                <c:pt idx="63">
                  <c:v>13.085128850886145</c:v>
                </c:pt>
                <c:pt idx="64">
                  <c:v>13.085128848965679</c:v>
                </c:pt>
                <c:pt idx="65">
                  <c:v>13.085128847733602</c:v>
                </c:pt>
                <c:pt idx="66">
                  <c:v>13.085128846919877</c:v>
                </c:pt>
                <c:pt idx="67">
                  <c:v>13.085128846381156</c:v>
                </c:pt>
                <c:pt idx="68">
                  <c:v>13.085128846033557</c:v>
                </c:pt>
                <c:pt idx="69">
                  <c:v>13.085128845798749</c:v>
                </c:pt>
                <c:pt idx="70">
                  <c:v>13.085128845648665</c:v>
                </c:pt>
                <c:pt idx="71">
                  <c:v>13.085128845546821</c:v>
                </c:pt>
                <c:pt idx="72">
                  <c:v>13.08512884548108</c:v>
                </c:pt>
                <c:pt idx="73">
                  <c:v>13.085128845437165</c:v>
                </c:pt>
                <c:pt idx="74">
                  <c:v>13.085128845407894</c:v>
                </c:pt>
                <c:pt idx="75">
                  <c:v>13.085128845388809</c:v>
                </c:pt>
                <c:pt idx="76">
                  <c:v>13.085128845375824</c:v>
                </c:pt>
                <c:pt idx="77">
                  <c:v>13.085128845367437</c:v>
                </c:pt>
                <c:pt idx="78">
                  <c:v>13.085128845361711</c:v>
                </c:pt>
                <c:pt idx="79">
                  <c:v>13.085128845357968</c:v>
                </c:pt>
                <c:pt idx="80">
                  <c:v>13.085128845355452</c:v>
                </c:pt>
                <c:pt idx="81">
                  <c:v>13.085128845353758</c:v>
                </c:pt>
                <c:pt idx="82">
                  <c:v>13.085128845352644</c:v>
                </c:pt>
                <c:pt idx="83">
                  <c:v>13.085128845351882</c:v>
                </c:pt>
                <c:pt idx="84">
                  <c:v>13.085128845351385</c:v>
                </c:pt>
                <c:pt idx="85">
                  <c:v>13.085128845351042</c:v>
                </c:pt>
                <c:pt idx="86">
                  <c:v>13.085128845350813</c:v>
                </c:pt>
                <c:pt idx="87">
                  <c:v>13.085128845350663</c:v>
                </c:pt>
                <c:pt idx="88">
                  <c:v>13.08512884535056</c:v>
                </c:pt>
                <c:pt idx="89">
                  <c:v>13.085128845350489</c:v>
                </c:pt>
                <c:pt idx="90">
                  <c:v>13.085128845350441</c:v>
                </c:pt>
                <c:pt idx="91">
                  <c:v>13.085128845350408</c:v>
                </c:pt>
                <c:pt idx="92">
                  <c:v>13.085128845350388</c:v>
                </c:pt>
                <c:pt idx="93">
                  <c:v>13.085128845350372</c:v>
                </c:pt>
                <c:pt idx="94">
                  <c:v>13.08512884535036</c:v>
                </c:pt>
                <c:pt idx="95">
                  <c:v>13.085128845350354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2E-F54A-837A-F123D5AC4037}"/>
            </c:ext>
          </c:extLst>
        </c:ser>
        <c:ser>
          <c:idx val="2"/>
          <c:order val="2"/>
          <c:tx>
            <c:v>Xylose</c:v>
          </c:tx>
          <c:spPr>
            <a:ln w="19050">
              <a:solidFill>
                <a:schemeClr val="tx1"/>
              </a:solidFill>
              <a:prstDash val="dashDot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Parameters'!$AD$5:$AD$100</c:f>
              <c:numCache>
                <c:formatCode>0.000</c:formatCode>
                <c:ptCount val="96"/>
                <c:pt idx="0">
                  <c:v>21.221431149040512</c:v>
                </c:pt>
                <c:pt idx="1">
                  <c:v>21.200361795500481</c:v>
                </c:pt>
                <c:pt idx="2">
                  <c:v>21.170955968661044</c:v>
                </c:pt>
                <c:pt idx="3">
                  <c:v>21.12887625677255</c:v>
                </c:pt>
                <c:pt idx="4">
                  <c:v>21.067354181778008</c:v>
                </c:pt>
                <c:pt idx="5">
                  <c:v>20.975916356495372</c:v>
                </c:pt>
                <c:pt idx="6">
                  <c:v>20.838704537866185</c:v>
                </c:pt>
                <c:pt idx="7">
                  <c:v>20.632721724588158</c:v>
                </c:pt>
                <c:pt idx="8">
                  <c:v>20.327189001660521</c:v>
                </c:pt>
                <c:pt idx="9">
                  <c:v>19.886726398417981</c:v>
                </c:pt>
                <c:pt idx="10">
                  <c:v>19.282368494239222</c:v>
                </c:pt>
                <c:pt idx="11">
                  <c:v>18.511893839200148</c:v>
                </c:pt>
                <c:pt idx="12">
                  <c:v>17.620146555206048</c:v>
                </c:pt>
                <c:pt idx="13">
                  <c:v>16.697849493973369</c:v>
                </c:pt>
                <c:pt idx="14">
                  <c:v>15.847810014154989</c:v>
                </c:pt>
                <c:pt idx="15">
                  <c:v>15.141813425318805</c:v>
                </c:pt>
                <c:pt idx="16">
                  <c:v>14.602567497498004</c:v>
                </c:pt>
                <c:pt idx="17">
                  <c:v>14.21520278570145</c:v>
                </c:pt>
                <c:pt idx="18">
                  <c:v>13.94839289894508</c:v>
                </c:pt>
                <c:pt idx="19">
                  <c:v>13.769621747305035</c:v>
                </c:pt>
                <c:pt idx="20">
                  <c:v>13.651943775972205</c:v>
                </c:pt>
                <c:pt idx="21">
                  <c:v>13.57534842927803</c:v>
                </c:pt>
                <c:pt idx="22">
                  <c:v>13.525846339865433</c:v>
                </c:pt>
                <c:pt idx="23">
                  <c:v>13.493995963132399</c:v>
                </c:pt>
                <c:pt idx="24">
                  <c:v>13.473558854068308</c:v>
                </c:pt>
                <c:pt idx="25">
                  <c:v>13.460466388347506</c:v>
                </c:pt>
                <c:pt idx="26">
                  <c:v>13.45208649685835</c:v>
                </c:pt>
                <c:pt idx="27">
                  <c:v>13.446725058067411</c:v>
                </c:pt>
                <c:pt idx="28">
                  <c:v>13.443295051828684</c:v>
                </c:pt>
                <c:pt idx="29">
                  <c:v>13.441100335966647</c:v>
                </c:pt>
                <c:pt idx="30">
                  <c:v>13.439695572172369</c:v>
                </c:pt>
                <c:pt idx="31">
                  <c:v>13.438796037511866</c:v>
                </c:pt>
                <c:pt idx="32">
                  <c:v>13.438219714767271</c:v>
                </c:pt>
                <c:pt idx="33">
                  <c:v>13.437850239762451</c:v>
                </c:pt>
                <c:pt idx="34">
                  <c:v>13.437613227621313</c:v>
                </c:pt>
                <c:pt idx="35">
                  <c:v>13.437461077894035</c:v>
                </c:pt>
                <c:pt idx="36">
                  <c:v>13.437363336515421</c:v>
                </c:pt>
                <c:pt idx="37">
                  <c:v>13.43730049417575</c:v>
                </c:pt>
                <c:pt idx="38">
                  <c:v>13.437260066274366</c:v>
                </c:pt>
                <c:pt idx="39">
                  <c:v>13.437234026087035</c:v>
                </c:pt>
                <c:pt idx="40">
                  <c:v>13.43721724762907</c:v>
                </c:pt>
                <c:pt idx="41">
                  <c:v>13.43720642765417</c:v>
                </c:pt>
                <c:pt idx="42">
                  <c:v>13.437199446947353</c:v>
                </c:pt>
                <c:pt idx="43">
                  <c:v>13.437194931657235</c:v>
                </c:pt>
                <c:pt idx="44">
                  <c:v>13.437192011961809</c:v>
                </c:pt>
                <c:pt idx="45">
                  <c:v>13.437190124471654</c:v>
                </c:pt>
                <c:pt idx="46">
                  <c:v>13.437188904039097</c:v>
                </c:pt>
                <c:pt idx="47">
                  <c:v>13.43718811541185</c:v>
                </c:pt>
                <c:pt idx="48">
                  <c:v>13.437187601846075</c:v>
                </c:pt>
                <c:pt idx="49">
                  <c:v>13.437187266757263</c:v>
                </c:pt>
                <c:pt idx="50">
                  <c:v>13.437187054555961</c:v>
                </c:pt>
                <c:pt idx="51">
                  <c:v>13.437186912291818</c:v>
                </c:pt>
                <c:pt idx="52">
                  <c:v>13.437186824206071</c:v>
                </c:pt>
                <c:pt idx="53">
                  <c:v>13.437186765442107</c:v>
                </c:pt>
                <c:pt idx="54">
                  <c:v>13.437186728925077</c:v>
                </c:pt>
                <c:pt idx="55">
                  <c:v>13.43718670444486</c:v>
                </c:pt>
                <c:pt idx="56">
                  <c:v>13.437186689120471</c:v>
                </c:pt>
                <c:pt idx="57">
                  <c:v>13.437186678945682</c:v>
                </c:pt>
                <c:pt idx="58">
                  <c:v>13.437186672404014</c:v>
                </c:pt>
                <c:pt idx="59">
                  <c:v>13.437186668160752</c:v>
                </c:pt>
                <c:pt idx="60">
                  <c:v>13.437186665354915</c:v>
                </c:pt>
                <c:pt idx="61">
                  <c:v>13.437186663570261</c:v>
                </c:pt>
                <c:pt idx="62">
                  <c:v>13.437186662370047</c:v>
                </c:pt>
                <c:pt idx="63">
                  <c:v>13.437186661611067</c:v>
                </c:pt>
                <c:pt idx="64">
                  <c:v>13.437186661100357</c:v>
                </c:pt>
                <c:pt idx="65">
                  <c:v>13.437186660772554</c:v>
                </c:pt>
                <c:pt idx="66">
                  <c:v>13.437186660555994</c:v>
                </c:pt>
                <c:pt idx="67">
                  <c:v>13.43718666041257</c:v>
                </c:pt>
                <c:pt idx="68">
                  <c:v>13.437186660319998</c:v>
                </c:pt>
                <c:pt idx="69">
                  <c:v>13.437186660257451</c:v>
                </c:pt>
                <c:pt idx="70">
                  <c:v>13.43718666021746</c:v>
                </c:pt>
                <c:pt idx="71">
                  <c:v>13.437186660190317</c:v>
                </c:pt>
                <c:pt idx="72">
                  <c:v>13.437186660172792</c:v>
                </c:pt>
                <c:pt idx="73">
                  <c:v>13.437186660161082</c:v>
                </c:pt>
                <c:pt idx="74">
                  <c:v>13.437186660153277</c:v>
                </c:pt>
                <c:pt idx="75">
                  <c:v>13.437186660148186</c:v>
                </c:pt>
                <c:pt idx="76">
                  <c:v>13.437186660144722</c:v>
                </c:pt>
                <c:pt idx="77">
                  <c:v>13.437186660142483</c:v>
                </c:pt>
                <c:pt idx="78">
                  <c:v>13.437186660140956</c:v>
                </c:pt>
                <c:pt idx="79">
                  <c:v>13.437186660139957</c:v>
                </c:pt>
                <c:pt idx="80">
                  <c:v>13.437186660139286</c:v>
                </c:pt>
                <c:pt idx="81">
                  <c:v>13.437186660138835</c:v>
                </c:pt>
                <c:pt idx="82">
                  <c:v>13.437186660138538</c:v>
                </c:pt>
                <c:pt idx="83">
                  <c:v>13.437186660138334</c:v>
                </c:pt>
                <c:pt idx="84">
                  <c:v>13.437186660138201</c:v>
                </c:pt>
                <c:pt idx="85">
                  <c:v>13.43718666013811</c:v>
                </c:pt>
                <c:pt idx="86">
                  <c:v>13.43718666013805</c:v>
                </c:pt>
                <c:pt idx="87">
                  <c:v>13.437186660138009</c:v>
                </c:pt>
                <c:pt idx="88">
                  <c:v>13.43718666013798</c:v>
                </c:pt>
                <c:pt idx="89">
                  <c:v>13.437186660137963</c:v>
                </c:pt>
                <c:pt idx="90">
                  <c:v>13.43718666013795</c:v>
                </c:pt>
                <c:pt idx="91">
                  <c:v>13.437186660137941</c:v>
                </c:pt>
                <c:pt idx="92">
                  <c:v>13.437186660137934</c:v>
                </c:pt>
                <c:pt idx="93">
                  <c:v>13.437186660137931</c:v>
                </c:pt>
                <c:pt idx="94">
                  <c:v>13.437186660137927</c:v>
                </c:pt>
                <c:pt idx="95">
                  <c:v>13.437186660137927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2E-F54A-837A-F123D5AC4037}"/>
            </c:ext>
          </c:extLst>
        </c:ser>
        <c:ser>
          <c:idx val="3"/>
          <c:order val="3"/>
          <c:tx>
            <c:v>Arabinose</c:v>
          </c:tx>
          <c:spPr>
            <a:ln w="19050">
              <a:solidFill>
                <a:schemeClr val="tx1"/>
              </a:solidFill>
              <a:prstDash val="lgDashDotDot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Parameters'!$AF$5:$AF$100</c:f>
              <c:numCache>
                <c:formatCode>0.000</c:formatCode>
                <c:ptCount val="96"/>
                <c:pt idx="0">
                  <c:v>10.698511329520006</c:v>
                </c:pt>
                <c:pt idx="1">
                  <c:v>10.693645284120795</c:v>
                </c:pt>
                <c:pt idx="2">
                  <c:v>10.686885987374788</c:v>
                </c:pt>
                <c:pt idx="3">
                  <c:v>10.677248204976467</c:v>
                </c:pt>
                <c:pt idx="4">
                  <c:v>10.663192470556055</c:v>
                </c:pt>
                <c:pt idx="5">
                  <c:v>10.642331429926811</c:v>
                </c:pt>
                <c:pt idx="6">
                  <c:v>10.611038586585293</c:v>
                </c:pt>
                <c:pt idx="7">
                  <c:v>10.564030624732473</c:v>
                </c:pt>
                <c:pt idx="8">
                  <c:v>10.494187970118992</c:v>
                </c:pt>
                <c:pt idx="9">
                  <c:v>10.393231587458738</c:v>
                </c:pt>
                <c:pt idx="10">
                  <c:v>10.254189788008397</c:v>
                </c:pt>
                <c:pt idx="11">
                  <c:v>10.076051498628445</c:v>
                </c:pt>
                <c:pt idx="12">
                  <c:v>9.8685661162976928</c:v>
                </c:pt>
                <c:pt idx="13">
                  <c:v>9.6522883009122786</c:v>
                </c:pt>
                <c:pt idx="14">
                  <c:v>9.4511133380544141</c:v>
                </c:pt>
                <c:pt idx="15">
                  <c:v>9.2823199972311183</c:v>
                </c:pt>
                <c:pt idx="16">
                  <c:v>9.1520175116576077</c:v>
                </c:pt>
                <c:pt idx="17">
                  <c:v>9.0574129748826753</c:v>
                </c:pt>
                <c:pt idx="18">
                  <c:v>8.9915646216384175</c:v>
                </c:pt>
                <c:pt idx="19">
                  <c:v>8.9469881358508125</c:v>
                </c:pt>
                <c:pt idx="20">
                  <c:v>8.9173459516173317</c:v>
                </c:pt>
                <c:pt idx="21">
                  <c:v>8.8978564951670087</c:v>
                </c:pt>
                <c:pt idx="22">
                  <c:v>8.8851330036735554</c:v>
                </c:pt>
                <c:pt idx="23">
                  <c:v>8.8768630590432416</c:v>
                </c:pt>
                <c:pt idx="24">
                  <c:v>8.8715021360033521</c:v>
                </c:pt>
                <c:pt idx="25">
                  <c:v>8.8680323694811261</c:v>
                </c:pt>
                <c:pt idx="26">
                  <c:v>8.8657885005009387</c:v>
                </c:pt>
                <c:pt idx="27">
                  <c:v>8.8643379445868984</c:v>
                </c:pt>
                <c:pt idx="28">
                  <c:v>8.8634002826229938</c:v>
                </c:pt>
                <c:pt idx="29">
                  <c:v>8.86279407395668</c:v>
                </c:pt>
                <c:pt idx="30">
                  <c:v>8.8624020400431451</c:v>
                </c:pt>
                <c:pt idx="31">
                  <c:v>8.8621484167580373</c:v>
                </c:pt>
                <c:pt idx="32">
                  <c:v>8.8619842622881073</c:v>
                </c:pt>
                <c:pt idx="33">
                  <c:v>8.8618779597056747</c:v>
                </c:pt>
                <c:pt idx="34">
                  <c:v>8.8618090864461259</c:v>
                </c:pt>
                <c:pt idx="35">
                  <c:v>8.8617644372839663</c:v>
                </c:pt>
                <c:pt idx="36">
                  <c:v>8.8617354759176159</c:v>
                </c:pt>
                <c:pt idx="37">
                  <c:v>8.8617166776083565</c:v>
                </c:pt>
                <c:pt idx="38">
                  <c:v>8.8617044707811132</c:v>
                </c:pt>
                <c:pt idx="39">
                  <c:v>8.8616965360430999</c:v>
                </c:pt>
                <c:pt idx="40">
                  <c:v>8.8616913774012041</c:v>
                </c:pt>
                <c:pt idx="41">
                  <c:v>8.8616880214165228</c:v>
                </c:pt>
                <c:pt idx="42">
                  <c:v>8.861685837610155</c:v>
                </c:pt>
                <c:pt idx="43">
                  <c:v>8.861684413276425</c:v>
                </c:pt>
                <c:pt idx="44">
                  <c:v>8.8616834847501114</c:v>
                </c:pt>
                <c:pt idx="45">
                  <c:v>8.8616828796800977</c:v>
                </c:pt>
                <c:pt idx="46">
                  <c:v>8.8616824853878082</c:v>
                </c:pt>
                <c:pt idx="47">
                  <c:v>8.8616822286659858</c:v>
                </c:pt>
                <c:pt idx="48">
                  <c:v>8.8616820603173956</c:v>
                </c:pt>
                <c:pt idx="49">
                  <c:v>8.8616819496746633</c:v>
                </c:pt>
                <c:pt idx="50">
                  <c:v>8.861681879105765</c:v>
                </c:pt>
                <c:pt idx="51">
                  <c:v>8.8616818315234287</c:v>
                </c:pt>
                <c:pt idx="52">
                  <c:v>8.8616818018551466</c:v>
                </c:pt>
                <c:pt idx="53">
                  <c:v>8.8616817819553972</c:v>
                </c:pt>
                <c:pt idx="54">
                  <c:v>8.861681769503079</c:v>
                </c:pt>
                <c:pt idx="55">
                  <c:v>8.8616817611167829</c:v>
                </c:pt>
                <c:pt idx="56">
                  <c:v>8.8616817558311389</c:v>
                </c:pt>
                <c:pt idx="57">
                  <c:v>8.8616817523067777</c:v>
                </c:pt>
                <c:pt idx="58">
                  <c:v>8.861681750027353</c:v>
                </c:pt>
                <c:pt idx="59">
                  <c:v>8.8616817485421162</c:v>
                </c:pt>
                <c:pt idx="60">
                  <c:v>8.8616817475552931</c:v>
                </c:pt>
                <c:pt idx="61">
                  <c:v>8.861681746924539</c:v>
                </c:pt>
                <c:pt idx="62">
                  <c:v>8.8616817464987037</c:v>
                </c:pt>
                <c:pt idx="63">
                  <c:v>8.8616817462280579</c:v>
                </c:pt>
                <c:pt idx="64">
                  <c:v>8.8616817460453454</c:v>
                </c:pt>
                <c:pt idx="65">
                  <c:v>8.8616817459275143</c:v>
                </c:pt>
                <c:pt idx="66">
                  <c:v>8.8616817458494168</c:v>
                </c:pt>
                <c:pt idx="67">
                  <c:v>8.8616817457974975</c:v>
                </c:pt>
                <c:pt idx="68">
                  <c:v>8.8616817457638675</c:v>
                </c:pt>
                <c:pt idx="69">
                  <c:v>8.861681745741075</c:v>
                </c:pt>
                <c:pt idx="70">
                  <c:v>8.8616817457264467</c:v>
                </c:pt>
                <c:pt idx="71">
                  <c:v>8.8616817457164956</c:v>
                </c:pt>
                <c:pt idx="72">
                  <c:v>8.8616817457100474</c:v>
                </c:pt>
                <c:pt idx="73">
                  <c:v>8.8616817457057273</c:v>
                </c:pt>
                <c:pt idx="74">
                  <c:v>8.8616817457028407</c:v>
                </c:pt>
                <c:pt idx="75">
                  <c:v>8.8616817457009507</c:v>
                </c:pt>
                <c:pt idx="76">
                  <c:v>8.8616817456996628</c:v>
                </c:pt>
                <c:pt idx="77">
                  <c:v>8.8616817456988297</c:v>
                </c:pt>
                <c:pt idx="78">
                  <c:v>8.8616817456982577</c:v>
                </c:pt>
                <c:pt idx="79">
                  <c:v>8.8616817456978847</c:v>
                </c:pt>
                <c:pt idx="80">
                  <c:v>8.8616817456976342</c:v>
                </c:pt>
                <c:pt idx="81">
                  <c:v>8.8616817456974637</c:v>
                </c:pt>
                <c:pt idx="82">
                  <c:v>8.8616817456973518</c:v>
                </c:pt>
                <c:pt idx="83">
                  <c:v>8.8616817456972736</c:v>
                </c:pt>
                <c:pt idx="84">
                  <c:v>8.8616817456972239</c:v>
                </c:pt>
                <c:pt idx="85">
                  <c:v>8.8616817456971901</c:v>
                </c:pt>
                <c:pt idx="86">
                  <c:v>8.861681745697167</c:v>
                </c:pt>
                <c:pt idx="87">
                  <c:v>8.8616817456971528</c:v>
                </c:pt>
                <c:pt idx="88">
                  <c:v>8.8616817456971404</c:v>
                </c:pt>
                <c:pt idx="89">
                  <c:v>8.8616817456971351</c:v>
                </c:pt>
                <c:pt idx="90">
                  <c:v>8.8616817456971297</c:v>
                </c:pt>
                <c:pt idx="91">
                  <c:v>8.8616817456971262</c:v>
                </c:pt>
                <c:pt idx="92">
                  <c:v>8.8616817456971244</c:v>
                </c:pt>
                <c:pt idx="93">
                  <c:v>8.8616817456971226</c:v>
                </c:pt>
                <c:pt idx="94">
                  <c:v>8.8616817456971226</c:v>
                </c:pt>
                <c:pt idx="95">
                  <c:v>8.8616817456971226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2E-F54A-837A-F123D5AC4037}"/>
            </c:ext>
          </c:extLst>
        </c:ser>
        <c:ser>
          <c:idx val="4"/>
          <c:order val="4"/>
          <c:tx>
            <c:v>Lactate</c:v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'Model Parameters'!$X$5:$X$100</c:f>
              <c:numCache>
                <c:formatCode>0.0</c:formatCode>
                <c:ptCount val="9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</c:numCache>
            </c:numRef>
          </c:xVal>
          <c:yVal>
            <c:numRef>
              <c:f>'Model Parameters'!$AH$5:$AH$100</c:f>
              <c:numCache>
                <c:formatCode>0.000</c:formatCode>
                <c:ptCount val="96"/>
                <c:pt idx="0">
                  <c:v>0</c:v>
                </c:pt>
                <c:pt idx="1">
                  <c:v>0.10266892397092529</c:v>
                </c:pt>
                <c:pt idx="2">
                  <c:v>0.2551698628303416</c:v>
                </c:pt>
                <c:pt idx="3">
                  <c:v>0.4847133659628991</c:v>
                </c:pt>
                <c:pt idx="4">
                  <c:v>0.83389097403250312</c:v>
                </c:pt>
                <c:pt idx="5">
                  <c:v>1.368610173387188</c:v>
                </c:pt>
                <c:pt idx="6">
                  <c:v>2.1884133638842962</c:v>
                </c:pt>
                <c:pt idx="7">
                  <c:v>3.4369929933712831</c:v>
                </c:pt>
                <c:pt idx="8">
                  <c:v>5.3054605169107205</c:v>
                </c:pt>
                <c:pt idx="9">
                  <c:v>8.0116798970661804</c:v>
                </c:pt>
                <c:pt idx="10">
                  <c:v>11.731376604800406</c:v>
                </c:pt>
                <c:pt idx="11">
                  <c:v>16.472557002312954</c:v>
                </c:pt>
                <c:pt idx="12">
                  <c:v>21.950765778045056</c:v>
                </c:pt>
                <c:pt idx="13">
                  <c:v>27.597551144029474</c:v>
                </c:pt>
                <c:pt idx="14">
                  <c:v>32.772131587041144</c:v>
                </c:pt>
                <c:pt idx="15">
                  <c:v>37.032844629055639</c:v>
                </c:pt>
                <c:pt idx="16">
                  <c:v>40.25045260068012</c:v>
                </c:pt>
                <c:pt idx="17">
                  <c:v>42.531682648104393</c:v>
                </c:pt>
                <c:pt idx="18">
                  <c:v>44.081589618209897</c:v>
                </c:pt>
                <c:pt idx="19">
                  <c:v>45.106306731165269</c:v>
                </c:pt>
                <c:pt idx="20">
                  <c:v>45.772438077800402</c:v>
                </c:pt>
                <c:pt idx="21">
                  <c:v>46.201029164009903</c:v>
                </c:pt>
                <c:pt idx="22">
                  <c:v>46.475089242297898</c:v>
                </c:pt>
                <c:pt idx="23">
                  <c:v>46.649705683576961</c:v>
                </c:pt>
                <c:pt idx="24">
                  <c:v>46.760741795571619</c:v>
                </c:pt>
                <c:pt idx="25">
                  <c:v>46.831281146170781</c:v>
                </c:pt>
                <c:pt idx="26">
                  <c:v>46.876081023174365</c:v>
                </c:pt>
                <c:pt idx="27">
                  <c:v>46.904538035017247</c:v>
                </c:pt>
                <c:pt idx="28">
                  <c:v>46.922622078050807</c:v>
                </c:pt>
                <c:pt idx="29">
                  <c:v>46.9341215926787</c:v>
                </c:pt>
                <c:pt idx="30">
                  <c:v>46.941439712948927</c:v>
                </c:pt>
                <c:pt idx="31">
                  <c:v>46.946100843229708</c:v>
                </c:pt>
                <c:pt idx="32">
                  <c:v>46.949072420183441</c:v>
                </c:pt>
                <c:pt idx="33">
                  <c:v>46.950968751340902</c:v>
                </c:pt>
                <c:pt idx="34">
                  <c:v>46.952180065287827</c:v>
                </c:pt>
                <c:pt idx="35">
                  <c:v>46.952954624045674</c:v>
                </c:pt>
                <c:pt idx="36">
                  <c:v>46.953450403602659</c:v>
                </c:pt>
                <c:pt idx="37">
                  <c:v>46.953768099651278</c:v>
                </c:pt>
                <c:pt idx="38">
                  <c:v>46.953971851416235</c:v>
                </c:pt>
                <c:pt idx="39">
                  <c:v>46.954102719295712</c:v>
                </c:pt>
                <c:pt idx="40">
                  <c:v>46.954186820782411</c:v>
                </c:pt>
                <c:pt idx="41">
                  <c:v>46.954240924960189</c:v>
                </c:pt>
                <c:pt idx="42">
                  <c:v>46.954275753991901</c:v>
                </c:pt>
                <c:pt idx="43">
                  <c:v>46.954298236640334</c:v>
                </c:pt>
                <c:pt idx="44">
                  <c:v>46.954312747329048</c:v>
                </c:pt>
                <c:pt idx="45">
                  <c:v>46.954322111814513</c:v>
                </c:pt>
                <c:pt idx="46">
                  <c:v>46.954328157159658</c:v>
                </c:pt>
                <c:pt idx="47">
                  <c:v>46.954332057892699</c:v>
                </c:pt>
                <c:pt idx="48">
                  <c:v>46.954334594908872</c:v>
                </c:pt>
                <c:pt idx="49">
                  <c:v>46.954336248163919</c:v>
                </c:pt>
                <c:pt idx="50">
                  <c:v>46.954337293919501</c:v>
                </c:pt>
                <c:pt idx="51">
                  <c:v>46.954337994397306</c:v>
                </c:pt>
                <c:pt idx="52">
                  <c:v>46.954338427677158</c:v>
                </c:pt>
                <c:pt idx="53">
                  <c:v>46.954338716510243</c:v>
                </c:pt>
                <c:pt idx="54">
                  <c:v>46.954338895834155</c:v>
                </c:pt>
                <c:pt idx="55">
                  <c:v>46.954339015981773</c:v>
                </c:pt>
                <c:pt idx="56">
                  <c:v>46.954339091132503</c:v>
                </c:pt>
                <c:pt idx="57">
                  <c:v>46.954339141007189</c:v>
                </c:pt>
                <c:pt idx="58">
                  <c:v>46.954339173052801</c:v>
                </c:pt>
                <c:pt idx="59">
                  <c:v>46.954339193830279</c:v>
                </c:pt>
                <c:pt idx="60">
                  <c:v>46.954339207563073</c:v>
                </c:pt>
                <c:pt idx="61">
                  <c:v>46.954339216294116</c:v>
                </c:pt>
                <c:pt idx="62">
                  <c:v>46.954339222164009</c:v>
                </c:pt>
                <c:pt idx="63">
                  <c:v>46.954339225874506</c:v>
                </c:pt>
                <c:pt idx="64">
                  <c:v>46.954339228370657</c:v>
                </c:pt>
                <c:pt idx="65">
                  <c:v>46.954339229972291</c:v>
                </c:pt>
                <c:pt idx="66">
                  <c:v>46.954339231030183</c:v>
                </c:pt>
                <c:pt idx="67">
                  <c:v>46.954339231730636</c:v>
                </c:pt>
                <c:pt idx="68">
                  <c:v>46.954339232182647</c:v>
                </c:pt>
                <c:pt idx="69">
                  <c:v>46.95433923248801</c:v>
                </c:pt>
                <c:pt idx="70">
                  <c:v>46.954339232683203</c:v>
                </c:pt>
                <c:pt idx="71">
                  <c:v>46.954339232815677</c:v>
                </c:pt>
                <c:pt idx="72">
                  <c:v>46.954339232901191</c:v>
                </c:pt>
                <c:pt idx="73">
                  <c:v>46.954339232958326</c:v>
                </c:pt>
                <c:pt idx="74">
                  <c:v>46.954339232996411</c:v>
                </c:pt>
                <c:pt idx="75">
                  <c:v>46.954339233021244</c:v>
                </c:pt>
                <c:pt idx="76">
                  <c:v>46.954339233038134</c:v>
                </c:pt>
                <c:pt idx="77">
                  <c:v>46.954339233049055</c:v>
                </c:pt>
                <c:pt idx="78">
                  <c:v>46.954339233056508</c:v>
                </c:pt>
                <c:pt idx="79">
                  <c:v>46.954339233061383</c:v>
                </c:pt>
                <c:pt idx="80">
                  <c:v>46.954339233064651</c:v>
                </c:pt>
                <c:pt idx="81">
                  <c:v>46.954339233066854</c:v>
                </c:pt>
                <c:pt idx="82">
                  <c:v>46.95433923306831</c:v>
                </c:pt>
                <c:pt idx="83">
                  <c:v>46.954339233069298</c:v>
                </c:pt>
                <c:pt idx="84">
                  <c:v>46.954339233069945</c:v>
                </c:pt>
                <c:pt idx="85">
                  <c:v>46.954339233070385</c:v>
                </c:pt>
                <c:pt idx="86">
                  <c:v>46.954339233070684</c:v>
                </c:pt>
                <c:pt idx="87">
                  <c:v>46.954339233070883</c:v>
                </c:pt>
                <c:pt idx="88">
                  <c:v>46.954339233071018</c:v>
                </c:pt>
                <c:pt idx="89">
                  <c:v>46.95433923307111</c:v>
                </c:pt>
                <c:pt idx="90">
                  <c:v>46.954339233071174</c:v>
                </c:pt>
                <c:pt idx="91">
                  <c:v>46.954339233071209</c:v>
                </c:pt>
                <c:pt idx="92">
                  <c:v>46.954339233071238</c:v>
                </c:pt>
                <c:pt idx="93">
                  <c:v>46.954339233071266</c:v>
                </c:pt>
                <c:pt idx="94">
                  <c:v>46.954339233071281</c:v>
                </c:pt>
                <c:pt idx="95">
                  <c:v>46.954339233071288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2E-F54A-837A-F123D5AC4037}"/>
            </c:ext>
          </c:extLst>
        </c:ser>
        <c:ser>
          <c:idx val="5"/>
          <c:order val="5"/>
          <c:tx>
            <c:v>Glc</c:v>
          </c:tx>
          <c:spPr>
            <a:ln>
              <a:noFill/>
            </a:ln>
          </c:spPr>
          <c:marker>
            <c:symbol val="squar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2.0000000000000009</c:v>
                </c:pt>
                <c:pt idx="2">
                  <c:v>4</c:v>
                </c:pt>
                <c:pt idx="3">
                  <c:v>6.0000000000000009</c:v>
                </c:pt>
                <c:pt idx="4">
                  <c:v>7.9999999999999991</c:v>
                </c:pt>
                <c:pt idx="5">
                  <c:v>9.9999999999999964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31.999999999999993</c:v>
                </c:pt>
                <c:pt idx="12">
                  <c:v>43</c:v>
                </c:pt>
              </c:numCache>
            </c:numRef>
          </c:xVal>
          <c:yVal>
            <c:numRef>
              <c:f>Sugars!$F$6:$F$18</c:f>
              <c:numCache>
                <c:formatCode>0.00</c:formatCode>
                <c:ptCount val="13"/>
                <c:pt idx="0">
                  <c:v>49.77823598397697</c:v>
                </c:pt>
                <c:pt idx="1">
                  <c:v>49.230316764851807</c:v>
                </c:pt>
                <c:pt idx="2">
                  <c:v>44.112835244832866</c:v>
                </c:pt>
                <c:pt idx="3">
                  <c:v>25.912252169194542</c:v>
                </c:pt>
                <c:pt idx="4">
                  <c:v>18.554288359064032</c:v>
                </c:pt>
                <c:pt idx="5">
                  <c:v>16.695678896412357</c:v>
                </c:pt>
                <c:pt idx="6">
                  <c:v>15.094268840423481</c:v>
                </c:pt>
                <c:pt idx="7">
                  <c:v>14.478849009543117</c:v>
                </c:pt>
                <c:pt idx="8">
                  <c:v>14.002149953397787</c:v>
                </c:pt>
                <c:pt idx="9">
                  <c:v>13.892322560601521</c:v>
                </c:pt>
                <c:pt idx="10">
                  <c:v>13.542249621296579</c:v>
                </c:pt>
                <c:pt idx="11">
                  <c:v>11.716090805276593</c:v>
                </c:pt>
                <c:pt idx="12">
                  <c:v>12.496992144508033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22E-F54A-837A-F123D5AC4037}"/>
            </c:ext>
          </c:extLst>
        </c:ser>
        <c:ser>
          <c:idx val="6"/>
          <c:order val="6"/>
          <c:tx>
            <c:v>Xyl</c:v>
          </c:tx>
          <c:spPr>
            <a:ln w="19050">
              <a:noFill/>
              <a:prstDash val="dashDot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2.0000000000000009</c:v>
                </c:pt>
                <c:pt idx="2">
                  <c:v>4</c:v>
                </c:pt>
                <c:pt idx="3">
                  <c:v>6.0000000000000009</c:v>
                </c:pt>
                <c:pt idx="4">
                  <c:v>7.9999999999999991</c:v>
                </c:pt>
                <c:pt idx="5">
                  <c:v>9.9999999999999964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31.999999999999993</c:v>
                </c:pt>
                <c:pt idx="12">
                  <c:v>43</c:v>
                </c:pt>
              </c:numCache>
            </c:numRef>
          </c:xVal>
          <c:yVal>
            <c:numRef>
              <c:f>Sugars!$I$6:$I$18</c:f>
              <c:numCache>
                <c:formatCode>0.00</c:formatCode>
                <c:ptCount val="13"/>
                <c:pt idx="0">
                  <c:v>21.221431149040512</c:v>
                </c:pt>
                <c:pt idx="1">
                  <c:v>21.045164773815856</c:v>
                </c:pt>
                <c:pt idx="2">
                  <c:v>20.383729613868539</c:v>
                </c:pt>
                <c:pt idx="3">
                  <c:v>18.460214944778812</c:v>
                </c:pt>
                <c:pt idx="4">
                  <c:v>17.840728813211861</c:v>
                </c:pt>
                <c:pt idx="5">
                  <c:v>15.653570743912777</c:v>
                </c:pt>
                <c:pt idx="6">
                  <c:v>14.513774487295592</c:v>
                </c:pt>
                <c:pt idx="7">
                  <c:v>13.922022429952708</c:v>
                </c:pt>
                <c:pt idx="8">
                  <c:v>13.463656233329043</c:v>
                </c:pt>
                <c:pt idx="9">
                  <c:v>13.358052574852806</c:v>
                </c:pt>
                <c:pt idx="10">
                  <c:v>13.021442716575358</c:v>
                </c:pt>
                <c:pt idx="11">
                  <c:v>11.26551419072851</c:v>
                </c:pt>
                <c:pt idx="12">
                  <c:v>12.016383679953419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22E-F54A-837A-F123D5AC4037}"/>
            </c:ext>
          </c:extLst>
        </c:ser>
        <c:ser>
          <c:idx val="7"/>
          <c:order val="7"/>
          <c:tx>
            <c:v>Ara</c:v>
          </c:tx>
          <c:spPr>
            <a:ln>
              <a:noFill/>
            </a:ln>
          </c:spPr>
          <c:marker>
            <c:symbol val="triang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Sugars!$B$6:$B$18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2.0000000000000009</c:v>
                </c:pt>
                <c:pt idx="2">
                  <c:v>4</c:v>
                </c:pt>
                <c:pt idx="3">
                  <c:v>6.0000000000000009</c:v>
                </c:pt>
                <c:pt idx="4">
                  <c:v>7.9999999999999991</c:v>
                </c:pt>
                <c:pt idx="5">
                  <c:v>9.9999999999999964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31.999999999999993</c:v>
                </c:pt>
                <c:pt idx="12">
                  <c:v>43</c:v>
                </c:pt>
              </c:numCache>
            </c:numRef>
          </c:xVal>
          <c:yVal>
            <c:numRef>
              <c:f>Sugars!$L$6:$L$18</c:f>
              <c:numCache>
                <c:formatCode>0.00</c:formatCode>
                <c:ptCount val="13"/>
                <c:pt idx="0">
                  <c:v>10.698511329520006</c:v>
                </c:pt>
                <c:pt idx="1">
                  <c:v>10.714679907043388</c:v>
                </c:pt>
                <c:pt idx="2">
                  <c:v>10.388284801299474</c:v>
                </c:pt>
                <c:pt idx="3">
                  <c:v>9.8085697131864684</c:v>
                </c:pt>
                <c:pt idx="4">
                  <c:v>9.8295972864461518</c:v>
                </c:pt>
                <c:pt idx="5">
                  <c:v>9.0559607826027033</c:v>
                </c:pt>
                <c:pt idx="6">
                  <c:v>9.1028932189999114</c:v>
                </c:pt>
                <c:pt idx="7">
                  <c:v>9.0274174020621523</c:v>
                </c:pt>
                <c:pt idx="8">
                  <c:v>9.0438064419265931</c:v>
                </c:pt>
                <c:pt idx="9">
                  <c:v>8.8792301205868007</c:v>
                </c:pt>
                <c:pt idx="10">
                  <c:v>8.9096633935616332</c:v>
                </c:pt>
                <c:pt idx="11">
                  <c:v>7.7800493679356446</c:v>
                </c:pt>
                <c:pt idx="12">
                  <c:v>8.9068115879907008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22E-F54A-837A-F123D5AC4037}"/>
            </c:ext>
          </c:extLst>
        </c:ser>
        <c:ser>
          <c:idx val="8"/>
          <c:order val="8"/>
          <c:tx>
            <c:v>LA</c:v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Lactate!$B$6:$B$18</c:f>
              <c:numCache>
                <c:formatCode>General</c:formatCode>
                <c:ptCount val="13"/>
                <c:pt idx="0">
                  <c:v>0</c:v>
                </c:pt>
                <c:pt idx="1">
                  <c:v>2.0000000000000009</c:v>
                </c:pt>
                <c:pt idx="2">
                  <c:v>4</c:v>
                </c:pt>
                <c:pt idx="3">
                  <c:v>6.0000000000000009</c:v>
                </c:pt>
                <c:pt idx="4">
                  <c:v>7.9999999999999991</c:v>
                </c:pt>
                <c:pt idx="5">
                  <c:v>9.9999999999999964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31.999999999999993</c:v>
                </c:pt>
                <c:pt idx="12">
                  <c:v>43</c:v>
                </c:pt>
              </c:numCache>
            </c:numRef>
          </c:xVal>
          <c:yVal>
            <c:numRef>
              <c:f>Lactate!$F$6:$F$18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4.9028741266689995</c:v>
                </c:pt>
                <c:pt idx="3">
                  <c:v>19.93736730629001</c:v>
                </c:pt>
                <c:pt idx="4">
                  <c:v>35.149908621010994</c:v>
                </c:pt>
                <c:pt idx="5">
                  <c:v>44.104214914773905</c:v>
                </c:pt>
                <c:pt idx="6">
                  <c:v>46.184516534985903</c:v>
                </c:pt>
                <c:pt idx="7">
                  <c:v>46.696168182257949</c:v>
                </c:pt>
                <c:pt idx="8">
                  <c:v>46.954339233071302</c:v>
                </c:pt>
                <c:pt idx="9">
                  <c:v>46.766248600491508</c:v>
                </c:pt>
                <c:pt idx="10">
                  <c:v>46.742555321380379</c:v>
                </c:pt>
                <c:pt idx="11">
                  <c:v>43.892429322857531</c:v>
                </c:pt>
                <c:pt idx="12">
                  <c:v>41.302798757028391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22E-F54A-837A-F123D5AC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15840"/>
        <c:axId val="263718400"/>
      </c:scatterChart>
      <c:scatterChart>
        <c:scatterStyle val="smoothMarker"/>
        <c:varyColors val="0"/>
        <c:ser>
          <c:idx val="0"/>
          <c:order val="0"/>
          <c:tx>
            <c:v>Biomass</c:v>
          </c:tx>
          <c:spPr>
            <a:ln w="1905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'Model Parameters'!$X$5:$X$101</c:f>
              <c:numCache>
                <c:formatCode>0.0</c:formatCode>
                <c:ptCount val="9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</c:numCache>
            </c:numRef>
          </c:xVal>
          <c:yVal>
            <c:numRef>
              <c:f>'Model Parameters'!$Z$5:$Z$101</c:f>
              <c:numCache>
                <c:formatCode>0.000</c:formatCode>
                <c:ptCount val="97"/>
                <c:pt idx="0">
                  <c:v>3.2812500000000001E-2</c:v>
                </c:pt>
                <c:pt idx="1">
                  <c:v>4.3591984621598051E-2</c:v>
                </c:pt>
                <c:pt idx="2">
                  <c:v>5.9624600891955253E-2</c:v>
                </c:pt>
                <c:pt idx="3">
                  <c:v>8.3781602724227189E-2</c:v>
                </c:pt>
                <c:pt idx="4">
                  <c:v>0.12055792229260515</c:v>
                </c:pt>
                <c:pt idx="5">
                  <c:v>0.176909631055269</c:v>
                </c:pt>
                <c:pt idx="6">
                  <c:v>0.26334223806773766</c:v>
                </c:pt>
                <c:pt idx="7">
                  <c:v>0.3950172422756999</c:v>
                </c:pt>
                <c:pt idx="8">
                  <c:v>0.5920875687588032</c:v>
                </c:pt>
                <c:pt idx="9">
                  <c:v>0.87749329634010109</c:v>
                </c:pt>
                <c:pt idx="10">
                  <c:v>1.2696462841341052</c:v>
                </c:pt>
                <c:pt idx="11">
                  <c:v>1.7691160662647938</c:v>
                </c:pt>
                <c:pt idx="12">
                  <c:v>2.3454343695377173</c:v>
                </c:pt>
                <c:pt idx="13">
                  <c:v>2.9380681281735486</c:v>
                </c:pt>
                <c:pt idx="14">
                  <c:v>3.4789614323406441</c:v>
                </c:pt>
                <c:pt idx="15">
                  <c:v>3.921371540569869</c:v>
                </c:pt>
                <c:pt idx="16">
                  <c:v>4.2518444706401173</c:v>
                </c:pt>
                <c:pt idx="17">
                  <c:v>4.4820117498239291</c:v>
                </c:pt>
                <c:pt idx="18">
                  <c:v>4.6339121377826906</c:v>
                </c:pt>
                <c:pt idx="19">
                  <c:v>4.7296395145943366</c:v>
                </c:pt>
                <c:pt idx="20">
                  <c:v>4.7870317783723895</c:v>
                </c:pt>
                <c:pt idx="21">
                  <c:v>4.8190422639274972</c:v>
                </c:pt>
                <c:pt idx="22">
                  <c:v>4.8345515162430024</c:v>
                </c:pt>
                <c:pt idx="23">
                  <c:v>4.839452018027341</c:v>
                </c:pt>
                <c:pt idx="24">
                  <c:v>4.8375795938055974</c:v>
                </c:pt>
                <c:pt idx="25">
                  <c:v>4.831403067637793</c:v>
                </c:pt>
                <c:pt idx="26">
                  <c:v>4.822500713838143</c:v>
                </c:pt>
                <c:pt idx="27">
                  <c:v>4.8118774760751917</c:v>
                </c:pt>
                <c:pt idx="28">
                  <c:v>4.8001718168238066</c:v>
                </c:pt>
                <c:pt idx="29">
                  <c:v>4.787788897952959</c:v>
                </c:pt>
                <c:pt idx="30">
                  <c:v>4.7749857268447098</c:v>
                </c:pt>
                <c:pt idx="31">
                  <c:v>4.7619253327889419</c:v>
                </c:pt>
                <c:pt idx="32">
                  <c:v>4.7487111780920452</c:v>
                </c:pt>
                <c:pt idx="33">
                  <c:v>4.735408957855535</c:v>
                </c:pt>
                <c:pt idx="34">
                  <c:v>4.7220604015343817</c:v>
                </c:pt>
                <c:pt idx="35">
                  <c:v>4.7086920547234499</c:v>
                </c:pt>
                <c:pt idx="36">
                  <c:v>4.695320806373152</c:v>
                </c:pt>
                <c:pt idx="37">
                  <c:v>4.6819574188100486</c:v>
                </c:pt>
                <c:pt idx="38">
                  <c:v>4.6686087442012338</c:v>
                </c:pt>
                <c:pt idx="39">
                  <c:v>4.6552791660450019</c:v>
                </c:pt>
                <c:pt idx="40">
                  <c:v>4.6419714693769238</c:v>
                </c:pt>
                <c:pt idx="41">
                  <c:v>4.6286874391042652</c:v>
                </c:pt>
                <c:pt idx="42">
                  <c:v>4.6154282132441429</c:v>
                </c:pt>
                <c:pt idx="43">
                  <c:v>4.6021945236572339</c:v>
                </c:pt>
                <c:pt idx="44">
                  <c:v>4.5889868290495759</c:v>
                </c:pt>
                <c:pt idx="45">
                  <c:v>4.5758054221325422</c:v>
                </c:pt>
                <c:pt idx="46">
                  <c:v>4.562650488562487</c:v>
                </c:pt>
                <c:pt idx="47">
                  <c:v>4.5495221441726104</c:v>
                </c:pt>
                <c:pt idx="48">
                  <c:v>4.5364204625854558</c:v>
                </c:pt>
                <c:pt idx="49">
                  <c:v>4.5233454829556834</c:v>
                </c:pt>
                <c:pt idx="50">
                  <c:v>4.510297228273461</c:v>
                </c:pt>
                <c:pt idx="51">
                  <c:v>4.4972757127111178</c:v>
                </c:pt>
                <c:pt idx="52">
                  <c:v>4.4842809416136244</c:v>
                </c:pt>
                <c:pt idx="53">
                  <c:v>4.4713129130367353</c:v>
                </c:pt>
                <c:pt idx="54">
                  <c:v>4.4583716237433855</c:v>
                </c:pt>
                <c:pt idx="55">
                  <c:v>4.4454570648606264</c:v>
                </c:pt>
                <c:pt idx="56">
                  <c:v>4.4325692293655194</c:v>
                </c:pt>
                <c:pt idx="57">
                  <c:v>4.4197081071209539</c:v>
                </c:pt>
                <c:pt idx="58">
                  <c:v>4.4068736871793526</c:v>
                </c:pt>
                <c:pt idx="59">
                  <c:v>4.3940659608559747</c:v>
                </c:pt>
                <c:pt idx="60">
                  <c:v>4.3812849140319789</c:v>
                </c:pt>
                <c:pt idx="61">
                  <c:v>4.3685305390683569</c:v>
                </c:pt>
                <c:pt idx="62">
                  <c:v>4.3558028205385311</c:v>
                </c:pt>
                <c:pt idx="63">
                  <c:v>4.3431017501413995</c:v>
                </c:pt>
                <c:pt idx="64">
                  <c:v>4.3304273134115663</c:v>
                </c:pt>
                <c:pt idx="65">
                  <c:v>4.3177794991602507</c:v>
                </c:pt>
                <c:pt idx="66">
                  <c:v>4.3051582958224621</c:v>
                </c:pt>
                <c:pt idx="67">
                  <c:v>4.2925636885156937</c:v>
                </c:pt>
                <c:pt idx="68">
                  <c:v>4.2799956682453839</c:v>
                </c:pt>
                <c:pt idx="69">
                  <c:v>4.2674542181605259</c:v>
                </c:pt>
                <c:pt idx="70">
                  <c:v>4.2549393294013846</c:v>
                </c:pt>
                <c:pt idx="71">
                  <c:v>4.242450985722015</c:v>
                </c:pt>
                <c:pt idx="72">
                  <c:v>4.2299891757126655</c:v>
                </c:pt>
                <c:pt idx="73">
                  <c:v>4.2175538861260149</c:v>
                </c:pt>
                <c:pt idx="74">
                  <c:v>4.205145101338708</c:v>
                </c:pt>
                <c:pt idx="75">
                  <c:v>4.1927628113732736</c:v>
                </c:pt>
                <c:pt idx="76">
                  <c:v>4.1804069981890528</c:v>
                </c:pt>
                <c:pt idx="77">
                  <c:v>4.1680776521871268</c:v>
                </c:pt>
                <c:pt idx="78">
                  <c:v>4.1557747559512084</c:v>
                </c:pt>
                <c:pt idx="79">
                  <c:v>4.1434982970565208</c:v>
                </c:pt>
                <c:pt idx="80">
                  <c:v>4.1312482614722361</c:v>
                </c:pt>
                <c:pt idx="81">
                  <c:v>4.1190246322390571</c:v>
                </c:pt>
                <c:pt idx="82">
                  <c:v>4.1068273987662431</c:v>
                </c:pt>
                <c:pt idx="83">
                  <c:v>4.0946565417669003</c:v>
                </c:pt>
                <c:pt idx="84">
                  <c:v>4.0825120506861499</c:v>
                </c:pt>
                <c:pt idx="85">
                  <c:v>4.0703939075035729</c:v>
                </c:pt>
                <c:pt idx="86">
                  <c:v>4.0583020978645257</c:v>
                </c:pt>
                <c:pt idx="87">
                  <c:v>4.0462366078970078</c:v>
                </c:pt>
                <c:pt idx="88">
                  <c:v>4.0341974187220311</c:v>
                </c:pt>
                <c:pt idx="89">
                  <c:v>4.0221845193749557</c:v>
                </c:pt>
                <c:pt idx="90">
                  <c:v>4.0101978894688548</c:v>
                </c:pt>
                <c:pt idx="91">
                  <c:v>3.9982375169750597</c:v>
                </c:pt>
                <c:pt idx="92">
                  <c:v>3.986303384021435</c:v>
                </c:pt>
                <c:pt idx="93">
                  <c:v>3.9743954735323039</c:v>
                </c:pt>
                <c:pt idx="94">
                  <c:v>3.9625137724099151</c:v>
                </c:pt>
                <c:pt idx="95">
                  <c:v>3.9506582596878119</c:v>
                </c:pt>
                <c:pt idx="96">
                  <c:v>3.9388289302789836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22E-F54A-837A-F123D5AC4037}"/>
            </c:ext>
          </c:extLst>
        </c:ser>
        <c:ser>
          <c:idx val="9"/>
          <c:order val="9"/>
          <c:tx>
            <c:v>BM</c:v>
          </c:tx>
          <c:spPr>
            <a:ln>
              <a:noFill/>
            </a:ln>
          </c:spPr>
          <c:marker>
            <c:symbol val="star"/>
            <c:size val="5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'Biomass, TCC, CFU'!$B$4:$B$17</c:f>
              <c:numCache>
                <c:formatCode>General</c:formatCode>
                <c:ptCount val="14"/>
                <c:pt idx="0">
                  <c:v>0</c:v>
                </c:pt>
                <c:pt idx="1">
                  <c:v>2.0000000000000009</c:v>
                </c:pt>
                <c:pt idx="2">
                  <c:v>4</c:v>
                </c:pt>
                <c:pt idx="3">
                  <c:v>6.0000000000000009</c:v>
                </c:pt>
                <c:pt idx="4">
                  <c:v>7.9999999999999991</c:v>
                </c:pt>
                <c:pt idx="5">
                  <c:v>9.9999999999999964</c:v>
                </c:pt>
                <c:pt idx="6">
                  <c:v>19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31.999999999999993</c:v>
                </c:pt>
                <c:pt idx="12">
                  <c:v>43</c:v>
                </c:pt>
                <c:pt idx="13">
                  <c:v>48</c:v>
                </c:pt>
              </c:numCache>
            </c:numRef>
          </c:xVal>
          <c:yVal>
            <c:numRef>
              <c:f>'Biomass, TCC, CFU'!$G$4:$G$17</c:f>
              <c:numCache>
                <c:formatCode>0.00</c:formatCode>
                <c:ptCount val="14"/>
                <c:pt idx="0">
                  <c:v>3.2812500000000001E-2</c:v>
                </c:pt>
                <c:pt idx="1">
                  <c:v>0.105</c:v>
                </c:pt>
                <c:pt idx="2">
                  <c:v>1.1015625</c:v>
                </c:pt>
                <c:pt idx="3">
                  <c:v>3.1875</c:v>
                </c:pt>
                <c:pt idx="4">
                  <c:v>8.0625</c:v>
                </c:pt>
                <c:pt idx="5">
                  <c:v>6.375</c:v>
                </c:pt>
                <c:pt idx="6">
                  <c:v>6.09375</c:v>
                </c:pt>
                <c:pt idx="7">
                  <c:v>5.296875</c:v>
                </c:pt>
                <c:pt idx="8">
                  <c:v>5.25</c:v>
                </c:pt>
                <c:pt idx="9">
                  <c:v>5.625</c:v>
                </c:pt>
                <c:pt idx="10">
                  <c:v>6.234375</c:v>
                </c:pt>
                <c:pt idx="11">
                  <c:v>6.609375</c:v>
                </c:pt>
                <c:pt idx="12">
                  <c:v>3.5203124999999997</c:v>
                </c:pt>
                <c:pt idx="13">
                  <c:v>4.96875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22E-F54A-837A-F123D5AC4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47072"/>
        <c:axId val="263720320"/>
      </c:scatterChart>
      <c:valAx>
        <c:axId val="263715840"/>
        <c:scaling>
          <c:orientation val="minMax"/>
          <c:max val="50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[h]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63718400"/>
        <c:crosses val="autoZero"/>
        <c:crossBetween val="midCat"/>
        <c:majorUnit val="10"/>
      </c:valAx>
      <c:valAx>
        <c:axId val="263718400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Glc/</a:t>
                </a:r>
                <a:r>
                  <a:rPr lang="en-US" baseline="0"/>
                  <a:t> Xyl/ Ara/ LA [g/L]</a:t>
                </a:r>
                <a:endParaRPr lang="en-US"/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63715840"/>
        <c:crosses val="autoZero"/>
        <c:crossBetween val="midCat"/>
      </c:valAx>
      <c:valAx>
        <c:axId val="263720320"/>
        <c:scaling>
          <c:orientation val="minMax"/>
          <c:max val="7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[g/L]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63747072"/>
        <c:crosses val="max"/>
        <c:crossBetween val="midCat"/>
      </c:valAx>
      <c:valAx>
        <c:axId val="26374707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extTo"/>
        <c:crossAx val="263720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0</xdr:colOff>
      <xdr:row>20</xdr:row>
      <xdr:rowOff>154781</xdr:rowOff>
    </xdr:to>
    <xdr:sp macro="" textlink="">
      <xdr:nvSpPr>
        <xdr:cNvPr id="2156" name="Text Box 5">
          <a:extLst>
            <a:ext uri="{FF2B5EF4-FFF2-40B4-BE49-F238E27FC236}">
              <a16:creationId xmlns:a16="http://schemas.microsoft.com/office/drawing/2014/main" id="{00000000-0008-0000-0000-00006C08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227344" cy="3488531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/>
        <a:lstStyle/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Experiment - Ref.No.: SF 1841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Scope:  	Performance  inhibition of lactic acid production by lignin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Strain:  	DSM ID 14-301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Parameter: 	T=52,0;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pH= 6,00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NaOH=20%,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Stirrer=2x 6blade Rushton Turbine;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Rotation speed = 200rpm ,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Bafflecage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Medium:  	15,0g/l Yeast extract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50g/l Glucose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20g/l D(+)-Xylose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10g/l L(+)-Arabinose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0.0g/L Alkali-Lignin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	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Preculture:	180 ml MRS at 52°C, 15h, 100rpm shaking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Parallel: 	SF1842 &amp; SF1843</a:t>
          </a:r>
        </a:p>
        <a:p>
          <a:pPr rtl="0"/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rtl="0"/>
          <a:r>
            <a:rPr lang="de-DE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Starting volume: 2060mL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de-DE" sz="1000" b="0" i="1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680357</xdr:colOff>
      <xdr:row>2</xdr:row>
      <xdr:rowOff>13607</xdr:rowOff>
    </xdr:from>
    <xdr:to>
      <xdr:col>21</xdr:col>
      <xdr:colOff>666750</xdr:colOff>
      <xdr:row>15</xdr:row>
      <xdr:rowOff>68581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0.06762</cdr:x>
      <cdr:y>0.11465</cdr:y>
    </cdr:to>
    <cdr:sp macro="" textlink="">
      <cdr:nvSpPr>
        <cdr:cNvPr id="2" name="Textfeld 1"/>
        <cdr:cNvSpPr txBox="1"/>
      </cdr:nvSpPr>
      <cdr:spPr bwMode="auto">
        <a:xfrm xmlns:a="http://schemas.openxmlformats.org/drawingml/2006/main">
          <a:off x="0" y="0"/>
          <a:ext cx="219075" cy="2476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none" lIns="27432" tIns="22860" rIns="0" bIns="0" rtlCol="0" anchor="t" upright="1"/>
        <a:lstStyle xmlns:a="http://schemas.openxmlformats.org/drawingml/2006/main"/>
        <a:p xmlns:a="http://schemas.openxmlformats.org/drawingml/2006/main">
          <a:pPr algn="l" rtl="1"/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0.07056</cdr:x>
      <cdr:y>0.11906</cdr:y>
    </cdr:to>
    <cdr:sp macro="" textlink="">
      <cdr:nvSpPr>
        <cdr:cNvPr id="3" name="Textfeld 1"/>
        <cdr:cNvSpPr txBox="1"/>
      </cdr:nvSpPr>
      <cdr:spPr bwMode="auto">
        <a:xfrm xmlns:a="http://schemas.openxmlformats.org/drawingml/2006/main">
          <a:off x="0" y="0"/>
          <a:ext cx="228600" cy="2571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none" lIns="27432" tIns="22860" rIns="0" bIns="0" rtlCol="0" anchor="t" upright="1"/>
        <a:lstStyle xmlns:a="http://schemas.openxmlformats.org/drawingml/2006/main"/>
        <a:p xmlns:a="http://schemas.openxmlformats.org/drawingml/2006/main">
          <a:pPr algn="l" rtl="1"/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  <a:txDef>
      <a:spPr bwMode="auto"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a:spPr>
      <a:bodyPr vertOverflow="clip" wrap="square" lIns="27432" tIns="22860" rIns="0" bIns="0" anchor="t" upright="1"/>
      <a:lstStyle>
        <a:defPPr algn="l" rtl="1">
          <a:defRPr sz="1000" b="0" i="1" strike="noStrike">
            <a:solidFill>
              <a:srgbClr val="000000"/>
            </a:solidFill>
            <a:latin typeface="Arial"/>
            <a:cs typeface="Arial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3:P56"/>
  <sheetViews>
    <sheetView zoomScale="80" workbookViewId="0">
      <selection activeCell="A22" sqref="A22"/>
    </sheetView>
  </sheetViews>
  <sheetFormatPr baseColWidth="10" defaultColWidth="11.5" defaultRowHeight="13"/>
  <cols>
    <col min="1" max="1" width="13.6640625" bestFit="1" customWidth="1"/>
    <col min="2" max="2" width="10" bestFit="1" customWidth="1"/>
    <col min="3" max="3" width="8.6640625" customWidth="1"/>
    <col min="4" max="4" width="7.83203125" bestFit="1" customWidth="1"/>
    <col min="5" max="5" width="11.33203125" bestFit="1" customWidth="1"/>
    <col min="6" max="6" width="12" bestFit="1" customWidth="1"/>
    <col min="7" max="7" width="10.1640625" bestFit="1" customWidth="1"/>
    <col min="8" max="8" width="13.6640625" bestFit="1" customWidth="1"/>
    <col min="9" max="9" width="8.1640625" bestFit="1" customWidth="1"/>
    <col min="10" max="11" width="10.1640625" bestFit="1" customWidth="1"/>
    <col min="12" max="12" width="12.1640625" customWidth="1"/>
    <col min="13" max="13" width="10.1640625" customWidth="1"/>
    <col min="14" max="14" width="12.6640625" bestFit="1" customWidth="1"/>
    <col min="15" max="15" width="41.33203125" customWidth="1"/>
  </cols>
  <sheetData>
    <row r="3" ht="13.5" customHeight="1"/>
    <row r="21" spans="1:16" ht="14" thickBot="1"/>
    <row r="22" spans="1:16" s="11" customFormat="1" ht="24">
      <c r="A22" s="48" t="s">
        <v>52</v>
      </c>
      <c r="B22" s="49" t="s">
        <v>50</v>
      </c>
      <c r="C22" s="49" t="s">
        <v>53</v>
      </c>
      <c r="D22" s="49" t="s">
        <v>54</v>
      </c>
      <c r="E22" s="50" t="s">
        <v>55</v>
      </c>
      <c r="F22" s="58" t="s">
        <v>56</v>
      </c>
      <c r="G22" s="58" t="s">
        <v>57</v>
      </c>
      <c r="H22" s="58" t="s">
        <v>58</v>
      </c>
      <c r="I22" s="58" t="s">
        <v>59</v>
      </c>
      <c r="J22" s="58" t="s">
        <v>60</v>
      </c>
      <c r="K22" s="58" t="s">
        <v>61</v>
      </c>
      <c r="L22" s="58" t="s">
        <v>62</v>
      </c>
      <c r="M22" s="58" t="s">
        <v>63</v>
      </c>
      <c r="P22" s="10"/>
    </row>
    <row r="23" spans="1:16" ht="14" thickBot="1">
      <c r="A23" s="51"/>
      <c r="B23" s="52"/>
      <c r="C23" s="52"/>
      <c r="D23" s="52"/>
      <c r="E23" s="52" t="s">
        <v>1</v>
      </c>
      <c r="F23" s="59"/>
      <c r="G23" s="59" t="s">
        <v>64</v>
      </c>
      <c r="H23" s="59" t="s">
        <v>5</v>
      </c>
      <c r="I23" s="59"/>
      <c r="J23" s="59" t="s">
        <v>64</v>
      </c>
      <c r="K23" s="59" t="s">
        <v>64</v>
      </c>
      <c r="L23" s="59" t="s">
        <v>64</v>
      </c>
      <c r="M23" s="59" t="s">
        <v>65</v>
      </c>
      <c r="P23" s="1"/>
    </row>
    <row r="24" spans="1:16">
      <c r="A24" s="53" t="s">
        <v>6</v>
      </c>
      <c r="B24" s="54" t="s">
        <v>0</v>
      </c>
      <c r="C24" s="55">
        <v>41283</v>
      </c>
      <c r="D24" s="56">
        <v>0.33750000000000002</v>
      </c>
      <c r="E24" s="57">
        <v>0</v>
      </c>
      <c r="F24" s="60" t="s">
        <v>67</v>
      </c>
      <c r="G24" s="57">
        <v>25</v>
      </c>
      <c r="H24" s="60">
        <v>52</v>
      </c>
      <c r="I24" s="61">
        <v>5.16</v>
      </c>
      <c r="J24" s="62">
        <v>2</v>
      </c>
      <c r="K24" s="63">
        <v>2060</v>
      </c>
      <c r="L24" s="63">
        <v>2037</v>
      </c>
      <c r="M24" s="64">
        <f>(L$24+J24)/1000</f>
        <v>2.0390000000000001</v>
      </c>
    </row>
    <row r="25" spans="1:16" s="8" customFormat="1">
      <c r="A25" s="53" t="s">
        <v>14</v>
      </c>
      <c r="B25" s="57">
        <v>0</v>
      </c>
      <c r="C25" s="55">
        <v>41283</v>
      </c>
      <c r="D25" s="56">
        <v>0.3576388888888889</v>
      </c>
      <c r="E25" s="57">
        <v>0</v>
      </c>
      <c r="F25" s="65" t="s">
        <v>68</v>
      </c>
      <c r="G25" s="57">
        <v>25</v>
      </c>
      <c r="H25" s="60">
        <v>52</v>
      </c>
      <c r="I25" s="61">
        <v>6.04</v>
      </c>
      <c r="J25" s="62">
        <v>0</v>
      </c>
      <c r="K25" s="57">
        <f>L24+J24</f>
        <v>2039</v>
      </c>
      <c r="L25" s="63">
        <f>K25+J25-G25</f>
        <v>2014</v>
      </c>
      <c r="M25" s="64">
        <f t="shared" ref="M25:M38" si="0">(L$24+J25)/1000</f>
        <v>2.0369999999999999</v>
      </c>
    </row>
    <row r="26" spans="1:16" s="8" customFormat="1">
      <c r="A26" s="57"/>
      <c r="B26" s="57">
        <v>1</v>
      </c>
      <c r="C26" s="55">
        <v>41283</v>
      </c>
      <c r="D26" s="56">
        <v>0.44097222222222227</v>
      </c>
      <c r="E26" s="57">
        <f t="shared" ref="E26:E32" si="1">((C26-C25+D26-D25)*24)+E25</f>
        <v>2.0000000000000009</v>
      </c>
      <c r="F26" s="57"/>
      <c r="G26" s="57">
        <v>25</v>
      </c>
      <c r="H26" s="60">
        <v>52</v>
      </c>
      <c r="I26" s="61">
        <v>6</v>
      </c>
      <c r="J26" s="62">
        <v>1</v>
      </c>
      <c r="K26" s="57"/>
      <c r="L26" s="63">
        <f t="shared" ref="L26:L38" si="2">L25-G26+(J26-J25)</f>
        <v>1990</v>
      </c>
      <c r="M26" s="64">
        <f t="shared" si="0"/>
        <v>2.0379999999999998</v>
      </c>
    </row>
    <row r="27" spans="1:16" s="9" customFormat="1">
      <c r="A27" s="57"/>
      <c r="B27" s="57">
        <v>2</v>
      </c>
      <c r="C27" s="55">
        <v>41283</v>
      </c>
      <c r="D27" s="56">
        <v>0.52430555555555558</v>
      </c>
      <c r="E27" s="57">
        <f t="shared" si="1"/>
        <v>4</v>
      </c>
      <c r="F27" s="57"/>
      <c r="G27" s="57">
        <v>25</v>
      </c>
      <c r="H27" s="60">
        <v>52</v>
      </c>
      <c r="I27" s="61">
        <v>5.97</v>
      </c>
      <c r="J27" s="62">
        <v>15</v>
      </c>
      <c r="K27" s="57"/>
      <c r="L27" s="63">
        <f t="shared" si="2"/>
        <v>1979</v>
      </c>
      <c r="M27" s="64">
        <f t="shared" si="0"/>
        <v>2.052</v>
      </c>
    </row>
    <row r="28" spans="1:16" s="9" customFormat="1">
      <c r="A28" s="57"/>
      <c r="B28" s="57">
        <v>3</v>
      </c>
      <c r="C28" s="55">
        <v>41283</v>
      </c>
      <c r="D28" s="56">
        <v>0.60763888888888895</v>
      </c>
      <c r="E28" s="57">
        <f t="shared" si="1"/>
        <v>6.0000000000000009</v>
      </c>
      <c r="F28" s="57"/>
      <c r="G28" s="57">
        <v>25</v>
      </c>
      <c r="H28" s="60">
        <v>52</v>
      </c>
      <c r="I28" s="61">
        <v>5.98</v>
      </c>
      <c r="J28" s="62">
        <v>71</v>
      </c>
      <c r="K28" s="57"/>
      <c r="L28" s="63">
        <f t="shared" si="2"/>
        <v>2010</v>
      </c>
      <c r="M28" s="64">
        <f t="shared" si="0"/>
        <v>2.1080000000000001</v>
      </c>
    </row>
    <row r="29" spans="1:16" s="9" customFormat="1">
      <c r="A29" s="57"/>
      <c r="B29" s="57">
        <v>4</v>
      </c>
      <c r="C29" s="55">
        <v>41283</v>
      </c>
      <c r="D29" s="56">
        <v>0.69097222222222221</v>
      </c>
      <c r="E29" s="57">
        <f>((C29-C28+D29-D28)*24)+E28</f>
        <v>7.9999999999999991</v>
      </c>
      <c r="F29" s="57"/>
      <c r="G29" s="57">
        <v>25</v>
      </c>
      <c r="H29" s="60">
        <v>52</v>
      </c>
      <c r="I29" s="61">
        <v>5.97</v>
      </c>
      <c r="J29" s="62">
        <v>125</v>
      </c>
      <c r="K29" s="57"/>
      <c r="L29" s="63">
        <f t="shared" si="2"/>
        <v>2039</v>
      </c>
      <c r="M29" s="64">
        <f t="shared" si="0"/>
        <v>2.1619999999999999</v>
      </c>
    </row>
    <row r="30" spans="1:16" s="9" customFormat="1">
      <c r="A30" s="57"/>
      <c r="B30" s="57">
        <v>5</v>
      </c>
      <c r="C30" s="55">
        <v>41283</v>
      </c>
      <c r="D30" s="56">
        <v>0.77430555555555547</v>
      </c>
      <c r="E30" s="57">
        <f>((C30-C29+D30-D29)*24)+E29</f>
        <v>9.9999999999999964</v>
      </c>
      <c r="F30" s="57"/>
      <c r="G30" s="57">
        <v>25</v>
      </c>
      <c r="H30" s="60">
        <v>52</v>
      </c>
      <c r="I30" s="61">
        <v>5.99</v>
      </c>
      <c r="J30" s="62">
        <v>165</v>
      </c>
      <c r="K30" s="57"/>
      <c r="L30" s="63">
        <f t="shared" si="2"/>
        <v>2054</v>
      </c>
      <c r="M30" s="64">
        <f t="shared" si="0"/>
        <v>2.202</v>
      </c>
    </row>
    <row r="31" spans="1:16" s="9" customFormat="1">
      <c r="A31" s="57"/>
      <c r="B31" s="57">
        <v>6</v>
      </c>
      <c r="C31" s="55">
        <v>41284</v>
      </c>
      <c r="D31" s="56">
        <v>0.14930555555555555</v>
      </c>
      <c r="E31" s="57">
        <f>((C31-C30+D31-D30)*24)+E30</f>
        <v>19</v>
      </c>
      <c r="F31" s="57"/>
      <c r="G31" s="57">
        <v>25</v>
      </c>
      <c r="H31" s="60">
        <v>52</v>
      </c>
      <c r="I31" s="61">
        <v>5.99</v>
      </c>
      <c r="J31" s="62">
        <v>172</v>
      </c>
      <c r="K31" s="57"/>
      <c r="L31" s="63">
        <f t="shared" si="2"/>
        <v>2036</v>
      </c>
      <c r="M31" s="64">
        <f t="shared" si="0"/>
        <v>2.2090000000000001</v>
      </c>
    </row>
    <row r="32" spans="1:16" s="9" customFormat="1">
      <c r="A32" s="57"/>
      <c r="B32" s="57">
        <v>7</v>
      </c>
      <c r="C32" s="55">
        <v>41284</v>
      </c>
      <c r="D32" s="56">
        <v>0.3576388888888889</v>
      </c>
      <c r="E32" s="57">
        <f t="shared" si="1"/>
        <v>24</v>
      </c>
      <c r="F32" s="57"/>
      <c r="G32" s="57">
        <v>25</v>
      </c>
      <c r="H32" s="60">
        <v>52</v>
      </c>
      <c r="I32" s="61">
        <v>6</v>
      </c>
      <c r="J32" s="62">
        <v>175</v>
      </c>
      <c r="K32" s="57"/>
      <c r="L32" s="63">
        <f t="shared" si="2"/>
        <v>2014</v>
      </c>
      <c r="M32" s="64">
        <f t="shared" si="0"/>
        <v>2.2120000000000002</v>
      </c>
    </row>
    <row r="33" spans="1:15" s="9" customFormat="1">
      <c r="A33" s="57"/>
      <c r="B33" s="57">
        <v>8</v>
      </c>
      <c r="C33" s="55">
        <v>41284</v>
      </c>
      <c r="D33" s="56">
        <v>0.44097222222222227</v>
      </c>
      <c r="E33" s="57">
        <f t="shared" ref="E33:E38" si="3">((C33-C32+D33-D32)*24)+E32</f>
        <v>26</v>
      </c>
      <c r="F33" s="57"/>
      <c r="G33" s="57">
        <v>25</v>
      </c>
      <c r="H33" s="60">
        <v>52</v>
      </c>
      <c r="I33" s="61">
        <v>5.99</v>
      </c>
      <c r="J33" s="62">
        <v>176</v>
      </c>
      <c r="K33" s="57"/>
      <c r="L33" s="63">
        <f t="shared" si="2"/>
        <v>1990</v>
      </c>
      <c r="M33" s="64">
        <f t="shared" si="0"/>
        <v>2.2130000000000001</v>
      </c>
    </row>
    <row r="34" spans="1:15" s="12" customFormat="1">
      <c r="A34" s="57"/>
      <c r="B34" s="57">
        <v>9</v>
      </c>
      <c r="C34" s="55">
        <v>41284</v>
      </c>
      <c r="D34" s="56">
        <v>0.52430555555555558</v>
      </c>
      <c r="E34" s="57">
        <f t="shared" si="3"/>
        <v>28</v>
      </c>
      <c r="F34" s="57"/>
      <c r="G34" s="57">
        <v>25</v>
      </c>
      <c r="H34" s="60">
        <v>52</v>
      </c>
      <c r="I34" s="61">
        <v>5.99</v>
      </c>
      <c r="J34" s="62">
        <v>178</v>
      </c>
      <c r="K34" s="57"/>
      <c r="L34" s="63">
        <f t="shared" si="2"/>
        <v>1967</v>
      </c>
      <c r="M34" s="64">
        <f t="shared" si="0"/>
        <v>2.2149999999999999</v>
      </c>
    </row>
    <row r="35" spans="1:15" s="13" customFormat="1">
      <c r="A35" s="57"/>
      <c r="B35" s="57">
        <v>10</v>
      </c>
      <c r="C35" s="55">
        <v>41284</v>
      </c>
      <c r="D35" s="56">
        <v>0.60763888888888895</v>
      </c>
      <c r="E35" s="57">
        <f t="shared" si="3"/>
        <v>30</v>
      </c>
      <c r="F35" s="57"/>
      <c r="G35" s="57">
        <v>25</v>
      </c>
      <c r="H35" s="60">
        <v>52</v>
      </c>
      <c r="I35" s="61">
        <v>5.99</v>
      </c>
      <c r="J35" s="62">
        <v>179</v>
      </c>
      <c r="K35" s="57"/>
      <c r="L35" s="63">
        <f t="shared" si="2"/>
        <v>1943</v>
      </c>
      <c r="M35" s="64">
        <f t="shared" si="0"/>
        <v>2.2160000000000002</v>
      </c>
    </row>
    <row r="36" spans="1:15">
      <c r="A36" s="57"/>
      <c r="B36" s="57">
        <v>11</v>
      </c>
      <c r="C36" s="55">
        <v>41284</v>
      </c>
      <c r="D36" s="56">
        <v>0.69097222222222199</v>
      </c>
      <c r="E36" s="57">
        <f t="shared" si="3"/>
        <v>31.999999999999993</v>
      </c>
      <c r="F36" s="57"/>
      <c r="G36" s="57">
        <v>25</v>
      </c>
      <c r="H36" s="60">
        <v>52</v>
      </c>
      <c r="I36" s="61">
        <v>5.99</v>
      </c>
      <c r="J36" s="62">
        <v>180</v>
      </c>
      <c r="K36" s="57"/>
      <c r="L36" s="63">
        <f t="shared" si="2"/>
        <v>1919</v>
      </c>
      <c r="M36" s="64">
        <f t="shared" si="0"/>
        <v>2.2170000000000001</v>
      </c>
    </row>
    <row r="37" spans="1:15" s="8" customFormat="1">
      <c r="A37" s="57"/>
      <c r="B37" s="57">
        <v>12</v>
      </c>
      <c r="C37" s="55">
        <v>41285</v>
      </c>
      <c r="D37" s="56">
        <v>0.14930555555555555</v>
      </c>
      <c r="E37" s="57">
        <f t="shared" si="3"/>
        <v>43</v>
      </c>
      <c r="F37" s="57"/>
      <c r="G37" s="57">
        <v>25</v>
      </c>
      <c r="H37" s="60">
        <v>52</v>
      </c>
      <c r="I37" s="61">
        <v>5.99</v>
      </c>
      <c r="J37" s="62">
        <v>186</v>
      </c>
      <c r="K37" s="57"/>
      <c r="L37" s="63">
        <f t="shared" si="2"/>
        <v>1900</v>
      </c>
      <c r="M37" s="64">
        <f t="shared" si="0"/>
        <v>2.2229999999999999</v>
      </c>
    </row>
    <row r="38" spans="1:15" s="8" customFormat="1">
      <c r="A38" s="57"/>
      <c r="B38" s="57">
        <v>13</v>
      </c>
      <c r="C38" s="55">
        <v>41285</v>
      </c>
      <c r="D38" s="56">
        <v>0.3576388888888889</v>
      </c>
      <c r="E38" s="57">
        <f t="shared" si="3"/>
        <v>48</v>
      </c>
      <c r="F38" s="54" t="s">
        <v>66</v>
      </c>
      <c r="G38" s="57">
        <v>25</v>
      </c>
      <c r="H38" s="60">
        <v>52</v>
      </c>
      <c r="I38" s="61">
        <v>5.99</v>
      </c>
      <c r="J38" s="62">
        <v>189</v>
      </c>
      <c r="K38" s="57"/>
      <c r="L38" s="63">
        <f t="shared" si="2"/>
        <v>1878</v>
      </c>
      <c r="M38" s="64">
        <f t="shared" si="0"/>
        <v>2.226</v>
      </c>
    </row>
    <row r="39" spans="1:15" s="8" customFormat="1">
      <c r="A39" s="22"/>
      <c r="B39" s="22"/>
      <c r="C39" s="23"/>
      <c r="D39" s="33"/>
      <c r="E39" s="22"/>
      <c r="F39" s="3"/>
      <c r="G39" s="34"/>
      <c r="H39" s="27"/>
      <c r="I39" s="28"/>
      <c r="J39" s="35"/>
      <c r="K39" s="30"/>
      <c r="L39" s="31"/>
      <c r="M39" s="26"/>
      <c r="N39" s="28"/>
      <c r="O39" s="32"/>
    </row>
    <row r="40" spans="1:15" s="3" customFormat="1">
      <c r="A40" s="32"/>
      <c r="B40" s="28"/>
      <c r="C40" s="32"/>
      <c r="D40" s="28"/>
      <c r="E40" s="32"/>
      <c r="F40" s="28"/>
      <c r="G40" s="32"/>
      <c r="H40" s="28"/>
      <c r="I40" s="32"/>
      <c r="J40" s="28"/>
      <c r="K40" s="32"/>
      <c r="L40" s="28"/>
      <c r="M40" s="32"/>
      <c r="N40" s="28"/>
      <c r="O40" s="32"/>
    </row>
    <row r="41" spans="1:15" s="3" customFormat="1">
      <c r="A41" s="29"/>
      <c r="B41" s="28"/>
      <c r="C41" s="29"/>
      <c r="D41" s="28"/>
      <c r="E41" s="29"/>
      <c r="F41" s="28"/>
      <c r="G41" s="29"/>
      <c r="H41" s="28"/>
      <c r="I41" s="29"/>
      <c r="J41" s="28"/>
      <c r="K41" s="29"/>
      <c r="L41" s="28"/>
      <c r="M41" s="29"/>
      <c r="N41" s="28"/>
      <c r="O41" s="29"/>
    </row>
    <row r="42" spans="1:15" s="3" customFormat="1">
      <c r="A42" s="32"/>
      <c r="B42" s="28"/>
      <c r="C42" s="32"/>
      <c r="D42" s="28"/>
      <c r="E42" s="32"/>
      <c r="F42" s="28"/>
      <c r="G42" s="32"/>
      <c r="H42" s="28"/>
      <c r="I42" s="32"/>
      <c r="J42" s="28"/>
      <c r="K42" s="32"/>
      <c r="L42" s="28"/>
      <c r="M42" s="32"/>
      <c r="N42" s="28"/>
      <c r="O42" s="32"/>
    </row>
    <row r="43" spans="1:15" s="3" customFormat="1">
      <c r="A43" s="22"/>
      <c r="B43" s="22"/>
      <c r="C43" s="23"/>
      <c r="D43" s="24"/>
      <c r="E43" s="22"/>
      <c r="F43" s="25"/>
      <c r="G43" s="34"/>
      <c r="H43" s="27"/>
      <c r="I43" s="28"/>
      <c r="J43" s="35"/>
      <c r="K43" s="30"/>
      <c r="L43" s="31"/>
      <c r="M43" s="26"/>
      <c r="N43" s="28"/>
      <c r="O43" s="32"/>
    </row>
    <row r="44" spans="1:15" s="3" customFormat="1">
      <c r="A44" s="22"/>
      <c r="B44" s="22"/>
      <c r="C44" s="23"/>
      <c r="D44" s="33"/>
      <c r="E44" s="22"/>
      <c r="F44" s="25"/>
      <c r="G44" s="34"/>
      <c r="H44" s="27"/>
      <c r="I44" s="28"/>
      <c r="J44" s="35"/>
      <c r="K44" s="30"/>
      <c r="L44" s="31"/>
      <c r="M44" s="26"/>
      <c r="N44" s="28"/>
      <c r="O44" s="29"/>
    </row>
    <row r="45" spans="1:15" s="3" customFormat="1">
      <c r="A45" s="22"/>
      <c r="B45" s="22"/>
      <c r="C45" s="23"/>
      <c r="D45" s="33"/>
      <c r="E45" s="22"/>
      <c r="F45" s="25"/>
      <c r="G45" s="34"/>
      <c r="H45" s="27"/>
      <c r="I45" s="28"/>
      <c r="J45" s="35"/>
      <c r="K45" s="30"/>
      <c r="L45" s="31"/>
      <c r="M45" s="26"/>
      <c r="N45" s="28"/>
      <c r="O45" s="32"/>
    </row>
    <row r="46" spans="1:15" s="3" customFormat="1">
      <c r="A46" s="22"/>
      <c r="B46" s="22"/>
      <c r="C46" s="23"/>
      <c r="D46" s="24"/>
      <c r="E46" s="22"/>
      <c r="F46" s="25"/>
      <c r="G46" s="34"/>
      <c r="H46" s="27"/>
      <c r="I46" s="28"/>
      <c r="J46" s="35"/>
      <c r="K46" s="30"/>
      <c r="L46" s="31"/>
      <c r="M46" s="26"/>
      <c r="N46" s="28"/>
      <c r="O46" s="32"/>
    </row>
    <row r="47" spans="1:15" s="3" customFormat="1">
      <c r="A47" s="22"/>
      <c r="B47" s="22"/>
      <c r="C47" s="23"/>
      <c r="D47" s="33"/>
      <c r="E47" s="22"/>
      <c r="F47" s="25"/>
      <c r="G47" s="34"/>
      <c r="H47" s="27"/>
      <c r="I47" s="28"/>
      <c r="J47" s="35"/>
      <c r="K47" s="30"/>
      <c r="L47" s="31"/>
      <c r="M47" s="26"/>
      <c r="N47" s="28"/>
      <c r="O47" s="29"/>
    </row>
    <row r="48" spans="1:15" s="3" customFormat="1">
      <c r="A48" s="22"/>
      <c r="B48" s="22"/>
      <c r="C48" s="23"/>
      <c r="D48" s="33"/>
      <c r="E48" s="22"/>
      <c r="F48" s="25"/>
      <c r="G48" s="34"/>
      <c r="H48" s="27"/>
      <c r="I48" s="28"/>
      <c r="J48" s="35"/>
      <c r="K48" s="30"/>
      <c r="L48" s="31"/>
      <c r="M48" s="26"/>
      <c r="N48" s="28"/>
      <c r="O48" s="32"/>
    </row>
    <row r="49" spans="1:15" s="3" customFormat="1">
      <c r="A49" s="22"/>
      <c r="B49" s="22"/>
      <c r="C49" s="23"/>
      <c r="D49" s="24"/>
      <c r="E49" s="22"/>
      <c r="F49" s="25"/>
      <c r="G49" s="34"/>
      <c r="H49" s="27"/>
      <c r="I49" s="28"/>
      <c r="J49" s="35"/>
      <c r="K49" s="30"/>
      <c r="L49" s="31"/>
      <c r="M49" s="26"/>
      <c r="N49" s="28"/>
      <c r="O49" s="32"/>
    </row>
    <row r="50" spans="1:15" s="3" customFormat="1">
      <c r="A50" s="22"/>
      <c r="B50" s="22"/>
      <c r="C50" s="23"/>
      <c r="D50" s="33"/>
      <c r="E50" s="22"/>
      <c r="F50" s="25"/>
      <c r="G50" s="34"/>
      <c r="H50" s="27"/>
      <c r="I50" s="28"/>
      <c r="J50" s="35"/>
      <c r="K50" s="30"/>
      <c r="L50" s="31"/>
      <c r="M50" s="26"/>
      <c r="N50" s="28"/>
      <c r="O50" s="29"/>
    </row>
    <row r="51" spans="1:15" s="3" customFormat="1">
      <c r="A51" s="22"/>
      <c r="B51" s="22"/>
      <c r="C51" s="23"/>
      <c r="D51" s="33"/>
      <c r="E51" s="22"/>
      <c r="F51" s="36"/>
      <c r="G51" s="34"/>
      <c r="H51" s="27"/>
      <c r="I51" s="28"/>
      <c r="J51" s="35"/>
      <c r="K51" s="30"/>
      <c r="L51" s="31"/>
      <c r="M51" s="26"/>
      <c r="N51" s="28"/>
      <c r="O51" s="32"/>
    </row>
    <row r="52" spans="1:15" s="3" customFormat="1">
      <c r="A52" s="22"/>
      <c r="B52" s="22"/>
      <c r="C52" s="23"/>
      <c r="D52" s="24"/>
      <c r="E52" s="22"/>
      <c r="F52" s="25"/>
      <c r="G52" s="26"/>
      <c r="H52" s="27"/>
      <c r="I52" s="28"/>
      <c r="J52" s="29"/>
      <c r="K52" s="30"/>
      <c r="L52" s="31"/>
      <c r="M52" s="26"/>
      <c r="N52" s="28"/>
      <c r="O52" s="32"/>
    </row>
    <row r="53" spans="1:15" s="8" customFormat="1">
      <c r="A53" s="22"/>
      <c r="B53" s="22"/>
      <c r="C53" s="23"/>
      <c r="D53" s="33"/>
      <c r="E53" s="22"/>
      <c r="F53" s="25"/>
      <c r="G53" s="26"/>
      <c r="H53" s="27"/>
      <c r="I53" s="28"/>
      <c r="J53" s="29"/>
      <c r="K53" s="30"/>
      <c r="L53" s="31"/>
      <c r="M53" s="26"/>
      <c r="N53" s="28"/>
      <c r="O53" s="29"/>
    </row>
    <row r="54" spans="1:15" s="8" customFormat="1">
      <c r="A54" s="22"/>
      <c r="B54" s="22"/>
      <c r="C54" s="23"/>
      <c r="D54" s="33"/>
      <c r="E54" s="22"/>
      <c r="F54" s="25"/>
      <c r="G54" s="26"/>
      <c r="H54" s="27"/>
      <c r="I54" s="28"/>
      <c r="J54" s="29"/>
      <c r="K54" s="30"/>
      <c r="L54" s="31"/>
      <c r="M54" s="26"/>
      <c r="N54" s="28"/>
      <c r="O54" s="32"/>
    </row>
    <row r="55" spans="1:15" s="8" customFormat="1">
      <c r="A55" s="22"/>
      <c r="B55" s="22"/>
      <c r="C55" s="23"/>
      <c r="D55" s="24"/>
      <c r="E55" s="22"/>
      <c r="F55" s="25"/>
      <c r="G55" s="26"/>
      <c r="H55" s="27"/>
      <c r="I55" s="28"/>
      <c r="J55" s="29"/>
      <c r="K55" s="30"/>
      <c r="L55" s="31"/>
      <c r="M55" s="26"/>
      <c r="N55" s="28"/>
      <c r="O55" s="32"/>
    </row>
    <row r="56" spans="1:15" s="8" customFormat="1">
      <c r="A56"/>
      <c r="B56"/>
      <c r="C56"/>
      <c r="D56"/>
      <c r="E56"/>
      <c r="F56"/>
      <c r="G56"/>
      <c r="H56"/>
      <c r="I56"/>
      <c r="J56"/>
      <c r="K56"/>
      <c r="L56"/>
      <c r="M56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I33"/>
  <sheetViews>
    <sheetView zoomScaleNormal="100" workbookViewId="0">
      <selection activeCell="F6" sqref="F6:F19"/>
    </sheetView>
  </sheetViews>
  <sheetFormatPr baseColWidth="10" defaultColWidth="11.5" defaultRowHeight="13"/>
  <cols>
    <col min="1" max="1" width="6" style="68" bestFit="1" customWidth="1"/>
    <col min="2" max="2" width="4.1640625" style="68" bestFit="1" customWidth="1"/>
    <col min="3" max="3" width="15" style="66" bestFit="1" customWidth="1"/>
    <col min="4" max="4" width="9" style="66" bestFit="1" customWidth="1"/>
    <col min="5" max="5" width="8.5" style="66" bestFit="1" customWidth="1"/>
    <col min="6" max="6" width="6.1640625" style="66" bestFit="1" customWidth="1"/>
    <col min="7" max="7" width="8.6640625" style="66" bestFit="1" customWidth="1"/>
    <col min="8" max="8" width="8.33203125" style="66" bestFit="1" customWidth="1"/>
    <col min="9" max="9" width="8.5" style="66" bestFit="1" customWidth="1"/>
    <col min="10" max="16384" width="11.5" style="66"/>
  </cols>
  <sheetData>
    <row r="1" spans="1:9">
      <c r="C1" s="74" t="s">
        <v>78</v>
      </c>
      <c r="D1" s="67">
        <v>25</v>
      </c>
    </row>
    <row r="2" spans="1:9" ht="14" thickBot="1"/>
    <row r="3" spans="1:9">
      <c r="A3" s="75" t="s">
        <v>50</v>
      </c>
      <c r="B3" s="76" t="s">
        <v>54</v>
      </c>
      <c r="C3" s="77" t="s">
        <v>69</v>
      </c>
      <c r="D3" s="77" t="s">
        <v>70</v>
      </c>
      <c r="E3" s="77" t="s">
        <v>71</v>
      </c>
      <c r="F3" s="77" t="s">
        <v>72</v>
      </c>
      <c r="G3" s="77" t="s">
        <v>73</v>
      </c>
      <c r="H3" s="77" t="s">
        <v>74</v>
      </c>
      <c r="I3" s="77" t="s">
        <v>75</v>
      </c>
    </row>
    <row r="4" spans="1:9" ht="14" thickBot="1">
      <c r="A4" s="79" t="s">
        <v>76</v>
      </c>
      <c r="B4" s="80" t="s">
        <v>1</v>
      </c>
      <c r="C4" s="81"/>
      <c r="D4" s="81" t="s">
        <v>77</v>
      </c>
      <c r="E4" s="81" t="s">
        <v>77</v>
      </c>
      <c r="F4" s="81" t="s">
        <v>77</v>
      </c>
      <c r="G4" s="81" t="s">
        <v>77</v>
      </c>
      <c r="H4" s="81" t="s">
        <v>77</v>
      </c>
      <c r="I4" s="81" t="s">
        <v>77</v>
      </c>
    </row>
    <row r="5" spans="1:9">
      <c r="A5" s="91"/>
      <c r="B5" s="98" t="s">
        <v>0</v>
      </c>
      <c r="C5" s="82" t="s">
        <v>67</v>
      </c>
      <c r="D5" s="83">
        <v>0</v>
      </c>
      <c r="E5" s="83">
        <v>0</v>
      </c>
      <c r="F5" s="92">
        <v>0</v>
      </c>
      <c r="G5" s="83">
        <v>0</v>
      </c>
      <c r="H5" s="83">
        <v>0</v>
      </c>
      <c r="I5" s="92">
        <v>0</v>
      </c>
    </row>
    <row r="6" spans="1:9">
      <c r="A6" s="91">
        <v>0</v>
      </c>
      <c r="B6" s="91">
        <v>0</v>
      </c>
      <c r="C6" s="84" t="s">
        <v>68</v>
      </c>
      <c r="D6" s="83">
        <v>0</v>
      </c>
      <c r="E6" s="83">
        <v>0</v>
      </c>
      <c r="F6" s="92">
        <v>0</v>
      </c>
      <c r="G6" s="83">
        <v>0</v>
      </c>
      <c r="H6" s="83">
        <v>0</v>
      </c>
      <c r="I6" s="92">
        <v>0</v>
      </c>
    </row>
    <row r="7" spans="1:9">
      <c r="A7" s="91">
        <v>1</v>
      </c>
      <c r="B7" s="91">
        <v>2.0000000000000009</v>
      </c>
      <c r="C7" s="84" t="s">
        <v>7</v>
      </c>
      <c r="D7" s="83">
        <v>0</v>
      </c>
      <c r="E7" s="83">
        <v>0</v>
      </c>
      <c r="F7" s="92">
        <v>0</v>
      </c>
      <c r="G7" s="83">
        <v>0</v>
      </c>
      <c r="H7" s="83">
        <v>0</v>
      </c>
      <c r="I7" s="92">
        <v>0</v>
      </c>
    </row>
    <row r="8" spans="1:9">
      <c r="A8" s="91">
        <v>2</v>
      </c>
      <c r="B8" s="91">
        <v>4</v>
      </c>
      <c r="C8" s="84" t="s">
        <v>7</v>
      </c>
      <c r="D8" s="83">
        <v>0.20887140469725807</v>
      </c>
      <c r="E8" s="83">
        <v>0.18335852543626185</v>
      </c>
      <c r="F8" s="92">
        <v>4.9028741266689995</v>
      </c>
      <c r="G8" s="83">
        <v>0</v>
      </c>
      <c r="H8" s="83">
        <v>0</v>
      </c>
      <c r="I8" s="92">
        <v>0</v>
      </c>
    </row>
    <row r="9" spans="1:9">
      <c r="A9" s="91">
        <v>3</v>
      </c>
      <c r="B9" s="91">
        <v>6.0000000000000009</v>
      </c>
      <c r="C9" s="84" t="s">
        <v>7</v>
      </c>
      <c r="D9" s="83">
        <v>0.79602781762964914</v>
      </c>
      <c r="E9" s="83">
        <v>0.7989615668735518</v>
      </c>
      <c r="F9" s="92">
        <v>19.93736730629001</v>
      </c>
      <c r="G9" s="83">
        <v>0</v>
      </c>
      <c r="H9" s="83">
        <v>0</v>
      </c>
      <c r="I9" s="92">
        <v>0</v>
      </c>
    </row>
    <row r="10" spans="1:9">
      <c r="A10" s="91">
        <v>4</v>
      </c>
      <c r="B10" s="91">
        <v>7.9999999999999991</v>
      </c>
      <c r="C10" s="84" t="s">
        <v>7</v>
      </c>
      <c r="D10" s="83">
        <v>1.4007463334056645</v>
      </c>
      <c r="E10" s="83">
        <v>1.4112463562752156</v>
      </c>
      <c r="F10" s="92">
        <v>35.149908621010994</v>
      </c>
      <c r="G10" s="83">
        <v>0</v>
      </c>
      <c r="H10" s="83">
        <v>0</v>
      </c>
      <c r="I10" s="92">
        <v>0</v>
      </c>
    </row>
    <row r="11" spans="1:9">
      <c r="A11" s="91">
        <v>5</v>
      </c>
      <c r="B11" s="91">
        <v>9.9999999999999964</v>
      </c>
      <c r="C11" s="84" t="s">
        <v>7</v>
      </c>
      <c r="D11" s="83">
        <v>1.7652284912052416</v>
      </c>
      <c r="E11" s="83">
        <v>1.7631087019766707</v>
      </c>
      <c r="F11" s="92">
        <v>44.104214914773905</v>
      </c>
      <c r="G11" s="83">
        <v>0</v>
      </c>
      <c r="H11" s="83">
        <v>0</v>
      </c>
      <c r="I11" s="92">
        <v>0</v>
      </c>
    </row>
    <row r="12" spans="1:9">
      <c r="A12" s="91">
        <v>6</v>
      </c>
      <c r="B12" s="91">
        <v>19</v>
      </c>
      <c r="C12" s="84" t="s">
        <v>7</v>
      </c>
      <c r="D12" s="83">
        <v>1.8495968451620095</v>
      </c>
      <c r="E12" s="83">
        <v>1.8451644776368625</v>
      </c>
      <c r="F12" s="92">
        <v>46.184516534985903</v>
      </c>
      <c r="G12" s="83">
        <v>0</v>
      </c>
      <c r="H12" s="83">
        <v>0</v>
      </c>
      <c r="I12" s="92">
        <v>0</v>
      </c>
    </row>
    <row r="13" spans="1:9">
      <c r="A13" s="91">
        <v>7</v>
      </c>
      <c r="B13" s="91">
        <v>24</v>
      </c>
      <c r="C13" s="84" t="s">
        <v>7</v>
      </c>
      <c r="D13" s="83">
        <v>1.8803886231338114</v>
      </c>
      <c r="E13" s="83">
        <v>1.8553048314468246</v>
      </c>
      <c r="F13" s="92">
        <v>46.696168182257949</v>
      </c>
      <c r="G13" s="83">
        <v>0</v>
      </c>
      <c r="H13" s="83">
        <v>0</v>
      </c>
      <c r="I13" s="92">
        <v>0</v>
      </c>
    </row>
    <row r="14" spans="1:9">
      <c r="A14" s="91">
        <v>8</v>
      </c>
      <c r="B14" s="91">
        <v>26</v>
      </c>
      <c r="C14" s="84" t="s">
        <v>7</v>
      </c>
      <c r="D14" s="83">
        <v>1.874636682151253</v>
      </c>
      <c r="E14" s="83">
        <v>1.8817104564944511</v>
      </c>
      <c r="F14" s="92">
        <v>46.954339233071302</v>
      </c>
      <c r="G14" s="83">
        <v>0</v>
      </c>
      <c r="H14" s="83">
        <v>0</v>
      </c>
      <c r="I14" s="92">
        <v>0</v>
      </c>
    </row>
    <row r="15" spans="1:9">
      <c r="A15" s="91">
        <v>9</v>
      </c>
      <c r="B15" s="91">
        <v>28</v>
      </c>
      <c r="C15" s="84" t="s">
        <v>7</v>
      </c>
      <c r="D15" s="83">
        <v>1.8749775830925779</v>
      </c>
      <c r="E15" s="83">
        <v>1.8663223049467423</v>
      </c>
      <c r="F15" s="92">
        <v>46.766248600491508</v>
      </c>
      <c r="G15" s="83">
        <v>0</v>
      </c>
      <c r="H15" s="83">
        <v>0</v>
      </c>
      <c r="I15" s="92">
        <v>0</v>
      </c>
    </row>
    <row r="16" spans="1:9">
      <c r="A16" s="91">
        <v>10</v>
      </c>
      <c r="B16" s="91">
        <v>30</v>
      </c>
      <c r="D16" s="83">
        <v>1.8678133370100851</v>
      </c>
      <c r="E16" s="83">
        <v>1.8715910887003455</v>
      </c>
      <c r="F16" s="92">
        <v>46.742555321380379</v>
      </c>
      <c r="G16" s="83">
        <v>0</v>
      </c>
      <c r="H16" s="83">
        <v>0</v>
      </c>
      <c r="I16" s="92">
        <v>0</v>
      </c>
    </row>
    <row r="17" spans="1:9">
      <c r="A17" s="91">
        <v>11</v>
      </c>
      <c r="B17" s="91">
        <v>31.999999999999993</v>
      </c>
      <c r="C17" s="84" t="s">
        <v>7</v>
      </c>
      <c r="D17" s="83">
        <v>1.8715910887003455</v>
      </c>
      <c r="E17" s="83">
        <v>1.639803257128257</v>
      </c>
      <c r="F17" s="92">
        <v>43.892429322857531</v>
      </c>
      <c r="G17" s="83">
        <v>0</v>
      </c>
      <c r="H17" s="83">
        <v>0</v>
      </c>
      <c r="I17" s="92">
        <v>0</v>
      </c>
    </row>
    <row r="18" spans="1:9">
      <c r="A18" s="91">
        <v>12</v>
      </c>
      <c r="B18" s="91">
        <v>43</v>
      </c>
      <c r="C18" s="84" t="s">
        <v>7</v>
      </c>
      <c r="D18" s="83">
        <v>1.639803257128257</v>
      </c>
      <c r="E18" s="83">
        <v>1.6644206434340143</v>
      </c>
      <c r="F18" s="92">
        <v>41.302798757028391</v>
      </c>
      <c r="G18" s="83">
        <v>0</v>
      </c>
      <c r="H18" s="83">
        <v>0</v>
      </c>
      <c r="I18" s="92">
        <v>0</v>
      </c>
    </row>
    <row r="19" spans="1:9">
      <c r="A19" s="91">
        <v>13</v>
      </c>
      <c r="B19" s="91">
        <v>48</v>
      </c>
      <c r="C19" s="84" t="s">
        <v>66</v>
      </c>
      <c r="D19" s="83">
        <v>1.6644206434340143</v>
      </c>
      <c r="E19" s="83">
        <v>1.9395195707919284</v>
      </c>
      <c r="F19" s="92">
        <v>45.049252677824285</v>
      </c>
      <c r="G19" s="83">
        <v>0</v>
      </c>
      <c r="H19" s="83">
        <v>0</v>
      </c>
      <c r="I19" s="92">
        <v>0</v>
      </c>
    </row>
    <row r="20" spans="1:9" s="90" customFormat="1">
      <c r="A20" s="94"/>
      <c r="B20" s="89"/>
      <c r="C20" s="89"/>
      <c r="D20" s="89"/>
      <c r="E20" s="89"/>
      <c r="F20" s="89"/>
      <c r="G20" s="89"/>
      <c r="H20" s="89"/>
      <c r="I20" s="95"/>
    </row>
    <row r="21" spans="1:9" s="90" customFormat="1">
      <c r="A21" s="94"/>
      <c r="B21" s="94"/>
      <c r="C21" s="99"/>
      <c r="D21" s="89"/>
      <c r="E21" s="89"/>
      <c r="F21" s="95"/>
      <c r="G21" s="89"/>
      <c r="H21" s="89"/>
      <c r="I21" s="95"/>
    </row>
    <row r="22" spans="1:9" s="90" customFormat="1">
      <c r="A22" s="94"/>
      <c r="B22" s="94"/>
      <c r="C22" s="99"/>
      <c r="D22" s="89"/>
      <c r="E22" s="89"/>
      <c r="F22" s="95"/>
      <c r="G22" s="89"/>
      <c r="H22" s="89"/>
      <c r="I22" s="95"/>
    </row>
    <row r="23" spans="1:9" s="90" customFormat="1">
      <c r="A23" s="94"/>
      <c r="B23" s="94"/>
      <c r="C23" s="99"/>
      <c r="D23" s="89"/>
      <c r="E23" s="89"/>
      <c r="F23" s="95"/>
      <c r="G23" s="89"/>
      <c r="H23" s="89"/>
      <c r="I23" s="95"/>
    </row>
    <row r="24" spans="1:9" s="90" customFormat="1">
      <c r="A24" s="94"/>
      <c r="B24" s="94"/>
      <c r="C24" s="99"/>
      <c r="D24" s="89"/>
      <c r="E24" s="89"/>
      <c r="F24" s="95"/>
      <c r="G24" s="89"/>
      <c r="H24" s="89"/>
      <c r="I24" s="95"/>
    </row>
    <row r="25" spans="1:9" s="90" customFormat="1">
      <c r="A25" s="94"/>
      <c r="B25" s="94"/>
      <c r="C25" s="99"/>
      <c r="D25" s="89"/>
      <c r="E25" s="89"/>
      <c r="F25" s="95"/>
      <c r="G25" s="89"/>
      <c r="H25" s="89"/>
      <c r="I25" s="95"/>
    </row>
    <row r="26" spans="1:9" s="90" customFormat="1">
      <c r="A26" s="94"/>
      <c r="B26" s="94"/>
      <c r="C26" s="99"/>
      <c r="D26" s="89"/>
      <c r="E26" s="89"/>
      <c r="F26" s="95"/>
      <c r="G26" s="89"/>
      <c r="H26" s="89"/>
      <c r="I26" s="95"/>
    </row>
    <row r="27" spans="1:9" s="90" customFormat="1">
      <c r="A27" s="94"/>
      <c r="B27" s="94"/>
      <c r="C27" s="99"/>
      <c r="D27" s="89"/>
      <c r="E27" s="89"/>
      <c r="F27" s="95"/>
      <c r="G27" s="89"/>
      <c r="H27" s="89"/>
      <c r="I27" s="95"/>
    </row>
    <row r="28" spans="1:9" s="90" customFormat="1">
      <c r="A28" s="94"/>
      <c r="B28" s="94"/>
      <c r="C28" s="99"/>
      <c r="D28" s="89"/>
      <c r="E28" s="89"/>
      <c r="F28" s="95"/>
      <c r="G28" s="89"/>
      <c r="H28" s="89"/>
      <c r="I28" s="95"/>
    </row>
    <row r="29" spans="1:9" s="90" customFormat="1">
      <c r="A29" s="94"/>
      <c r="B29" s="94"/>
      <c r="C29" s="99"/>
      <c r="D29" s="89"/>
      <c r="E29" s="89"/>
      <c r="F29" s="95"/>
      <c r="G29" s="89"/>
      <c r="H29" s="89"/>
      <c r="I29" s="95"/>
    </row>
    <row r="30" spans="1:9" s="90" customFormat="1">
      <c r="A30" s="94"/>
      <c r="B30" s="94"/>
      <c r="C30" s="99"/>
      <c r="D30" s="89"/>
      <c r="E30" s="89"/>
      <c r="F30" s="95"/>
      <c r="G30" s="89"/>
      <c r="H30" s="89"/>
      <c r="I30" s="95"/>
    </row>
    <row r="31" spans="1:9">
      <c r="A31" s="94"/>
      <c r="B31" s="94"/>
      <c r="C31" s="99"/>
      <c r="D31" s="89"/>
      <c r="G31" s="89"/>
      <c r="H31" s="89"/>
      <c r="I31" s="95"/>
    </row>
    <row r="32" spans="1:9">
      <c r="A32" s="94"/>
      <c r="B32" s="94"/>
      <c r="C32" s="99"/>
      <c r="D32" s="89"/>
      <c r="E32" s="89"/>
      <c r="F32" s="95"/>
      <c r="G32" s="89"/>
      <c r="H32" s="89"/>
      <c r="I32" s="95"/>
    </row>
    <row r="33" spans="1:9">
      <c r="A33" s="94"/>
      <c r="B33" s="94"/>
      <c r="D33" s="89"/>
      <c r="E33" s="89"/>
      <c r="F33" s="95"/>
      <c r="G33" s="89"/>
      <c r="H33" s="89"/>
      <c r="I33" s="95"/>
    </row>
  </sheetData>
  <phoneticPr fontId="3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M41"/>
  <sheetViews>
    <sheetView zoomScaleNormal="100" workbookViewId="0"/>
  </sheetViews>
  <sheetFormatPr baseColWidth="10" defaultColWidth="11.5" defaultRowHeight="13"/>
  <cols>
    <col min="1" max="1" width="6" style="68" bestFit="1" customWidth="1"/>
    <col min="2" max="2" width="4.1640625" style="68" bestFit="1" customWidth="1"/>
    <col min="3" max="3" width="15" style="66" bestFit="1" customWidth="1"/>
    <col min="4" max="5" width="8.33203125" style="66" bestFit="1" customWidth="1"/>
    <col min="6" max="6" width="6.6640625" style="66" bestFit="1" customWidth="1"/>
    <col min="7" max="8" width="8.1640625" style="66" bestFit="1" customWidth="1"/>
    <col min="9" max="9" width="5.6640625" style="66" bestFit="1" customWidth="1"/>
    <col min="10" max="11" width="9.5" style="66" bestFit="1" customWidth="1"/>
    <col min="12" max="12" width="8.1640625" style="66" bestFit="1" customWidth="1"/>
    <col min="13" max="13" width="9.5" style="66" bestFit="1" customWidth="1"/>
    <col min="14" max="16384" width="11.5" style="66"/>
  </cols>
  <sheetData>
    <row r="1" spans="1:13">
      <c r="C1" s="74" t="s">
        <v>78</v>
      </c>
      <c r="D1" s="67">
        <v>25</v>
      </c>
    </row>
    <row r="2" spans="1:13" ht="14" thickBot="1"/>
    <row r="3" spans="1:13">
      <c r="A3" s="75" t="s">
        <v>50</v>
      </c>
      <c r="B3" s="76" t="s">
        <v>54</v>
      </c>
      <c r="C3" s="77" t="s">
        <v>69</v>
      </c>
      <c r="D3" s="77" t="s">
        <v>3</v>
      </c>
      <c r="E3" s="77" t="s">
        <v>4</v>
      </c>
      <c r="F3" s="77" t="s">
        <v>2</v>
      </c>
      <c r="G3" s="77" t="s">
        <v>10</v>
      </c>
      <c r="H3" s="77" t="s">
        <v>11</v>
      </c>
      <c r="I3" s="77" t="s">
        <v>8</v>
      </c>
      <c r="J3" s="77" t="s">
        <v>12</v>
      </c>
      <c r="K3" s="77" t="s">
        <v>13</v>
      </c>
      <c r="L3" s="77" t="s">
        <v>9</v>
      </c>
      <c r="M3" s="78" t="s">
        <v>79</v>
      </c>
    </row>
    <row r="4" spans="1:13" ht="14" thickBot="1">
      <c r="A4" s="79" t="s">
        <v>76</v>
      </c>
      <c r="B4" s="80" t="s">
        <v>1</v>
      </c>
      <c r="C4" s="81"/>
      <c r="D4" s="81" t="s">
        <v>77</v>
      </c>
      <c r="E4" s="81" t="s">
        <v>77</v>
      </c>
      <c r="F4" s="81" t="s">
        <v>77</v>
      </c>
      <c r="G4" s="81" t="s">
        <v>77</v>
      </c>
      <c r="H4" s="81" t="s">
        <v>77</v>
      </c>
      <c r="I4" s="81" t="s">
        <v>77</v>
      </c>
      <c r="J4" s="81" t="s">
        <v>77</v>
      </c>
      <c r="K4" s="81" t="s">
        <v>77</v>
      </c>
      <c r="L4" s="81" t="s">
        <v>77</v>
      </c>
      <c r="M4" s="81" t="s">
        <v>77</v>
      </c>
    </row>
    <row r="5" spans="1:13">
      <c r="A5" s="91"/>
      <c r="B5" s="91" t="s">
        <v>0</v>
      </c>
      <c r="C5" s="82" t="s">
        <v>67</v>
      </c>
      <c r="D5" s="83">
        <v>1.9694262522881689</v>
      </c>
      <c r="E5" s="83">
        <v>1.9906481038152792</v>
      </c>
      <c r="F5" s="92">
        <v>49.500929451293104</v>
      </c>
      <c r="G5" s="83">
        <v>0.83797157245363874</v>
      </c>
      <c r="H5" s="83">
        <v>0.85007919074736416</v>
      </c>
      <c r="I5" s="92">
        <v>21.100634540012535</v>
      </c>
      <c r="J5" s="83">
        <v>0.42417887636370899</v>
      </c>
      <c r="K5" s="83">
        <v>0.42580833770344628</v>
      </c>
      <c r="L5" s="92">
        <v>10.624840175839442</v>
      </c>
      <c r="M5" s="92">
        <v>81.226404167145077</v>
      </c>
    </row>
    <row r="6" spans="1:13">
      <c r="A6" s="91">
        <v>0</v>
      </c>
      <c r="B6" s="91">
        <v>0</v>
      </c>
      <c r="C6" s="84" t="s">
        <v>68</v>
      </c>
      <c r="D6" s="83">
        <v>1.9906481038152792</v>
      </c>
      <c r="E6" s="83">
        <v>1.9916107749028784</v>
      </c>
      <c r="F6" s="92">
        <v>49.77823598397697</v>
      </c>
      <c r="G6" s="83">
        <v>0.85007919074736416</v>
      </c>
      <c r="H6" s="83">
        <v>0.8476353011758766</v>
      </c>
      <c r="I6" s="92">
        <v>21.221431149040512</v>
      </c>
      <c r="J6" s="83">
        <v>0.42580833770344628</v>
      </c>
      <c r="K6" s="83">
        <v>0.43007256865815419</v>
      </c>
      <c r="L6" s="92">
        <v>10.698511329520006</v>
      </c>
      <c r="M6" s="92">
        <v>81.698178462537484</v>
      </c>
    </row>
    <row r="7" spans="1:13">
      <c r="A7" s="91">
        <v>1</v>
      </c>
      <c r="B7" s="91">
        <v>2.0000000000000009</v>
      </c>
      <c r="C7" s="84" t="s">
        <v>7</v>
      </c>
      <c r="D7" s="83">
        <v>1.9687147993495839</v>
      </c>
      <c r="E7" s="83">
        <v>1.969710541838561</v>
      </c>
      <c r="F7" s="92">
        <v>49.230316764851807</v>
      </c>
      <c r="G7" s="83">
        <v>0.8425683887376485</v>
      </c>
      <c r="H7" s="83">
        <v>0.84104479316761993</v>
      </c>
      <c r="I7" s="92">
        <v>21.045164773815856</v>
      </c>
      <c r="J7" s="83">
        <v>0.42878558512683151</v>
      </c>
      <c r="K7" s="83">
        <v>0.4283888074366396</v>
      </c>
      <c r="L7" s="92">
        <v>10.714679907043388</v>
      </c>
      <c r="M7" s="92">
        <v>80.990161445711053</v>
      </c>
    </row>
    <row r="8" spans="1:13">
      <c r="A8" s="91">
        <v>2</v>
      </c>
      <c r="B8" s="91">
        <v>4</v>
      </c>
      <c r="C8" s="84" t="s">
        <v>7</v>
      </c>
      <c r="D8" s="83">
        <v>1.7658321382324651</v>
      </c>
      <c r="E8" s="83">
        <v>1.7631946813541641</v>
      </c>
      <c r="F8" s="92">
        <v>44.112835244832866</v>
      </c>
      <c r="G8" s="83">
        <v>0.81617225995800469</v>
      </c>
      <c r="H8" s="83">
        <v>0.81452610915147838</v>
      </c>
      <c r="I8" s="92">
        <v>20.383729613868539</v>
      </c>
      <c r="J8" s="83">
        <v>0.4189667018223171</v>
      </c>
      <c r="K8" s="83">
        <v>0.41209608228164069</v>
      </c>
      <c r="L8" s="92">
        <v>10.388284801299474</v>
      </c>
      <c r="M8" s="92">
        <v>74.884849660000881</v>
      </c>
    </row>
    <row r="9" spans="1:13">
      <c r="A9" s="91">
        <v>3</v>
      </c>
      <c r="B9" s="91">
        <v>6.0000000000000009</v>
      </c>
      <c r="C9" s="84" t="s">
        <v>7</v>
      </c>
      <c r="D9" s="83">
        <v>1.0364982606812136</v>
      </c>
      <c r="E9" s="83">
        <v>1.0364819128543497</v>
      </c>
      <c r="F9" s="92">
        <v>25.912252169194542</v>
      </c>
      <c r="G9" s="83">
        <v>0.73820879506212056</v>
      </c>
      <c r="H9" s="83">
        <v>0.73860840052018462</v>
      </c>
      <c r="I9" s="92">
        <v>18.460214944778812</v>
      </c>
      <c r="J9" s="83">
        <v>0.39113455446002626</v>
      </c>
      <c r="K9" s="83">
        <v>0.39355102259489128</v>
      </c>
      <c r="L9" s="92">
        <v>9.8085697131864684</v>
      </c>
      <c r="M9" s="92">
        <v>54.181036827159829</v>
      </c>
    </row>
    <row r="10" spans="1:13">
      <c r="A10" s="91">
        <v>4</v>
      </c>
      <c r="B10" s="91">
        <v>7.9999999999999991</v>
      </c>
      <c r="C10" s="84" t="s">
        <v>7</v>
      </c>
      <c r="D10" s="83">
        <v>0.74302276262287759</v>
      </c>
      <c r="E10" s="83">
        <v>0.74132030610224497</v>
      </c>
      <c r="F10" s="92">
        <v>18.554288359064032</v>
      </c>
      <c r="G10" s="83">
        <v>0.71444764431088903</v>
      </c>
      <c r="H10" s="83">
        <v>0.71281066074605981</v>
      </c>
      <c r="I10" s="92">
        <v>17.840728813211861</v>
      </c>
      <c r="J10" s="83">
        <v>0.39469043051474184</v>
      </c>
      <c r="K10" s="83">
        <v>0.39167735240095025</v>
      </c>
      <c r="L10" s="92">
        <v>9.8295972864461518</v>
      </c>
      <c r="M10" s="92">
        <v>46.224614458722044</v>
      </c>
    </row>
    <row r="11" spans="1:13">
      <c r="A11" s="91">
        <v>5</v>
      </c>
      <c r="B11" s="91">
        <v>9.9999999999999964</v>
      </c>
      <c r="C11" s="84" t="s">
        <v>7</v>
      </c>
      <c r="D11" s="83">
        <v>0.66877203220836789</v>
      </c>
      <c r="E11" s="83">
        <v>0.66688227950462065</v>
      </c>
      <c r="F11" s="92">
        <v>16.695678896412357</v>
      </c>
      <c r="G11" s="83">
        <v>0.62671941690427679</v>
      </c>
      <c r="H11" s="83">
        <v>0.62556624260874527</v>
      </c>
      <c r="I11" s="92">
        <v>15.653570743912777</v>
      </c>
      <c r="J11" s="83">
        <v>0.36223892488722126</v>
      </c>
      <c r="K11" s="83">
        <v>0.36223793772099505</v>
      </c>
      <c r="L11" s="92">
        <v>9.0559607826027033</v>
      </c>
      <c r="M11" s="92">
        <v>41.405210422927837</v>
      </c>
    </row>
    <row r="12" spans="1:13">
      <c r="A12" s="91">
        <v>6</v>
      </c>
      <c r="B12" s="91">
        <v>19</v>
      </c>
      <c r="C12" s="84" t="s">
        <v>7</v>
      </c>
      <c r="D12" s="83">
        <v>0.60413885452190086</v>
      </c>
      <c r="E12" s="83">
        <v>0.60340265271197757</v>
      </c>
      <c r="F12" s="92">
        <v>15.094268840423481</v>
      </c>
      <c r="G12" s="83">
        <v>0.58090492399749427</v>
      </c>
      <c r="H12" s="83">
        <v>0.58019703498615305</v>
      </c>
      <c r="I12" s="92">
        <v>14.513774487295592</v>
      </c>
      <c r="J12" s="83">
        <v>0.36434500385536028</v>
      </c>
      <c r="K12" s="83">
        <v>0.36388645366463263</v>
      </c>
      <c r="L12" s="92">
        <v>9.1028932189999114</v>
      </c>
      <c r="M12" s="92">
        <v>38.710936546718983</v>
      </c>
    </row>
    <row r="13" spans="1:13">
      <c r="A13" s="91">
        <v>7</v>
      </c>
      <c r="B13" s="91">
        <v>24</v>
      </c>
      <c r="C13" s="84" t="s">
        <v>7</v>
      </c>
      <c r="D13" s="83">
        <v>0.58147092975131676</v>
      </c>
      <c r="E13" s="83">
        <v>0.57683699101213259</v>
      </c>
      <c r="F13" s="92">
        <v>14.478849009543117</v>
      </c>
      <c r="G13" s="83">
        <v>0.55910876071900784</v>
      </c>
      <c r="H13" s="83">
        <v>0.55465303367720875</v>
      </c>
      <c r="I13" s="92">
        <v>13.922022429952708</v>
      </c>
      <c r="J13" s="83">
        <v>0.36422064386821845</v>
      </c>
      <c r="K13" s="83">
        <v>0.35797274829675368</v>
      </c>
      <c r="L13" s="92">
        <v>9.0274174020621523</v>
      </c>
      <c r="M13" s="92">
        <v>37.428288841557972</v>
      </c>
    </row>
    <row r="14" spans="1:13">
      <c r="A14" s="91">
        <v>8</v>
      </c>
      <c r="B14" s="91">
        <v>26</v>
      </c>
      <c r="C14" s="84" t="s">
        <v>7</v>
      </c>
      <c r="D14" s="83">
        <v>0.55972026668441455</v>
      </c>
      <c r="E14" s="83">
        <v>0.5604517295874083</v>
      </c>
      <c r="F14" s="92">
        <v>14.002149953397787</v>
      </c>
      <c r="G14" s="83">
        <v>0.53819458315667756</v>
      </c>
      <c r="H14" s="83">
        <v>0.53889791550964594</v>
      </c>
      <c r="I14" s="92">
        <v>13.463656233329043</v>
      </c>
      <c r="J14" s="83">
        <v>0.36132813203880421</v>
      </c>
      <c r="K14" s="83">
        <v>0.36217638331532326</v>
      </c>
      <c r="L14" s="92">
        <v>9.0438064419265931</v>
      </c>
      <c r="M14" s="92">
        <v>36.509612628653421</v>
      </c>
    </row>
    <row r="15" spans="1:13">
      <c r="A15" s="91">
        <v>9</v>
      </c>
      <c r="B15" s="91">
        <v>28</v>
      </c>
      <c r="C15" s="84" t="s">
        <v>7</v>
      </c>
      <c r="D15" s="83">
        <v>0.55860001151892413</v>
      </c>
      <c r="E15" s="83">
        <v>0.55278579332919764</v>
      </c>
      <c r="F15" s="92">
        <v>13.892322560601521</v>
      </c>
      <c r="G15" s="83">
        <v>0.53711741068730867</v>
      </c>
      <c r="H15" s="83">
        <v>0.53152679530091584</v>
      </c>
      <c r="I15" s="92">
        <v>13.358052574852806</v>
      </c>
      <c r="J15" s="83">
        <v>0.3628497339896567</v>
      </c>
      <c r="K15" s="83">
        <v>0.3474886756572873</v>
      </c>
      <c r="L15" s="92">
        <v>8.8792301205868007</v>
      </c>
      <c r="M15" s="92">
        <v>36.129605256041131</v>
      </c>
    </row>
    <row r="16" spans="1:13">
      <c r="A16" s="91">
        <v>10</v>
      </c>
      <c r="B16" s="91">
        <v>30</v>
      </c>
      <c r="D16" s="83">
        <v>0.54204491215637762</v>
      </c>
      <c r="E16" s="83">
        <v>0.54133505754734867</v>
      </c>
      <c r="F16" s="92">
        <v>13.542249621296579</v>
      </c>
      <c r="G16" s="83">
        <v>0.52119898619765781</v>
      </c>
      <c r="H16" s="83">
        <v>0.52051643112837076</v>
      </c>
      <c r="I16" s="92">
        <v>13.021442716575358</v>
      </c>
      <c r="J16" s="83">
        <v>0.3578034779856602</v>
      </c>
      <c r="K16" s="83">
        <v>0.35496959349927037</v>
      </c>
      <c r="L16" s="92">
        <v>8.9096633935616332</v>
      </c>
      <c r="M16" s="92">
        <v>35.473355731433571</v>
      </c>
    </row>
    <row r="17" spans="1:13">
      <c r="A17" s="91">
        <v>11</v>
      </c>
      <c r="B17" s="91">
        <v>31.999999999999993</v>
      </c>
      <c r="C17" s="84" t="s">
        <v>7</v>
      </c>
      <c r="D17" s="83">
        <v>0.46500998138578775</v>
      </c>
      <c r="E17" s="83">
        <v>0.47227728303633976</v>
      </c>
      <c r="F17" s="92">
        <v>11.716090805276593</v>
      </c>
      <c r="G17" s="83">
        <v>0.44712665949743979</v>
      </c>
      <c r="H17" s="83">
        <v>0.45411447576084107</v>
      </c>
      <c r="I17" s="92">
        <v>11.26551419072851</v>
      </c>
      <c r="J17" s="83">
        <v>0.3044581916884645</v>
      </c>
      <c r="K17" s="83">
        <v>0.31794575774638711</v>
      </c>
      <c r="L17" s="92">
        <v>7.7800493679356446</v>
      </c>
      <c r="M17" s="92">
        <v>30.76165436394075</v>
      </c>
    </row>
    <row r="18" spans="1:13">
      <c r="A18" s="91">
        <v>12</v>
      </c>
      <c r="B18" s="91">
        <v>43</v>
      </c>
      <c r="C18" s="84" t="s">
        <v>7</v>
      </c>
      <c r="D18" s="83">
        <v>0.50140473052430512</v>
      </c>
      <c r="E18" s="83">
        <v>0.49835464103633748</v>
      </c>
      <c r="F18" s="92">
        <v>12.496992144508033</v>
      </c>
      <c r="G18" s="83">
        <v>0.48212174187622414</v>
      </c>
      <c r="H18" s="83">
        <v>0.47918895252004939</v>
      </c>
      <c r="I18" s="92">
        <v>12.016383679953419</v>
      </c>
      <c r="J18" s="83">
        <v>0.35889950798494502</v>
      </c>
      <c r="K18" s="83">
        <v>0.35364541905431102</v>
      </c>
      <c r="L18" s="92">
        <v>8.9068115879907008</v>
      </c>
      <c r="M18" s="92">
        <v>33.420187412452151</v>
      </c>
    </row>
    <row r="19" spans="1:13">
      <c r="A19" s="91">
        <v>13</v>
      </c>
      <c r="B19" s="91">
        <v>48</v>
      </c>
      <c r="C19" s="84" t="s">
        <v>66</v>
      </c>
      <c r="D19" s="83">
        <v>0.47838070353677836</v>
      </c>
      <c r="E19" s="83">
        <v>0.47392084812304452</v>
      </c>
      <c r="F19" s="92">
        <v>11.903769395747787</v>
      </c>
      <c r="G19" s="83">
        <v>0.45998317133536737</v>
      </c>
      <c r="H19" s="83">
        <v>0.45569483273445893</v>
      </c>
      <c r="I19" s="92">
        <v>11.445975050872828</v>
      </c>
      <c r="J19" s="83">
        <v>0.35491116129375577</v>
      </c>
      <c r="K19" s="83">
        <v>0.34953620763314114</v>
      </c>
      <c r="L19" s="92">
        <v>8.8055921115862112</v>
      </c>
      <c r="M19" s="92">
        <v>32.155336558206827</v>
      </c>
    </row>
    <row r="20" spans="1:13">
      <c r="A20" s="93"/>
      <c r="B20" s="93"/>
      <c r="C20" s="85"/>
      <c r="D20" s="86"/>
      <c r="E20" s="86"/>
      <c r="F20" s="86"/>
      <c r="G20" s="86"/>
      <c r="H20" s="86"/>
      <c r="I20" s="86"/>
      <c r="J20" s="86"/>
      <c r="K20" s="86"/>
      <c r="L20" s="86"/>
      <c r="M20" s="86"/>
    </row>
    <row r="21" spans="1:13">
      <c r="A21" s="93"/>
      <c r="B21" s="93"/>
      <c r="C21" s="87"/>
      <c r="D21" s="87"/>
      <c r="E21" s="87"/>
      <c r="F21" s="87"/>
      <c r="G21" s="87"/>
      <c r="H21" s="87"/>
      <c r="I21" s="86"/>
      <c r="J21" s="87"/>
      <c r="K21" s="87"/>
      <c r="L21" s="86"/>
      <c r="M21" s="86"/>
    </row>
    <row r="22" spans="1:13">
      <c r="A22" s="93"/>
      <c r="B22" s="93"/>
      <c r="C22" s="85"/>
      <c r="D22" s="86"/>
      <c r="E22" s="86"/>
      <c r="F22" s="86"/>
      <c r="G22" s="86"/>
      <c r="H22" s="86"/>
      <c r="I22" s="86"/>
      <c r="J22" s="86"/>
      <c r="K22" s="86"/>
      <c r="L22" s="86"/>
      <c r="M22" s="86"/>
    </row>
    <row r="23" spans="1:13">
      <c r="A23" s="94"/>
      <c r="B23" s="94"/>
      <c r="C23" s="88"/>
      <c r="D23" s="89"/>
      <c r="E23" s="89"/>
      <c r="F23" s="95"/>
      <c r="G23" s="90"/>
      <c r="H23" s="90"/>
      <c r="I23" s="95"/>
      <c r="J23" s="90"/>
      <c r="K23" s="90"/>
      <c r="L23" s="95"/>
      <c r="M23" s="95"/>
    </row>
    <row r="24" spans="1:13">
      <c r="A24" s="94"/>
      <c r="B24" s="94"/>
      <c r="C24" s="88"/>
      <c r="D24" s="89"/>
      <c r="E24" s="89"/>
      <c r="F24" s="95"/>
      <c r="G24" s="89"/>
      <c r="H24" s="89"/>
      <c r="I24" s="95"/>
      <c r="J24" s="89"/>
      <c r="K24" s="89"/>
      <c r="L24" s="95"/>
      <c r="M24" s="95"/>
    </row>
    <row r="25" spans="1:13">
      <c r="A25" s="94"/>
      <c r="B25" s="94"/>
      <c r="C25" s="88"/>
      <c r="D25" s="89"/>
      <c r="E25" s="89"/>
      <c r="F25" s="95"/>
      <c r="G25" s="90"/>
      <c r="H25" s="90"/>
      <c r="I25" s="95"/>
      <c r="J25" s="90"/>
      <c r="K25" s="90"/>
      <c r="L25" s="95"/>
      <c r="M25" s="95"/>
    </row>
    <row r="26" spans="1:13">
      <c r="A26" s="94"/>
      <c r="B26" s="94"/>
      <c r="C26" s="88"/>
      <c r="D26" s="89"/>
      <c r="E26" s="89"/>
      <c r="F26" s="95"/>
      <c r="G26" s="89"/>
      <c r="H26" s="89"/>
      <c r="I26" s="95"/>
      <c r="J26" s="89"/>
      <c r="K26" s="89"/>
      <c r="L26" s="95"/>
      <c r="M26" s="95"/>
    </row>
    <row r="27" spans="1:13">
      <c r="A27" s="94"/>
      <c r="B27" s="94"/>
      <c r="C27" s="88"/>
      <c r="D27" s="89"/>
      <c r="E27" s="89"/>
      <c r="F27" s="95"/>
      <c r="G27" s="90"/>
      <c r="H27" s="90"/>
      <c r="I27" s="95"/>
      <c r="J27" s="90"/>
      <c r="K27" s="90"/>
      <c r="L27" s="95"/>
      <c r="M27" s="95"/>
    </row>
    <row r="28" spans="1:13">
      <c r="A28" s="94"/>
      <c r="B28" s="94"/>
      <c r="C28" s="88"/>
      <c r="D28" s="89"/>
      <c r="E28" s="89"/>
      <c r="F28" s="95"/>
      <c r="G28" s="89"/>
      <c r="H28" s="89"/>
      <c r="I28" s="95"/>
      <c r="J28" s="89"/>
      <c r="K28" s="89"/>
      <c r="L28" s="95"/>
      <c r="M28" s="95"/>
    </row>
    <row r="29" spans="1:13">
      <c r="A29" s="94"/>
      <c r="B29" s="94"/>
      <c r="C29" s="88"/>
      <c r="D29" s="89"/>
      <c r="E29" s="89"/>
      <c r="F29" s="95"/>
      <c r="G29" s="89"/>
      <c r="H29" s="89"/>
      <c r="I29" s="95"/>
      <c r="J29" s="89"/>
      <c r="K29" s="89"/>
      <c r="L29" s="95"/>
      <c r="M29" s="95"/>
    </row>
    <row r="30" spans="1:13">
      <c r="A30" s="94"/>
      <c r="B30" s="94"/>
      <c r="C30" s="88"/>
      <c r="D30" s="89"/>
      <c r="E30" s="89"/>
      <c r="F30" s="95"/>
      <c r="G30" s="89"/>
      <c r="H30" s="89"/>
      <c r="I30" s="95"/>
      <c r="J30" s="89"/>
      <c r="K30" s="89"/>
      <c r="L30" s="95"/>
      <c r="M30" s="95"/>
    </row>
    <row r="31" spans="1:13">
      <c r="A31" s="94"/>
      <c r="B31" s="94"/>
      <c r="C31" s="88"/>
      <c r="D31" s="89"/>
      <c r="E31" s="89"/>
      <c r="F31" s="95"/>
      <c r="G31" s="89"/>
      <c r="H31" s="89"/>
      <c r="I31" s="95"/>
      <c r="J31" s="89"/>
      <c r="K31" s="89"/>
      <c r="L31" s="95"/>
      <c r="M31" s="95"/>
    </row>
    <row r="32" spans="1:13">
      <c r="G32" s="89"/>
      <c r="H32" s="90"/>
      <c r="I32" s="90"/>
      <c r="J32" s="89"/>
      <c r="K32" s="89"/>
    </row>
    <row r="33" spans="7:11">
      <c r="G33" s="89"/>
      <c r="H33" s="90"/>
      <c r="I33" s="90"/>
      <c r="J33" s="89"/>
      <c r="K33" s="89"/>
    </row>
    <row r="34" spans="7:11">
      <c r="G34" s="89"/>
      <c r="H34" s="90"/>
      <c r="I34" s="90"/>
      <c r="J34" s="89"/>
      <c r="K34" s="89"/>
    </row>
    <row r="35" spans="7:11">
      <c r="G35" s="89"/>
      <c r="H35" s="90"/>
      <c r="I35" s="90"/>
      <c r="J35" s="89"/>
      <c r="K35" s="89"/>
    </row>
    <row r="36" spans="7:11">
      <c r="G36" s="89"/>
      <c r="H36" s="90"/>
      <c r="J36" s="89"/>
      <c r="K36" s="89"/>
    </row>
    <row r="37" spans="7:11">
      <c r="G37" s="89"/>
      <c r="H37" s="90"/>
      <c r="J37" s="89"/>
      <c r="K37" s="89"/>
    </row>
    <row r="38" spans="7:11">
      <c r="G38" s="89"/>
      <c r="H38" s="90"/>
      <c r="J38" s="89"/>
      <c r="K38" s="89"/>
    </row>
    <row r="39" spans="7:11">
      <c r="G39" s="89"/>
      <c r="H39" s="90"/>
      <c r="J39" s="90"/>
      <c r="K39" s="90"/>
    </row>
    <row r="40" spans="7:11">
      <c r="G40" s="90"/>
      <c r="H40" s="90"/>
      <c r="J40" s="90"/>
      <c r="K40" s="90"/>
    </row>
    <row r="41" spans="7:11">
      <c r="G41" s="90"/>
      <c r="H41" s="90"/>
      <c r="J41" s="90"/>
      <c r="K41" s="90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6"/>
  <dimension ref="A1:P45"/>
  <sheetViews>
    <sheetView workbookViewId="0">
      <selection activeCell="N10" sqref="N10"/>
    </sheetView>
  </sheetViews>
  <sheetFormatPr baseColWidth="10" defaultColWidth="11.5" defaultRowHeight="13"/>
  <cols>
    <col min="1" max="1" width="7" style="4" customWidth="1"/>
    <col min="2" max="2" width="7.33203125" style="4" customWidth="1"/>
    <col min="3" max="3" width="17" customWidth="1"/>
    <col min="4" max="4" width="6.33203125" customWidth="1"/>
    <col min="5" max="5" width="6.1640625" customWidth="1"/>
    <col min="6" max="6" width="9.5" bestFit="1" customWidth="1"/>
    <col min="7" max="8" width="17.83203125" bestFit="1" customWidth="1"/>
    <col min="9" max="9" width="12" bestFit="1" customWidth="1"/>
    <col min="10" max="10" width="8.33203125" bestFit="1" customWidth="1"/>
    <col min="11" max="11" width="10" customWidth="1"/>
    <col min="12" max="12" width="18.5" customWidth="1"/>
    <col min="15" max="15" width="12" customWidth="1"/>
    <col min="16" max="16" width="14.83203125" customWidth="1"/>
  </cols>
  <sheetData>
    <row r="1" spans="1:16" ht="14" thickBot="1">
      <c r="A1" s="71" t="s">
        <v>50</v>
      </c>
      <c r="B1" s="100" t="s">
        <v>54</v>
      </c>
      <c r="C1" s="101" t="s">
        <v>69</v>
      </c>
      <c r="D1" s="101" t="s">
        <v>80</v>
      </c>
      <c r="E1" s="101" t="s">
        <v>81</v>
      </c>
      <c r="F1" s="101" t="s">
        <v>82</v>
      </c>
      <c r="G1" s="101" t="s">
        <v>83</v>
      </c>
      <c r="H1" s="101" t="s">
        <v>84</v>
      </c>
      <c r="I1" s="101" t="s">
        <v>85</v>
      </c>
      <c r="J1" s="101" t="s">
        <v>86</v>
      </c>
      <c r="K1" s="47"/>
      <c r="L1" s="102" t="s">
        <v>87</v>
      </c>
      <c r="M1" s="103" t="s">
        <v>85</v>
      </c>
      <c r="N1" s="104" t="s">
        <v>86</v>
      </c>
      <c r="O1" s="7"/>
    </row>
    <row r="2" spans="1:16" ht="14" thickBot="1">
      <c r="A2" s="100" t="s">
        <v>76</v>
      </c>
      <c r="B2" s="73" t="s">
        <v>1</v>
      </c>
      <c r="C2" s="2"/>
      <c r="D2" s="2" t="s">
        <v>77</v>
      </c>
      <c r="E2" s="2" t="s">
        <v>77</v>
      </c>
      <c r="F2" s="2" t="s">
        <v>77</v>
      </c>
      <c r="G2" s="2" t="s">
        <v>77</v>
      </c>
      <c r="H2" s="2" t="s">
        <v>77</v>
      </c>
      <c r="I2" s="2" t="s">
        <v>88</v>
      </c>
      <c r="J2" s="2" t="s">
        <v>89</v>
      </c>
      <c r="K2" s="47"/>
      <c r="L2" s="105"/>
      <c r="M2" s="106" t="s">
        <v>88</v>
      </c>
      <c r="N2" s="107" t="s">
        <v>89</v>
      </c>
      <c r="O2" s="7"/>
    </row>
    <row r="3" spans="1:16" ht="14" thickBot="1">
      <c r="A3" s="70"/>
      <c r="B3" s="71" t="s">
        <v>0</v>
      </c>
      <c r="C3" s="108" t="s">
        <v>67</v>
      </c>
      <c r="D3" s="109">
        <v>0.23999999999979593</v>
      </c>
      <c r="E3" s="109">
        <v>0.38000000000018019</v>
      </c>
      <c r="F3" s="72">
        <v>0.30999999999998806</v>
      </c>
      <c r="G3" s="72"/>
      <c r="H3" s="72"/>
      <c r="I3" s="72"/>
      <c r="J3" s="72"/>
      <c r="K3" s="47"/>
      <c r="L3" s="105"/>
      <c r="M3" s="117">
        <v>2304687500</v>
      </c>
      <c r="N3" s="118">
        <v>160000000</v>
      </c>
      <c r="O3" s="7"/>
      <c r="P3" s="5"/>
    </row>
    <row r="4" spans="1:16">
      <c r="A4" s="96">
        <v>0</v>
      </c>
      <c r="B4" s="96">
        <v>0</v>
      </c>
      <c r="C4" s="39" t="s">
        <v>68</v>
      </c>
      <c r="D4" s="110">
        <v>0.56000000000011596</v>
      </c>
      <c r="E4" s="110">
        <v>0.48000000000030241</v>
      </c>
      <c r="F4" s="111">
        <v>0.52000000000020918</v>
      </c>
      <c r="G4" s="97">
        <v>3.2812500000000001E-2</v>
      </c>
      <c r="H4" s="97">
        <v>0.21000000000022112</v>
      </c>
      <c r="I4" s="112">
        <v>54687500</v>
      </c>
      <c r="J4" s="112">
        <v>0</v>
      </c>
      <c r="K4" s="105"/>
      <c r="L4" s="105"/>
      <c r="M4" s="105"/>
      <c r="N4" s="105"/>
      <c r="O4" s="7"/>
    </row>
    <row r="5" spans="1:16" s="7" customFormat="1">
      <c r="A5" s="113">
        <v>1</v>
      </c>
      <c r="B5" s="113">
        <v>2.0000000000000009</v>
      </c>
      <c r="C5" s="39" t="s">
        <v>7</v>
      </c>
      <c r="D5" s="110">
        <v>0.47999999999994714</v>
      </c>
      <c r="E5" s="110">
        <v>0.86000000000012733</v>
      </c>
      <c r="F5" s="114">
        <v>0.67000000000003723</v>
      </c>
      <c r="G5" s="97">
        <v>0.105</v>
      </c>
      <c r="H5" s="115">
        <v>0.36000000000004917</v>
      </c>
      <c r="I5" s="116">
        <v>175000000</v>
      </c>
      <c r="J5" s="112">
        <v>20666666.666666668</v>
      </c>
      <c r="K5" s="105"/>
      <c r="L5" s="105"/>
      <c r="M5" s="105"/>
      <c r="N5" s="105"/>
    </row>
    <row r="6" spans="1:16" s="7" customFormat="1">
      <c r="A6" s="113">
        <v>2</v>
      </c>
      <c r="B6" s="113">
        <v>4</v>
      </c>
      <c r="C6" s="39" t="s">
        <v>7</v>
      </c>
      <c r="D6" s="110">
        <v>1.2000000000000455</v>
      </c>
      <c r="E6" s="110">
        <v>1.559999999999917</v>
      </c>
      <c r="F6" s="114">
        <v>1.3799999999999812</v>
      </c>
      <c r="G6" s="97">
        <v>1.1015625</v>
      </c>
      <c r="H6" s="115">
        <v>1.0699999999999932</v>
      </c>
      <c r="I6" s="112">
        <v>1835937500</v>
      </c>
      <c r="J6" s="112">
        <v>366666666.66666663</v>
      </c>
      <c r="K6" s="105"/>
      <c r="L6" s="105"/>
      <c r="M6" s="105"/>
      <c r="N6" s="105"/>
    </row>
    <row r="7" spans="1:16" s="7" customFormat="1">
      <c r="A7" s="113">
        <v>3</v>
      </c>
      <c r="B7" s="113">
        <v>6.0000000000000009</v>
      </c>
      <c r="C7" s="39" t="s">
        <v>7</v>
      </c>
      <c r="D7" s="110">
        <v>3.3400000000000318</v>
      </c>
      <c r="E7" s="110">
        <v>3.5199999999999676</v>
      </c>
      <c r="F7" s="114">
        <v>3.4299999999999997</v>
      </c>
      <c r="G7" s="97">
        <v>3.1875</v>
      </c>
      <c r="H7" s="115">
        <v>3.1200000000000117</v>
      </c>
      <c r="I7" s="112">
        <v>5312500000</v>
      </c>
      <c r="J7" s="112">
        <v>2200000000</v>
      </c>
      <c r="K7" s="105"/>
      <c r="L7" s="105"/>
      <c r="M7" s="105"/>
      <c r="N7" s="105"/>
    </row>
    <row r="8" spans="1:16" s="7" customFormat="1">
      <c r="A8" s="113">
        <v>4</v>
      </c>
      <c r="B8" s="113">
        <v>7.9999999999999991</v>
      </c>
      <c r="C8" s="39" t="s">
        <v>7</v>
      </c>
      <c r="D8" s="110">
        <v>4.7799999999998732</v>
      </c>
      <c r="E8" s="110">
        <v>4.5000000000001705</v>
      </c>
      <c r="F8" s="114">
        <v>4.6400000000000219</v>
      </c>
      <c r="G8" s="97">
        <v>8.0625</v>
      </c>
      <c r="H8" s="115">
        <v>4.3300000000000338</v>
      </c>
      <c r="I8" s="112">
        <v>13437500000</v>
      </c>
      <c r="J8" s="112">
        <v>3066666666.666667</v>
      </c>
      <c r="K8" s="105"/>
      <c r="L8" s="105"/>
      <c r="M8" s="105"/>
      <c r="N8" s="105"/>
    </row>
    <row r="9" spans="1:16" s="7" customFormat="1">
      <c r="A9" s="113">
        <v>5</v>
      </c>
      <c r="B9" s="113">
        <v>9.9999999999999964</v>
      </c>
      <c r="C9" s="39" t="s">
        <v>7</v>
      </c>
      <c r="D9" s="110">
        <v>5.3199999999996805</v>
      </c>
      <c r="E9" s="110">
        <v>5.3000000000000824</v>
      </c>
      <c r="F9" s="114">
        <v>5.3099999999998815</v>
      </c>
      <c r="G9" s="97">
        <v>6.375</v>
      </c>
      <c r="H9" s="115">
        <v>4.9999999999998934</v>
      </c>
      <c r="I9" s="112">
        <v>10625000000</v>
      </c>
      <c r="J9" s="112">
        <v>2066666666.6666667</v>
      </c>
      <c r="K9" s="105"/>
      <c r="L9" s="105"/>
      <c r="M9" s="105"/>
      <c r="N9" s="105"/>
    </row>
    <row r="10" spans="1:16" s="7" customFormat="1">
      <c r="A10" s="113">
        <v>6</v>
      </c>
      <c r="B10" s="113">
        <v>19</v>
      </c>
      <c r="C10" s="39" t="s">
        <v>7</v>
      </c>
      <c r="D10" s="110">
        <v>5.1000000000001933</v>
      </c>
      <c r="E10" s="110">
        <v>4.9800000000001177</v>
      </c>
      <c r="F10" s="114">
        <v>5.0400000000001555</v>
      </c>
      <c r="G10" s="97">
        <v>6.09375</v>
      </c>
      <c r="H10" s="115">
        <v>4.7300000000001674</v>
      </c>
      <c r="I10" s="112">
        <v>10156250000</v>
      </c>
      <c r="J10" s="112">
        <v>540000000</v>
      </c>
      <c r="K10" s="105"/>
      <c r="L10" s="105"/>
      <c r="M10" s="105"/>
      <c r="N10" s="105"/>
    </row>
    <row r="11" spans="1:16" s="7" customFormat="1">
      <c r="A11" s="113">
        <v>7</v>
      </c>
      <c r="B11" s="113">
        <v>24</v>
      </c>
      <c r="C11" s="39" t="s">
        <v>7</v>
      </c>
      <c r="D11" s="110">
        <v>5.1600000000000534</v>
      </c>
      <c r="E11" s="110">
        <v>5.1399999999997448</v>
      </c>
      <c r="F11" s="114">
        <v>5.1499999999998991</v>
      </c>
      <c r="G11" s="97">
        <v>5.296875</v>
      </c>
      <c r="H11" s="115">
        <v>4.839999999999911</v>
      </c>
      <c r="I11" s="112">
        <v>8828125000</v>
      </c>
      <c r="J11" s="112">
        <v>326666666.66666663</v>
      </c>
      <c r="K11" s="105"/>
      <c r="L11" s="105"/>
      <c r="M11" s="105"/>
      <c r="N11" s="105"/>
    </row>
    <row r="12" spans="1:16" s="7" customFormat="1">
      <c r="A12" s="113">
        <v>8</v>
      </c>
      <c r="B12" s="113">
        <v>26</v>
      </c>
      <c r="C12" s="39" t="s">
        <v>7</v>
      </c>
      <c r="D12" s="110">
        <v>4.7600000000002751</v>
      </c>
      <c r="E12" s="110">
        <v>4.7799999999998732</v>
      </c>
      <c r="F12" s="114">
        <v>4.7700000000000742</v>
      </c>
      <c r="G12" s="97">
        <v>5.25</v>
      </c>
      <c r="H12" s="115">
        <v>4.4600000000000861</v>
      </c>
      <c r="I12" s="112">
        <v>8750000000</v>
      </c>
      <c r="J12" s="112">
        <v>266666666.66666669</v>
      </c>
      <c r="K12" s="105"/>
      <c r="L12" s="105"/>
      <c r="M12" s="105"/>
      <c r="N12" s="105"/>
    </row>
    <row r="13" spans="1:16">
      <c r="A13" s="113">
        <v>9</v>
      </c>
      <c r="B13" s="113">
        <v>28</v>
      </c>
      <c r="C13" s="39" t="s">
        <v>7</v>
      </c>
      <c r="D13" s="110">
        <v>4.8399999999997334</v>
      </c>
      <c r="E13" s="110">
        <v>4.8000000000001819</v>
      </c>
      <c r="F13" s="114">
        <v>4.8199999999999577</v>
      </c>
      <c r="G13" s="97">
        <v>5.625</v>
      </c>
      <c r="H13" s="115">
        <v>4.5099999999999696</v>
      </c>
      <c r="I13" s="112">
        <v>9375000000</v>
      </c>
      <c r="J13" s="112">
        <v>320000000</v>
      </c>
      <c r="K13" s="47"/>
      <c r="L13" s="47"/>
      <c r="M13" s="47"/>
      <c r="N13" s="47"/>
    </row>
    <row r="14" spans="1:16">
      <c r="A14" s="113">
        <v>10</v>
      </c>
      <c r="B14" s="113">
        <v>30</v>
      </c>
      <c r="C14" s="39"/>
      <c r="D14" s="110">
        <v>4.6400000000001995</v>
      </c>
      <c r="E14" s="110">
        <v>4.81999999999978</v>
      </c>
      <c r="F14" s="114">
        <v>4.7299999999999898</v>
      </c>
      <c r="G14" s="97">
        <v>6.234375</v>
      </c>
      <c r="H14" s="115">
        <v>4.4200000000000017</v>
      </c>
      <c r="I14" s="112">
        <v>10390625000</v>
      </c>
      <c r="J14" s="112">
        <v>333333333.33333337</v>
      </c>
      <c r="K14" s="47"/>
      <c r="L14" s="47"/>
      <c r="M14" s="47"/>
      <c r="N14" s="47"/>
    </row>
    <row r="15" spans="1:16">
      <c r="A15" s="113">
        <v>11</v>
      </c>
      <c r="B15" s="113">
        <v>31.999999999999993</v>
      </c>
      <c r="C15" s="39"/>
      <c r="D15" s="110">
        <v>4.8799999999999955</v>
      </c>
      <c r="E15" s="110">
        <v>4.8600000000000421</v>
      </c>
      <c r="F15" s="114">
        <v>4.8700000000000188</v>
      </c>
      <c r="G15" s="97">
        <v>6.609375</v>
      </c>
      <c r="H15" s="115">
        <v>4.5600000000000307</v>
      </c>
      <c r="I15" s="112">
        <v>11015625000</v>
      </c>
      <c r="J15" s="112">
        <v>300000000</v>
      </c>
      <c r="K15" s="47"/>
      <c r="L15" s="47"/>
      <c r="M15" s="47"/>
      <c r="N15" s="47"/>
    </row>
    <row r="16" spans="1:16">
      <c r="A16" s="113">
        <v>12</v>
      </c>
      <c r="B16" s="113">
        <v>43</v>
      </c>
      <c r="C16" s="39"/>
      <c r="D16" s="110">
        <v>4.6400000000001995</v>
      </c>
      <c r="E16" s="110">
        <v>4.4600000000002638</v>
      </c>
      <c r="F16" s="114">
        <v>4.5500000000002316</v>
      </c>
      <c r="G16" s="97">
        <v>3.5203124999999997</v>
      </c>
      <c r="H16" s="115">
        <v>4.2400000000002436</v>
      </c>
      <c r="I16" s="112">
        <v>5867187500</v>
      </c>
      <c r="J16" s="112">
        <v>0</v>
      </c>
      <c r="K16" s="47"/>
      <c r="L16" s="47"/>
      <c r="M16" s="47"/>
      <c r="N16" s="47"/>
    </row>
    <row r="17" spans="1:11">
      <c r="A17" s="113">
        <v>13</v>
      </c>
      <c r="B17" s="113">
        <v>48</v>
      </c>
      <c r="C17" s="39" t="s">
        <v>66</v>
      </c>
      <c r="D17" s="110">
        <v>4.7800000000002285</v>
      </c>
      <c r="E17" s="110">
        <v>4.679999999999751</v>
      </c>
      <c r="F17" s="114">
        <v>4.7299999999999898</v>
      </c>
      <c r="G17" s="97">
        <v>4.96875</v>
      </c>
      <c r="H17" s="115">
        <v>4.4200000000000017</v>
      </c>
      <c r="I17" s="112">
        <v>8281250000</v>
      </c>
      <c r="J17" s="112">
        <v>156666666.66666666</v>
      </c>
      <c r="K17" s="37"/>
    </row>
    <row r="18" spans="1:11">
      <c r="A18" s="40"/>
      <c r="B18" s="15"/>
      <c r="C18" s="14"/>
      <c r="D18" s="17"/>
      <c r="E18" s="17"/>
      <c r="F18" s="6"/>
      <c r="G18" s="6"/>
      <c r="H18" s="6"/>
      <c r="I18" s="18"/>
      <c r="J18" s="37"/>
      <c r="K18" s="37"/>
    </row>
    <row r="19" spans="1:11">
      <c r="A19" s="15"/>
      <c r="B19" s="15"/>
      <c r="C19" s="16"/>
      <c r="D19" s="17"/>
      <c r="E19" s="17"/>
      <c r="F19" s="6"/>
      <c r="G19" s="6"/>
      <c r="H19" s="6"/>
      <c r="I19" s="18"/>
      <c r="J19" s="37"/>
      <c r="K19" s="37"/>
    </row>
    <row r="20" spans="1:11">
      <c r="A20" s="15"/>
      <c r="B20" s="15"/>
      <c r="C20" s="16"/>
      <c r="D20" s="17"/>
      <c r="E20" s="17"/>
      <c r="F20" s="6"/>
      <c r="G20" s="6"/>
      <c r="H20" s="6"/>
      <c r="I20" s="18"/>
      <c r="J20" s="37"/>
      <c r="K20" s="37"/>
    </row>
    <row r="21" spans="1:11">
      <c r="A21" s="15"/>
      <c r="B21" s="15"/>
      <c r="C21" s="16"/>
      <c r="D21" s="17"/>
      <c r="E21" s="17"/>
      <c r="F21" s="6"/>
      <c r="G21" s="6"/>
      <c r="H21" s="6"/>
      <c r="I21" s="18"/>
      <c r="J21" s="37"/>
      <c r="K21" s="37"/>
    </row>
    <row r="22" spans="1:11">
      <c r="A22" s="15"/>
      <c r="B22" s="15"/>
      <c r="C22" s="16"/>
      <c r="D22" s="17"/>
      <c r="E22" s="17"/>
      <c r="F22" s="6"/>
      <c r="G22" s="6"/>
      <c r="H22" s="6"/>
      <c r="I22" s="18"/>
      <c r="J22" s="37"/>
      <c r="K22" s="37"/>
    </row>
    <row r="23" spans="1:11">
      <c r="A23" s="15"/>
      <c r="B23" s="15"/>
      <c r="C23" s="16"/>
      <c r="D23" s="17"/>
      <c r="E23" s="17"/>
      <c r="F23" s="6"/>
      <c r="G23" s="6"/>
      <c r="H23" s="6"/>
      <c r="I23" s="18"/>
      <c r="J23" s="37"/>
      <c r="K23" s="37"/>
    </row>
    <row r="24" spans="1:11">
      <c r="A24" s="15"/>
      <c r="B24" s="15"/>
      <c r="C24" s="16"/>
      <c r="D24" s="17"/>
      <c r="E24" s="17"/>
      <c r="F24" s="6"/>
      <c r="G24" s="6"/>
      <c r="H24" s="6"/>
      <c r="I24" s="18"/>
      <c r="J24" s="37"/>
      <c r="K24" s="37"/>
    </row>
    <row r="25" spans="1:11">
      <c r="A25" s="15"/>
      <c r="B25" s="15"/>
      <c r="C25" s="16"/>
      <c r="D25" s="17"/>
      <c r="E25" s="17"/>
      <c r="F25" s="6"/>
      <c r="G25" s="6"/>
      <c r="H25" s="6"/>
      <c r="I25" s="18"/>
      <c r="J25" s="37"/>
      <c r="K25" s="37"/>
    </row>
    <row r="26" spans="1:11">
      <c r="A26" s="15"/>
      <c r="B26" s="15"/>
      <c r="C26" s="16"/>
      <c r="D26" s="17"/>
      <c r="E26" s="17"/>
      <c r="F26" s="6"/>
      <c r="G26" s="6"/>
      <c r="H26" s="6"/>
      <c r="I26" s="18"/>
      <c r="J26" s="37"/>
      <c r="K26" s="37"/>
    </row>
    <row r="27" spans="1:11">
      <c r="A27" s="15"/>
      <c r="B27" s="15"/>
      <c r="C27" s="16"/>
      <c r="D27" s="17"/>
      <c r="E27" s="17"/>
      <c r="F27" s="6"/>
      <c r="G27" s="6"/>
      <c r="H27" s="6"/>
      <c r="I27" s="18"/>
      <c r="J27" s="37"/>
      <c r="K27" s="37"/>
    </row>
    <row r="28" spans="1:11">
      <c r="A28" s="15"/>
      <c r="B28" s="15"/>
      <c r="C28" s="16"/>
      <c r="D28" s="17"/>
      <c r="E28" s="17"/>
      <c r="F28" s="6"/>
      <c r="G28" s="6"/>
      <c r="H28" s="6"/>
      <c r="I28" s="18"/>
      <c r="J28" s="37"/>
      <c r="K28" s="37"/>
    </row>
    <row r="29" spans="1:11">
      <c r="A29" s="15"/>
      <c r="B29" s="15"/>
      <c r="C29" s="16"/>
      <c r="D29" s="17"/>
      <c r="E29" s="17"/>
      <c r="F29" s="6"/>
      <c r="G29" s="6"/>
      <c r="H29" s="6"/>
      <c r="I29" s="18"/>
      <c r="J29" s="37"/>
      <c r="K29" s="37"/>
    </row>
    <row r="30" spans="1:11">
      <c r="A30" s="15"/>
      <c r="B30" s="15"/>
      <c r="C30" s="16"/>
      <c r="D30" s="17"/>
      <c r="E30" s="17"/>
      <c r="F30" s="6"/>
      <c r="G30" s="6"/>
      <c r="H30" s="6"/>
      <c r="I30" s="18"/>
      <c r="J30" s="37"/>
      <c r="K30" s="37"/>
    </row>
    <row r="31" spans="1:11">
      <c r="A31" s="15"/>
      <c r="B31" s="15"/>
      <c r="C31" s="16"/>
      <c r="D31" s="17"/>
      <c r="E31" s="17"/>
      <c r="F31" s="6"/>
      <c r="G31" s="6"/>
      <c r="H31" s="6"/>
      <c r="I31" s="18"/>
      <c r="J31" s="19"/>
      <c r="K31" s="20"/>
    </row>
    <row r="32" spans="1:11">
      <c r="A32" s="15"/>
      <c r="B32" s="15"/>
      <c r="C32" s="16"/>
      <c r="D32" s="17"/>
      <c r="E32" s="17"/>
      <c r="F32" s="6"/>
      <c r="G32" s="6"/>
      <c r="H32" s="6"/>
      <c r="I32" s="18"/>
      <c r="J32" s="19"/>
      <c r="K32" s="20"/>
    </row>
    <row r="33" spans="1:11">
      <c r="A33" s="15"/>
      <c r="B33" s="15"/>
      <c r="C33" s="16" t="s">
        <v>7</v>
      </c>
      <c r="D33" s="17"/>
      <c r="E33" s="17"/>
      <c r="F33" s="6"/>
      <c r="G33" s="6"/>
      <c r="H33" s="6"/>
      <c r="I33" s="18"/>
      <c r="J33" s="19"/>
      <c r="K33" s="20"/>
    </row>
    <row r="34" spans="1:11">
      <c r="A34" s="15"/>
      <c r="B34" s="15"/>
      <c r="C34" s="16" t="s">
        <v>7</v>
      </c>
      <c r="D34" s="17"/>
      <c r="E34" s="17"/>
      <c r="F34" s="6"/>
      <c r="G34" s="6"/>
      <c r="H34" s="6"/>
      <c r="I34" s="18"/>
      <c r="J34" s="19"/>
      <c r="K34" s="20"/>
    </row>
    <row r="35" spans="1:11">
      <c r="A35" s="15"/>
      <c r="B35" s="15"/>
      <c r="C35" s="16" t="s">
        <v>7</v>
      </c>
      <c r="D35" s="17"/>
      <c r="E35" s="17"/>
      <c r="F35" s="6"/>
      <c r="G35" s="6"/>
      <c r="H35" s="6"/>
      <c r="I35" s="18"/>
      <c r="J35" s="19"/>
      <c r="K35" s="20"/>
    </row>
    <row r="36" spans="1:11">
      <c r="A36" s="15"/>
      <c r="B36" s="15"/>
      <c r="C36" s="16" t="s">
        <v>7</v>
      </c>
      <c r="D36" s="17"/>
      <c r="E36" s="17"/>
      <c r="F36" s="6"/>
      <c r="G36" s="6"/>
      <c r="H36" s="6"/>
      <c r="I36" s="18"/>
      <c r="J36" s="19"/>
      <c r="K36" s="20"/>
    </row>
    <row r="37" spans="1:11">
      <c r="A37" s="15"/>
      <c r="B37" s="15"/>
      <c r="C37" s="16" t="s">
        <v>7</v>
      </c>
      <c r="D37" s="17"/>
      <c r="E37" s="17"/>
      <c r="F37" s="6"/>
      <c r="G37" s="6"/>
      <c r="H37" s="6"/>
      <c r="I37" s="18"/>
      <c r="J37" s="19"/>
      <c r="K37" s="20"/>
    </row>
    <row r="38" spans="1:11">
      <c r="A38" s="15"/>
      <c r="B38" s="15"/>
      <c r="C38" s="16" t="s">
        <v>7</v>
      </c>
      <c r="D38" s="17"/>
      <c r="E38" s="17"/>
      <c r="F38" s="6"/>
      <c r="G38" s="6"/>
      <c r="H38" s="6"/>
      <c r="I38" s="18"/>
      <c r="J38" s="19"/>
      <c r="K38" s="20"/>
    </row>
    <row r="39" spans="1:11">
      <c r="A39" s="15"/>
      <c r="B39" s="15"/>
      <c r="C39" s="16" t="s">
        <v>7</v>
      </c>
      <c r="D39" s="17"/>
      <c r="E39" s="17"/>
      <c r="F39" s="6"/>
      <c r="G39" s="6"/>
      <c r="H39" s="6"/>
      <c r="I39" s="18"/>
      <c r="J39" s="19"/>
      <c r="K39" s="20"/>
    </row>
    <row r="40" spans="1:11">
      <c r="A40" s="15"/>
      <c r="B40" s="15"/>
      <c r="C40" s="16" t="s">
        <v>7</v>
      </c>
      <c r="D40" s="17"/>
      <c r="E40" s="17"/>
      <c r="F40" s="6"/>
      <c r="G40" s="6"/>
      <c r="H40" s="6"/>
      <c r="I40" s="18"/>
      <c r="J40" s="19"/>
      <c r="K40" s="20"/>
    </row>
    <row r="41" spans="1:11">
      <c r="A41" s="15"/>
      <c r="B41" s="15"/>
      <c r="C41" s="16" t="s">
        <v>7</v>
      </c>
      <c r="D41" s="17"/>
      <c r="E41" s="17"/>
      <c r="F41" s="6"/>
      <c r="G41" s="6"/>
      <c r="H41" s="6"/>
      <c r="I41" s="18"/>
      <c r="J41" s="19"/>
      <c r="K41" s="20"/>
    </row>
    <row r="42" spans="1:11">
      <c r="A42" s="15"/>
      <c r="B42" s="15"/>
      <c r="C42" s="16" t="s">
        <v>7</v>
      </c>
      <c r="D42" s="17"/>
      <c r="E42" s="17"/>
      <c r="F42" s="6"/>
      <c r="G42" s="6"/>
      <c r="H42" s="6"/>
      <c r="I42" s="18"/>
      <c r="J42" s="19"/>
      <c r="K42" s="20"/>
    </row>
    <row r="43" spans="1:11">
      <c r="A43" s="15"/>
      <c r="B43" s="15"/>
      <c r="C43" s="16" t="s">
        <v>7</v>
      </c>
      <c r="D43" s="17"/>
      <c r="E43" s="17"/>
      <c r="F43" s="6"/>
      <c r="G43" s="6"/>
      <c r="H43" s="6"/>
      <c r="I43" s="18"/>
      <c r="J43" s="19"/>
      <c r="K43" s="20"/>
    </row>
    <row r="44" spans="1:11">
      <c r="A44" s="21"/>
      <c r="B44" s="21"/>
      <c r="C44" s="14"/>
      <c r="D44" s="14"/>
      <c r="E44" s="14"/>
      <c r="F44" s="14"/>
      <c r="G44" s="14"/>
      <c r="H44" s="14"/>
      <c r="I44" s="14"/>
      <c r="J44" s="14"/>
      <c r="K44" s="14"/>
    </row>
    <row r="45" spans="1:11">
      <c r="A45" s="21"/>
      <c r="B45" s="21"/>
      <c r="C45" s="14"/>
      <c r="D45" s="14"/>
      <c r="E45" s="14"/>
      <c r="F45" s="14"/>
      <c r="G45" s="14"/>
      <c r="H45" s="14"/>
      <c r="I45" s="14"/>
      <c r="J45" s="14"/>
      <c r="K45" s="14"/>
    </row>
  </sheetData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6"/>
  <dimension ref="A1:M74"/>
  <sheetViews>
    <sheetView tabSelected="1" zoomScale="70" zoomScaleNormal="70" workbookViewId="0">
      <selection activeCell="N74" sqref="A50:N74"/>
    </sheetView>
  </sheetViews>
  <sheetFormatPr baseColWidth="10" defaultColWidth="11.5" defaultRowHeight="13"/>
  <cols>
    <col min="1" max="1" width="12.33203125" style="66" bestFit="1" customWidth="1"/>
    <col min="2" max="2" width="17.6640625" style="66" bestFit="1" customWidth="1"/>
    <col min="3" max="3" width="12.5" style="66" bestFit="1" customWidth="1"/>
    <col min="4" max="4" width="12.33203125" style="66" bestFit="1" customWidth="1"/>
    <col min="5" max="5" width="8.5" style="66" bestFit="1" customWidth="1"/>
    <col min="6" max="6" width="11.5" style="66" bestFit="1" customWidth="1"/>
    <col min="7" max="7" width="12.5" style="66" bestFit="1" customWidth="1"/>
    <col min="8" max="8" width="6.83203125" style="66" bestFit="1" customWidth="1"/>
    <col min="9" max="9" width="10.83203125" style="66" bestFit="1" customWidth="1"/>
    <col min="10" max="10" width="11.5" style="66"/>
    <col min="11" max="11" width="12.5" style="66" bestFit="1" customWidth="1"/>
    <col min="12" max="12" width="12.33203125" style="66" bestFit="1" customWidth="1"/>
    <col min="13" max="13" width="12.1640625" style="66" bestFit="1" customWidth="1"/>
    <col min="14" max="16384" width="11.5" style="66"/>
  </cols>
  <sheetData>
    <row r="1" spans="1:13">
      <c r="A1" s="90" t="s">
        <v>50</v>
      </c>
      <c r="B1" s="90" t="s">
        <v>124</v>
      </c>
      <c r="C1" s="90" t="s">
        <v>15</v>
      </c>
      <c r="D1" s="90" t="s">
        <v>123</v>
      </c>
      <c r="E1" s="90" t="s">
        <v>51</v>
      </c>
      <c r="F1" s="90"/>
      <c r="G1" s="90"/>
      <c r="H1" s="90"/>
      <c r="I1" s="90"/>
      <c r="J1" s="90"/>
      <c r="K1" s="90"/>
      <c r="L1" s="90"/>
      <c r="M1" s="90"/>
    </row>
    <row r="2" spans="1:13">
      <c r="A2" s="90" t="s">
        <v>0</v>
      </c>
      <c r="B2" s="90">
        <v>0</v>
      </c>
      <c r="C2" s="146">
        <v>-0.14792650918635167</v>
      </c>
      <c r="D2" s="90">
        <v>2.0369999999999999</v>
      </c>
      <c r="E2" s="146">
        <v>-0.30132629921259835</v>
      </c>
      <c r="F2" s="90"/>
      <c r="G2" s="90"/>
      <c r="H2" s="90"/>
      <c r="I2" s="90"/>
      <c r="J2" s="90"/>
      <c r="K2" s="90"/>
      <c r="L2" s="90"/>
      <c r="M2" s="90"/>
    </row>
    <row r="3" spans="1:13">
      <c r="A3" s="90">
        <v>0</v>
      </c>
      <c r="B3" s="90">
        <v>0</v>
      </c>
      <c r="C3" s="146">
        <v>7.4540682414698696E-3</v>
      </c>
      <c r="D3" s="90">
        <v>2.0139999999999998</v>
      </c>
      <c r="E3" s="146">
        <v>1.5012493438320316E-2</v>
      </c>
      <c r="F3" s="90"/>
      <c r="G3" s="90"/>
      <c r="H3" s="90"/>
      <c r="I3" s="90"/>
      <c r="J3" s="90"/>
      <c r="K3" s="90"/>
      <c r="L3" s="90"/>
      <c r="M3" s="90"/>
    </row>
    <row r="4" spans="1:13">
      <c r="A4" s="90">
        <v>1</v>
      </c>
      <c r="B4" s="90">
        <v>2.0000000000000009</v>
      </c>
      <c r="C4" s="146">
        <v>0.12083989501312334</v>
      </c>
      <c r="D4" s="90">
        <v>1.99</v>
      </c>
      <c r="E4" s="146">
        <v>0.24047139107611545</v>
      </c>
      <c r="F4" s="90"/>
      <c r="G4" s="90"/>
      <c r="H4" s="90"/>
      <c r="I4" s="90"/>
      <c r="J4" s="90"/>
      <c r="K4" s="90"/>
      <c r="L4" s="90"/>
      <c r="M4" s="90"/>
    </row>
    <row r="5" spans="1:13">
      <c r="A5" s="90">
        <v>2</v>
      </c>
      <c r="B5" s="90">
        <v>4</v>
      </c>
      <c r="C5" s="146">
        <v>-0.1237795275590553</v>
      </c>
      <c r="D5" s="90">
        <v>1.9790000000000001</v>
      </c>
      <c r="E5" s="146">
        <v>-0.24495968503937046</v>
      </c>
      <c r="F5" s="90"/>
      <c r="G5" s="90"/>
      <c r="H5" s="90"/>
      <c r="I5" s="90"/>
      <c r="J5" s="90"/>
      <c r="K5" s="90"/>
      <c r="L5" s="90"/>
      <c r="M5" s="90"/>
    </row>
    <row r="6" spans="1:13">
      <c r="A6" s="90">
        <v>3</v>
      </c>
      <c r="B6" s="90">
        <v>6.0000000000000009</v>
      </c>
      <c r="C6" s="146">
        <v>-0.12062992125984252</v>
      </c>
      <c r="D6" s="90">
        <v>2.0099999999999998</v>
      </c>
      <c r="E6" s="146">
        <v>-0.24246614173228345</v>
      </c>
      <c r="F6" s="90"/>
      <c r="G6" s="90"/>
      <c r="H6" s="90"/>
      <c r="I6" s="90"/>
      <c r="J6" s="90"/>
      <c r="K6" s="90"/>
      <c r="L6" s="90"/>
      <c r="M6" s="90"/>
    </row>
    <row r="7" spans="1:13">
      <c r="A7" s="90">
        <v>4</v>
      </c>
      <c r="B7" s="90">
        <v>7.9999999999999991</v>
      </c>
      <c r="C7" s="146">
        <v>-0.21091863517060352</v>
      </c>
      <c r="D7" s="90">
        <v>2.0390000000000001</v>
      </c>
      <c r="E7" s="146">
        <v>-0.43006309711286062</v>
      </c>
      <c r="F7" s="90"/>
      <c r="G7" s="90"/>
      <c r="H7" s="90"/>
      <c r="I7" s="90"/>
      <c r="J7" s="90"/>
      <c r="K7" s="90"/>
      <c r="L7" s="90"/>
      <c r="M7" s="90"/>
    </row>
    <row r="8" spans="1:13">
      <c r="A8" s="90">
        <v>5</v>
      </c>
      <c r="B8" s="90">
        <v>9.9999999999999964</v>
      </c>
      <c r="C8" s="146">
        <v>-0.20251968503936998</v>
      </c>
      <c r="D8" s="90">
        <v>2.0539999999999998</v>
      </c>
      <c r="E8" s="146">
        <v>-0.41597543307086593</v>
      </c>
      <c r="F8" s="90"/>
      <c r="G8" s="90"/>
      <c r="H8" s="90"/>
      <c r="I8" s="90"/>
      <c r="J8" s="90"/>
      <c r="K8" s="90"/>
      <c r="L8" s="90"/>
      <c r="M8" s="90"/>
    </row>
    <row r="9" spans="1:13">
      <c r="A9" s="90">
        <v>6</v>
      </c>
      <c r="B9" s="90">
        <v>19</v>
      </c>
      <c r="C9" s="146">
        <v>6.7296587926509291E-2</v>
      </c>
      <c r="D9" s="90">
        <v>2.036</v>
      </c>
      <c r="E9" s="146">
        <v>0.13701585301837291</v>
      </c>
      <c r="F9" s="90"/>
      <c r="G9" s="90"/>
      <c r="H9" s="90"/>
      <c r="I9" s="90"/>
      <c r="J9" s="90"/>
      <c r="K9" s="90"/>
      <c r="L9" s="90"/>
      <c r="M9" s="90"/>
    </row>
    <row r="10" spans="1:13">
      <c r="A10" s="90">
        <v>7</v>
      </c>
      <c r="B10" s="90">
        <v>24</v>
      </c>
      <c r="C10" s="146">
        <v>4.4199475065616826E-2</v>
      </c>
      <c r="D10" s="90">
        <v>2.0139999999999998</v>
      </c>
      <c r="E10" s="146">
        <v>8.9017742782152284E-2</v>
      </c>
      <c r="F10" s="90"/>
      <c r="G10" s="90"/>
      <c r="H10" s="90"/>
      <c r="I10" s="90"/>
      <c r="J10" s="90"/>
      <c r="K10" s="90"/>
      <c r="L10" s="90"/>
      <c r="M10" s="90"/>
    </row>
    <row r="11" spans="1:13">
      <c r="A11" s="90">
        <v>8</v>
      </c>
      <c r="B11" s="90">
        <v>26</v>
      </c>
      <c r="C11" s="146">
        <v>8.4094488188976385E-2</v>
      </c>
      <c r="D11" s="90">
        <v>1.99</v>
      </c>
      <c r="E11" s="146">
        <v>0.167348031496063</v>
      </c>
      <c r="F11" s="90"/>
      <c r="G11" s="90"/>
      <c r="H11" s="90"/>
      <c r="I11" s="90"/>
      <c r="J11" s="90"/>
      <c r="K11" s="90"/>
      <c r="L11" s="90"/>
      <c r="M11" s="90"/>
    </row>
    <row r="12" spans="1:13">
      <c r="A12" s="90">
        <v>9</v>
      </c>
      <c r="B12" s="90">
        <v>28</v>
      </c>
      <c r="C12" s="146">
        <v>-0.12272965879265087</v>
      </c>
      <c r="D12" s="90">
        <v>1.9670000000000001</v>
      </c>
      <c r="E12" s="146">
        <v>-0.24140923884514426</v>
      </c>
      <c r="F12" s="90"/>
      <c r="G12" s="90"/>
      <c r="H12" s="90"/>
      <c r="I12" s="90"/>
      <c r="J12" s="90"/>
      <c r="K12" s="90"/>
      <c r="L12" s="90"/>
      <c r="M12" s="90"/>
    </row>
    <row r="13" spans="1:13">
      <c r="A13" s="90">
        <v>10</v>
      </c>
      <c r="B13" s="90">
        <v>30</v>
      </c>
      <c r="C13" s="146">
        <v>-7.8635170603674448E-2</v>
      </c>
      <c r="D13" s="90">
        <v>1.9430000000000001</v>
      </c>
      <c r="E13" s="146">
        <v>-0.15278813648293946</v>
      </c>
      <c r="F13" s="90"/>
      <c r="G13" s="90"/>
      <c r="H13" s="90"/>
      <c r="I13" s="90"/>
      <c r="J13" s="90"/>
      <c r="K13" s="90"/>
      <c r="L13" s="90"/>
      <c r="M13" s="90"/>
    </row>
    <row r="14" spans="1:13">
      <c r="A14" s="90">
        <v>11</v>
      </c>
      <c r="B14" s="90">
        <v>31.999999999999993</v>
      </c>
      <c r="C14" s="146">
        <v>-0.19622047244094476</v>
      </c>
      <c r="D14" s="90">
        <v>1.919</v>
      </c>
      <c r="E14" s="146">
        <v>-0.37654708661417302</v>
      </c>
      <c r="F14" s="90"/>
      <c r="G14" s="90"/>
      <c r="H14" s="90"/>
      <c r="I14" s="90"/>
      <c r="J14" s="90"/>
      <c r="K14" s="90"/>
      <c r="L14" s="90"/>
      <c r="M14" s="90"/>
    </row>
    <row r="15" spans="1:13">
      <c r="A15" s="90">
        <v>12</v>
      </c>
      <c r="B15" s="90">
        <v>43</v>
      </c>
      <c r="C15" s="146">
        <v>-4.3989501312336012E-2</v>
      </c>
      <c r="D15" s="90">
        <v>1.9</v>
      </c>
      <c r="E15" s="146">
        <v>-8.3580052493438417E-2</v>
      </c>
      <c r="F15" s="90"/>
      <c r="G15" s="90"/>
      <c r="H15" s="90"/>
      <c r="I15" s="90"/>
      <c r="J15" s="90"/>
      <c r="K15" s="90"/>
      <c r="L15" s="90"/>
      <c r="M15" s="90"/>
    </row>
    <row r="16" spans="1:13">
      <c r="A16" s="90">
        <v>13</v>
      </c>
      <c r="B16" s="90">
        <v>48</v>
      </c>
      <c r="C16" s="146">
        <v>4.1049868766404048E-2</v>
      </c>
      <c r="D16" s="90">
        <v>1.8779999999999999</v>
      </c>
      <c r="E16" s="146">
        <v>7.7091653543306798E-2</v>
      </c>
      <c r="F16" s="90"/>
      <c r="G16" s="90"/>
      <c r="H16" s="90"/>
      <c r="I16" s="90"/>
      <c r="J16" s="90"/>
      <c r="K16" s="90"/>
      <c r="L16" s="90"/>
      <c r="M16" s="90"/>
    </row>
    <row r="17" spans="1:13">
      <c r="A17" s="147"/>
      <c r="B17" s="69"/>
      <c r="C17" s="69"/>
      <c r="D17" s="69"/>
      <c r="E17" s="148"/>
      <c r="F17" s="90"/>
      <c r="G17" s="90"/>
      <c r="H17" s="90"/>
      <c r="I17" s="90"/>
      <c r="J17" s="90"/>
      <c r="K17" s="90"/>
      <c r="L17" s="90"/>
      <c r="M17" s="90"/>
    </row>
    <row r="18" spans="1:13">
      <c r="A18" s="147"/>
      <c r="B18" s="69"/>
      <c r="C18" s="69"/>
      <c r="D18" s="69"/>
      <c r="E18" s="148"/>
      <c r="F18" s="90"/>
      <c r="G18" s="90"/>
      <c r="H18" s="90"/>
      <c r="I18" s="90"/>
      <c r="J18" s="90"/>
      <c r="K18" s="90"/>
      <c r="L18" s="90"/>
      <c r="M18" s="90"/>
    </row>
    <row r="19" spans="1:13">
      <c r="A19" s="147"/>
      <c r="B19" s="69"/>
      <c r="C19" s="69"/>
      <c r="D19" s="69"/>
      <c r="E19" s="148"/>
      <c r="F19" s="90"/>
      <c r="G19" s="90"/>
      <c r="H19" s="90"/>
      <c r="I19" s="90"/>
      <c r="J19" s="90"/>
      <c r="K19" s="90"/>
      <c r="L19" s="90"/>
      <c r="M19" s="90"/>
    </row>
    <row r="20" spans="1:13">
      <c r="A20" s="147"/>
      <c r="B20" s="69"/>
      <c r="C20" s="69"/>
      <c r="D20" s="69"/>
      <c r="E20" s="148"/>
      <c r="F20" s="90"/>
      <c r="G20" s="90"/>
      <c r="H20" s="90"/>
      <c r="I20" s="90"/>
      <c r="J20" s="90"/>
      <c r="K20" s="90"/>
      <c r="L20" s="90"/>
      <c r="M20" s="90"/>
    </row>
    <row r="21" spans="1:13">
      <c r="A21" s="147"/>
      <c r="B21" s="148"/>
      <c r="C21" s="69"/>
      <c r="D21" s="69"/>
      <c r="E21" s="148"/>
      <c r="F21" s="90"/>
      <c r="G21" s="90"/>
      <c r="H21" s="90"/>
      <c r="I21" s="90"/>
      <c r="J21" s="90"/>
      <c r="K21" s="90"/>
      <c r="L21" s="90"/>
      <c r="M21" s="90"/>
    </row>
    <row r="22" spans="1:13">
      <c r="A22" s="147"/>
      <c r="B22" s="147"/>
      <c r="C22" s="69"/>
      <c r="D22" s="69"/>
      <c r="E22" s="148"/>
      <c r="F22" s="90"/>
      <c r="G22" s="90"/>
      <c r="H22" s="90"/>
      <c r="I22" s="90"/>
      <c r="J22" s="90"/>
      <c r="K22" s="90"/>
      <c r="L22" s="90"/>
      <c r="M22" s="90"/>
    </row>
    <row r="23" spans="1:13">
      <c r="A23" s="147"/>
      <c r="B23" s="148"/>
      <c r="C23" s="69"/>
      <c r="D23" s="69"/>
      <c r="E23" s="148"/>
      <c r="F23" s="90"/>
      <c r="G23" s="90"/>
      <c r="H23" s="90"/>
      <c r="I23" s="90"/>
      <c r="J23" s="90"/>
      <c r="K23" s="90"/>
      <c r="L23" s="90"/>
      <c r="M23" s="90"/>
    </row>
    <row r="24" spans="1:13">
      <c r="A24" s="90"/>
      <c r="B24" s="90"/>
      <c r="C24" s="147"/>
      <c r="D24" s="90"/>
      <c r="E24" s="90"/>
      <c r="F24" s="90"/>
      <c r="G24" s="90"/>
      <c r="H24" s="90"/>
      <c r="I24" s="90"/>
      <c r="J24" s="90"/>
      <c r="K24" s="90"/>
      <c r="L24" s="90"/>
      <c r="M24" s="90"/>
    </row>
    <row r="25" spans="1:13">
      <c r="A25" s="90"/>
      <c r="B25" s="90"/>
      <c r="C25" s="147"/>
      <c r="D25" s="90"/>
      <c r="E25" s="90"/>
      <c r="F25" s="90"/>
      <c r="G25" s="90"/>
      <c r="H25" s="90"/>
      <c r="I25" s="90"/>
      <c r="J25" s="90"/>
      <c r="K25" s="90"/>
      <c r="L25" s="90"/>
      <c r="M25" s="90"/>
    </row>
    <row r="26" spans="1:13">
      <c r="A26" s="90"/>
      <c r="B26" s="149"/>
      <c r="C26" s="150"/>
      <c r="D26" s="150"/>
      <c r="E26" s="90"/>
      <c r="F26" s="90"/>
      <c r="G26" s="90"/>
      <c r="H26" s="90"/>
      <c r="I26" s="90"/>
      <c r="J26" s="90"/>
      <c r="K26" s="90"/>
      <c r="L26" s="90"/>
      <c r="M26" s="90"/>
    </row>
    <row r="27" spans="1:13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</row>
    <row r="28" spans="1:13">
      <c r="A28" s="147"/>
      <c r="B28" s="147"/>
      <c r="C28" s="147"/>
      <c r="D28" s="151"/>
      <c r="E28" s="151"/>
      <c r="F28" s="90"/>
      <c r="G28" s="90"/>
      <c r="H28" s="90"/>
      <c r="I28" s="90"/>
      <c r="J28" s="90"/>
      <c r="K28" s="90"/>
      <c r="L28" s="90"/>
      <c r="M28" s="90"/>
    </row>
    <row r="29" spans="1:13">
      <c r="A29" s="152"/>
      <c r="B29" s="152"/>
      <c r="C29" s="153"/>
      <c r="D29" s="154"/>
      <c r="E29" s="155"/>
      <c r="F29" s="90"/>
      <c r="G29" s="90"/>
      <c r="H29" s="90"/>
      <c r="I29" s="90"/>
      <c r="J29" s="90"/>
      <c r="K29" s="90"/>
      <c r="L29" s="90"/>
      <c r="M29" s="90"/>
    </row>
    <row r="30" spans="1:13">
      <c r="A30" s="152"/>
      <c r="B30" s="152"/>
      <c r="C30" s="153"/>
      <c r="D30" s="154"/>
      <c r="E30" s="155"/>
      <c r="F30" s="90"/>
      <c r="G30" s="90"/>
      <c r="H30" s="90"/>
      <c r="I30" s="90"/>
      <c r="J30" s="90"/>
      <c r="K30" s="90"/>
      <c r="L30" s="90"/>
      <c r="M30" s="90"/>
    </row>
    <row r="31" spans="1:13">
      <c r="A31" s="152"/>
      <c r="B31" s="152"/>
      <c r="C31" s="153"/>
      <c r="D31" s="154"/>
      <c r="E31" s="155"/>
      <c r="F31" s="90"/>
      <c r="G31" s="90"/>
      <c r="H31" s="90"/>
      <c r="I31" s="90"/>
      <c r="J31" s="90"/>
      <c r="K31" s="90"/>
      <c r="L31" s="90"/>
      <c r="M31" s="90"/>
    </row>
    <row r="32" spans="1:13">
      <c r="A32" s="152"/>
      <c r="B32" s="152"/>
      <c r="C32" s="153"/>
      <c r="D32" s="154"/>
      <c r="E32" s="155"/>
      <c r="F32" s="90"/>
      <c r="G32" s="90"/>
      <c r="H32" s="90"/>
      <c r="I32" s="90"/>
      <c r="J32" s="90"/>
      <c r="K32" s="90"/>
      <c r="L32" s="90"/>
      <c r="M32" s="90"/>
    </row>
    <row r="33" spans="1:13">
      <c r="A33" s="152"/>
      <c r="B33" s="152"/>
      <c r="C33" s="153"/>
      <c r="D33" s="154"/>
      <c r="E33" s="155"/>
      <c r="F33" s="90"/>
      <c r="G33" s="90"/>
      <c r="H33" s="90"/>
      <c r="I33" s="90"/>
      <c r="J33" s="90"/>
      <c r="K33" s="90"/>
      <c r="L33" s="90"/>
      <c r="M33" s="90"/>
    </row>
    <row r="34" spans="1:13">
      <c r="A34" s="152"/>
      <c r="B34" s="152"/>
      <c r="C34" s="153"/>
      <c r="D34" s="154"/>
      <c r="E34" s="155"/>
      <c r="F34" s="90"/>
      <c r="G34" s="90"/>
      <c r="H34" s="90"/>
      <c r="I34" s="90"/>
      <c r="J34" s="90"/>
      <c r="K34" s="90"/>
      <c r="L34" s="90"/>
      <c r="M34" s="90"/>
    </row>
    <row r="35" spans="1:13">
      <c r="A35" s="152"/>
      <c r="B35" s="152"/>
      <c r="C35" s="153"/>
      <c r="D35" s="154"/>
      <c r="E35" s="155"/>
      <c r="F35" s="90"/>
      <c r="G35" s="90"/>
      <c r="H35" s="90"/>
      <c r="I35" s="90"/>
      <c r="J35" s="90"/>
      <c r="K35" s="90"/>
      <c r="L35" s="90"/>
      <c r="M35" s="90"/>
    </row>
    <row r="36" spans="1:13">
      <c r="A36" s="152"/>
      <c r="B36" s="152"/>
      <c r="C36" s="153"/>
      <c r="D36" s="154"/>
      <c r="E36" s="155"/>
      <c r="F36" s="90"/>
      <c r="G36" s="90"/>
      <c r="H36" s="90"/>
      <c r="I36" s="90"/>
      <c r="J36" s="90"/>
      <c r="K36" s="90"/>
      <c r="L36" s="90"/>
      <c r="M36" s="90"/>
    </row>
    <row r="37" spans="1:13">
      <c r="A37" s="152"/>
      <c r="B37" s="152"/>
      <c r="C37" s="153"/>
      <c r="D37" s="154"/>
      <c r="E37" s="155"/>
      <c r="F37" s="90"/>
      <c r="G37" s="90"/>
      <c r="H37" s="90"/>
      <c r="I37" s="90"/>
      <c r="J37" s="90"/>
      <c r="K37" s="90"/>
      <c r="L37" s="90"/>
      <c r="M37" s="90"/>
    </row>
    <row r="38" spans="1:13">
      <c r="A38" s="152"/>
      <c r="B38" s="152"/>
      <c r="C38" s="153"/>
      <c r="D38" s="154"/>
      <c r="E38" s="155"/>
      <c r="F38" s="90"/>
      <c r="G38" s="90"/>
      <c r="H38" s="90"/>
      <c r="I38" s="90"/>
      <c r="J38" s="90"/>
      <c r="K38" s="90"/>
      <c r="L38" s="90"/>
      <c r="M38" s="90"/>
    </row>
    <row r="39" spans="1:13">
      <c r="A39" s="152"/>
      <c r="B39" s="152"/>
      <c r="C39" s="153"/>
      <c r="D39" s="154"/>
      <c r="E39" s="155"/>
      <c r="F39" s="90"/>
      <c r="G39" s="90"/>
      <c r="H39" s="90"/>
      <c r="I39" s="90"/>
      <c r="J39" s="90"/>
      <c r="K39" s="90"/>
      <c r="L39" s="90"/>
      <c r="M39" s="90"/>
    </row>
    <row r="40" spans="1:13">
      <c r="A40" s="152"/>
      <c r="B40" s="152"/>
      <c r="C40" s="153"/>
      <c r="D40" s="154"/>
      <c r="E40" s="155"/>
      <c r="F40" s="90"/>
      <c r="G40" s="90"/>
      <c r="H40" s="90"/>
      <c r="I40" s="90"/>
      <c r="J40" s="90"/>
      <c r="K40" s="90"/>
      <c r="L40" s="90"/>
      <c r="M40" s="90"/>
    </row>
    <row r="41" spans="1:13">
      <c r="A41" s="152"/>
      <c r="B41" s="152"/>
      <c r="C41" s="153"/>
      <c r="D41" s="154"/>
      <c r="E41" s="155"/>
      <c r="F41" s="90"/>
      <c r="G41" s="90"/>
      <c r="H41" s="90"/>
      <c r="I41" s="90"/>
      <c r="J41" s="90"/>
      <c r="K41" s="90"/>
      <c r="L41" s="90"/>
      <c r="M41" s="90"/>
    </row>
    <row r="42" spans="1:13">
      <c r="A42" s="152"/>
      <c r="B42" s="152"/>
      <c r="C42" s="153"/>
      <c r="D42" s="154"/>
      <c r="E42" s="155"/>
      <c r="F42" s="90"/>
      <c r="G42" s="90"/>
      <c r="H42" s="90"/>
      <c r="I42" s="90"/>
      <c r="J42" s="90"/>
      <c r="K42" s="90"/>
      <c r="L42" s="90"/>
      <c r="M42" s="90"/>
    </row>
    <row r="43" spans="1:13">
      <c r="A43" s="152"/>
      <c r="B43" s="152"/>
      <c r="C43" s="153"/>
      <c r="D43" s="154"/>
      <c r="E43" s="155"/>
      <c r="F43" s="90"/>
      <c r="G43" s="90"/>
      <c r="H43" s="90"/>
      <c r="I43" s="90"/>
      <c r="J43" s="90"/>
      <c r="K43" s="90"/>
      <c r="L43" s="90"/>
      <c r="M43" s="90"/>
    </row>
    <row r="44" spans="1:13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</row>
    <row r="45" spans="1:13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</row>
    <row r="46" spans="1:13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</row>
    <row r="47" spans="1:13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</row>
    <row r="48" spans="1:13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</row>
    <row r="49" spans="1:13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</row>
    <row r="50" spans="1:13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</row>
    <row r="51" spans="1:13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</row>
    <row r="52" spans="1:13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</row>
    <row r="53" spans="1:13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</row>
    <row r="54" spans="1:13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</row>
    <row r="55" spans="1:13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</row>
    <row r="56" spans="1:13">
      <c r="A56" s="156"/>
      <c r="B56" s="156"/>
      <c r="C56" s="156"/>
      <c r="D56" s="156"/>
      <c r="E56" s="156"/>
      <c r="F56" s="156"/>
      <c r="G56" s="157"/>
      <c r="H56" s="157"/>
      <c r="I56" s="157"/>
      <c r="J56" s="157"/>
      <c r="K56" s="156"/>
      <c r="L56" s="156"/>
      <c r="M56" s="156"/>
    </row>
    <row r="57" spans="1:13">
      <c r="A57" s="157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</row>
    <row r="58" spans="1:13">
      <c r="A58" s="157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</row>
    <row r="59" spans="1:13">
      <c r="A59" s="158"/>
      <c r="B59" s="158"/>
      <c r="C59" s="158"/>
      <c r="D59" s="158"/>
      <c r="E59" s="158"/>
      <c r="F59" s="158"/>
      <c r="G59" s="158"/>
      <c r="H59" s="158"/>
      <c r="I59" s="158"/>
      <c r="J59" s="159"/>
      <c r="K59" s="158"/>
      <c r="L59" s="158"/>
      <c r="M59" s="158"/>
    </row>
    <row r="60" spans="1:13">
      <c r="A60" s="160"/>
      <c r="B60" s="161"/>
      <c r="C60" s="162"/>
      <c r="D60" s="162"/>
      <c r="E60" s="162"/>
      <c r="F60" s="160"/>
      <c r="G60" s="163"/>
      <c r="H60" s="164"/>
      <c r="I60" s="160"/>
      <c r="J60" s="157"/>
      <c r="K60" s="163"/>
      <c r="L60" s="163"/>
      <c r="M60" s="155"/>
    </row>
    <row r="61" spans="1:13">
      <c r="A61" s="160"/>
      <c r="B61" s="161"/>
      <c r="C61" s="162"/>
      <c r="D61" s="162"/>
      <c r="E61" s="162"/>
      <c r="F61" s="160"/>
      <c r="G61" s="163"/>
      <c r="H61" s="164"/>
      <c r="I61" s="164"/>
      <c r="J61" s="157"/>
      <c r="K61" s="163"/>
      <c r="L61" s="163"/>
      <c r="M61" s="155"/>
    </row>
    <row r="62" spans="1:13">
      <c r="A62" s="160"/>
      <c r="B62" s="161"/>
      <c r="C62" s="162"/>
      <c r="D62" s="162"/>
      <c r="E62" s="162"/>
      <c r="F62" s="160"/>
      <c r="G62" s="163"/>
      <c r="H62" s="164"/>
      <c r="I62" s="164"/>
      <c r="J62" s="157"/>
      <c r="K62" s="163"/>
      <c r="L62" s="163"/>
      <c r="M62" s="155"/>
    </row>
    <row r="63" spans="1:13">
      <c r="A63" s="160"/>
      <c r="B63" s="161"/>
      <c r="C63" s="162"/>
      <c r="D63" s="162"/>
      <c r="E63" s="162"/>
      <c r="F63" s="160"/>
      <c r="G63" s="163"/>
      <c r="H63" s="164"/>
      <c r="I63" s="164"/>
      <c r="J63" s="157"/>
      <c r="K63" s="163"/>
      <c r="L63" s="163"/>
      <c r="M63" s="155"/>
    </row>
    <row r="64" spans="1:13">
      <c r="A64" s="160"/>
      <c r="B64" s="161"/>
      <c r="C64" s="162"/>
      <c r="D64" s="162"/>
      <c r="E64" s="162"/>
      <c r="F64" s="160"/>
      <c r="G64" s="163"/>
      <c r="H64" s="164"/>
      <c r="I64" s="164"/>
      <c r="J64" s="157"/>
      <c r="K64" s="163"/>
      <c r="L64" s="163"/>
      <c r="M64" s="155"/>
    </row>
    <row r="65" spans="1:13">
      <c r="A65" s="160"/>
      <c r="B65" s="161"/>
      <c r="C65" s="162"/>
      <c r="D65" s="162"/>
      <c r="E65" s="162"/>
      <c r="F65" s="160"/>
      <c r="G65" s="163"/>
      <c r="H65" s="164"/>
      <c r="I65" s="164"/>
      <c r="J65" s="157"/>
      <c r="K65" s="163"/>
      <c r="L65" s="163"/>
      <c r="M65" s="155"/>
    </row>
    <row r="66" spans="1:13">
      <c r="A66" s="160"/>
      <c r="B66" s="161"/>
      <c r="C66" s="162"/>
      <c r="D66" s="162"/>
      <c r="E66" s="162"/>
      <c r="F66" s="160"/>
      <c r="G66" s="163"/>
      <c r="H66" s="164"/>
      <c r="I66" s="164"/>
      <c r="J66" s="157"/>
      <c r="K66" s="163"/>
      <c r="L66" s="163"/>
      <c r="M66" s="155"/>
    </row>
    <row r="67" spans="1:13">
      <c r="A67" s="160"/>
      <c r="B67" s="161"/>
      <c r="C67" s="162"/>
      <c r="D67" s="162"/>
      <c r="E67" s="162"/>
      <c r="F67" s="160"/>
      <c r="G67" s="163"/>
      <c r="H67" s="164"/>
      <c r="I67" s="164"/>
      <c r="J67" s="157"/>
      <c r="K67" s="163"/>
      <c r="L67" s="163"/>
      <c r="M67" s="155"/>
    </row>
    <row r="68" spans="1:13">
      <c r="A68" s="160"/>
      <c r="B68" s="161"/>
      <c r="C68" s="162"/>
      <c r="D68" s="162"/>
      <c r="E68" s="162"/>
      <c r="F68" s="160"/>
      <c r="G68" s="163"/>
      <c r="H68" s="164"/>
      <c r="I68" s="164"/>
      <c r="J68" s="157"/>
      <c r="K68" s="163"/>
      <c r="L68" s="163"/>
      <c r="M68" s="155"/>
    </row>
    <row r="69" spans="1:13">
      <c r="A69" s="160"/>
      <c r="B69" s="161"/>
      <c r="C69" s="162"/>
      <c r="D69" s="162"/>
      <c r="E69" s="162"/>
      <c r="F69" s="160"/>
      <c r="G69" s="163"/>
      <c r="H69" s="164"/>
      <c r="I69" s="164"/>
      <c r="J69" s="157"/>
      <c r="K69" s="163"/>
      <c r="L69" s="163"/>
      <c r="M69" s="155"/>
    </row>
    <row r="70" spans="1:13">
      <c r="A70" s="160"/>
      <c r="B70" s="161"/>
      <c r="C70" s="162"/>
      <c r="D70" s="162"/>
      <c r="E70" s="162"/>
      <c r="F70" s="160"/>
      <c r="G70" s="163"/>
      <c r="H70" s="164"/>
      <c r="I70" s="164"/>
      <c r="J70" s="157"/>
      <c r="K70" s="163"/>
      <c r="L70" s="163"/>
      <c r="M70" s="155"/>
    </row>
    <row r="71" spans="1:13">
      <c r="A71" s="160"/>
      <c r="B71" s="161"/>
      <c r="C71" s="162"/>
      <c r="D71" s="162"/>
      <c r="E71" s="162"/>
      <c r="F71" s="160"/>
      <c r="G71" s="163"/>
      <c r="H71" s="164"/>
      <c r="I71" s="164"/>
      <c r="J71" s="157"/>
      <c r="K71" s="163"/>
      <c r="L71" s="163"/>
      <c r="M71" s="155"/>
    </row>
    <row r="72" spans="1:13">
      <c r="A72" s="160"/>
      <c r="B72" s="161"/>
      <c r="C72" s="162"/>
      <c r="D72" s="162"/>
      <c r="E72" s="162"/>
      <c r="F72" s="160"/>
      <c r="G72" s="163"/>
      <c r="H72" s="164"/>
      <c r="I72" s="164"/>
      <c r="J72" s="157"/>
      <c r="K72" s="163"/>
      <c r="L72" s="163"/>
      <c r="M72" s="155"/>
    </row>
    <row r="73" spans="1:13">
      <c r="A73" s="160"/>
      <c r="B73" s="161"/>
      <c r="C73" s="162"/>
      <c r="D73" s="162"/>
      <c r="E73" s="162"/>
      <c r="F73" s="160"/>
      <c r="G73" s="163"/>
      <c r="H73" s="164"/>
      <c r="I73" s="164"/>
      <c r="J73" s="157"/>
      <c r="K73" s="163"/>
      <c r="L73" s="163"/>
      <c r="M73" s="155"/>
    </row>
    <row r="74" spans="1:13">
      <c r="A74" s="160"/>
      <c r="B74" s="161"/>
      <c r="C74" s="162"/>
      <c r="D74" s="162"/>
      <c r="E74" s="162"/>
      <c r="F74" s="160"/>
      <c r="G74" s="163"/>
      <c r="H74" s="164"/>
      <c r="I74" s="164"/>
      <c r="J74" s="157"/>
      <c r="K74" s="163"/>
      <c r="L74" s="163"/>
      <c r="M74" s="155"/>
    </row>
  </sheetData>
  <mergeCells count="3">
    <mergeCell ref="K56:M56"/>
    <mergeCell ref="C26:D26"/>
    <mergeCell ref="A56:F56"/>
  </mergeCells>
  <pageMargins left="0.75" right="0.75" top="1" bottom="1" header="0.4921259845" footer="0.492125984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H101"/>
  <sheetViews>
    <sheetView zoomScale="80" zoomScaleNormal="80" workbookViewId="0"/>
  </sheetViews>
  <sheetFormatPr baseColWidth="10" defaultRowHeight="13"/>
  <cols>
    <col min="1" max="1" width="12.6640625" bestFit="1" customWidth="1"/>
    <col min="3" max="3" width="12.5" bestFit="1" customWidth="1"/>
    <col min="19" max="19" width="13.83203125" bestFit="1" customWidth="1"/>
  </cols>
  <sheetData>
    <row r="2" spans="1:34">
      <c r="G2" s="144" t="s">
        <v>90</v>
      </c>
      <c r="H2" s="144"/>
      <c r="X2" s="144" t="s">
        <v>90</v>
      </c>
      <c r="Y2" s="144"/>
    </row>
    <row r="3" spans="1:34">
      <c r="G3" s="119" t="s">
        <v>20</v>
      </c>
      <c r="H3" s="119"/>
      <c r="I3" s="120" t="s">
        <v>91</v>
      </c>
      <c r="J3" s="119"/>
      <c r="K3" s="120" t="s">
        <v>2</v>
      </c>
      <c r="L3" s="119"/>
      <c r="M3" s="120" t="s">
        <v>8</v>
      </c>
      <c r="N3" s="119"/>
      <c r="O3" s="120" t="s">
        <v>9</v>
      </c>
      <c r="P3" s="119"/>
      <c r="Q3" s="120" t="s">
        <v>72</v>
      </c>
      <c r="X3" s="119" t="s">
        <v>20</v>
      </c>
      <c r="Y3" s="119"/>
      <c r="Z3" s="120" t="s">
        <v>91</v>
      </c>
      <c r="AA3" s="119"/>
      <c r="AB3" s="120" t="s">
        <v>2</v>
      </c>
      <c r="AC3" s="119"/>
      <c r="AD3" s="120" t="s">
        <v>8</v>
      </c>
      <c r="AE3" s="119"/>
      <c r="AF3" s="120" t="s">
        <v>9</v>
      </c>
      <c r="AG3" s="119"/>
      <c r="AH3" s="120" t="s">
        <v>72</v>
      </c>
    </row>
    <row r="4" spans="1:34">
      <c r="G4" s="119" t="s">
        <v>21</v>
      </c>
      <c r="H4" s="119"/>
      <c r="I4" s="120" t="s">
        <v>92</v>
      </c>
      <c r="J4" s="119"/>
      <c r="K4" s="120" t="s">
        <v>92</v>
      </c>
      <c r="L4" s="119"/>
      <c r="M4" s="120" t="s">
        <v>92</v>
      </c>
      <c r="N4" s="119"/>
      <c r="O4" s="120" t="s">
        <v>92</v>
      </c>
      <c r="P4" s="119"/>
      <c r="Q4" s="120" t="s">
        <v>92</v>
      </c>
      <c r="X4" s="119" t="s">
        <v>21</v>
      </c>
      <c r="Y4" s="119"/>
      <c r="Z4" s="120" t="s">
        <v>92</v>
      </c>
      <c r="AA4" s="119"/>
      <c r="AB4" s="120" t="s">
        <v>92</v>
      </c>
      <c r="AC4" s="119"/>
      <c r="AD4" s="120" t="s">
        <v>92</v>
      </c>
      <c r="AE4" s="119"/>
      <c r="AF4" s="120" t="s">
        <v>92</v>
      </c>
      <c r="AG4" s="119"/>
      <c r="AH4" s="120" t="s">
        <v>92</v>
      </c>
    </row>
    <row r="5" spans="1:34">
      <c r="A5" s="139" t="s">
        <v>125</v>
      </c>
      <c r="B5" s="140"/>
      <c r="C5" s="141">
        <v>2.91574599176412</v>
      </c>
      <c r="G5" s="121">
        <v>0</v>
      </c>
      <c r="H5" s="121"/>
      <c r="I5" s="122">
        <v>3.2812500000000001E-2</v>
      </c>
      <c r="J5" s="122"/>
      <c r="K5" s="122">
        <v>49.77823598397697</v>
      </c>
      <c r="L5" s="122"/>
      <c r="M5" s="122">
        <v>21.221431149040512</v>
      </c>
      <c r="N5" s="122"/>
      <c r="O5" s="122">
        <v>10.698511329520006</v>
      </c>
      <c r="P5" s="122"/>
      <c r="Q5" s="122">
        <v>0</v>
      </c>
      <c r="X5" s="123">
        <v>0</v>
      </c>
      <c r="Y5" s="123"/>
      <c r="Z5" s="124">
        <v>3.2812500000000001E-2</v>
      </c>
      <c r="AA5" s="124"/>
      <c r="AB5" s="124">
        <v>49.77823598397697</v>
      </c>
      <c r="AC5" s="124"/>
      <c r="AD5" s="124">
        <v>21.221431149040512</v>
      </c>
      <c r="AE5" s="124"/>
      <c r="AF5" s="124">
        <v>10.698511329520006</v>
      </c>
      <c r="AG5" s="124"/>
      <c r="AH5" s="124">
        <v>0</v>
      </c>
    </row>
    <row r="6" spans="1:34">
      <c r="A6" s="140" t="s">
        <v>33</v>
      </c>
      <c r="B6" s="140"/>
      <c r="C6" s="141">
        <v>0.48512272516947702</v>
      </c>
      <c r="G6" s="121">
        <v>2.0000000000000009</v>
      </c>
      <c r="H6" s="121"/>
      <c r="I6" s="122">
        <v>0.12055792229260522</v>
      </c>
      <c r="J6" s="122"/>
      <c r="K6" s="122">
        <v>49.12836786558853</v>
      </c>
      <c r="L6" s="122"/>
      <c r="M6" s="122">
        <v>21.067354181778008</v>
      </c>
      <c r="N6" s="122"/>
      <c r="O6" s="122">
        <v>10.663192470556055</v>
      </c>
      <c r="P6" s="122"/>
      <c r="Q6" s="122">
        <v>0.8338909740325039</v>
      </c>
      <c r="X6" s="125">
        <v>0.5</v>
      </c>
      <c r="Y6" s="125"/>
      <c r="Z6" s="126">
        <v>4.3591984621598051E-2</v>
      </c>
      <c r="AA6" s="126"/>
      <c r="AB6" s="126">
        <v>49.69850589604895</v>
      </c>
      <c r="AC6" s="126"/>
      <c r="AD6" s="126">
        <v>21.200361795500481</v>
      </c>
      <c r="AE6" s="126"/>
      <c r="AF6" s="126">
        <v>10.693645284120795</v>
      </c>
      <c r="AG6" s="126"/>
      <c r="AH6" s="126">
        <v>0.10266892397092529</v>
      </c>
    </row>
    <row r="7" spans="1:34">
      <c r="A7" s="140" t="s">
        <v>34</v>
      </c>
      <c r="B7" s="140"/>
      <c r="C7" s="141">
        <v>0.163121500692436</v>
      </c>
      <c r="G7" s="121">
        <v>4</v>
      </c>
      <c r="H7" s="121"/>
      <c r="I7" s="122">
        <v>0.5920875687588032</v>
      </c>
      <c r="J7" s="122"/>
      <c r="K7" s="122">
        <v>45.632262456628936</v>
      </c>
      <c r="L7" s="122"/>
      <c r="M7" s="122">
        <v>20.327189001660521</v>
      </c>
      <c r="N7" s="122"/>
      <c r="O7" s="122">
        <v>10.494187970118992</v>
      </c>
      <c r="P7" s="122"/>
      <c r="Q7" s="122">
        <v>5.3054605169107205</v>
      </c>
      <c r="X7" s="125">
        <v>1</v>
      </c>
      <c r="Y7" s="125"/>
      <c r="Z7" s="126">
        <v>5.9624600891955253E-2</v>
      </c>
      <c r="AA7" s="126"/>
      <c r="AB7" s="126">
        <v>49.579823031525322</v>
      </c>
      <c r="AC7" s="126"/>
      <c r="AD7" s="126">
        <v>21.170955968661044</v>
      </c>
      <c r="AE7" s="126"/>
      <c r="AF7" s="126">
        <v>10.686885987374788</v>
      </c>
      <c r="AG7" s="126"/>
      <c r="AH7" s="126">
        <v>0.2551698628303416</v>
      </c>
    </row>
    <row r="8" spans="1:34">
      <c r="A8" s="140" t="s">
        <v>35</v>
      </c>
      <c r="B8" s="140"/>
      <c r="C8" s="141">
        <v>9.5749758723963796E-2</v>
      </c>
      <c r="G8" s="121">
        <v>6.0000000000000009</v>
      </c>
      <c r="H8" s="121"/>
      <c r="I8" s="122">
        <v>2.3454343695377182</v>
      </c>
      <c r="J8" s="122"/>
      <c r="K8" s="122">
        <v>32.613980813238911</v>
      </c>
      <c r="L8" s="122"/>
      <c r="M8" s="122">
        <v>17.620146555206048</v>
      </c>
      <c r="N8" s="122"/>
      <c r="O8" s="122">
        <v>9.8685661162976928</v>
      </c>
      <c r="P8" s="122"/>
      <c r="Q8" s="122">
        <v>21.950765778045067</v>
      </c>
      <c r="X8" s="125">
        <v>1.5</v>
      </c>
      <c r="Y8" s="125"/>
      <c r="Z8" s="126">
        <v>8.3781602724227189E-2</v>
      </c>
      <c r="AA8" s="126"/>
      <c r="AB8" s="126">
        <v>49.400889798858714</v>
      </c>
      <c r="AC8" s="126"/>
      <c r="AD8" s="126">
        <v>21.12887625677255</v>
      </c>
      <c r="AE8" s="126"/>
      <c r="AF8" s="126">
        <v>10.677248204976467</v>
      </c>
      <c r="AG8" s="126"/>
      <c r="AH8" s="126">
        <v>0.4847133659628991</v>
      </c>
    </row>
    <row r="9" spans="1:34">
      <c r="C9" s="38"/>
      <c r="G9" s="121">
        <v>7.9999999999999991</v>
      </c>
      <c r="H9" s="121"/>
      <c r="I9" s="122">
        <v>4.2518444706401164</v>
      </c>
      <c r="J9" s="122"/>
      <c r="K9" s="122">
        <v>18.31257653660051</v>
      </c>
      <c r="L9" s="122"/>
      <c r="M9" s="122">
        <v>14.602567497498004</v>
      </c>
      <c r="N9" s="122"/>
      <c r="O9" s="122">
        <v>9.1520175116576077</v>
      </c>
      <c r="P9" s="122"/>
      <c r="Q9" s="122">
        <v>40.25045260068012</v>
      </c>
      <c r="X9" s="125">
        <v>2</v>
      </c>
      <c r="Y9" s="125"/>
      <c r="Z9" s="126">
        <v>0.12055792229260515</v>
      </c>
      <c r="AA9" s="126"/>
      <c r="AB9" s="126">
        <v>49.12836786558853</v>
      </c>
      <c r="AC9" s="126"/>
      <c r="AD9" s="126">
        <v>21.067354181778008</v>
      </c>
      <c r="AE9" s="126"/>
      <c r="AF9" s="126">
        <v>10.663192470556055</v>
      </c>
      <c r="AG9" s="126"/>
      <c r="AH9" s="126">
        <v>0.83389097403250312</v>
      </c>
    </row>
    <row r="10" spans="1:34">
      <c r="A10" s="140" t="s">
        <v>36</v>
      </c>
      <c r="B10" s="140"/>
      <c r="C10" s="141">
        <v>2.0613340668604101</v>
      </c>
      <c r="G10" s="121">
        <v>9.9999999999999964</v>
      </c>
      <c r="H10" s="121"/>
      <c r="I10" s="122">
        <v>4.7870317783723886</v>
      </c>
      <c r="J10" s="122"/>
      <c r="K10" s="122">
        <v>14.004870528998687</v>
      </c>
      <c r="L10" s="122"/>
      <c r="M10" s="122">
        <v>13.651943775972205</v>
      </c>
      <c r="N10" s="122"/>
      <c r="O10" s="122">
        <v>8.9173459516173317</v>
      </c>
      <c r="P10" s="122"/>
      <c r="Q10" s="122">
        <v>45.772438077800395</v>
      </c>
      <c r="X10" s="125">
        <v>2.5</v>
      </c>
      <c r="Y10" s="125"/>
      <c r="Z10" s="126">
        <v>0.176909631055269</v>
      </c>
      <c r="AA10" s="126"/>
      <c r="AB10" s="126">
        <v>48.710669867632944</v>
      </c>
      <c r="AC10" s="126"/>
      <c r="AD10" s="126">
        <v>20.975916356495372</v>
      </c>
      <c r="AE10" s="126"/>
      <c r="AF10" s="126">
        <v>10.642331429926811</v>
      </c>
      <c r="AG10" s="126"/>
      <c r="AH10" s="126">
        <v>1.368610173387188</v>
      </c>
    </row>
    <row r="11" spans="1:34">
      <c r="A11" s="140" t="s">
        <v>37</v>
      </c>
      <c r="B11" s="140"/>
      <c r="C11" s="141">
        <v>6.1303997066915903</v>
      </c>
      <c r="G11" s="121">
        <v>19</v>
      </c>
      <c r="H11" s="121"/>
      <c r="I11" s="122">
        <v>4.6686087442012338</v>
      </c>
      <c r="J11" s="122"/>
      <c r="K11" s="122">
        <v>13.085412782647023</v>
      </c>
      <c r="L11" s="122"/>
      <c r="M11" s="122">
        <v>13.437260066274366</v>
      </c>
      <c r="N11" s="122"/>
      <c r="O11" s="122">
        <v>8.8617044707811132</v>
      </c>
      <c r="P11" s="122"/>
      <c r="Q11" s="122">
        <v>46.953971851416235</v>
      </c>
      <c r="X11" s="125">
        <v>3</v>
      </c>
      <c r="Y11" s="125"/>
      <c r="Z11" s="126">
        <v>0.26334223806773766</v>
      </c>
      <c r="AA11" s="126"/>
      <c r="AB11" s="126">
        <v>48.069890023916344</v>
      </c>
      <c r="AC11" s="126"/>
      <c r="AD11" s="126">
        <v>20.838704537866185</v>
      </c>
      <c r="AE11" s="126"/>
      <c r="AF11" s="126">
        <v>10.611038586585293</v>
      </c>
      <c r="AG11" s="126"/>
      <c r="AH11" s="126">
        <v>2.1884133638842962</v>
      </c>
    </row>
    <row r="12" spans="1:34">
      <c r="A12" s="140" t="s">
        <v>38</v>
      </c>
      <c r="B12" s="140"/>
      <c r="C12" s="141">
        <v>10.443890546846101</v>
      </c>
      <c r="G12" s="121">
        <v>24</v>
      </c>
      <c r="H12" s="121"/>
      <c r="I12" s="122">
        <v>4.5364204625854558</v>
      </c>
      <c r="J12" s="122"/>
      <c r="K12" s="122">
        <v>13.085132421281022</v>
      </c>
      <c r="L12" s="122"/>
      <c r="M12" s="122">
        <v>13.437187601846075</v>
      </c>
      <c r="N12" s="122"/>
      <c r="O12" s="122">
        <v>8.8616820603173956</v>
      </c>
      <c r="P12" s="122"/>
      <c r="Q12" s="122">
        <v>46.954334594908872</v>
      </c>
      <c r="X12" s="125">
        <v>3.5</v>
      </c>
      <c r="Y12" s="125"/>
      <c r="Z12" s="126">
        <v>0.3950172422756999</v>
      </c>
      <c r="AA12" s="126"/>
      <c r="AB12" s="126">
        <v>47.093589412573124</v>
      </c>
      <c r="AC12" s="126"/>
      <c r="AD12" s="126">
        <v>20.632721724588158</v>
      </c>
      <c r="AE12" s="126"/>
      <c r="AF12" s="126">
        <v>10.564030624732473</v>
      </c>
      <c r="AG12" s="126"/>
      <c r="AH12" s="126">
        <v>3.4369929933712831</v>
      </c>
    </row>
    <row r="13" spans="1:34">
      <c r="C13" s="38"/>
      <c r="G13" s="121">
        <v>26</v>
      </c>
      <c r="H13" s="121"/>
      <c r="I13" s="122">
        <v>4.4842809416136244</v>
      </c>
      <c r="J13" s="122"/>
      <c r="K13" s="122">
        <v>13.085129465829418</v>
      </c>
      <c r="L13" s="122"/>
      <c r="M13" s="122">
        <v>13.437186824206071</v>
      </c>
      <c r="N13" s="122"/>
      <c r="O13" s="122">
        <v>8.8616818018551466</v>
      </c>
      <c r="P13" s="122"/>
      <c r="Q13" s="122">
        <v>46.954338427677158</v>
      </c>
      <c r="X13" s="125">
        <v>4</v>
      </c>
      <c r="Y13" s="125"/>
      <c r="Z13" s="126">
        <v>0.5920875687588032</v>
      </c>
      <c r="AA13" s="126"/>
      <c r="AB13" s="126">
        <v>45.632262456628936</v>
      </c>
      <c r="AC13" s="126"/>
      <c r="AD13" s="126">
        <v>20.327189001660521</v>
      </c>
      <c r="AE13" s="126"/>
      <c r="AF13" s="126">
        <v>10.494187970118992</v>
      </c>
      <c r="AG13" s="126"/>
      <c r="AH13" s="126">
        <v>5.3054605169107205</v>
      </c>
    </row>
    <row r="14" spans="1:34">
      <c r="A14" s="140" t="s">
        <v>16</v>
      </c>
      <c r="B14" s="140"/>
      <c r="C14" s="141">
        <v>1.8483748808210101</v>
      </c>
      <c r="G14" s="121">
        <v>28</v>
      </c>
      <c r="H14" s="121"/>
      <c r="I14" s="122">
        <v>4.4325692293655194</v>
      </c>
      <c r="J14" s="122"/>
      <c r="K14" s="122">
        <v>13.085128954629658</v>
      </c>
      <c r="L14" s="122"/>
      <c r="M14" s="122">
        <v>13.437186689120471</v>
      </c>
      <c r="N14" s="122"/>
      <c r="O14" s="122">
        <v>8.8616817558311389</v>
      </c>
      <c r="P14" s="122"/>
      <c r="Q14" s="122">
        <v>46.954339091132503</v>
      </c>
      <c r="X14" s="125">
        <v>4.5</v>
      </c>
      <c r="Y14" s="125"/>
      <c r="Z14" s="126">
        <v>0.87749329634010109</v>
      </c>
      <c r="AA14" s="126"/>
      <c r="AB14" s="126">
        <v>43.515539960396218</v>
      </c>
      <c r="AC14" s="126"/>
      <c r="AD14" s="126">
        <v>19.886726398417981</v>
      </c>
      <c r="AE14" s="126"/>
      <c r="AF14" s="126">
        <v>10.393231587458738</v>
      </c>
      <c r="AG14" s="126"/>
      <c r="AH14" s="126">
        <v>8.0116798970661804</v>
      </c>
    </row>
    <row r="15" spans="1:34">
      <c r="A15" s="140" t="s">
        <v>17</v>
      </c>
      <c r="B15" s="140"/>
      <c r="C15" s="141">
        <v>0.120273328328697</v>
      </c>
      <c r="G15" s="121">
        <v>30</v>
      </c>
      <c r="H15" s="121"/>
      <c r="I15" s="122">
        <v>4.3812849140319789</v>
      </c>
      <c r="J15" s="122"/>
      <c r="K15" s="122">
        <v>13.085128864978316</v>
      </c>
      <c r="L15" s="122"/>
      <c r="M15" s="122">
        <v>13.437186665354915</v>
      </c>
      <c r="N15" s="122"/>
      <c r="O15" s="122">
        <v>8.8616817475552931</v>
      </c>
      <c r="P15" s="122"/>
      <c r="Q15" s="122">
        <v>46.954339207563073</v>
      </c>
      <c r="X15" s="125">
        <v>5</v>
      </c>
      <c r="Y15" s="125"/>
      <c r="Z15" s="126">
        <v>1.2696462841341052</v>
      </c>
      <c r="AA15" s="126"/>
      <c r="AB15" s="126">
        <v>40.606115341307202</v>
      </c>
      <c r="AC15" s="126"/>
      <c r="AD15" s="126">
        <v>19.282368494239222</v>
      </c>
      <c r="AE15" s="126"/>
      <c r="AF15" s="126">
        <v>10.254189788008397</v>
      </c>
      <c r="AG15" s="126"/>
      <c r="AH15" s="126">
        <v>11.731376604800406</v>
      </c>
    </row>
    <row r="16" spans="1:34">
      <c r="A16" s="140" t="s">
        <v>18</v>
      </c>
      <c r="B16" s="140"/>
      <c r="C16" s="141">
        <v>0.51882226630498496</v>
      </c>
      <c r="G16" s="121">
        <v>31.999999999999993</v>
      </c>
      <c r="H16" s="121"/>
      <c r="I16" s="122">
        <v>4.3304273134115672</v>
      </c>
      <c r="J16" s="122"/>
      <c r="K16" s="122">
        <v>13.085128848965679</v>
      </c>
      <c r="L16" s="122"/>
      <c r="M16" s="122">
        <v>13.437186661100357</v>
      </c>
      <c r="N16" s="122"/>
      <c r="O16" s="122">
        <v>8.8616817460453454</v>
      </c>
      <c r="P16" s="122"/>
      <c r="Q16" s="122">
        <v>46.954339228370657</v>
      </c>
      <c r="X16" s="125">
        <v>5.5</v>
      </c>
      <c r="Y16" s="125"/>
      <c r="Z16" s="126">
        <v>1.7691160662647938</v>
      </c>
      <c r="AA16" s="126"/>
      <c r="AB16" s="126">
        <v>36.897985984865926</v>
      </c>
      <c r="AC16" s="126"/>
      <c r="AD16" s="126">
        <v>18.511893839200148</v>
      </c>
      <c r="AE16" s="126"/>
      <c r="AF16" s="126">
        <v>10.076051498628445</v>
      </c>
      <c r="AG16" s="126"/>
      <c r="AH16" s="126">
        <v>16.472557002312954</v>
      </c>
    </row>
    <row r="17" spans="1:34">
      <c r="C17" s="38"/>
      <c r="G17" s="121">
        <v>43</v>
      </c>
      <c r="H17" s="121"/>
      <c r="I17" s="122">
        <v>4.0583020978645257</v>
      </c>
      <c r="J17" s="122"/>
      <c r="K17" s="122">
        <v>13.085128845350813</v>
      </c>
      <c r="L17" s="122"/>
      <c r="M17" s="122">
        <v>13.43718666013805</v>
      </c>
      <c r="N17" s="122"/>
      <c r="O17" s="122">
        <v>8.861681745697167</v>
      </c>
      <c r="P17" s="122"/>
      <c r="Q17" s="122">
        <v>46.954339233070684</v>
      </c>
      <c r="X17" s="125">
        <v>6</v>
      </c>
      <c r="Y17" s="125"/>
      <c r="Z17" s="126">
        <v>2.3454343695377173</v>
      </c>
      <c r="AA17" s="126"/>
      <c r="AB17" s="126">
        <v>32.613980813238925</v>
      </c>
      <c r="AC17" s="126"/>
      <c r="AD17" s="126">
        <v>17.620146555206048</v>
      </c>
      <c r="AE17" s="126"/>
      <c r="AF17" s="126">
        <v>9.8685661162976928</v>
      </c>
      <c r="AG17" s="126"/>
      <c r="AH17" s="126">
        <v>21.950765778045056</v>
      </c>
    </row>
    <row r="18" spans="1:34">
      <c r="C18" s="38"/>
      <c r="G18" s="121">
        <v>48</v>
      </c>
      <c r="H18" s="121"/>
      <c r="I18" s="122">
        <v>3.9388289302789836</v>
      </c>
      <c r="J18" s="122"/>
      <c r="K18" s="122">
        <v>13.085128845350349</v>
      </c>
      <c r="L18" s="122"/>
      <c r="M18" s="122">
        <v>13.437186660137924</v>
      </c>
      <c r="N18" s="122"/>
      <c r="O18" s="122">
        <v>8.8616817456971209</v>
      </c>
      <c r="P18" s="122"/>
      <c r="Q18" s="122">
        <v>46.954339233071295</v>
      </c>
      <c r="X18" s="125">
        <v>6.5</v>
      </c>
      <c r="Y18" s="125"/>
      <c r="Z18" s="126">
        <v>2.9380681281735486</v>
      </c>
      <c r="AA18" s="126"/>
      <c r="AB18" s="126">
        <v>28.199025426072922</v>
      </c>
      <c r="AC18" s="126"/>
      <c r="AD18" s="126">
        <v>16.697849493973369</v>
      </c>
      <c r="AE18" s="126"/>
      <c r="AF18" s="126">
        <v>9.6522883009122786</v>
      </c>
      <c r="AG18" s="126"/>
      <c r="AH18" s="126">
        <v>27.597551144029474</v>
      </c>
    </row>
    <row r="19" spans="1:34">
      <c r="C19" s="38"/>
      <c r="X19" s="125">
        <v>7</v>
      </c>
      <c r="Y19" s="125"/>
      <c r="Z19" s="126">
        <v>3.4789614323406441</v>
      </c>
      <c r="AA19" s="126"/>
      <c r="AB19" s="126">
        <v>24.154418922193887</v>
      </c>
      <c r="AC19" s="126"/>
      <c r="AD19" s="126">
        <v>15.847810014154989</v>
      </c>
      <c r="AE19" s="126"/>
      <c r="AF19" s="126">
        <v>9.4511133380544141</v>
      </c>
      <c r="AG19" s="126"/>
      <c r="AH19" s="126">
        <v>32.772131587041144</v>
      </c>
    </row>
    <row r="20" spans="1:34">
      <c r="A20" s="140" t="s">
        <v>22</v>
      </c>
      <c r="B20" s="140"/>
      <c r="C20" s="141">
        <v>1.0941042017148399</v>
      </c>
      <c r="X20" s="125">
        <v>7.5</v>
      </c>
      <c r="Y20" s="125"/>
      <c r="Z20" s="126">
        <v>3.921371540569869</v>
      </c>
      <c r="AA20" s="126"/>
      <c r="AB20" s="126">
        <v>20.825397499027076</v>
      </c>
      <c r="AC20" s="126"/>
      <c r="AD20" s="126">
        <v>15.141813425318805</v>
      </c>
      <c r="AE20" s="126"/>
      <c r="AF20" s="126">
        <v>9.2823199972311183</v>
      </c>
      <c r="AG20" s="126"/>
      <c r="AH20" s="126">
        <v>37.032844629055639</v>
      </c>
    </row>
    <row r="21" spans="1:34">
      <c r="A21" s="140" t="s">
        <v>23</v>
      </c>
      <c r="B21" s="140"/>
      <c r="C21" s="141">
        <v>1.1196620473379999</v>
      </c>
      <c r="X21" s="125">
        <v>8</v>
      </c>
      <c r="Y21" s="125"/>
      <c r="Z21" s="126">
        <v>4.2518444706401173</v>
      </c>
      <c r="AA21" s="126"/>
      <c r="AB21" s="126">
        <v>18.312576536600503</v>
      </c>
      <c r="AC21" s="126"/>
      <c r="AD21" s="126">
        <v>14.602567497498004</v>
      </c>
      <c r="AE21" s="126"/>
      <c r="AF21" s="126">
        <v>9.1520175116576077</v>
      </c>
      <c r="AG21" s="126"/>
      <c r="AH21" s="126">
        <v>40.25045260068012</v>
      </c>
    </row>
    <row r="22" spans="1:34">
      <c r="A22" s="140" t="s">
        <v>24</v>
      </c>
      <c r="B22" s="140"/>
      <c r="C22" s="141">
        <v>0.469709435547356</v>
      </c>
      <c r="X22" s="125">
        <v>8.5</v>
      </c>
      <c r="Y22" s="125"/>
      <c r="Z22" s="126">
        <v>4.4820117498239291</v>
      </c>
      <c r="AA22" s="126"/>
      <c r="AB22" s="126">
        <v>16.53198091662394</v>
      </c>
      <c r="AC22" s="126"/>
      <c r="AD22" s="126">
        <v>14.21520278570145</v>
      </c>
      <c r="AE22" s="126"/>
      <c r="AF22" s="126">
        <v>9.0574129748826753</v>
      </c>
      <c r="AG22" s="126"/>
      <c r="AH22" s="126">
        <v>42.531682648104393</v>
      </c>
    </row>
    <row r="23" spans="1:34">
      <c r="A23" s="140" t="s">
        <v>25</v>
      </c>
      <c r="B23" s="140"/>
      <c r="C23" s="141">
        <v>0.48512272516947652</v>
      </c>
      <c r="X23" s="125">
        <v>9</v>
      </c>
      <c r="Y23" s="125"/>
      <c r="Z23" s="126">
        <v>4.6339121377826906</v>
      </c>
      <c r="AA23" s="126"/>
      <c r="AB23" s="126">
        <v>15.322891004332774</v>
      </c>
      <c r="AC23" s="126"/>
      <c r="AD23" s="126">
        <v>13.94839289894508</v>
      </c>
      <c r="AE23" s="126"/>
      <c r="AF23" s="126">
        <v>8.9915646216384175</v>
      </c>
      <c r="AG23" s="126"/>
      <c r="AH23" s="126">
        <v>44.081589618209897</v>
      </c>
    </row>
    <row r="24" spans="1:34">
      <c r="A24" s="140" t="s">
        <v>26</v>
      </c>
      <c r="B24" s="140"/>
      <c r="C24" s="141">
        <v>0.16312150069243572</v>
      </c>
      <c r="X24" s="125">
        <v>9.5</v>
      </c>
      <c r="Y24" s="125"/>
      <c r="Z24" s="126">
        <v>4.7296395145943366</v>
      </c>
      <c r="AA24" s="126"/>
      <c r="AB24" s="126">
        <v>14.523950684078979</v>
      </c>
      <c r="AC24" s="126"/>
      <c r="AD24" s="126">
        <v>13.769621747305035</v>
      </c>
      <c r="AE24" s="126"/>
      <c r="AF24" s="126">
        <v>8.9469881358508125</v>
      </c>
      <c r="AG24" s="126"/>
      <c r="AH24" s="126">
        <v>45.106306731165269</v>
      </c>
    </row>
    <row r="25" spans="1:34">
      <c r="A25" s="140" t="s">
        <v>27</v>
      </c>
      <c r="B25" s="140"/>
      <c r="C25" s="141">
        <v>9.5749758723963796E-2</v>
      </c>
      <c r="X25" s="125">
        <v>10</v>
      </c>
      <c r="Y25" s="125"/>
      <c r="Z25" s="126">
        <v>4.7870317783723895</v>
      </c>
      <c r="AA25" s="126"/>
      <c r="AB25" s="126">
        <v>14.004870528998683</v>
      </c>
      <c r="AC25" s="126"/>
      <c r="AD25" s="126">
        <v>13.651943775972205</v>
      </c>
      <c r="AE25" s="126"/>
      <c r="AF25" s="126">
        <v>8.9173459516173317</v>
      </c>
      <c r="AG25" s="126"/>
      <c r="AH25" s="126">
        <v>45.772438077800402</v>
      </c>
    </row>
    <row r="26" spans="1:34">
      <c r="A26" s="140" t="s">
        <v>39</v>
      </c>
      <c r="B26" s="140"/>
      <c r="C26" s="141">
        <v>11.090014760236601</v>
      </c>
      <c r="X26" s="125">
        <v>10.5</v>
      </c>
      <c r="Y26" s="125"/>
      <c r="Z26" s="126">
        <v>4.8190422639274972</v>
      </c>
      <c r="AA26" s="126"/>
      <c r="AB26" s="126">
        <v>13.671067194203959</v>
      </c>
      <c r="AC26" s="126"/>
      <c r="AD26" s="126">
        <v>13.57534842927803</v>
      </c>
      <c r="AE26" s="126"/>
      <c r="AF26" s="126">
        <v>8.8978564951670087</v>
      </c>
      <c r="AG26" s="126"/>
      <c r="AH26" s="126">
        <v>46.201029164009903</v>
      </c>
    </row>
    <row r="27" spans="1:34">
      <c r="A27" s="140" t="s">
        <v>40</v>
      </c>
      <c r="B27" s="140"/>
      <c r="C27" s="141">
        <v>9.0171205505110097E-2</v>
      </c>
      <c r="X27" s="125">
        <v>11</v>
      </c>
      <c r="Y27" s="125"/>
      <c r="Z27" s="126">
        <v>4.8345515162430024</v>
      </c>
      <c r="AA27" s="126"/>
      <c r="AB27" s="126">
        <v>13.457725946160151</v>
      </c>
      <c r="AC27" s="126"/>
      <c r="AD27" s="126">
        <v>13.525846339865433</v>
      </c>
      <c r="AE27" s="126"/>
      <c r="AF27" s="126">
        <v>8.8851330036735554</v>
      </c>
      <c r="AG27" s="126"/>
      <c r="AH27" s="126">
        <v>46.475089242297898</v>
      </c>
    </row>
    <row r="28" spans="1:34">
      <c r="C28" s="38"/>
      <c r="X28" s="125">
        <v>11.5</v>
      </c>
      <c r="Y28" s="125"/>
      <c r="Z28" s="126">
        <v>4.839452018027341</v>
      </c>
      <c r="AA28" s="126"/>
      <c r="AB28" s="126">
        <v>13.321862303473292</v>
      </c>
      <c r="AC28" s="126"/>
      <c r="AD28" s="126">
        <v>13.493995963132399</v>
      </c>
      <c r="AE28" s="126"/>
      <c r="AF28" s="126">
        <v>8.8768630590432416</v>
      </c>
      <c r="AG28" s="126"/>
      <c r="AH28" s="126">
        <v>46.649705683576961</v>
      </c>
    </row>
    <row r="29" spans="1:34">
      <c r="A29" s="140" t="s">
        <v>41</v>
      </c>
      <c r="B29" s="140"/>
      <c r="C29" s="141">
        <v>6.1188765267237807E-2</v>
      </c>
      <c r="X29" s="125">
        <v>12</v>
      </c>
      <c r="Y29" s="125"/>
      <c r="Z29" s="126">
        <v>4.8375795938055974</v>
      </c>
      <c r="AA29" s="126"/>
      <c r="AB29" s="126">
        <v>13.235509193667633</v>
      </c>
      <c r="AC29" s="126"/>
      <c r="AD29" s="126">
        <v>13.473558854068308</v>
      </c>
      <c r="AE29" s="126"/>
      <c r="AF29" s="126">
        <v>8.8715021360033521</v>
      </c>
      <c r="AG29" s="126"/>
      <c r="AH29" s="126">
        <v>46.760741795571619</v>
      </c>
    </row>
    <row r="30" spans="1:34">
      <c r="A30" s="140" t="s">
        <v>42</v>
      </c>
      <c r="B30" s="140"/>
      <c r="C30" s="141">
        <v>3.7274590171386728E-2</v>
      </c>
      <c r="X30" s="125">
        <v>12.5</v>
      </c>
      <c r="Y30" s="125"/>
      <c r="Z30" s="126">
        <v>4.831403067637793</v>
      </c>
      <c r="AA30" s="126"/>
      <c r="AB30" s="126">
        <v>13.180675616260853</v>
      </c>
      <c r="AC30" s="126"/>
      <c r="AD30" s="126">
        <v>13.460466388347506</v>
      </c>
      <c r="AE30" s="126"/>
      <c r="AF30" s="126">
        <v>8.8680323694811261</v>
      </c>
      <c r="AG30" s="126"/>
      <c r="AH30" s="126">
        <v>46.831281146170781</v>
      </c>
    </row>
    <row r="31" spans="1:34">
      <c r="A31" s="140" t="s">
        <v>43</v>
      </c>
      <c r="B31" s="140"/>
      <c r="C31" s="141">
        <v>1.5890883501484578E-2</v>
      </c>
      <c r="X31" s="125">
        <v>13</v>
      </c>
      <c r="Y31" s="125"/>
      <c r="Z31" s="126">
        <v>4.822500713838143</v>
      </c>
      <c r="AA31" s="126"/>
      <c r="AB31" s="126">
        <v>13.145866052131414</v>
      </c>
      <c r="AC31" s="126"/>
      <c r="AD31" s="126">
        <v>13.45208649685835</v>
      </c>
      <c r="AE31" s="126"/>
      <c r="AF31" s="126">
        <v>8.8657885005009387</v>
      </c>
      <c r="AG31" s="126"/>
      <c r="AH31" s="126">
        <v>46.876081023174365</v>
      </c>
    </row>
    <row r="32" spans="1:34">
      <c r="A32" s="140" t="s">
        <v>44</v>
      </c>
      <c r="B32" s="140"/>
      <c r="C32" s="141">
        <v>8.0232915943664971E-3</v>
      </c>
      <c r="X32" s="125">
        <v>13.5</v>
      </c>
      <c r="Y32" s="125"/>
      <c r="Z32" s="126">
        <v>4.8118774760751917</v>
      </c>
      <c r="AA32" s="126"/>
      <c r="AB32" s="126">
        <v>13.123764507393741</v>
      </c>
      <c r="AC32" s="126"/>
      <c r="AD32" s="126">
        <v>13.446725058067411</v>
      </c>
      <c r="AE32" s="126"/>
      <c r="AF32" s="126">
        <v>8.8643379445868984</v>
      </c>
      <c r="AG32" s="126"/>
      <c r="AH32" s="126">
        <v>46.904538035017247</v>
      </c>
    </row>
    <row r="33" spans="1:34">
      <c r="C33" s="38"/>
      <c r="X33" s="125">
        <v>14</v>
      </c>
      <c r="Y33" s="125"/>
      <c r="Z33" s="126">
        <v>4.8001718168238066</v>
      </c>
      <c r="AA33" s="126"/>
      <c r="AB33" s="126">
        <v>13.109725216097317</v>
      </c>
      <c r="AC33" s="126"/>
      <c r="AD33" s="126">
        <v>13.443295051828684</v>
      </c>
      <c r="AE33" s="126"/>
      <c r="AF33" s="126">
        <v>8.8634002826229938</v>
      </c>
      <c r="AG33" s="126"/>
      <c r="AH33" s="126">
        <v>46.922622078050807</v>
      </c>
    </row>
    <row r="34" spans="1:34">
      <c r="A34" s="140" t="s">
        <v>45</v>
      </c>
      <c r="B34" s="140"/>
      <c r="C34" s="141">
        <v>0.10648643089578926</v>
      </c>
      <c r="X34" s="125">
        <v>14.5</v>
      </c>
      <c r="Y34" s="125"/>
      <c r="Z34" s="126">
        <v>4.787788897952959</v>
      </c>
      <c r="AA34" s="126"/>
      <c r="AB34" s="126">
        <v>13.100801409875681</v>
      </c>
      <c r="AC34" s="126"/>
      <c r="AD34" s="126">
        <v>13.441100335966647</v>
      </c>
      <c r="AE34" s="126"/>
      <c r="AF34" s="126">
        <v>8.86279407395668</v>
      </c>
      <c r="AG34" s="126"/>
      <c r="AH34" s="126">
        <v>46.9341215926787</v>
      </c>
    </row>
    <row r="35" spans="1:34">
      <c r="A35" s="140" t="s">
        <v>46</v>
      </c>
      <c r="B35" s="140"/>
      <c r="C35" s="141">
        <v>9.5922976950926966</v>
      </c>
      <c r="X35" s="125">
        <v>15</v>
      </c>
      <c r="Y35" s="125"/>
      <c r="Z35" s="126">
        <v>4.7749857268447098</v>
      </c>
      <c r="AA35" s="126"/>
      <c r="AB35" s="126">
        <v>13.095124712686262</v>
      </c>
      <c r="AC35" s="126"/>
      <c r="AD35" s="126">
        <v>13.439695572172369</v>
      </c>
      <c r="AE35" s="126"/>
      <c r="AF35" s="126">
        <v>8.8624020400431451</v>
      </c>
      <c r="AG35" s="126"/>
      <c r="AH35" s="126">
        <v>46.941439712948927</v>
      </c>
    </row>
    <row r="36" spans="1:34">
      <c r="A36" s="140" t="s">
        <v>47</v>
      </c>
      <c r="B36" s="140"/>
      <c r="C36" s="141">
        <v>5.2906084656083534</v>
      </c>
      <c r="X36" s="125">
        <v>15.5</v>
      </c>
      <c r="Y36" s="125"/>
      <c r="Z36" s="126">
        <v>4.7619253327889419</v>
      </c>
      <c r="AA36" s="126"/>
      <c r="AB36" s="126">
        <v>13.091510467977741</v>
      </c>
      <c r="AC36" s="126"/>
      <c r="AD36" s="126">
        <v>13.438796037511866</v>
      </c>
      <c r="AE36" s="126"/>
      <c r="AF36" s="126">
        <v>8.8621484167580373</v>
      </c>
      <c r="AG36" s="126"/>
      <c r="AH36" s="126">
        <v>46.946100843229708</v>
      </c>
    </row>
    <row r="37" spans="1:34">
      <c r="A37" s="140" t="s">
        <v>48</v>
      </c>
      <c r="B37" s="140"/>
      <c r="C37" s="141">
        <v>7.4414530803505254</v>
      </c>
      <c r="X37" s="125">
        <v>16</v>
      </c>
      <c r="Y37" s="125"/>
      <c r="Z37" s="126">
        <v>4.7487111780920452</v>
      </c>
      <c r="AA37" s="126"/>
      <c r="AB37" s="126">
        <v>13.08920718142533</v>
      </c>
      <c r="AC37" s="126"/>
      <c r="AD37" s="126">
        <v>13.438219714767271</v>
      </c>
      <c r="AE37" s="126"/>
      <c r="AF37" s="126">
        <v>8.8619842622881073</v>
      </c>
      <c r="AG37" s="126"/>
      <c r="AH37" s="126">
        <v>46.949072420183441</v>
      </c>
    </row>
    <row r="38" spans="1:34">
      <c r="A38" s="140" t="s">
        <v>49</v>
      </c>
      <c r="B38" s="140"/>
      <c r="C38" s="141">
        <v>0.5746156083221432</v>
      </c>
      <c r="X38" s="125">
        <v>16.5</v>
      </c>
      <c r="Y38" s="125"/>
      <c r="Z38" s="126">
        <v>4.735408957855535</v>
      </c>
      <c r="AA38" s="126"/>
      <c r="AB38" s="126">
        <v>13.08773786820351</v>
      </c>
      <c r="AC38" s="126"/>
      <c r="AD38" s="126">
        <v>13.437850239762451</v>
      </c>
      <c r="AE38" s="126"/>
      <c r="AF38" s="126">
        <v>8.8618779597056747</v>
      </c>
      <c r="AG38" s="126"/>
      <c r="AH38" s="126">
        <v>46.950968751340902</v>
      </c>
    </row>
    <row r="39" spans="1:34">
      <c r="C39" s="38"/>
      <c r="X39" s="125">
        <v>17</v>
      </c>
      <c r="Y39" s="125"/>
      <c r="Z39" s="126">
        <v>4.7220604015343817</v>
      </c>
      <c r="AA39" s="126"/>
      <c r="AB39" s="126">
        <v>13.086799657029317</v>
      </c>
      <c r="AC39" s="126"/>
      <c r="AD39" s="126">
        <v>13.437613227621313</v>
      </c>
      <c r="AE39" s="126"/>
      <c r="AF39" s="126">
        <v>8.8618090864461259</v>
      </c>
      <c r="AG39" s="126"/>
      <c r="AH39" s="126">
        <v>46.952180065287827</v>
      </c>
    </row>
    <row r="40" spans="1:34">
      <c r="A40" s="140" t="s">
        <v>19</v>
      </c>
      <c r="B40" s="140"/>
      <c r="C40" s="141">
        <v>3.02024590387225</v>
      </c>
      <c r="X40" s="125">
        <v>17.5</v>
      </c>
      <c r="Y40" s="125"/>
      <c r="Z40" s="126">
        <v>4.7086920547234499</v>
      </c>
      <c r="AA40" s="126"/>
      <c r="AB40" s="126">
        <v>13.08619993994769</v>
      </c>
      <c r="AC40" s="126"/>
      <c r="AD40" s="126">
        <v>13.437461077894035</v>
      </c>
      <c r="AE40" s="126"/>
      <c r="AF40" s="126">
        <v>8.8617644372839663</v>
      </c>
      <c r="AG40" s="126"/>
      <c r="AH40" s="126">
        <v>46.952954624045674</v>
      </c>
    </row>
    <row r="41" spans="1:34">
      <c r="C41" s="38"/>
      <c r="X41" s="125">
        <v>18</v>
      </c>
      <c r="Y41" s="125"/>
      <c r="Z41" s="126">
        <v>4.695320806373152</v>
      </c>
      <c r="AA41" s="126"/>
      <c r="AB41" s="126">
        <v>13.085816203359524</v>
      </c>
      <c r="AC41" s="126"/>
      <c r="AD41" s="126">
        <v>13.437363336515421</v>
      </c>
      <c r="AE41" s="126"/>
      <c r="AF41" s="126">
        <v>8.8617354759176159</v>
      </c>
      <c r="AG41" s="126"/>
      <c r="AH41" s="126">
        <v>46.953450403602659</v>
      </c>
    </row>
    <row r="42" spans="1:34">
      <c r="A42" s="139" t="s">
        <v>29</v>
      </c>
      <c r="B42" s="140"/>
      <c r="C42" s="141"/>
      <c r="X42" s="125">
        <v>18.5</v>
      </c>
      <c r="Y42" s="125"/>
      <c r="Z42" s="126">
        <v>4.6819574188100486</v>
      </c>
      <c r="AA42" s="126"/>
      <c r="AB42" s="126">
        <v>13.085570385516339</v>
      </c>
      <c r="AC42" s="126"/>
      <c r="AD42" s="126">
        <v>13.43730049417575</v>
      </c>
      <c r="AE42" s="126"/>
      <c r="AF42" s="126">
        <v>8.8617166776083565</v>
      </c>
      <c r="AG42" s="126"/>
      <c r="AH42" s="126">
        <v>46.953768099651278</v>
      </c>
    </row>
    <row r="43" spans="1:34">
      <c r="A43" s="139" t="s">
        <v>30</v>
      </c>
      <c r="B43" s="140"/>
      <c r="C43" s="141">
        <v>1.3381973091298798</v>
      </c>
      <c r="X43" s="125">
        <v>19</v>
      </c>
      <c r="Y43" s="125"/>
      <c r="Z43" s="126">
        <v>4.6686087442012338</v>
      </c>
      <c r="AA43" s="126"/>
      <c r="AB43" s="126">
        <v>13.085412782647023</v>
      </c>
      <c r="AC43" s="126"/>
      <c r="AD43" s="126">
        <v>13.437260066274366</v>
      </c>
      <c r="AE43" s="126"/>
      <c r="AF43" s="126">
        <v>8.8617044707811132</v>
      </c>
      <c r="AG43" s="126"/>
      <c r="AH43" s="126">
        <v>46.953971851416235</v>
      </c>
    </row>
    <row r="44" spans="1:34">
      <c r="A44" s="139" t="s">
        <v>31</v>
      </c>
      <c r="B44" s="140"/>
      <c r="C44" s="141">
        <v>3.9126035826620962</v>
      </c>
      <c r="X44" s="125">
        <v>19.5</v>
      </c>
      <c r="Y44" s="125"/>
      <c r="Z44" s="126">
        <v>4.6552791660450019</v>
      </c>
      <c r="AA44" s="126"/>
      <c r="AB44" s="126">
        <v>13.085311587073249</v>
      </c>
      <c r="AC44" s="126"/>
      <c r="AD44" s="126">
        <v>13.437234026087035</v>
      </c>
      <c r="AE44" s="126"/>
      <c r="AF44" s="126">
        <v>8.8616965360430999</v>
      </c>
      <c r="AG44" s="126"/>
      <c r="AH44" s="126">
        <v>46.954102719295712</v>
      </c>
    </row>
    <row r="45" spans="1:34">
      <c r="A45" s="139" t="s">
        <v>32</v>
      </c>
      <c r="B45" s="140"/>
      <c r="C45" s="141">
        <v>11.913405644647151</v>
      </c>
      <c r="X45" s="125">
        <v>20</v>
      </c>
      <c r="Y45" s="125"/>
      <c r="Z45" s="126">
        <v>4.6419714693769238</v>
      </c>
      <c r="AA45" s="126"/>
      <c r="AB45" s="126">
        <v>13.085246573858782</v>
      </c>
      <c r="AC45" s="126"/>
      <c r="AD45" s="126">
        <v>13.43721724762907</v>
      </c>
      <c r="AE45" s="126"/>
      <c r="AF45" s="126">
        <v>8.8616913774012041</v>
      </c>
      <c r="AG45" s="126"/>
      <c r="AH45" s="126">
        <v>46.954186820782411</v>
      </c>
    </row>
    <row r="46" spans="1:34">
      <c r="X46" s="125">
        <v>20.5</v>
      </c>
      <c r="Y46" s="125"/>
      <c r="Z46" s="126">
        <v>4.6286874391042652</v>
      </c>
      <c r="AA46" s="126"/>
      <c r="AB46" s="126">
        <v>13.085204761723089</v>
      </c>
      <c r="AC46" s="126"/>
      <c r="AD46" s="126">
        <v>13.43720642765417</v>
      </c>
      <c r="AE46" s="126"/>
      <c r="AF46" s="126">
        <v>8.8616880214165228</v>
      </c>
      <c r="AG46" s="126"/>
      <c r="AH46" s="126">
        <v>46.954240924960189</v>
      </c>
    </row>
    <row r="47" spans="1:34">
      <c r="X47" s="125">
        <v>21</v>
      </c>
      <c r="Y47" s="125"/>
      <c r="Z47" s="126">
        <v>4.6154282132441429</v>
      </c>
      <c r="AA47" s="126"/>
      <c r="AB47" s="126">
        <v>13.085177853153045</v>
      </c>
      <c r="AC47" s="126"/>
      <c r="AD47" s="126">
        <v>13.437199446947353</v>
      </c>
      <c r="AE47" s="126"/>
      <c r="AF47" s="126">
        <v>8.861685837610155</v>
      </c>
      <c r="AG47" s="126"/>
      <c r="AH47" s="126">
        <v>46.954275753991901</v>
      </c>
    </row>
    <row r="48" spans="1:34">
      <c r="X48" s="125">
        <v>21.5</v>
      </c>
      <c r="Y48" s="125"/>
      <c r="Z48" s="126">
        <v>4.6021945236572339</v>
      </c>
      <c r="AA48" s="126"/>
      <c r="AB48" s="126">
        <v>13.085160487986595</v>
      </c>
      <c r="AC48" s="126"/>
      <c r="AD48" s="126">
        <v>13.437194931657235</v>
      </c>
      <c r="AE48" s="126"/>
      <c r="AF48" s="126">
        <v>8.861684413276425</v>
      </c>
      <c r="AG48" s="126"/>
      <c r="AH48" s="126">
        <v>46.954298236640334</v>
      </c>
    </row>
    <row r="49" spans="24:34">
      <c r="X49" s="125">
        <v>22</v>
      </c>
      <c r="Y49" s="125"/>
      <c r="Z49" s="126">
        <v>4.5889868290495759</v>
      </c>
      <c r="AA49" s="126"/>
      <c r="AB49" s="126">
        <v>13.085149283156206</v>
      </c>
      <c r="AC49" s="126"/>
      <c r="AD49" s="126">
        <v>13.437192011961809</v>
      </c>
      <c r="AE49" s="126"/>
      <c r="AF49" s="126">
        <v>8.8616834847501114</v>
      </c>
      <c r="AG49" s="126"/>
      <c r="AH49" s="126">
        <v>46.954312747329048</v>
      </c>
    </row>
    <row r="50" spans="24:34">
      <c r="X50" s="125">
        <v>22.5</v>
      </c>
      <c r="Y50" s="125"/>
      <c r="Z50" s="126">
        <v>4.5758054221325422</v>
      </c>
      <c r="AA50" s="126"/>
      <c r="AB50" s="126">
        <v>13.085142053962102</v>
      </c>
      <c r="AC50" s="126"/>
      <c r="AD50" s="126">
        <v>13.437190124471654</v>
      </c>
      <c r="AE50" s="126"/>
      <c r="AF50" s="126">
        <v>8.8616828796800977</v>
      </c>
      <c r="AG50" s="126"/>
      <c r="AH50" s="126">
        <v>46.954322111814513</v>
      </c>
    </row>
    <row r="51" spans="24:34">
      <c r="X51" s="125">
        <v>23</v>
      </c>
      <c r="Y51" s="125"/>
      <c r="Z51" s="126">
        <v>4.562650488562487</v>
      </c>
      <c r="AA51" s="126"/>
      <c r="AB51" s="126">
        <v>13.085137388237591</v>
      </c>
      <c r="AC51" s="126"/>
      <c r="AD51" s="126">
        <v>13.437188904039097</v>
      </c>
      <c r="AE51" s="126"/>
      <c r="AF51" s="126">
        <v>8.8616824853878082</v>
      </c>
      <c r="AG51" s="126"/>
      <c r="AH51" s="126">
        <v>46.954328157159658</v>
      </c>
    </row>
    <row r="52" spans="24:34">
      <c r="X52" s="125">
        <v>23.5</v>
      </c>
      <c r="Y52" s="125"/>
      <c r="Z52" s="126">
        <v>4.5495221441726104</v>
      </c>
      <c r="AA52" s="126"/>
      <c r="AB52" s="126">
        <v>13.085134378420964</v>
      </c>
      <c r="AC52" s="126"/>
      <c r="AD52" s="126">
        <v>13.43718811541185</v>
      </c>
      <c r="AE52" s="126"/>
      <c r="AF52" s="126">
        <v>8.8616822286659858</v>
      </c>
      <c r="AG52" s="126"/>
      <c r="AH52" s="126">
        <v>46.954332057892699</v>
      </c>
    </row>
    <row r="53" spans="24:34">
      <c r="X53" s="125">
        <v>24</v>
      </c>
      <c r="Y53" s="125"/>
      <c r="Z53" s="126">
        <v>4.5364204625854558</v>
      </c>
      <c r="AA53" s="126"/>
      <c r="AB53" s="126">
        <v>13.085132421281022</v>
      </c>
      <c r="AC53" s="126"/>
      <c r="AD53" s="126">
        <v>13.437187601846075</v>
      </c>
      <c r="AE53" s="126"/>
      <c r="AF53" s="126">
        <v>8.8616820603173956</v>
      </c>
      <c r="AG53" s="126"/>
      <c r="AH53" s="126">
        <v>46.954334594908872</v>
      </c>
    </row>
    <row r="54" spans="24:34">
      <c r="X54" s="125">
        <v>24.5</v>
      </c>
      <c r="Y54" s="125"/>
      <c r="Z54" s="126">
        <v>4.5233454829556834</v>
      </c>
      <c r="AA54" s="126"/>
      <c r="AB54" s="126">
        <v>13.085131146194945</v>
      </c>
      <c r="AC54" s="126"/>
      <c r="AD54" s="126">
        <v>13.437187266757263</v>
      </c>
      <c r="AE54" s="126"/>
      <c r="AF54" s="126">
        <v>8.8616819496746633</v>
      </c>
      <c r="AG54" s="126"/>
      <c r="AH54" s="126">
        <v>46.954336248163919</v>
      </c>
    </row>
    <row r="55" spans="24:34">
      <c r="X55" s="125">
        <v>25</v>
      </c>
      <c r="Y55" s="125"/>
      <c r="Z55" s="126">
        <v>4.510297228273461</v>
      </c>
      <c r="AA55" s="126"/>
      <c r="AB55" s="126">
        <v>13.085130339827002</v>
      </c>
      <c r="AC55" s="126"/>
      <c r="AD55" s="126">
        <v>13.437187054555961</v>
      </c>
      <c r="AE55" s="126"/>
      <c r="AF55" s="126">
        <v>8.861681879105765</v>
      </c>
      <c r="AG55" s="126"/>
      <c r="AH55" s="126">
        <v>46.954337293919501</v>
      </c>
    </row>
    <row r="56" spans="24:34">
      <c r="X56" s="125">
        <v>25.5</v>
      </c>
      <c r="Y56" s="125"/>
      <c r="Z56" s="126">
        <v>4.4972757127111178</v>
      </c>
      <c r="AA56" s="126"/>
      <c r="AB56" s="126">
        <v>13.085129799794139</v>
      </c>
      <c r="AC56" s="126"/>
      <c r="AD56" s="126">
        <v>13.437186912291818</v>
      </c>
      <c r="AE56" s="126"/>
      <c r="AF56" s="126">
        <v>8.8616818315234287</v>
      </c>
      <c r="AG56" s="126"/>
      <c r="AH56" s="126">
        <v>46.954337994397306</v>
      </c>
    </row>
    <row r="57" spans="24:34">
      <c r="X57" s="125">
        <v>26</v>
      </c>
      <c r="Y57" s="125"/>
      <c r="Z57" s="126">
        <v>4.4842809416136244</v>
      </c>
      <c r="AA57" s="126"/>
      <c r="AB57" s="126">
        <v>13.085129465829418</v>
      </c>
      <c r="AC57" s="126"/>
      <c r="AD57" s="126">
        <v>13.437186824206071</v>
      </c>
      <c r="AE57" s="126"/>
      <c r="AF57" s="126">
        <v>8.8616818018551466</v>
      </c>
      <c r="AG57" s="126"/>
      <c r="AH57" s="126">
        <v>46.954338427677158</v>
      </c>
    </row>
    <row r="58" spans="24:34">
      <c r="X58" s="125">
        <v>26.5</v>
      </c>
      <c r="Y58" s="125"/>
      <c r="Z58" s="126">
        <v>4.4713129130367353</v>
      </c>
      <c r="AA58" s="126"/>
      <c r="AB58" s="126">
        <v>13.085129243239006</v>
      </c>
      <c r="AC58" s="126"/>
      <c r="AD58" s="126">
        <v>13.437186765442107</v>
      </c>
      <c r="AE58" s="126"/>
      <c r="AF58" s="126">
        <v>8.8616817819553972</v>
      </c>
      <c r="AG58" s="126"/>
      <c r="AH58" s="126">
        <v>46.954338716510243</v>
      </c>
    </row>
    <row r="59" spans="24:34">
      <c r="X59" s="125">
        <v>27</v>
      </c>
      <c r="Y59" s="125"/>
      <c r="Z59" s="126">
        <v>4.4583716237433855</v>
      </c>
      <c r="AA59" s="126"/>
      <c r="AB59" s="126">
        <v>13.085129105071786</v>
      </c>
      <c r="AC59" s="126"/>
      <c r="AD59" s="126">
        <v>13.437186728925077</v>
      </c>
      <c r="AE59" s="126"/>
      <c r="AF59" s="126">
        <v>8.861681769503079</v>
      </c>
      <c r="AG59" s="126"/>
      <c r="AH59" s="126">
        <v>46.954338895834155</v>
      </c>
    </row>
    <row r="60" spans="24:34">
      <c r="X60" s="125">
        <v>27.5</v>
      </c>
      <c r="Y60" s="125"/>
      <c r="Z60" s="126">
        <v>4.4454570648606264</v>
      </c>
      <c r="AA60" s="126"/>
      <c r="AB60" s="126">
        <v>13.085129012512308</v>
      </c>
      <c r="AC60" s="126"/>
      <c r="AD60" s="126">
        <v>13.43718670444486</v>
      </c>
      <c r="AE60" s="126"/>
      <c r="AF60" s="126">
        <v>8.8616817611167829</v>
      </c>
      <c r="AG60" s="126"/>
      <c r="AH60" s="126">
        <v>46.954339015981773</v>
      </c>
    </row>
    <row r="61" spans="24:34">
      <c r="X61" s="125">
        <v>28</v>
      </c>
      <c r="Y61" s="125"/>
      <c r="Z61" s="126">
        <v>4.4325692293655194</v>
      </c>
      <c r="AA61" s="126"/>
      <c r="AB61" s="126">
        <v>13.085128954629658</v>
      </c>
      <c r="AC61" s="126"/>
      <c r="AD61" s="126">
        <v>13.437186689120471</v>
      </c>
      <c r="AE61" s="126"/>
      <c r="AF61" s="126">
        <v>8.8616817558311389</v>
      </c>
      <c r="AG61" s="126"/>
      <c r="AH61" s="126">
        <v>46.954339091132503</v>
      </c>
    </row>
    <row r="62" spans="24:34">
      <c r="X62" s="125">
        <v>28.5</v>
      </c>
      <c r="Y62" s="125"/>
      <c r="Z62" s="126">
        <v>4.4197081071209539</v>
      </c>
      <c r="AA62" s="126"/>
      <c r="AB62" s="126">
        <v>13.085128916220061</v>
      </c>
      <c r="AC62" s="126"/>
      <c r="AD62" s="126">
        <v>13.437186678945682</v>
      </c>
      <c r="AE62" s="126"/>
      <c r="AF62" s="126">
        <v>8.8616817523067777</v>
      </c>
      <c r="AG62" s="126"/>
      <c r="AH62" s="126">
        <v>46.954339141007189</v>
      </c>
    </row>
    <row r="63" spans="24:34">
      <c r="X63" s="125">
        <v>29</v>
      </c>
      <c r="Y63" s="125"/>
      <c r="Z63" s="126">
        <v>4.4068736871793526</v>
      </c>
      <c r="AA63" s="126"/>
      <c r="AB63" s="126">
        <v>13.085128891545494</v>
      </c>
      <c r="AC63" s="126"/>
      <c r="AD63" s="126">
        <v>13.437186672404014</v>
      </c>
      <c r="AE63" s="126"/>
      <c r="AF63" s="126">
        <v>8.861681750027353</v>
      </c>
      <c r="AG63" s="126"/>
      <c r="AH63" s="126">
        <v>46.954339173052801</v>
      </c>
    </row>
    <row r="64" spans="24:34">
      <c r="X64" s="125">
        <v>29.5</v>
      </c>
      <c r="Y64" s="125"/>
      <c r="Z64" s="126">
        <v>4.3940659608559747</v>
      </c>
      <c r="AA64" s="126"/>
      <c r="AB64" s="126">
        <v>13.085128875549364</v>
      </c>
      <c r="AC64" s="126"/>
      <c r="AD64" s="126">
        <v>13.437186668160752</v>
      </c>
      <c r="AE64" s="126"/>
      <c r="AF64" s="126">
        <v>8.8616817485421162</v>
      </c>
      <c r="AG64" s="126"/>
      <c r="AH64" s="126">
        <v>46.954339193830279</v>
      </c>
    </row>
    <row r="65" spans="24:34">
      <c r="X65" s="125">
        <v>30</v>
      </c>
      <c r="Y65" s="125"/>
      <c r="Z65" s="126">
        <v>4.3812849140319789</v>
      </c>
      <c r="AA65" s="126"/>
      <c r="AB65" s="126">
        <v>13.085128864978316</v>
      </c>
      <c r="AC65" s="126"/>
      <c r="AD65" s="126">
        <v>13.437186665354915</v>
      </c>
      <c r="AE65" s="126"/>
      <c r="AF65" s="126">
        <v>8.8616817475552931</v>
      </c>
      <c r="AG65" s="126"/>
      <c r="AH65" s="126">
        <v>46.954339207563073</v>
      </c>
    </row>
    <row r="66" spans="24:34">
      <c r="X66" s="125">
        <v>30.5</v>
      </c>
      <c r="Y66" s="125"/>
      <c r="Z66" s="126">
        <v>4.3685305390683569</v>
      </c>
      <c r="AA66" s="126"/>
      <c r="AB66" s="126">
        <v>13.085128858258443</v>
      </c>
      <c r="AC66" s="126"/>
      <c r="AD66" s="126">
        <v>13.437186663570261</v>
      </c>
      <c r="AE66" s="126"/>
      <c r="AF66" s="126">
        <v>8.861681746924539</v>
      </c>
      <c r="AG66" s="126"/>
      <c r="AH66" s="126">
        <v>46.954339216294116</v>
      </c>
    </row>
    <row r="67" spans="24:34">
      <c r="X67" s="125">
        <v>31</v>
      </c>
      <c r="Y67" s="125"/>
      <c r="Z67" s="126">
        <v>4.3558028205385311</v>
      </c>
      <c r="AA67" s="126"/>
      <c r="AB67" s="126">
        <v>13.08512885374118</v>
      </c>
      <c r="AC67" s="126"/>
      <c r="AD67" s="126">
        <v>13.437186662370047</v>
      </c>
      <c r="AE67" s="126"/>
      <c r="AF67" s="126">
        <v>8.8616817464987037</v>
      </c>
      <c r="AG67" s="126"/>
      <c r="AH67" s="126">
        <v>46.954339222164009</v>
      </c>
    </row>
    <row r="68" spans="24:34">
      <c r="X68" s="125">
        <v>31.5</v>
      </c>
      <c r="Y68" s="125"/>
      <c r="Z68" s="126">
        <v>4.3431017501413995</v>
      </c>
      <c r="AA68" s="126"/>
      <c r="AB68" s="126">
        <v>13.085128850886145</v>
      </c>
      <c r="AC68" s="126"/>
      <c r="AD68" s="126">
        <v>13.437186661611067</v>
      </c>
      <c r="AE68" s="126"/>
      <c r="AF68" s="126">
        <v>8.8616817462280579</v>
      </c>
      <c r="AG68" s="126"/>
      <c r="AH68" s="126">
        <v>46.954339225874506</v>
      </c>
    </row>
    <row r="69" spans="24:34">
      <c r="X69" s="125">
        <v>32</v>
      </c>
      <c r="Y69" s="125"/>
      <c r="Z69" s="126">
        <v>4.3304273134115663</v>
      </c>
      <c r="AA69" s="126"/>
      <c r="AB69" s="126">
        <v>13.085128848965679</v>
      </c>
      <c r="AC69" s="126"/>
      <c r="AD69" s="126">
        <v>13.437186661100357</v>
      </c>
      <c r="AE69" s="126"/>
      <c r="AF69" s="126">
        <v>8.8616817460453454</v>
      </c>
      <c r="AG69" s="126"/>
      <c r="AH69" s="126">
        <v>46.954339228370657</v>
      </c>
    </row>
    <row r="70" spans="24:34">
      <c r="X70" s="125">
        <v>32.5</v>
      </c>
      <c r="Y70" s="125"/>
      <c r="Z70" s="126">
        <v>4.3177794991602507</v>
      </c>
      <c r="AA70" s="126"/>
      <c r="AB70" s="126">
        <v>13.085128847733602</v>
      </c>
      <c r="AC70" s="126"/>
      <c r="AD70" s="126">
        <v>13.437186660772554</v>
      </c>
      <c r="AE70" s="126"/>
      <c r="AF70" s="126">
        <v>8.8616817459275143</v>
      </c>
      <c r="AG70" s="126"/>
      <c r="AH70" s="126">
        <v>46.954339229972291</v>
      </c>
    </row>
    <row r="71" spans="24:34">
      <c r="X71" s="125">
        <v>33</v>
      </c>
      <c r="Y71" s="125"/>
      <c r="Z71" s="126">
        <v>4.3051582958224621</v>
      </c>
      <c r="AA71" s="126"/>
      <c r="AB71" s="126">
        <v>13.085128846919877</v>
      </c>
      <c r="AC71" s="126"/>
      <c r="AD71" s="126">
        <v>13.437186660555994</v>
      </c>
      <c r="AE71" s="126"/>
      <c r="AF71" s="126">
        <v>8.8616817458494168</v>
      </c>
      <c r="AG71" s="126"/>
      <c r="AH71" s="126">
        <v>46.954339231030183</v>
      </c>
    </row>
    <row r="72" spans="24:34">
      <c r="X72" s="125">
        <v>33.5</v>
      </c>
      <c r="Y72" s="125"/>
      <c r="Z72" s="126">
        <v>4.2925636885156937</v>
      </c>
      <c r="AA72" s="126"/>
      <c r="AB72" s="126">
        <v>13.085128846381156</v>
      </c>
      <c r="AC72" s="126"/>
      <c r="AD72" s="126">
        <v>13.43718666041257</v>
      </c>
      <c r="AE72" s="126"/>
      <c r="AF72" s="126">
        <v>8.8616817457974975</v>
      </c>
      <c r="AG72" s="126"/>
      <c r="AH72" s="126">
        <v>46.954339231730636</v>
      </c>
    </row>
    <row r="73" spans="24:34">
      <c r="X73" s="125">
        <v>34</v>
      </c>
      <c r="Y73" s="125"/>
      <c r="Z73" s="126">
        <v>4.2799956682453839</v>
      </c>
      <c r="AA73" s="126"/>
      <c r="AB73" s="126">
        <v>13.085128846033557</v>
      </c>
      <c r="AC73" s="126"/>
      <c r="AD73" s="126">
        <v>13.437186660319998</v>
      </c>
      <c r="AE73" s="126"/>
      <c r="AF73" s="126">
        <v>8.8616817457638675</v>
      </c>
      <c r="AG73" s="126"/>
      <c r="AH73" s="126">
        <v>46.954339232182647</v>
      </c>
    </row>
    <row r="74" spans="24:34">
      <c r="X74" s="125">
        <v>34.5</v>
      </c>
      <c r="Y74" s="125"/>
      <c r="Z74" s="126">
        <v>4.2674542181605259</v>
      </c>
      <c r="AA74" s="126"/>
      <c r="AB74" s="126">
        <v>13.085128845798749</v>
      </c>
      <c r="AC74" s="126"/>
      <c r="AD74" s="126">
        <v>13.437186660257451</v>
      </c>
      <c r="AE74" s="126"/>
      <c r="AF74" s="126">
        <v>8.861681745741075</v>
      </c>
      <c r="AG74" s="126"/>
      <c r="AH74" s="126">
        <v>46.95433923248801</v>
      </c>
    </row>
    <row r="75" spans="24:34">
      <c r="X75" s="125">
        <v>35</v>
      </c>
      <c r="Y75" s="125"/>
      <c r="Z75" s="126">
        <v>4.2549393294013846</v>
      </c>
      <c r="AA75" s="126"/>
      <c r="AB75" s="126">
        <v>13.085128845648665</v>
      </c>
      <c r="AC75" s="126"/>
      <c r="AD75" s="126">
        <v>13.43718666021746</v>
      </c>
      <c r="AE75" s="126"/>
      <c r="AF75" s="126">
        <v>8.8616817457264467</v>
      </c>
      <c r="AG75" s="126"/>
      <c r="AH75" s="126">
        <v>46.954339232683203</v>
      </c>
    </row>
    <row r="76" spans="24:34">
      <c r="X76" s="125">
        <v>35.5</v>
      </c>
      <c r="Y76" s="125"/>
      <c r="Z76" s="126">
        <v>4.242450985722015</v>
      </c>
      <c r="AA76" s="126"/>
      <c r="AB76" s="126">
        <v>13.085128845546821</v>
      </c>
      <c r="AC76" s="126"/>
      <c r="AD76" s="126">
        <v>13.437186660190317</v>
      </c>
      <c r="AE76" s="126"/>
      <c r="AF76" s="126">
        <v>8.8616817457164956</v>
      </c>
      <c r="AG76" s="126"/>
      <c r="AH76" s="126">
        <v>46.954339232815677</v>
      </c>
    </row>
    <row r="77" spans="24:34">
      <c r="X77" s="125">
        <v>36</v>
      </c>
      <c r="Y77" s="125"/>
      <c r="Z77" s="126">
        <v>4.2299891757126655</v>
      </c>
      <c r="AA77" s="126"/>
      <c r="AB77" s="126">
        <v>13.08512884548108</v>
      </c>
      <c r="AC77" s="126"/>
      <c r="AD77" s="126">
        <v>13.437186660172792</v>
      </c>
      <c r="AE77" s="126"/>
      <c r="AF77" s="126">
        <v>8.8616817457100474</v>
      </c>
      <c r="AG77" s="126"/>
      <c r="AH77" s="126">
        <v>46.954339232901191</v>
      </c>
    </row>
    <row r="78" spans="24:34">
      <c r="X78" s="125">
        <v>36.5</v>
      </c>
      <c r="Y78" s="125"/>
      <c r="Z78" s="126">
        <v>4.2175538861260149</v>
      </c>
      <c r="AA78" s="126"/>
      <c r="AB78" s="126">
        <v>13.085128845437165</v>
      </c>
      <c r="AC78" s="126"/>
      <c r="AD78" s="126">
        <v>13.437186660161082</v>
      </c>
      <c r="AE78" s="126"/>
      <c r="AF78" s="126">
        <v>8.8616817457057273</v>
      </c>
      <c r="AG78" s="126"/>
      <c r="AH78" s="126">
        <v>46.954339232958326</v>
      </c>
    </row>
    <row r="79" spans="24:34">
      <c r="X79" s="125">
        <v>37</v>
      </c>
      <c r="Y79" s="125"/>
      <c r="Z79" s="126">
        <v>4.205145101338708</v>
      </c>
      <c r="AA79" s="126"/>
      <c r="AB79" s="126">
        <v>13.085128845407894</v>
      </c>
      <c r="AC79" s="126"/>
      <c r="AD79" s="126">
        <v>13.437186660153277</v>
      </c>
      <c r="AE79" s="126"/>
      <c r="AF79" s="126">
        <v>8.8616817457028407</v>
      </c>
      <c r="AG79" s="126"/>
      <c r="AH79" s="126">
        <v>46.954339232996411</v>
      </c>
    </row>
    <row r="80" spans="24:34">
      <c r="X80" s="125">
        <v>37.5</v>
      </c>
      <c r="Y80" s="125"/>
      <c r="Z80" s="126">
        <v>4.1927628113732736</v>
      </c>
      <c r="AA80" s="126"/>
      <c r="AB80" s="126">
        <v>13.085128845388809</v>
      </c>
      <c r="AC80" s="126"/>
      <c r="AD80" s="126">
        <v>13.437186660148186</v>
      </c>
      <c r="AE80" s="126"/>
      <c r="AF80" s="126">
        <v>8.8616817457009507</v>
      </c>
      <c r="AG80" s="126"/>
      <c r="AH80" s="126">
        <v>46.954339233021244</v>
      </c>
    </row>
    <row r="81" spans="24:34">
      <c r="X81" s="125">
        <v>38</v>
      </c>
      <c r="Y81" s="125"/>
      <c r="Z81" s="126">
        <v>4.1804069981890528</v>
      </c>
      <c r="AA81" s="126"/>
      <c r="AB81" s="126">
        <v>13.085128845375824</v>
      </c>
      <c r="AC81" s="126"/>
      <c r="AD81" s="126">
        <v>13.437186660144722</v>
      </c>
      <c r="AE81" s="126"/>
      <c r="AF81" s="126">
        <v>8.8616817456996628</v>
      </c>
      <c r="AG81" s="126"/>
      <c r="AH81" s="126">
        <v>46.954339233038134</v>
      </c>
    </row>
    <row r="82" spans="24:34">
      <c r="X82" s="125">
        <v>38.5</v>
      </c>
      <c r="Y82" s="125"/>
      <c r="Z82" s="126">
        <v>4.1680776521871268</v>
      </c>
      <c r="AA82" s="126"/>
      <c r="AB82" s="126">
        <v>13.085128845367437</v>
      </c>
      <c r="AC82" s="126"/>
      <c r="AD82" s="126">
        <v>13.437186660142483</v>
      </c>
      <c r="AE82" s="126"/>
      <c r="AF82" s="126">
        <v>8.8616817456988297</v>
      </c>
      <c r="AG82" s="126"/>
      <c r="AH82" s="126">
        <v>46.954339233049055</v>
      </c>
    </row>
    <row r="83" spans="24:34">
      <c r="X83" s="125">
        <v>39</v>
      </c>
      <c r="Y83" s="125"/>
      <c r="Z83" s="126">
        <v>4.1557747559512084</v>
      </c>
      <c r="AA83" s="126"/>
      <c r="AB83" s="126">
        <v>13.085128845361711</v>
      </c>
      <c r="AC83" s="126"/>
      <c r="AD83" s="126">
        <v>13.437186660140956</v>
      </c>
      <c r="AE83" s="126"/>
      <c r="AF83" s="126">
        <v>8.8616817456982577</v>
      </c>
      <c r="AG83" s="126"/>
      <c r="AH83" s="126">
        <v>46.954339233056508</v>
      </c>
    </row>
    <row r="84" spans="24:34">
      <c r="X84" s="125">
        <v>39.5</v>
      </c>
      <c r="Y84" s="125"/>
      <c r="Z84" s="126">
        <v>4.1434982970565208</v>
      </c>
      <c r="AA84" s="126"/>
      <c r="AB84" s="126">
        <v>13.085128845357968</v>
      </c>
      <c r="AC84" s="126"/>
      <c r="AD84" s="126">
        <v>13.437186660139957</v>
      </c>
      <c r="AE84" s="126"/>
      <c r="AF84" s="126">
        <v>8.8616817456978847</v>
      </c>
      <c r="AG84" s="126"/>
      <c r="AH84" s="126">
        <v>46.954339233061383</v>
      </c>
    </row>
    <row r="85" spans="24:34">
      <c r="X85" s="125">
        <v>40</v>
      </c>
      <c r="Y85" s="125"/>
      <c r="Z85" s="126">
        <v>4.1312482614722361</v>
      </c>
      <c r="AA85" s="126"/>
      <c r="AB85" s="126">
        <v>13.085128845355452</v>
      </c>
      <c r="AC85" s="126"/>
      <c r="AD85" s="126">
        <v>13.437186660139286</v>
      </c>
      <c r="AE85" s="126"/>
      <c r="AF85" s="126">
        <v>8.8616817456976342</v>
      </c>
      <c r="AG85" s="126"/>
      <c r="AH85" s="126">
        <v>46.954339233064651</v>
      </c>
    </row>
    <row r="86" spans="24:34">
      <c r="X86" s="125">
        <v>40.5</v>
      </c>
      <c r="Y86" s="125"/>
      <c r="Z86" s="126">
        <v>4.1190246322390571</v>
      </c>
      <c r="AA86" s="126"/>
      <c r="AB86" s="126">
        <v>13.085128845353758</v>
      </c>
      <c r="AC86" s="126"/>
      <c r="AD86" s="126">
        <v>13.437186660138835</v>
      </c>
      <c r="AE86" s="126"/>
      <c r="AF86" s="126">
        <v>8.8616817456974637</v>
      </c>
      <c r="AG86" s="126"/>
      <c r="AH86" s="126">
        <v>46.954339233066854</v>
      </c>
    </row>
    <row r="87" spans="24:34">
      <c r="X87" s="125">
        <v>41</v>
      </c>
      <c r="Y87" s="125"/>
      <c r="Z87" s="126">
        <v>4.1068273987662431</v>
      </c>
      <c r="AA87" s="126"/>
      <c r="AB87" s="126">
        <v>13.085128845352644</v>
      </c>
      <c r="AC87" s="126"/>
      <c r="AD87" s="126">
        <v>13.437186660138538</v>
      </c>
      <c r="AE87" s="126"/>
      <c r="AF87" s="126">
        <v>8.8616817456973518</v>
      </c>
      <c r="AG87" s="126"/>
      <c r="AH87" s="126">
        <v>46.95433923306831</v>
      </c>
    </row>
    <row r="88" spans="24:34">
      <c r="X88" s="125">
        <v>41.5</v>
      </c>
      <c r="Y88" s="125"/>
      <c r="Z88" s="126">
        <v>4.0946565417669003</v>
      </c>
      <c r="AA88" s="126"/>
      <c r="AB88" s="126">
        <v>13.085128845351882</v>
      </c>
      <c r="AC88" s="126"/>
      <c r="AD88" s="126">
        <v>13.437186660138334</v>
      </c>
      <c r="AE88" s="126"/>
      <c r="AF88" s="126">
        <v>8.8616817456972736</v>
      </c>
      <c r="AG88" s="126"/>
      <c r="AH88" s="126">
        <v>46.954339233069298</v>
      </c>
    </row>
    <row r="89" spans="24:34">
      <c r="X89" s="125">
        <v>42</v>
      </c>
      <c r="Y89" s="125"/>
      <c r="Z89" s="126">
        <v>4.0825120506861499</v>
      </c>
      <c r="AA89" s="126"/>
      <c r="AB89" s="126">
        <v>13.085128845351385</v>
      </c>
      <c r="AC89" s="126"/>
      <c r="AD89" s="126">
        <v>13.437186660138201</v>
      </c>
      <c r="AE89" s="126"/>
      <c r="AF89" s="126">
        <v>8.8616817456972239</v>
      </c>
      <c r="AG89" s="126"/>
      <c r="AH89" s="126">
        <v>46.954339233069945</v>
      </c>
    </row>
    <row r="90" spans="24:34">
      <c r="X90" s="125">
        <v>42.5</v>
      </c>
      <c r="Y90" s="125"/>
      <c r="Z90" s="126">
        <v>4.0703939075035729</v>
      </c>
      <c r="AA90" s="126"/>
      <c r="AB90" s="126">
        <v>13.085128845351042</v>
      </c>
      <c r="AC90" s="126"/>
      <c r="AD90" s="126">
        <v>13.43718666013811</v>
      </c>
      <c r="AE90" s="126"/>
      <c r="AF90" s="126">
        <v>8.8616817456971901</v>
      </c>
      <c r="AG90" s="126"/>
      <c r="AH90" s="126">
        <v>46.954339233070385</v>
      </c>
    </row>
    <row r="91" spans="24:34">
      <c r="X91" s="125">
        <v>43</v>
      </c>
      <c r="Y91" s="125"/>
      <c r="Z91" s="126">
        <v>4.0583020978645257</v>
      </c>
      <c r="AA91" s="126"/>
      <c r="AB91" s="126">
        <v>13.085128845350813</v>
      </c>
      <c r="AC91" s="126"/>
      <c r="AD91" s="126">
        <v>13.43718666013805</v>
      </c>
      <c r="AE91" s="126"/>
      <c r="AF91" s="126">
        <v>8.861681745697167</v>
      </c>
      <c r="AG91" s="126"/>
      <c r="AH91" s="126">
        <v>46.954339233070684</v>
      </c>
    </row>
    <row r="92" spans="24:34">
      <c r="X92" s="125">
        <v>43.5</v>
      </c>
      <c r="Y92" s="125"/>
      <c r="Z92" s="126">
        <v>4.0462366078970078</v>
      </c>
      <c r="AA92" s="126"/>
      <c r="AB92" s="126">
        <v>13.085128845350663</v>
      </c>
      <c r="AC92" s="126"/>
      <c r="AD92" s="126">
        <v>13.437186660138009</v>
      </c>
      <c r="AE92" s="126"/>
      <c r="AF92" s="126">
        <v>8.8616817456971528</v>
      </c>
      <c r="AG92" s="126"/>
      <c r="AH92" s="126">
        <v>46.954339233070883</v>
      </c>
    </row>
    <row r="93" spans="24:34">
      <c r="X93" s="125">
        <v>44</v>
      </c>
      <c r="Y93" s="125"/>
      <c r="Z93" s="126">
        <v>4.0341974187220311</v>
      </c>
      <c r="AA93" s="126"/>
      <c r="AB93" s="126">
        <v>13.08512884535056</v>
      </c>
      <c r="AC93" s="126"/>
      <c r="AD93" s="126">
        <v>13.43718666013798</v>
      </c>
      <c r="AE93" s="126"/>
      <c r="AF93" s="126">
        <v>8.8616817456971404</v>
      </c>
      <c r="AG93" s="126"/>
      <c r="AH93" s="126">
        <v>46.954339233071018</v>
      </c>
    </row>
    <row r="94" spans="24:34">
      <c r="X94" s="125">
        <v>44.5</v>
      </c>
      <c r="Y94" s="125"/>
      <c r="Z94" s="126">
        <v>4.0221845193749557</v>
      </c>
      <c r="AA94" s="126"/>
      <c r="AB94" s="126">
        <v>13.085128845350489</v>
      </c>
      <c r="AC94" s="126"/>
      <c r="AD94" s="126">
        <v>13.437186660137963</v>
      </c>
      <c r="AE94" s="126"/>
      <c r="AF94" s="126">
        <v>8.8616817456971351</v>
      </c>
      <c r="AG94" s="126"/>
      <c r="AH94" s="126">
        <v>46.95433923307111</v>
      </c>
    </row>
    <row r="95" spans="24:34">
      <c r="X95" s="125">
        <v>45</v>
      </c>
      <c r="Y95" s="125"/>
      <c r="Z95" s="126">
        <v>4.0101978894688548</v>
      </c>
      <c r="AA95" s="126"/>
      <c r="AB95" s="126">
        <v>13.085128845350441</v>
      </c>
      <c r="AC95" s="126"/>
      <c r="AD95" s="126">
        <v>13.43718666013795</v>
      </c>
      <c r="AE95" s="126"/>
      <c r="AF95" s="126">
        <v>8.8616817456971297</v>
      </c>
      <c r="AG95" s="126"/>
      <c r="AH95" s="126">
        <v>46.954339233071174</v>
      </c>
    </row>
    <row r="96" spans="24:34">
      <c r="X96" s="125">
        <v>45.5</v>
      </c>
      <c r="Y96" s="125"/>
      <c r="Z96" s="126">
        <v>3.9982375169750597</v>
      </c>
      <c r="AA96" s="126"/>
      <c r="AB96" s="126">
        <v>13.085128845350408</v>
      </c>
      <c r="AC96" s="126"/>
      <c r="AD96" s="126">
        <v>13.437186660137941</v>
      </c>
      <c r="AE96" s="126"/>
      <c r="AF96" s="126">
        <v>8.8616817456971262</v>
      </c>
      <c r="AG96" s="126"/>
      <c r="AH96" s="126">
        <v>46.954339233071209</v>
      </c>
    </row>
    <row r="97" spans="24:34">
      <c r="X97" s="125">
        <v>46</v>
      </c>
      <c r="Y97" s="125"/>
      <c r="Z97" s="126">
        <v>3.986303384021435</v>
      </c>
      <c r="AA97" s="126"/>
      <c r="AB97" s="126">
        <v>13.085128845350388</v>
      </c>
      <c r="AC97" s="126"/>
      <c r="AD97" s="126">
        <v>13.437186660137934</v>
      </c>
      <c r="AE97" s="126"/>
      <c r="AF97" s="126">
        <v>8.8616817456971244</v>
      </c>
      <c r="AG97" s="126"/>
      <c r="AH97" s="126">
        <v>46.954339233071238</v>
      </c>
    </row>
    <row r="98" spans="24:34">
      <c r="X98" s="125">
        <v>46.5</v>
      </c>
      <c r="Y98" s="125"/>
      <c r="Z98" s="126">
        <v>3.9743954735323039</v>
      </c>
      <c r="AA98" s="126"/>
      <c r="AB98" s="126">
        <v>13.085128845350372</v>
      </c>
      <c r="AC98" s="126"/>
      <c r="AD98" s="126">
        <v>13.437186660137931</v>
      </c>
      <c r="AE98" s="126"/>
      <c r="AF98" s="126">
        <v>8.8616817456971226</v>
      </c>
      <c r="AG98" s="126"/>
      <c r="AH98" s="126">
        <v>46.954339233071266</v>
      </c>
    </row>
    <row r="99" spans="24:34">
      <c r="X99" s="125">
        <v>47</v>
      </c>
      <c r="Y99" s="125"/>
      <c r="Z99" s="126">
        <v>3.9625137724099151</v>
      </c>
      <c r="AA99" s="126"/>
      <c r="AB99" s="126">
        <v>13.08512884535036</v>
      </c>
      <c r="AC99" s="126"/>
      <c r="AD99" s="126">
        <v>13.437186660137927</v>
      </c>
      <c r="AE99" s="126"/>
      <c r="AF99" s="126">
        <v>8.8616817456971226</v>
      </c>
      <c r="AG99" s="126"/>
      <c r="AH99" s="126">
        <v>46.954339233071281</v>
      </c>
    </row>
    <row r="100" spans="24:34">
      <c r="X100" s="125">
        <v>47.5</v>
      </c>
      <c r="Y100" s="125"/>
      <c r="Z100" s="126">
        <v>3.9506582596878119</v>
      </c>
      <c r="AA100" s="126"/>
      <c r="AB100" s="126">
        <v>13.085128845350354</v>
      </c>
      <c r="AC100" s="126"/>
      <c r="AD100" s="126">
        <v>13.437186660137927</v>
      </c>
      <c r="AE100" s="126"/>
      <c r="AF100" s="126">
        <v>8.8616817456971226</v>
      </c>
      <c r="AG100" s="126"/>
      <c r="AH100" s="126">
        <v>46.954339233071288</v>
      </c>
    </row>
    <row r="101" spans="24:34">
      <c r="X101" s="125">
        <v>48</v>
      </c>
      <c r="Y101" s="125"/>
      <c r="Z101" s="126">
        <v>3.9388289302789836</v>
      </c>
      <c r="AA101" s="126"/>
      <c r="AB101" s="126">
        <v>13.085128845350349</v>
      </c>
      <c r="AC101" s="126"/>
      <c r="AD101" s="126">
        <v>13.437186660137924</v>
      </c>
      <c r="AE101" s="126"/>
      <c r="AF101" s="126">
        <v>8.8616817456971209</v>
      </c>
      <c r="AG101" s="126"/>
      <c r="AH101" s="126">
        <v>46.954339233071295</v>
      </c>
    </row>
  </sheetData>
  <mergeCells count="2">
    <mergeCell ref="G2:H2"/>
    <mergeCell ref="X2:Y2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45"/>
  <sheetViews>
    <sheetView zoomScale="60" zoomScaleNormal="60" workbookViewId="0"/>
  </sheetViews>
  <sheetFormatPr baseColWidth="10" defaultColWidth="11.5" defaultRowHeight="13"/>
  <cols>
    <col min="1" max="1" width="20.1640625" style="42" bestFit="1" customWidth="1"/>
    <col min="2" max="2" width="21.1640625" style="42" bestFit="1" customWidth="1"/>
    <col min="3" max="3" width="24.6640625" style="42" bestFit="1" customWidth="1"/>
    <col min="4" max="4" width="29.5" style="42" bestFit="1" customWidth="1"/>
    <col min="5" max="5" width="17.6640625" style="42" bestFit="1" customWidth="1"/>
    <col min="6" max="6" width="17" style="42" bestFit="1" customWidth="1"/>
    <col min="7" max="7" width="16.33203125" style="42" bestFit="1" customWidth="1"/>
    <col min="8" max="8" width="8.33203125" style="42" bestFit="1" customWidth="1"/>
    <col min="9" max="9" width="17" style="42" bestFit="1" customWidth="1"/>
    <col min="10" max="10" width="14.6640625" style="42" bestFit="1" customWidth="1"/>
    <col min="11" max="11" width="19" style="42" bestFit="1" customWidth="1"/>
    <col min="12" max="12" width="17" style="42" bestFit="1" customWidth="1"/>
    <col min="13" max="13" width="10.5" style="42" bestFit="1" customWidth="1"/>
    <col min="14" max="14" width="8.33203125" style="42" bestFit="1" customWidth="1"/>
    <col min="15" max="15" width="17" style="42" bestFit="1" customWidth="1"/>
    <col min="16" max="16" width="11.1640625" style="42" bestFit="1" customWidth="1"/>
    <col min="17" max="17" width="11.5" style="42"/>
    <col min="18" max="18" width="23.5" style="42" bestFit="1" customWidth="1"/>
    <col min="19" max="19" width="18.6640625" style="42" bestFit="1" customWidth="1"/>
    <col min="20" max="16384" width="11.5" style="42"/>
  </cols>
  <sheetData>
    <row r="1" spans="1:34">
      <c r="A1" s="127" t="s">
        <v>54</v>
      </c>
      <c r="B1" s="145" t="s">
        <v>93</v>
      </c>
      <c r="C1" s="145"/>
      <c r="D1" s="145"/>
      <c r="E1" s="145" t="s">
        <v>94</v>
      </c>
      <c r="F1" s="145"/>
      <c r="G1" s="145"/>
      <c r="H1" s="145" t="s">
        <v>95</v>
      </c>
      <c r="I1" s="145"/>
      <c r="J1" s="145"/>
      <c r="K1" s="145" t="s">
        <v>96</v>
      </c>
      <c r="L1" s="145"/>
      <c r="M1" s="145"/>
      <c r="N1" s="145" t="s">
        <v>97</v>
      </c>
      <c r="O1" s="145"/>
      <c r="P1" s="145"/>
      <c r="R1" s="132"/>
      <c r="S1" s="42" t="s">
        <v>101</v>
      </c>
    </row>
    <row r="2" spans="1:34">
      <c r="A2" s="127"/>
      <c r="B2" s="127" t="s">
        <v>98</v>
      </c>
      <c r="C2" s="127" t="s">
        <v>90</v>
      </c>
      <c r="D2" s="127" t="s">
        <v>99</v>
      </c>
      <c r="E2" s="127" t="s">
        <v>98</v>
      </c>
      <c r="F2" s="127" t="s">
        <v>90</v>
      </c>
      <c r="G2" s="127" t="s">
        <v>99</v>
      </c>
      <c r="H2" s="127" t="s">
        <v>98</v>
      </c>
      <c r="I2" s="127" t="s">
        <v>90</v>
      </c>
      <c r="J2" s="127" t="s">
        <v>99</v>
      </c>
      <c r="K2" s="127" t="s">
        <v>98</v>
      </c>
      <c r="L2" s="127" t="s">
        <v>90</v>
      </c>
      <c r="M2" s="127" t="s">
        <v>99</v>
      </c>
      <c r="N2" s="127" t="s">
        <v>98</v>
      </c>
      <c r="O2" s="127" t="s">
        <v>90</v>
      </c>
      <c r="P2" s="127" t="s">
        <v>100</v>
      </c>
      <c r="R2" s="132"/>
      <c r="S2" s="42" t="s">
        <v>102</v>
      </c>
    </row>
    <row r="3" spans="1:34">
      <c r="A3" s="121">
        <f>Protocol!E25</f>
        <v>0</v>
      </c>
      <c r="B3" s="128">
        <f>'Biomass, TCC, CFU'!H4</f>
        <v>0.21000000000022112</v>
      </c>
      <c r="C3" s="129">
        <f>'Model Parameters'!I5</f>
        <v>3.2812500000000001E-2</v>
      </c>
      <c r="D3" s="129">
        <f>ABS(B3-C3)</f>
        <v>0.17718750000022113</v>
      </c>
      <c r="E3" s="128">
        <f>Sugars!F6</f>
        <v>49.77823598397697</v>
      </c>
      <c r="F3" s="129">
        <f>'Model Parameters'!K5</f>
        <v>49.77823598397697</v>
      </c>
      <c r="G3" s="129">
        <f>ABS(E3-F3)</f>
        <v>0</v>
      </c>
      <c r="H3" s="128">
        <f>Sugars!I6</f>
        <v>21.221431149040512</v>
      </c>
      <c r="I3" s="129">
        <f>'Model Parameters'!M5</f>
        <v>21.221431149040512</v>
      </c>
      <c r="J3" s="129">
        <f>ABS(H3-I3)</f>
        <v>0</v>
      </c>
      <c r="K3" s="128">
        <f>Sugars!L6</f>
        <v>10.698511329520006</v>
      </c>
      <c r="L3" s="129">
        <f>'Model Parameters'!O5</f>
        <v>10.698511329520006</v>
      </c>
      <c r="M3" s="129">
        <f>ABS(K3-L3)</f>
        <v>0</v>
      </c>
      <c r="N3" s="128">
        <f>Lactate!F6</f>
        <v>0</v>
      </c>
      <c r="O3" s="129">
        <f>'Model Parameters'!Q5</f>
        <v>0</v>
      </c>
      <c r="P3" s="129">
        <f>ABS(N3-O3)</f>
        <v>0</v>
      </c>
      <c r="R3" s="133"/>
      <c r="S3" s="134"/>
    </row>
    <row r="4" spans="1:34">
      <c r="A4" s="121">
        <f>Protocol!E26</f>
        <v>2.0000000000000009</v>
      </c>
      <c r="B4" s="130">
        <f>'Biomass, TCC, CFU'!H5</f>
        <v>0.36000000000004917</v>
      </c>
      <c r="C4" s="131">
        <f>'Model Parameters'!I6</f>
        <v>0.12055792229260522</v>
      </c>
      <c r="D4" s="131">
        <f t="shared" ref="D4:D16" si="0">ABS(B4-C4)</f>
        <v>0.23944207770744397</v>
      </c>
      <c r="E4" s="130">
        <f>Sugars!F7</f>
        <v>49.230316764851807</v>
      </c>
      <c r="F4" s="131">
        <f>'Model Parameters'!K6</f>
        <v>49.12836786558853</v>
      </c>
      <c r="G4" s="131">
        <f t="shared" ref="G4:G16" si="1">ABS(E4-F4)</f>
        <v>0.10194889926327733</v>
      </c>
      <c r="H4" s="130">
        <f>Sugars!I7</f>
        <v>21.045164773815856</v>
      </c>
      <c r="I4" s="131">
        <f>'Model Parameters'!M6</f>
        <v>21.067354181778008</v>
      </c>
      <c r="J4" s="131">
        <f t="shared" ref="J4:J16" si="2">ABS(H4-I4)</f>
        <v>2.2189407962152075E-2</v>
      </c>
      <c r="K4" s="130">
        <f>Sugars!L7</f>
        <v>10.714679907043388</v>
      </c>
      <c r="L4" s="131">
        <f>'Model Parameters'!O6</f>
        <v>10.663192470556055</v>
      </c>
      <c r="M4" s="131">
        <f t="shared" ref="M4:M16" si="3">ABS(K4-L4)</f>
        <v>5.1487436487333227E-2</v>
      </c>
      <c r="N4" s="130">
        <f>Lactate!F7</f>
        <v>0</v>
      </c>
      <c r="O4" s="131">
        <f>'Model Parameters'!Q6</f>
        <v>0.8338909740325039</v>
      </c>
      <c r="P4" s="131">
        <f t="shared" ref="P4:P16" si="4">ABS(N4-O4)</f>
        <v>0.8338909740325039</v>
      </c>
      <c r="R4" s="132" t="s">
        <v>91</v>
      </c>
      <c r="S4" s="142">
        <f>VAR(D3:D16)</f>
        <v>4.4948185847175644E-2</v>
      </c>
    </row>
    <row r="5" spans="1:34">
      <c r="A5" s="121">
        <f>Protocol!E27</f>
        <v>4</v>
      </c>
      <c r="B5" s="130">
        <f>'Biomass, TCC, CFU'!H6</f>
        <v>1.0699999999999932</v>
      </c>
      <c r="C5" s="131">
        <f>'Model Parameters'!I7</f>
        <v>0.5920875687588032</v>
      </c>
      <c r="D5" s="131">
        <f t="shared" si="0"/>
        <v>0.47791243124118998</v>
      </c>
      <c r="E5" s="130">
        <f>Sugars!F8</f>
        <v>44.112835244832866</v>
      </c>
      <c r="F5" s="131">
        <f>'Model Parameters'!K7</f>
        <v>45.632262456628936</v>
      </c>
      <c r="G5" s="131">
        <f t="shared" si="1"/>
        <v>1.5194272117960708</v>
      </c>
      <c r="H5" s="130">
        <f>Sugars!I8</f>
        <v>20.383729613868539</v>
      </c>
      <c r="I5" s="131">
        <f>'Model Parameters'!M7</f>
        <v>20.327189001660521</v>
      </c>
      <c r="J5" s="131">
        <f t="shared" si="2"/>
        <v>5.6540612208017649E-2</v>
      </c>
      <c r="K5" s="130">
        <f>Sugars!L8</f>
        <v>10.388284801299474</v>
      </c>
      <c r="L5" s="131">
        <f>'Model Parameters'!O7</f>
        <v>10.494187970118992</v>
      </c>
      <c r="M5" s="131">
        <f t="shared" si="3"/>
        <v>0.105903168819518</v>
      </c>
      <c r="N5" s="130">
        <f>Lactate!F8</f>
        <v>4.9028741266689995</v>
      </c>
      <c r="O5" s="131">
        <f>'Model Parameters'!Q7</f>
        <v>5.3054605169107205</v>
      </c>
      <c r="P5" s="131">
        <f t="shared" si="4"/>
        <v>0.40258639024172105</v>
      </c>
      <c r="R5" s="132" t="s">
        <v>2</v>
      </c>
      <c r="S5" s="142">
        <f>VAR(G3:G16)</f>
        <v>2.8705749005695633</v>
      </c>
    </row>
    <row r="6" spans="1:34">
      <c r="A6" s="121">
        <f>Protocol!E28</f>
        <v>6.0000000000000009</v>
      </c>
      <c r="B6" s="130">
        <f>'Biomass, TCC, CFU'!H7</f>
        <v>3.1200000000000117</v>
      </c>
      <c r="C6" s="131">
        <f>'Model Parameters'!I8</f>
        <v>2.3454343695377182</v>
      </c>
      <c r="D6" s="131">
        <f t="shared" si="0"/>
        <v>0.77456563046229343</v>
      </c>
      <c r="E6" s="130">
        <f>Sugars!F9</f>
        <v>25.912252169194542</v>
      </c>
      <c r="F6" s="131">
        <f>'Model Parameters'!K8</f>
        <v>32.613980813238911</v>
      </c>
      <c r="G6" s="131">
        <f t="shared" si="1"/>
        <v>6.7017286440443691</v>
      </c>
      <c r="H6" s="130">
        <f>Sugars!I9</f>
        <v>18.460214944778812</v>
      </c>
      <c r="I6" s="131">
        <f>'Model Parameters'!M8</f>
        <v>17.620146555206048</v>
      </c>
      <c r="J6" s="131">
        <f t="shared" si="2"/>
        <v>0.84006838957276386</v>
      </c>
      <c r="K6" s="130">
        <f>Sugars!L9</f>
        <v>9.8085697131864684</v>
      </c>
      <c r="L6" s="131">
        <f>'Model Parameters'!O8</f>
        <v>9.8685661162976928</v>
      </c>
      <c r="M6" s="131">
        <f t="shared" si="3"/>
        <v>5.9996403111224339E-2</v>
      </c>
      <c r="N6" s="130">
        <f>Lactate!F9</f>
        <v>19.93736730629001</v>
      </c>
      <c r="O6" s="131">
        <f>'Model Parameters'!Q8</f>
        <v>21.950765778045067</v>
      </c>
      <c r="P6" s="131">
        <f t="shared" si="4"/>
        <v>2.0133984717550568</v>
      </c>
      <c r="R6" s="132" t="s">
        <v>8</v>
      </c>
      <c r="S6" s="142">
        <f>VAR(J3:J16)</f>
        <v>1.0633072481320605</v>
      </c>
    </row>
    <row r="7" spans="1:34">
      <c r="A7" s="121">
        <f>Protocol!E29</f>
        <v>7.9999999999999991</v>
      </c>
      <c r="B7" s="130">
        <f>'Biomass, TCC, CFU'!H8</f>
        <v>4.3300000000000338</v>
      </c>
      <c r="C7" s="131">
        <f>'Model Parameters'!I9</f>
        <v>4.2518444706401164</v>
      </c>
      <c r="D7" s="131">
        <f t="shared" si="0"/>
        <v>7.8155529359917431E-2</v>
      </c>
      <c r="E7" s="130">
        <f>Sugars!F10</f>
        <v>18.554288359064032</v>
      </c>
      <c r="F7" s="131">
        <f>'Model Parameters'!K9</f>
        <v>18.31257653660051</v>
      </c>
      <c r="G7" s="131">
        <f t="shared" si="1"/>
        <v>0.24171182246352174</v>
      </c>
      <c r="H7" s="130">
        <f>Sugars!I10</f>
        <v>17.840728813211861</v>
      </c>
      <c r="I7" s="131">
        <f>'Model Parameters'!M9</f>
        <v>14.602567497498004</v>
      </c>
      <c r="J7" s="131">
        <f t="shared" si="2"/>
        <v>3.2381613157138567</v>
      </c>
      <c r="K7" s="130">
        <f>Sugars!L10</f>
        <v>9.8295972864461518</v>
      </c>
      <c r="L7" s="131">
        <f>'Model Parameters'!O9</f>
        <v>9.1520175116576077</v>
      </c>
      <c r="M7" s="131">
        <f t="shared" si="3"/>
        <v>0.67757977478854414</v>
      </c>
      <c r="N7" s="130">
        <f>Lactate!F10</f>
        <v>35.149908621010994</v>
      </c>
      <c r="O7" s="131">
        <f>'Model Parameters'!Q9</f>
        <v>40.25045260068012</v>
      </c>
      <c r="P7" s="131">
        <f t="shared" si="4"/>
        <v>5.1005439796691263</v>
      </c>
      <c r="R7" s="132" t="s">
        <v>9</v>
      </c>
      <c r="S7" s="142">
        <f>VAR(M3:M16)</f>
        <v>9.2581575692802037E-2</v>
      </c>
    </row>
    <row r="8" spans="1:34">
      <c r="A8" s="121">
        <f>Protocol!E30</f>
        <v>9.9999999999999964</v>
      </c>
      <c r="B8" s="130">
        <f>'Biomass, TCC, CFU'!H9</f>
        <v>4.9999999999998934</v>
      </c>
      <c r="C8" s="131">
        <f>'Model Parameters'!I10</f>
        <v>4.7870317783723886</v>
      </c>
      <c r="D8" s="131">
        <f t="shared" si="0"/>
        <v>0.21296822162750484</v>
      </c>
      <c r="E8" s="130">
        <f>Sugars!F11</f>
        <v>16.695678896412357</v>
      </c>
      <c r="F8" s="131">
        <f>'Model Parameters'!K10</f>
        <v>14.004870528998687</v>
      </c>
      <c r="G8" s="131">
        <f t="shared" si="1"/>
        <v>2.6908083674136698</v>
      </c>
      <c r="H8" s="130">
        <f>Sugars!I11</f>
        <v>15.653570743912777</v>
      </c>
      <c r="I8" s="131">
        <f>'Model Parameters'!M10</f>
        <v>13.651943775972205</v>
      </c>
      <c r="J8" s="131">
        <f t="shared" si="2"/>
        <v>2.001626967940572</v>
      </c>
      <c r="K8" s="130">
        <f>Sugars!L11</f>
        <v>9.0559607826027033</v>
      </c>
      <c r="L8" s="131">
        <f>'Model Parameters'!O10</f>
        <v>8.9173459516173317</v>
      </c>
      <c r="M8" s="131">
        <f t="shared" si="3"/>
        <v>0.13861483098537164</v>
      </c>
      <c r="N8" s="130">
        <f>Lactate!F11</f>
        <v>44.104214914773905</v>
      </c>
      <c r="O8" s="131">
        <f>'Model Parameters'!Q10</f>
        <v>45.772438077800395</v>
      </c>
      <c r="P8" s="131">
        <f t="shared" si="4"/>
        <v>1.6682231630264894</v>
      </c>
      <c r="R8" s="133" t="s">
        <v>72</v>
      </c>
      <c r="S8" s="143">
        <f>VAR(P3:P16)</f>
        <v>3.4321724627763834</v>
      </c>
    </row>
    <row r="9" spans="1:34">
      <c r="A9" s="121">
        <f>Protocol!E31</f>
        <v>19</v>
      </c>
      <c r="B9" s="130">
        <f>'Biomass, TCC, CFU'!H10</f>
        <v>4.7300000000001674</v>
      </c>
      <c r="C9" s="131">
        <f>'Model Parameters'!I11</f>
        <v>4.6686087442012338</v>
      </c>
      <c r="D9" s="131">
        <f t="shared" si="0"/>
        <v>6.1391255798933564E-2</v>
      </c>
      <c r="E9" s="130">
        <f>Sugars!F12</f>
        <v>15.094268840423481</v>
      </c>
      <c r="F9" s="131">
        <f>'Model Parameters'!K11</f>
        <v>13.085412782647023</v>
      </c>
      <c r="G9" s="131">
        <f t="shared" si="1"/>
        <v>2.0088560577764589</v>
      </c>
      <c r="H9" s="130">
        <f>Sugars!I12</f>
        <v>14.513774487295592</v>
      </c>
      <c r="I9" s="131">
        <f>'Model Parameters'!M11</f>
        <v>13.437260066274366</v>
      </c>
      <c r="J9" s="131">
        <f t="shared" si="2"/>
        <v>1.0765144210212263</v>
      </c>
      <c r="K9" s="130">
        <f>Sugars!L12</f>
        <v>9.1028932189999114</v>
      </c>
      <c r="L9" s="131">
        <f>'Model Parameters'!O11</f>
        <v>8.8617044707811132</v>
      </c>
      <c r="M9" s="131">
        <f t="shared" si="3"/>
        <v>0.24118874821879821</v>
      </c>
      <c r="N9" s="130">
        <f>Lactate!F12</f>
        <v>46.184516534985903</v>
      </c>
      <c r="O9" s="131">
        <f>'Model Parameters'!Q11</f>
        <v>46.953971851416235</v>
      </c>
      <c r="P9" s="131">
        <f t="shared" si="4"/>
        <v>0.76945531643033149</v>
      </c>
      <c r="R9" s="132"/>
      <c r="S9" s="142"/>
    </row>
    <row r="10" spans="1:34">
      <c r="A10" s="121">
        <f>Protocol!E32</f>
        <v>24</v>
      </c>
      <c r="B10" s="130">
        <f>'Biomass, TCC, CFU'!H11</f>
        <v>4.839999999999911</v>
      </c>
      <c r="C10" s="131">
        <f>'Model Parameters'!I12</f>
        <v>4.5364204625854558</v>
      </c>
      <c r="D10" s="131">
        <f t="shared" si="0"/>
        <v>0.3035795374144552</v>
      </c>
      <c r="E10" s="130">
        <f>Sugars!F13</f>
        <v>14.478849009543117</v>
      </c>
      <c r="F10" s="131">
        <f>'Model Parameters'!K12</f>
        <v>13.085132421281022</v>
      </c>
      <c r="G10" s="131">
        <f t="shared" si="1"/>
        <v>1.3937165882620945</v>
      </c>
      <c r="H10" s="130">
        <f>Sugars!I13</f>
        <v>13.922022429952708</v>
      </c>
      <c r="I10" s="131">
        <f>'Model Parameters'!M12</f>
        <v>13.437187601846075</v>
      </c>
      <c r="J10" s="131">
        <f t="shared" si="2"/>
        <v>0.48483482810663325</v>
      </c>
      <c r="K10" s="130">
        <f>Sugars!L13</f>
        <v>9.0274174020621523</v>
      </c>
      <c r="L10" s="131">
        <f>'Model Parameters'!O12</f>
        <v>8.8616820603173956</v>
      </c>
      <c r="M10" s="131">
        <f t="shared" si="3"/>
        <v>0.16573534174475668</v>
      </c>
      <c r="N10" s="130">
        <f>Lactate!F13</f>
        <v>46.696168182257949</v>
      </c>
      <c r="O10" s="131">
        <f>'Model Parameters'!Q12</f>
        <v>46.954334594908872</v>
      </c>
      <c r="P10" s="131">
        <f t="shared" si="4"/>
        <v>0.25816641265092244</v>
      </c>
      <c r="R10" s="133" t="s">
        <v>103</v>
      </c>
      <c r="S10" s="143">
        <f>S4+S5+S6+S7+S8</f>
        <v>7.5035843730179845</v>
      </c>
    </row>
    <row r="11" spans="1:34">
      <c r="A11" s="121">
        <f>Protocol!E33</f>
        <v>26</v>
      </c>
      <c r="B11" s="130">
        <f>'Biomass, TCC, CFU'!H12</f>
        <v>4.4600000000000861</v>
      </c>
      <c r="C11" s="131">
        <f>'Model Parameters'!I13</f>
        <v>4.4842809416136244</v>
      </c>
      <c r="D11" s="131">
        <f t="shared" si="0"/>
        <v>2.4280941613538332E-2</v>
      </c>
      <c r="E11" s="130">
        <f>Sugars!F14</f>
        <v>14.002149953397787</v>
      </c>
      <c r="F11" s="131">
        <f>'Model Parameters'!K13</f>
        <v>13.085129465829418</v>
      </c>
      <c r="G11" s="131">
        <f t="shared" si="1"/>
        <v>0.91702048756836874</v>
      </c>
      <c r="H11" s="130">
        <f>Sugars!I14</f>
        <v>13.463656233329043</v>
      </c>
      <c r="I11" s="131">
        <f>'Model Parameters'!M13</f>
        <v>13.437186824206071</v>
      </c>
      <c r="J11" s="131">
        <f t="shared" si="2"/>
        <v>2.6469409122972465E-2</v>
      </c>
      <c r="K11" s="130">
        <f>Sugars!L14</f>
        <v>9.0438064419265931</v>
      </c>
      <c r="L11" s="131">
        <f>'Model Parameters'!O13</f>
        <v>8.8616818018551466</v>
      </c>
      <c r="M11" s="131">
        <f t="shared" si="3"/>
        <v>0.18212464007144646</v>
      </c>
      <c r="N11" s="130">
        <f>Lactate!F14</f>
        <v>46.954339233071302</v>
      </c>
      <c r="O11" s="131">
        <f>'Model Parameters'!Q13</f>
        <v>46.954338427677158</v>
      </c>
      <c r="P11" s="131">
        <f t="shared" si="4"/>
        <v>8.0539414426539224E-7</v>
      </c>
      <c r="R11" s="132"/>
      <c r="S11" s="142"/>
    </row>
    <row r="12" spans="1:34">
      <c r="A12" s="121">
        <f>Protocol!E34</f>
        <v>28</v>
      </c>
      <c r="B12" s="130">
        <f>'Biomass, TCC, CFU'!H13</f>
        <v>4.5099999999999696</v>
      </c>
      <c r="C12" s="131">
        <f>'Model Parameters'!I14</f>
        <v>4.4325692293655194</v>
      </c>
      <c r="D12" s="131">
        <f t="shared" si="0"/>
        <v>7.7430770634450141E-2</v>
      </c>
      <c r="E12" s="130">
        <f>Sugars!F15</f>
        <v>13.892322560601521</v>
      </c>
      <c r="F12" s="131">
        <f>'Model Parameters'!K14</f>
        <v>13.085128954629658</v>
      </c>
      <c r="G12" s="131">
        <f t="shared" si="1"/>
        <v>0.80719360597186274</v>
      </c>
      <c r="H12" s="130">
        <f>Sugars!I15</f>
        <v>13.358052574852806</v>
      </c>
      <c r="I12" s="131">
        <f>'Model Parameters'!M14</f>
        <v>13.437186689120471</v>
      </c>
      <c r="J12" s="131">
        <f t="shared" si="2"/>
        <v>7.9134114267665367E-2</v>
      </c>
      <c r="K12" s="130">
        <f>Sugars!L15</f>
        <v>8.8792301205868007</v>
      </c>
      <c r="L12" s="131">
        <f>'Model Parameters'!O14</f>
        <v>8.8616817558311389</v>
      </c>
      <c r="M12" s="131">
        <f t="shared" si="3"/>
        <v>1.7548364755661794E-2</v>
      </c>
      <c r="N12" s="130">
        <f>Lactate!F15</f>
        <v>46.766248600491508</v>
      </c>
      <c r="O12" s="131">
        <f>'Model Parameters'!Q14</f>
        <v>46.954339091132503</v>
      </c>
      <c r="P12" s="131">
        <f t="shared" si="4"/>
        <v>0.18809049064099526</v>
      </c>
      <c r="R12" s="133" t="s">
        <v>104</v>
      </c>
      <c r="S12" s="143">
        <f>SQRT(S10)</f>
        <v>2.739267123341202</v>
      </c>
    </row>
    <row r="13" spans="1:34">
      <c r="A13" s="121">
        <f>Protocol!E35</f>
        <v>30</v>
      </c>
      <c r="B13" s="130">
        <f>'Biomass, TCC, CFU'!H14</f>
        <v>4.4200000000000017</v>
      </c>
      <c r="C13" s="131">
        <f>'Model Parameters'!I15</f>
        <v>4.3812849140319789</v>
      </c>
      <c r="D13" s="131">
        <f t="shared" si="0"/>
        <v>3.8715085968022755E-2</v>
      </c>
      <c r="E13" s="130">
        <f>Sugars!F16</f>
        <v>13.542249621296579</v>
      </c>
      <c r="F13" s="131">
        <f>'Model Parameters'!K15</f>
        <v>13.085128864978316</v>
      </c>
      <c r="G13" s="131">
        <f t="shared" si="1"/>
        <v>0.45712075631826288</v>
      </c>
      <c r="H13" s="130">
        <f>Sugars!I16</f>
        <v>13.021442716575358</v>
      </c>
      <c r="I13" s="131">
        <f>'Model Parameters'!M15</f>
        <v>13.437186665354915</v>
      </c>
      <c r="J13" s="131">
        <f t="shared" si="2"/>
        <v>0.41574394877955712</v>
      </c>
      <c r="K13" s="130">
        <f>Sugars!L16</f>
        <v>8.9096633935616332</v>
      </c>
      <c r="L13" s="131">
        <f>'Model Parameters'!O15</f>
        <v>8.8616817475552931</v>
      </c>
      <c r="M13" s="131">
        <f t="shared" si="3"/>
        <v>4.7981646006340029E-2</v>
      </c>
      <c r="N13" s="130">
        <f>Lactate!F16</f>
        <v>46.742555321380379</v>
      </c>
      <c r="O13" s="131">
        <f>'Model Parameters'!Q15</f>
        <v>46.954339207563073</v>
      </c>
      <c r="P13" s="131">
        <f t="shared" si="4"/>
        <v>0.21178388618269395</v>
      </c>
    </row>
    <row r="14" spans="1:34">
      <c r="A14" s="121">
        <f>Protocol!E36</f>
        <v>31.999999999999993</v>
      </c>
      <c r="B14" s="130">
        <f>'Biomass, TCC, CFU'!H15</f>
        <v>4.5600000000000307</v>
      </c>
      <c r="C14" s="131">
        <f>'Model Parameters'!I16</f>
        <v>4.3304273134115672</v>
      </c>
      <c r="D14" s="131">
        <f t="shared" si="0"/>
        <v>0.22957268658846353</v>
      </c>
      <c r="E14" s="130">
        <f>Sugars!F17</f>
        <v>11.716090805276593</v>
      </c>
      <c r="F14" s="131">
        <f>'Model Parameters'!K16</f>
        <v>13.085128848965679</v>
      </c>
      <c r="G14" s="131">
        <f t="shared" si="1"/>
        <v>1.3690380436890859</v>
      </c>
      <c r="H14" s="130">
        <f>Sugars!I17</f>
        <v>11.26551419072851</v>
      </c>
      <c r="I14" s="131">
        <f>'Model Parameters'!M16</f>
        <v>13.437186661100357</v>
      </c>
      <c r="J14" s="131">
        <f t="shared" si="2"/>
        <v>2.1716724703718473</v>
      </c>
      <c r="K14" s="130">
        <f>Sugars!L17</f>
        <v>7.7800493679356446</v>
      </c>
      <c r="L14" s="131">
        <f>'Model Parameters'!O16</f>
        <v>8.8616817460453454</v>
      </c>
      <c r="M14" s="131">
        <f t="shared" si="3"/>
        <v>1.0816323781097008</v>
      </c>
      <c r="N14" s="130">
        <f>Lactate!F17</f>
        <v>43.892429322857531</v>
      </c>
      <c r="O14" s="131">
        <f>'Model Parameters'!Q16</f>
        <v>46.954339228370657</v>
      </c>
      <c r="P14" s="131">
        <f t="shared" si="4"/>
        <v>3.0619099055131258</v>
      </c>
    </row>
    <row r="15" spans="1:34">
      <c r="A15" s="121">
        <f>Protocol!E37</f>
        <v>43</v>
      </c>
      <c r="B15" s="130">
        <f>'Biomass, TCC, CFU'!H16</f>
        <v>4.2400000000002436</v>
      </c>
      <c r="C15" s="131">
        <f>'Model Parameters'!I17</f>
        <v>4.0583020978645257</v>
      </c>
      <c r="D15" s="131">
        <f t="shared" si="0"/>
        <v>0.1816979021357179</v>
      </c>
      <c r="E15" s="130">
        <f>Sugars!F18</f>
        <v>12.496992144508033</v>
      </c>
      <c r="F15" s="131">
        <f>'Model Parameters'!K17</f>
        <v>13.085128845350813</v>
      </c>
      <c r="G15" s="131">
        <f t="shared" si="1"/>
        <v>0.5881367008427798</v>
      </c>
      <c r="H15" s="130">
        <f>Sugars!I18</f>
        <v>12.016383679953419</v>
      </c>
      <c r="I15" s="131">
        <f>'Model Parameters'!M17</f>
        <v>13.43718666013805</v>
      </c>
      <c r="J15" s="131">
        <f t="shared" si="2"/>
        <v>1.4208029801846305</v>
      </c>
      <c r="K15" s="130">
        <f>Sugars!L18</f>
        <v>8.9068115879907008</v>
      </c>
      <c r="L15" s="131">
        <f>'Model Parameters'!O17</f>
        <v>8.861681745697167</v>
      </c>
      <c r="M15" s="131">
        <f t="shared" si="3"/>
        <v>4.5129842293533784E-2</v>
      </c>
      <c r="N15" s="130">
        <f>Lactate!F18</f>
        <v>41.302798757028391</v>
      </c>
      <c r="O15" s="131">
        <f>'Model Parameters'!Q17</f>
        <v>46.954339233070684</v>
      </c>
      <c r="P15" s="131">
        <f t="shared" si="4"/>
        <v>5.6515404760422925</v>
      </c>
    </row>
    <row r="16" spans="1:34">
      <c r="A16" s="121">
        <f>Protocol!E38</f>
        <v>48</v>
      </c>
      <c r="B16" s="130">
        <f>'Biomass, TCC, CFU'!H17</f>
        <v>4.4200000000000017</v>
      </c>
      <c r="C16" s="131">
        <f>'Model Parameters'!I18</f>
        <v>3.9388289302789836</v>
      </c>
      <c r="D16" s="131">
        <f t="shared" si="0"/>
        <v>0.48117106972101809</v>
      </c>
      <c r="E16" s="130">
        <f>Sugars!F19</f>
        <v>11.903769395747787</v>
      </c>
      <c r="F16" s="131">
        <f>'Model Parameters'!K18</f>
        <v>13.085128845350349</v>
      </c>
      <c r="G16" s="131">
        <f t="shared" si="1"/>
        <v>1.1813594496025619</v>
      </c>
      <c r="H16" s="130">
        <f>Sugars!I19</f>
        <v>11.445975050872828</v>
      </c>
      <c r="I16" s="131">
        <f>'Model Parameters'!M18</f>
        <v>13.437186660137924</v>
      </c>
      <c r="J16" s="131">
        <f t="shared" si="2"/>
        <v>1.9912116092650951</v>
      </c>
      <c r="K16" s="130">
        <f>Sugars!L19</f>
        <v>8.8055921115862112</v>
      </c>
      <c r="L16" s="131">
        <f>'Model Parameters'!O18</f>
        <v>8.8616817456971209</v>
      </c>
      <c r="M16" s="131">
        <f t="shared" si="3"/>
        <v>5.6089634110909614E-2</v>
      </c>
      <c r="N16" s="130">
        <f>Lactate!F19</f>
        <v>45.049252677824285</v>
      </c>
      <c r="O16" s="131">
        <f>'Model Parameters'!Q18</f>
        <v>46.954339233071295</v>
      </c>
      <c r="P16" s="131">
        <f t="shared" si="4"/>
        <v>1.90508655524701</v>
      </c>
      <c r="R16" s="43"/>
      <c r="Z16" s="43"/>
      <c r="AH16" s="43"/>
    </row>
    <row r="17" spans="1:34">
      <c r="B17" s="43"/>
      <c r="E17" s="43"/>
      <c r="H17" s="43"/>
      <c r="K17" s="43"/>
      <c r="N17" s="43"/>
      <c r="R17" s="43"/>
      <c r="Z17" s="43"/>
      <c r="AH17" s="43"/>
    </row>
    <row r="18" spans="1:34">
      <c r="B18" s="43"/>
      <c r="Z18" s="43"/>
      <c r="AH18" s="43"/>
    </row>
    <row r="19" spans="1:34">
      <c r="B19" s="43"/>
      <c r="Z19" s="43"/>
      <c r="AH19" s="43"/>
    </row>
    <row r="20" spans="1:34">
      <c r="B20" s="43"/>
      <c r="E20" s="43"/>
      <c r="H20" s="43"/>
      <c r="K20" s="43"/>
      <c r="N20" s="43"/>
      <c r="R20" s="43"/>
      <c r="Z20" s="43"/>
      <c r="AH20" s="43"/>
    </row>
    <row r="21" spans="1:34">
      <c r="A21" s="41"/>
      <c r="B21" s="43"/>
      <c r="E21" s="43"/>
      <c r="H21" s="43"/>
      <c r="K21" s="43"/>
      <c r="N21" s="43"/>
      <c r="R21" s="43"/>
      <c r="Z21" s="43"/>
      <c r="AH21" s="43"/>
    </row>
    <row r="22" spans="1:34">
      <c r="B22" s="43"/>
      <c r="E22" s="43"/>
      <c r="H22" s="43"/>
      <c r="K22" s="43"/>
      <c r="N22" s="43"/>
      <c r="R22" s="43"/>
      <c r="Z22" s="43"/>
      <c r="AH22" s="43"/>
    </row>
    <row r="23" spans="1:34">
      <c r="B23" s="43"/>
      <c r="E23" s="43"/>
      <c r="H23" s="43"/>
      <c r="K23" s="43"/>
      <c r="N23" s="43"/>
      <c r="R23" s="43"/>
      <c r="Z23" s="43"/>
      <c r="AH23" s="43"/>
    </row>
    <row r="24" spans="1:34">
      <c r="B24" s="43"/>
      <c r="E24" s="43"/>
      <c r="H24" s="43"/>
      <c r="K24" s="43"/>
      <c r="N24" s="43"/>
      <c r="R24" s="43"/>
      <c r="Z24" s="43"/>
      <c r="AH24" s="43"/>
    </row>
    <row r="25" spans="1:34">
      <c r="B25" s="43"/>
      <c r="E25" s="43"/>
      <c r="H25" s="43"/>
      <c r="K25" s="43"/>
      <c r="N25" s="43"/>
    </row>
    <row r="26" spans="1:34">
      <c r="A26" s="47" t="s">
        <v>113</v>
      </c>
      <c r="B26"/>
      <c r="C26"/>
      <c r="D26"/>
      <c r="E26"/>
      <c r="F26"/>
      <c r="G26"/>
      <c r="H26" s="43"/>
      <c r="I26" s="42" t="s">
        <v>105</v>
      </c>
      <c r="J26" s="43"/>
    </row>
    <row r="27" spans="1:34">
      <c r="A27"/>
      <c r="B27"/>
      <c r="C27"/>
      <c r="D27"/>
      <c r="E27"/>
      <c r="F27"/>
      <c r="G27"/>
      <c r="H27" s="43"/>
      <c r="J27" s="43"/>
    </row>
    <row r="28" spans="1:34" ht="14" thickBot="1">
      <c r="A28" s="47" t="s">
        <v>106</v>
      </c>
      <c r="B28"/>
      <c r="C28"/>
      <c r="D28"/>
      <c r="E28"/>
      <c r="F28"/>
      <c r="G28"/>
      <c r="H28" s="43"/>
    </row>
    <row r="29" spans="1:34">
      <c r="A29" s="46" t="s">
        <v>107</v>
      </c>
      <c r="B29" s="46" t="s">
        <v>114</v>
      </c>
      <c r="C29" s="46" t="s">
        <v>115</v>
      </c>
      <c r="D29" s="46" t="s">
        <v>116</v>
      </c>
      <c r="E29" s="46" t="s">
        <v>101</v>
      </c>
      <c r="F29"/>
      <c r="G29"/>
      <c r="H29" s="43"/>
      <c r="I29" s="46"/>
      <c r="J29" s="46" t="s">
        <v>108</v>
      </c>
      <c r="K29" s="46" t="s">
        <v>90</v>
      </c>
    </row>
    <row r="30" spans="1:34">
      <c r="A30" s="135" t="s">
        <v>108</v>
      </c>
      <c r="B30" s="44">
        <v>70</v>
      </c>
      <c r="C30" s="136">
        <v>1190.118514714705</v>
      </c>
      <c r="D30" s="136">
        <v>17.001693067352928</v>
      </c>
      <c r="E30" s="136">
        <v>212.33348016153815</v>
      </c>
      <c r="F30"/>
      <c r="G30"/>
      <c r="I30" s="135" t="s">
        <v>98</v>
      </c>
      <c r="J30" s="44">
        <v>1</v>
      </c>
      <c r="K30" s="44"/>
    </row>
    <row r="31" spans="1:34" ht="14" thickBot="1">
      <c r="A31" s="137" t="s">
        <v>90</v>
      </c>
      <c r="B31" s="45">
        <v>70</v>
      </c>
      <c r="C31" s="138">
        <v>1197.5349516845795</v>
      </c>
      <c r="D31" s="138">
        <v>17.107642166922563</v>
      </c>
      <c r="E31" s="138">
        <v>234.83020341758589</v>
      </c>
      <c r="F31"/>
      <c r="G31"/>
      <c r="I31" s="137" t="s">
        <v>90</v>
      </c>
      <c r="J31" s="138">
        <v>0.99457294137643504</v>
      </c>
      <c r="K31" s="45">
        <v>1</v>
      </c>
    </row>
    <row r="32" spans="1:34" ht="14" thickBot="1">
      <c r="A32"/>
      <c r="B32"/>
      <c r="C32"/>
      <c r="D32"/>
      <c r="E32"/>
      <c r="F32"/>
      <c r="G32"/>
      <c r="I32" s="45"/>
      <c r="J32" s="45"/>
      <c r="K32" s="45"/>
    </row>
    <row r="33" spans="1:7">
      <c r="A33"/>
      <c r="B33"/>
      <c r="C33"/>
      <c r="D33"/>
      <c r="E33"/>
      <c r="F33"/>
      <c r="G33"/>
    </row>
    <row r="34" spans="1:7" ht="14" thickBot="1">
      <c r="A34" t="s">
        <v>28</v>
      </c>
      <c r="B34"/>
      <c r="C34"/>
      <c r="D34"/>
      <c r="E34"/>
      <c r="F34"/>
      <c r="G34"/>
    </row>
    <row r="35" spans="1:7">
      <c r="A35" s="46" t="s">
        <v>109</v>
      </c>
      <c r="B35" s="46" t="s">
        <v>117</v>
      </c>
      <c r="C35" s="46" t="s">
        <v>118</v>
      </c>
      <c r="D35" s="46" t="s">
        <v>119</v>
      </c>
      <c r="E35" s="46" t="s">
        <v>120</v>
      </c>
      <c r="F35" s="46" t="s">
        <v>121</v>
      </c>
      <c r="G35" s="46" t="s">
        <v>122</v>
      </c>
    </row>
    <row r="36" spans="1:7">
      <c r="A36" s="135" t="s">
        <v>110</v>
      </c>
      <c r="B36" s="136">
        <v>0.39288240948371822</v>
      </c>
      <c r="C36" s="44">
        <v>1</v>
      </c>
      <c r="D36" s="136">
        <v>0.39288240948371822</v>
      </c>
      <c r="E36" s="136">
        <v>1.7572196665841199E-3</v>
      </c>
      <c r="F36" s="136">
        <v>0.96662369674596305</v>
      </c>
      <c r="G36" s="136">
        <v>3.9097292973151001</v>
      </c>
    </row>
    <row r="37" spans="1:7">
      <c r="A37" s="135" t="s">
        <v>111</v>
      </c>
      <c r="B37" s="136">
        <v>30854.294166959571</v>
      </c>
      <c r="C37" s="44">
        <v>138</v>
      </c>
      <c r="D37" s="136">
        <v>223.58184178956211</v>
      </c>
      <c r="E37" s="136"/>
      <c r="F37" s="136"/>
      <c r="G37" s="136"/>
    </row>
    <row r="38" spans="1:7">
      <c r="A38" s="44"/>
      <c r="B38" s="136"/>
      <c r="C38" s="44"/>
      <c r="D38" s="44"/>
      <c r="E38" s="44"/>
      <c r="F38" s="44"/>
      <c r="G38" s="44"/>
    </row>
    <row r="39" spans="1:7" ht="14" thickBot="1">
      <c r="A39" s="137" t="s">
        <v>112</v>
      </c>
      <c r="B39" s="138">
        <v>30854.687049369055</v>
      </c>
      <c r="C39" s="45">
        <v>139</v>
      </c>
      <c r="D39" s="45"/>
      <c r="E39" s="45"/>
      <c r="F39" s="45"/>
      <c r="G39" s="45"/>
    </row>
    <row r="40" spans="1:7">
      <c r="B40" s="43"/>
    </row>
    <row r="41" spans="1:7">
      <c r="B41" s="43"/>
    </row>
    <row r="42" spans="1:7">
      <c r="B42" s="43"/>
    </row>
    <row r="43" spans="1:7">
      <c r="B43" s="43"/>
    </row>
    <row r="44" spans="1:7">
      <c r="B44" s="43"/>
    </row>
    <row r="45" spans="1:7">
      <c r="B45" s="43"/>
    </row>
    <row r="46" spans="1:7">
      <c r="B46" s="43"/>
    </row>
    <row r="47" spans="1:7">
      <c r="B47" s="43"/>
    </row>
    <row r="48" spans="1:7">
      <c r="B48" s="43"/>
    </row>
    <row r="49" spans="2:2">
      <c r="B49" s="43"/>
    </row>
    <row r="50" spans="2:2">
      <c r="B50" s="43"/>
    </row>
    <row r="51" spans="2:2">
      <c r="B51" s="43"/>
    </row>
    <row r="52" spans="2:2">
      <c r="B52" s="43"/>
    </row>
    <row r="53" spans="2:2">
      <c r="B53" s="43"/>
    </row>
    <row r="54" spans="2:2">
      <c r="B54" s="43"/>
    </row>
    <row r="55" spans="2:2">
      <c r="B55" s="43"/>
    </row>
    <row r="56" spans="2:2">
      <c r="B56" s="43"/>
    </row>
    <row r="57" spans="2:2">
      <c r="B57" s="43"/>
    </row>
    <row r="58" spans="2:2">
      <c r="B58" s="43"/>
    </row>
    <row r="59" spans="2:2">
      <c r="B59" s="43"/>
    </row>
    <row r="60" spans="2:2">
      <c r="B60" s="43"/>
    </row>
    <row r="61" spans="2:2">
      <c r="B61" s="43"/>
    </row>
    <row r="62" spans="2:2">
      <c r="B62" s="43"/>
    </row>
    <row r="63" spans="2:2">
      <c r="B63" s="43"/>
    </row>
    <row r="64" spans="2:2">
      <c r="B64" s="43"/>
    </row>
    <row r="65" spans="2:2">
      <c r="B65" s="43"/>
    </row>
    <row r="66" spans="2:2">
      <c r="B66" s="43"/>
    </row>
    <row r="67" spans="2:2">
      <c r="B67" s="43"/>
    </row>
    <row r="68" spans="2:2">
      <c r="B68" s="43"/>
    </row>
    <row r="69" spans="2:2">
      <c r="B69" s="43"/>
    </row>
    <row r="70" spans="2:2">
      <c r="B70" s="43"/>
    </row>
    <row r="71" spans="2:2">
      <c r="B71" s="43"/>
    </row>
    <row r="72" spans="2:2">
      <c r="B72" s="43"/>
    </row>
    <row r="73" spans="2:2">
      <c r="B73" s="43"/>
    </row>
    <row r="74" spans="2:2">
      <c r="B74" s="43"/>
    </row>
    <row r="75" spans="2:2">
      <c r="B75" s="43"/>
    </row>
    <row r="76" spans="2:2">
      <c r="B76" s="43"/>
    </row>
    <row r="77" spans="2:2">
      <c r="B77" s="43"/>
    </row>
    <row r="78" spans="2:2">
      <c r="B78" s="43"/>
    </row>
    <row r="79" spans="2:2">
      <c r="B79" s="43"/>
    </row>
    <row r="80" spans="2:2">
      <c r="B80" s="43"/>
    </row>
    <row r="81" spans="2:2">
      <c r="B81" s="43"/>
    </row>
    <row r="82" spans="2:2">
      <c r="B82" s="43"/>
    </row>
    <row r="83" spans="2:2">
      <c r="B83" s="43"/>
    </row>
    <row r="84" spans="2:2">
      <c r="B84" s="43"/>
    </row>
    <row r="85" spans="2:2">
      <c r="B85" s="43"/>
    </row>
    <row r="86" spans="2:2">
      <c r="B86" s="43"/>
    </row>
    <row r="87" spans="2:2">
      <c r="B87" s="43"/>
    </row>
    <row r="88" spans="2:2">
      <c r="B88" s="43"/>
    </row>
    <row r="89" spans="2:2">
      <c r="B89" s="43"/>
    </row>
    <row r="90" spans="2:2">
      <c r="B90" s="43"/>
    </row>
    <row r="91" spans="2:2">
      <c r="B91" s="43"/>
    </row>
    <row r="92" spans="2:2">
      <c r="B92" s="43"/>
    </row>
    <row r="93" spans="2:2">
      <c r="B93" s="43"/>
    </row>
    <row r="94" spans="2:2">
      <c r="B94" s="43"/>
    </row>
    <row r="95" spans="2:2">
      <c r="B95" s="43"/>
    </row>
    <row r="96" spans="2:2">
      <c r="B96" s="43"/>
    </row>
    <row r="97" spans="2:2">
      <c r="B97" s="43"/>
    </row>
    <row r="98" spans="2:2">
      <c r="B98" s="43"/>
    </row>
    <row r="99" spans="2:2">
      <c r="B99" s="43"/>
    </row>
    <row r="100" spans="2:2">
      <c r="B100" s="43"/>
    </row>
    <row r="101" spans="2:2">
      <c r="B101" s="43"/>
    </row>
    <row r="102" spans="2:2">
      <c r="B102" s="43"/>
    </row>
    <row r="103" spans="2:2">
      <c r="B103" s="43"/>
    </row>
    <row r="104" spans="2:2">
      <c r="B104" s="43"/>
    </row>
    <row r="105" spans="2:2">
      <c r="B105" s="43"/>
    </row>
    <row r="106" spans="2:2">
      <c r="B106" s="43"/>
    </row>
    <row r="107" spans="2:2">
      <c r="B107" s="43"/>
    </row>
    <row r="108" spans="2:2">
      <c r="B108" s="43"/>
    </row>
    <row r="109" spans="2:2">
      <c r="B109" s="43"/>
    </row>
    <row r="110" spans="2:2">
      <c r="B110" s="43"/>
    </row>
    <row r="111" spans="2:2">
      <c r="B111" s="43"/>
    </row>
    <row r="112" spans="2:2">
      <c r="B112" s="43"/>
    </row>
    <row r="113" spans="2:2">
      <c r="B113" s="43"/>
    </row>
    <row r="114" spans="2:2">
      <c r="B114" s="43"/>
    </row>
    <row r="115" spans="2:2">
      <c r="B115" s="43"/>
    </row>
    <row r="116" spans="2:2">
      <c r="B116" s="43"/>
    </row>
    <row r="117" spans="2:2">
      <c r="B117" s="43"/>
    </row>
    <row r="118" spans="2:2">
      <c r="B118" s="43"/>
    </row>
    <row r="119" spans="2:2">
      <c r="B119" s="43"/>
    </row>
    <row r="120" spans="2:2">
      <c r="B120" s="43"/>
    </row>
    <row r="121" spans="2:2">
      <c r="B121" s="43"/>
    </row>
    <row r="122" spans="2:2">
      <c r="B122" s="43"/>
    </row>
    <row r="123" spans="2:2">
      <c r="B123" s="43"/>
    </row>
    <row r="124" spans="2:2">
      <c r="B124" s="43"/>
    </row>
    <row r="125" spans="2:2">
      <c r="B125" s="43"/>
    </row>
    <row r="126" spans="2:2">
      <c r="B126" s="43"/>
    </row>
    <row r="127" spans="2:2">
      <c r="B127" s="43"/>
    </row>
    <row r="128" spans="2:2">
      <c r="B128" s="43"/>
    </row>
    <row r="129" spans="2:3">
      <c r="B129" s="43"/>
    </row>
    <row r="130" spans="2:3">
      <c r="B130" s="43"/>
      <c r="C130" s="43"/>
    </row>
    <row r="131" spans="2:3">
      <c r="B131" s="43"/>
      <c r="C131" s="43"/>
    </row>
    <row r="132" spans="2:3">
      <c r="B132" s="43"/>
      <c r="C132" s="43"/>
    </row>
    <row r="133" spans="2:3">
      <c r="B133" s="43"/>
      <c r="C133" s="43"/>
    </row>
    <row r="134" spans="2:3">
      <c r="B134" s="43"/>
      <c r="C134" s="43"/>
    </row>
    <row r="135" spans="2:3">
      <c r="B135" s="43"/>
      <c r="C135" s="43"/>
    </row>
    <row r="136" spans="2:3">
      <c r="B136" s="43"/>
      <c r="C136" s="43"/>
    </row>
    <row r="137" spans="2:3">
      <c r="B137" s="43"/>
      <c r="C137" s="43"/>
    </row>
    <row r="138" spans="2:3">
      <c r="B138" s="43"/>
      <c r="C138" s="43"/>
    </row>
    <row r="139" spans="2:3">
      <c r="B139" s="43"/>
      <c r="C139" s="43"/>
    </row>
    <row r="140" spans="2:3">
      <c r="B140" s="43"/>
      <c r="C140" s="43"/>
    </row>
    <row r="141" spans="2:3">
      <c r="B141" s="43"/>
      <c r="C141" s="43"/>
    </row>
    <row r="142" spans="2:3">
      <c r="B142" s="43"/>
      <c r="C142" s="43"/>
    </row>
    <row r="143" spans="2:3">
      <c r="B143" s="43"/>
      <c r="C143" s="43"/>
    </row>
    <row r="144" spans="2:3">
      <c r="B144" s="43"/>
      <c r="C144" s="43"/>
    </row>
    <row r="145" spans="2:3">
      <c r="B145" s="43"/>
      <c r="C145" s="43"/>
    </row>
  </sheetData>
  <mergeCells count="5">
    <mergeCell ref="B1:D1"/>
    <mergeCell ref="E1:G1"/>
    <mergeCell ref="H1:J1"/>
    <mergeCell ref="K1:M1"/>
    <mergeCell ref="N1:P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</vt:lpstr>
      <vt:lpstr>Lactate</vt:lpstr>
      <vt:lpstr>Sugars</vt:lpstr>
      <vt:lpstr>Biomass, TCC, CFU</vt:lpstr>
      <vt:lpstr>Lignin</vt:lpstr>
      <vt:lpstr>Model Parameters</vt:lpstr>
      <vt:lpstr>Statistics</vt:lpstr>
    </vt:vector>
  </TitlesOfParts>
  <Company>ATB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rschneider</dc:creator>
  <cp:lastModifiedBy>Microsoft Office User</cp:lastModifiedBy>
  <dcterms:created xsi:type="dcterms:W3CDTF">2004-07-22T11:25:33Z</dcterms:created>
  <dcterms:modified xsi:type="dcterms:W3CDTF">2019-11-25T21:38:15Z</dcterms:modified>
</cp:coreProperties>
</file>