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lukeboagni/Desktop/R class/R scripts/Semester-Project/fermentation data/"/>
    </mc:Choice>
  </mc:AlternateContent>
  <xr:revisionPtr revIDLastSave="0" documentId="13_ncr:1_{D8F945B9-F483-4044-82F1-C5A1B0122690}" xr6:coauthVersionLast="45" xr6:coauthVersionMax="45" xr10:uidLastSave="{00000000-0000-0000-0000-000000000000}"/>
  <bookViews>
    <workbookView xWindow="10840" yWindow="460" windowWidth="21700" windowHeight="17160" tabRatio="863" firstSheet="1" activeTab="4" xr2:uid="{00000000-000D-0000-FFFF-FFFF00000000}"/>
  </bookViews>
  <sheets>
    <sheet name="Protocol" sheetId="1" r:id="rId1"/>
    <sheet name="Lactate" sheetId="2" r:id="rId2"/>
    <sheet name="Sugars" sheetId="3" r:id="rId3"/>
    <sheet name="Biomass, TCC, CFU" sheetId="3584" r:id="rId4"/>
    <sheet name="Lignin" sheetId="12609" r:id="rId5"/>
    <sheet name="Model Parameters" sheetId="12629" r:id="rId6"/>
    <sheet name="Statistics" sheetId="12631" r:id="rId7"/>
  </sheets>
  <definedNames>
    <definedName name="solver_adj" localSheetId="6" hidden="1">Statistics!$Q$29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Statistics!$P$28</definedName>
    <definedName name="solver_pre" localSheetId="6" hidden="1">0.000001</definedName>
    <definedName name="solver_rbv" localSheetId="6" hidden="1">2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2631" l="1"/>
  <c r="O4" i="12631" l="1"/>
  <c r="O5" i="12631"/>
  <c r="O6" i="12631"/>
  <c r="O7" i="12631"/>
  <c r="O8" i="12631"/>
  <c r="O9" i="12631"/>
  <c r="O10" i="12631"/>
  <c r="O11" i="12631"/>
  <c r="O12" i="12631"/>
  <c r="O13" i="12631"/>
  <c r="O14" i="12631"/>
  <c r="O15" i="12631"/>
  <c r="O16" i="12631"/>
  <c r="O3" i="12631"/>
  <c r="L4" i="12631"/>
  <c r="L5" i="12631"/>
  <c r="L6" i="12631"/>
  <c r="L7" i="12631"/>
  <c r="L8" i="12631"/>
  <c r="L9" i="12631"/>
  <c r="L10" i="12631"/>
  <c r="L11" i="12631"/>
  <c r="L12" i="12631"/>
  <c r="L13" i="12631"/>
  <c r="L14" i="12631"/>
  <c r="L15" i="12631"/>
  <c r="L16" i="12631"/>
  <c r="L3" i="12631"/>
  <c r="I4" i="12631"/>
  <c r="I5" i="12631"/>
  <c r="I6" i="12631"/>
  <c r="I7" i="12631"/>
  <c r="I8" i="12631"/>
  <c r="I9" i="12631"/>
  <c r="I10" i="12631"/>
  <c r="I11" i="12631"/>
  <c r="I12" i="12631"/>
  <c r="I13" i="12631"/>
  <c r="I14" i="12631"/>
  <c r="I15" i="12631"/>
  <c r="I16" i="12631"/>
  <c r="I3" i="12631"/>
  <c r="F4" i="12631"/>
  <c r="F5" i="12631"/>
  <c r="F6" i="12631"/>
  <c r="F7" i="12631"/>
  <c r="F8" i="12631"/>
  <c r="F9" i="12631"/>
  <c r="F10" i="12631"/>
  <c r="F11" i="12631"/>
  <c r="F12" i="12631"/>
  <c r="F13" i="12631"/>
  <c r="F14" i="12631"/>
  <c r="F15" i="12631"/>
  <c r="F16" i="12631"/>
  <c r="F3" i="12631"/>
  <c r="C4" i="12631"/>
  <c r="C5" i="12631"/>
  <c r="C6" i="12631"/>
  <c r="C7" i="12631"/>
  <c r="C8" i="12631"/>
  <c r="C9" i="12631"/>
  <c r="C10" i="12631"/>
  <c r="C11" i="12631"/>
  <c r="C12" i="12631"/>
  <c r="C13" i="12631"/>
  <c r="C14" i="12631"/>
  <c r="C15" i="12631"/>
  <c r="C16" i="12631"/>
  <c r="C3" i="12631"/>
  <c r="E26" i="1" l="1"/>
  <c r="L24" i="1"/>
  <c r="C33" i="3584"/>
  <c r="C34" i="3584"/>
  <c r="C35" i="3584"/>
  <c r="C36" i="3584"/>
  <c r="C37" i="3584"/>
  <c r="C38" i="3584"/>
  <c r="C39" i="3584"/>
  <c r="C40" i="3584"/>
  <c r="C41" i="3584"/>
  <c r="C42" i="3584"/>
  <c r="C43" i="3584"/>
  <c r="A4" i="12631" l="1"/>
  <c r="K25" i="1"/>
  <c r="L25" i="1" s="1"/>
  <c r="H10" i="12631"/>
  <c r="H11" i="12631"/>
  <c r="H13" i="12631"/>
  <c r="K10" i="12631"/>
  <c r="K14" i="12631"/>
  <c r="H3" i="12631"/>
  <c r="H12" i="12631"/>
  <c r="H16" i="12631"/>
  <c r="K11" i="12631"/>
  <c r="K15" i="12631"/>
  <c r="E5" i="12631"/>
  <c r="E7" i="12631"/>
  <c r="H5" i="12631"/>
  <c r="H9" i="12631"/>
  <c r="H8" i="12631"/>
  <c r="K6" i="12631"/>
  <c r="E9" i="12631"/>
  <c r="E11" i="12631"/>
  <c r="E13" i="12631"/>
  <c r="H4" i="12631"/>
  <c r="K7" i="12631"/>
  <c r="H15" i="12631"/>
  <c r="E15" i="12631"/>
  <c r="H7" i="12631"/>
  <c r="E6" i="12631"/>
  <c r="E14" i="12631"/>
  <c r="E8" i="12631"/>
  <c r="K12" i="12631"/>
  <c r="K13" i="12631"/>
  <c r="K5" i="12631"/>
  <c r="K9" i="12631"/>
  <c r="K16" i="12631"/>
  <c r="E3" i="12631"/>
  <c r="K8" i="12631"/>
  <c r="E10" i="12631"/>
  <c r="E12" i="12631"/>
  <c r="K3" i="12631"/>
  <c r="E16" i="12631"/>
  <c r="H14" i="12631"/>
  <c r="K4" i="12631"/>
  <c r="N7" i="12631"/>
  <c r="N9" i="12631"/>
  <c r="N13" i="12631"/>
  <c r="N15" i="12631"/>
  <c r="N6" i="12631"/>
  <c r="N4" i="12631"/>
  <c r="N11" i="12631"/>
  <c r="N14" i="12631"/>
  <c r="N16" i="12631"/>
  <c r="N5" i="12631"/>
  <c r="N3" i="12631"/>
  <c r="M26" i="1"/>
  <c r="M30" i="1"/>
  <c r="M34" i="1"/>
  <c r="M38" i="1"/>
  <c r="M28" i="1"/>
  <c r="M32" i="1"/>
  <c r="M36" i="1"/>
  <c r="M25" i="1"/>
  <c r="M29" i="1"/>
  <c r="M33" i="1"/>
  <c r="M37" i="1"/>
  <c r="M27" i="1"/>
  <c r="M31" i="1"/>
  <c r="M35" i="1"/>
  <c r="M24" i="1"/>
  <c r="E27" i="1"/>
  <c r="A5" i="12631" l="1"/>
  <c r="J14" i="12631"/>
  <c r="G10" i="12631"/>
  <c r="G3" i="12631"/>
  <c r="G15" i="12631"/>
  <c r="M7" i="12631"/>
  <c r="G13" i="12631"/>
  <c r="J8" i="12631"/>
  <c r="G5" i="12631"/>
  <c r="M11" i="12631"/>
  <c r="J12" i="12631"/>
  <c r="M14" i="12631"/>
  <c r="J13" i="12631"/>
  <c r="J10" i="12631"/>
  <c r="E4" i="12631"/>
  <c r="M4" i="12631"/>
  <c r="G16" i="12631"/>
  <c r="G12" i="12631"/>
  <c r="M8" i="12631"/>
  <c r="M16" i="12631"/>
  <c r="M5" i="12631"/>
  <c r="M13" i="12631"/>
  <c r="G8" i="12631"/>
  <c r="G6" i="12631"/>
  <c r="J7" i="12631"/>
  <c r="J15" i="12631"/>
  <c r="J4" i="12631"/>
  <c r="G11" i="12631"/>
  <c r="M6" i="12631"/>
  <c r="J9" i="12631"/>
  <c r="G7" i="12631"/>
  <c r="M15" i="12631"/>
  <c r="J16" i="12631"/>
  <c r="J3" i="12631"/>
  <c r="M10" i="12631"/>
  <c r="J11" i="12631"/>
  <c r="M3" i="12631"/>
  <c r="M9" i="12631"/>
  <c r="M12" i="12631"/>
  <c r="G14" i="12631"/>
  <c r="G9" i="12631"/>
  <c r="J5" i="12631"/>
  <c r="H6" i="12631"/>
  <c r="N8" i="12631"/>
  <c r="P8" i="12631" s="1"/>
  <c r="N10" i="12631"/>
  <c r="P10" i="12631" s="1"/>
  <c r="P16" i="12631"/>
  <c r="P6" i="12631"/>
  <c r="P7" i="12631"/>
  <c r="N12" i="12631"/>
  <c r="P14" i="12631"/>
  <c r="P4" i="12631"/>
  <c r="P15" i="12631"/>
  <c r="P9" i="12631"/>
  <c r="P11" i="12631"/>
  <c r="P13" i="12631"/>
  <c r="P5" i="12631"/>
  <c r="P3" i="12631"/>
  <c r="L26" i="1"/>
  <c r="L27" i="1"/>
  <c r="E28" i="1"/>
  <c r="S7" i="12631" l="1"/>
  <c r="A6" i="12631"/>
  <c r="S6" i="12631"/>
  <c r="J6" i="12631"/>
  <c r="G4" i="12631"/>
  <c r="S5" i="12631" s="1"/>
  <c r="P12" i="12631"/>
  <c r="S8" i="12631" s="1"/>
  <c r="E29" i="1"/>
  <c r="L28" i="1"/>
  <c r="B6" i="12631"/>
  <c r="B8" i="12631"/>
  <c r="B11" i="12631"/>
  <c r="B12" i="12631"/>
  <c r="B13" i="12631"/>
  <c r="B10" i="12631"/>
  <c r="A7" i="12631" l="1"/>
  <c r="E30" i="1"/>
  <c r="L29" i="1"/>
  <c r="B5" i="12631"/>
  <c r="D11" i="12631"/>
  <c r="B15" i="12631"/>
  <c r="D8" i="12631"/>
  <c r="B4" i="12631"/>
  <c r="B14" i="12631"/>
  <c r="D10" i="12631"/>
  <c r="B7" i="12631"/>
  <c r="B9" i="12631"/>
  <c r="B3" i="12631"/>
  <c r="B16" i="12631"/>
  <c r="D13" i="12631"/>
  <c r="D12" i="12631"/>
  <c r="D6" i="12631"/>
  <c r="E31" i="1"/>
  <c r="A9" i="12631" l="1"/>
  <c r="A8" i="12631"/>
  <c r="L30" i="1"/>
  <c r="D3" i="12631"/>
  <c r="D9" i="12631"/>
  <c r="D4" i="12631"/>
  <c r="D16" i="12631"/>
  <c r="D7" i="12631"/>
  <c r="D14" i="12631"/>
  <c r="D15" i="12631"/>
  <c r="D5" i="12631"/>
  <c r="E32" i="1"/>
  <c r="S4" i="12631" l="1"/>
  <c r="S10" i="12631" s="1"/>
  <c r="S12" i="12631" s="1"/>
  <c r="A10" i="12631"/>
  <c r="L31" i="1"/>
  <c r="E33" i="1"/>
  <c r="A11" i="12631" l="1"/>
  <c r="L32" i="1"/>
  <c r="E34" i="1"/>
  <c r="A12" i="12631" l="1"/>
  <c r="L33" i="1"/>
  <c r="E35" i="1"/>
  <c r="A13" i="12631" l="1"/>
  <c r="L34" i="1"/>
  <c r="E36" i="1"/>
  <c r="A14" i="12631" l="1"/>
  <c r="L35" i="1"/>
  <c r="E37" i="1"/>
  <c r="A15" i="12631" l="1"/>
  <c r="L36" i="1"/>
  <c r="E38" i="1"/>
  <c r="A16" i="12631" l="1"/>
  <c r="L37" i="1"/>
  <c r="L38" i="1" l="1"/>
</calcChain>
</file>

<file path=xl/sharedStrings.xml><?xml version="1.0" encoding="utf-8"?>
<sst xmlns="http://schemas.openxmlformats.org/spreadsheetml/2006/main" count="223" uniqueCount="124">
  <si>
    <t>NL</t>
  </si>
  <si>
    <t>(h)</t>
  </si>
  <si>
    <t>Glucose</t>
  </si>
  <si>
    <t>GluHPLC a</t>
  </si>
  <si>
    <t>GluHPLC b</t>
  </si>
  <si>
    <t>(°C)</t>
  </si>
  <si>
    <t>Fermentation</t>
  </si>
  <si>
    <t>Xylose</t>
  </si>
  <si>
    <t>Arabinose</t>
  </si>
  <si>
    <t>XylHPLC a</t>
  </si>
  <si>
    <t>XylHPLC b</t>
  </si>
  <si>
    <t>ArabHPLC a</t>
  </si>
  <si>
    <t>ArabHPLC b</t>
  </si>
  <si>
    <t>Lignin [g/l]</t>
  </si>
  <si>
    <t>k_1</t>
  </si>
  <si>
    <t>k_2</t>
  </si>
  <si>
    <t>k_3</t>
  </si>
  <si>
    <t xml:space="preserve">TSPAN        </t>
  </si>
  <si>
    <t xml:space="preserve">[h]     </t>
  </si>
  <si>
    <t>RMS</t>
  </si>
  <si>
    <t>q_01</t>
  </si>
  <si>
    <t>q_02</t>
  </si>
  <si>
    <t>q_03</t>
  </si>
  <si>
    <t>v_01</t>
  </si>
  <si>
    <t>v_02</t>
  </si>
  <si>
    <t>v_03</t>
  </si>
  <si>
    <t>ANOVA</t>
  </si>
  <si>
    <t xml:space="preserve">lambda </t>
  </si>
  <si>
    <t>lambda glc</t>
  </si>
  <si>
    <t>lambda Xyl</t>
  </si>
  <si>
    <t>lambda Ara</t>
  </si>
  <si>
    <t>mue_s1_max</t>
  </si>
  <si>
    <t>mue_s2_max</t>
  </si>
  <si>
    <t>mue_s3_max</t>
  </si>
  <si>
    <t>K_s1</t>
  </si>
  <si>
    <t>K_s2</t>
  </si>
  <si>
    <t>K_s3</t>
  </si>
  <si>
    <t>K_d1</t>
  </si>
  <si>
    <t>k_d2</t>
  </si>
  <si>
    <t>Y_Xs</t>
  </si>
  <si>
    <t>Y_Xs1</t>
  </si>
  <si>
    <t>Y_Xs2</t>
  </si>
  <si>
    <t>Y_Xs3</t>
  </si>
  <si>
    <t>Y_Xp</t>
  </si>
  <si>
    <t>Y_XH1</t>
  </si>
  <si>
    <t>Y_XH2</t>
  </si>
  <si>
    <t>Y_XH</t>
  </si>
  <si>
    <t>Y_ps</t>
  </si>
  <si>
    <t>Define</t>
  </si>
  <si>
    <t>Sample</t>
  </si>
  <si>
    <t>Date</t>
  </si>
  <si>
    <t>Time</t>
  </si>
  <si>
    <t>Duration</t>
  </si>
  <si>
    <t>Step</t>
  </si>
  <si>
    <t>Volume Sample</t>
  </si>
  <si>
    <t>Temperature</t>
  </si>
  <si>
    <t>pH-value</t>
  </si>
  <si>
    <t>Volume NaOH</t>
  </si>
  <si>
    <t>Volume Start</t>
  </si>
  <si>
    <t>Volume Fermenter</t>
  </si>
  <si>
    <t>Volume Total</t>
  </si>
  <si>
    <t>(mL)</t>
  </si>
  <si>
    <t>[L]</t>
  </si>
  <si>
    <t>pH adjustment</t>
  </si>
  <si>
    <t>Inoculation</t>
  </si>
  <si>
    <t>Stop</t>
  </si>
  <si>
    <t>Dilution factor: 1:</t>
  </si>
  <si>
    <t>Remarks</t>
  </si>
  <si>
    <t xml:space="preserve">LacHPLC a </t>
  </si>
  <si>
    <t>LacHPLC b</t>
  </si>
  <si>
    <t>Lactate</t>
  </si>
  <si>
    <t xml:space="preserve">AAHPLC a </t>
  </si>
  <si>
    <t>AAHPLC b</t>
  </si>
  <si>
    <t>Acidic acid</t>
  </si>
  <si>
    <t>No.</t>
  </si>
  <si>
    <t>(g/L)</t>
  </si>
  <si>
    <t>Total sugars</t>
  </si>
  <si>
    <t>BMa</t>
  </si>
  <si>
    <t>BMb</t>
  </si>
  <si>
    <t>BM Average</t>
  </si>
  <si>
    <t>BM by Regression</t>
  </si>
  <si>
    <t>BM norm</t>
  </si>
  <si>
    <t>TCC</t>
  </si>
  <si>
    <t>CFU</t>
  </si>
  <si>
    <t>Inoculum</t>
  </si>
  <si>
    <t>(cell counts/mL)</t>
  </si>
  <si>
    <t>(CFU/mL)</t>
  </si>
  <si>
    <t>Time [h]</t>
  </si>
  <si>
    <t>Lignin [g]</t>
  </si>
  <si>
    <t>Model adjustment</t>
  </si>
  <si>
    <t>Biomass</t>
  </si>
  <si>
    <t xml:space="preserve">[g/L]   </t>
  </si>
  <si>
    <t>Volume [L]</t>
  </si>
  <si>
    <t>Anova: Single Factor</t>
  </si>
  <si>
    <t>SUMMARY</t>
  </si>
  <si>
    <t>Groups</t>
  </si>
  <si>
    <t>Original Data</t>
  </si>
  <si>
    <t>Source of Variation</t>
  </si>
  <si>
    <t>Between the Groups</t>
  </si>
  <si>
    <t>Within Groups</t>
  </si>
  <si>
    <t>Total</t>
  </si>
  <si>
    <t>Count</t>
  </si>
  <si>
    <t>Sum</t>
  </si>
  <si>
    <t>Average</t>
  </si>
  <si>
    <t>Variance</t>
  </si>
  <si>
    <t>Sum of squares (SS)</t>
  </si>
  <si>
    <t>Degrees of freedom (df)</t>
  </si>
  <si>
    <t>Average sum of squares (MS)</t>
  </si>
  <si>
    <t>Test statistic (F)</t>
  </si>
  <si>
    <t>P-value</t>
  </si>
  <si>
    <t>Critical F-value</t>
  </si>
  <si>
    <t>Correlation</t>
  </si>
  <si>
    <t>Original</t>
  </si>
  <si>
    <t>Biomass [g/L]</t>
  </si>
  <si>
    <t>Glucose [g/L]</t>
  </si>
  <si>
    <t>Xylose [g/L]</t>
  </si>
  <si>
    <t>Arabinose [g/L]</t>
  </si>
  <si>
    <t>Lactate [g/L]</t>
  </si>
  <si>
    <t>Difference</t>
  </si>
  <si>
    <t>Deiiference</t>
  </si>
  <si>
    <t>based on Difference</t>
  </si>
  <si>
    <t>Sum of Variance</t>
  </si>
  <si>
    <t>Standard Mean Deviation</t>
  </si>
  <si>
    <t>mue_max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</si>
</sst>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E+00"/>
    <numFmt numFmtId="167" formatCode="0.0000"/>
    <numFmt numFmtId="168" formatCode="#,##0.000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i/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55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2" fillId="0" borderId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26" applyNumberFormat="0" applyAlignment="0" applyProtection="0"/>
    <xf numFmtId="0" fontId="18" fillId="11" borderId="27" applyNumberFormat="0" applyAlignment="0" applyProtection="0"/>
    <xf numFmtId="0" fontId="19" fillId="12" borderId="27" applyNumberFormat="0" applyAlignment="0" applyProtection="0"/>
    <xf numFmtId="0" fontId="14" fillId="0" borderId="28" applyNumberFormat="0" applyFill="0" applyAlignment="0" applyProtection="0"/>
    <xf numFmtId="0" fontId="20" fillId="0" borderId="0" applyNumberFormat="0" applyFill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" fillId="15" borderId="29" applyNumberFormat="0" applyFont="0" applyAlignment="0" applyProtection="0"/>
    <xf numFmtId="0" fontId="23" fillId="16" borderId="0" applyNumberFormat="0" applyBorder="0" applyAlignment="0" applyProtection="0"/>
    <xf numFmtId="0" fontId="24" fillId="0" borderId="0"/>
    <xf numFmtId="0" fontId="1" fillId="0" borderId="0"/>
    <xf numFmtId="0" fontId="25" fillId="0" borderId="30" applyNumberFormat="0" applyFill="0" applyAlignment="0" applyProtection="0"/>
    <xf numFmtId="0" fontId="26" fillId="0" borderId="31" applyNumberFormat="0" applyFill="0" applyAlignment="0" applyProtection="0"/>
    <xf numFmtId="0" fontId="27" fillId="0" borderId="32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33" applyNumberFormat="0" applyFill="0" applyAlignment="0" applyProtection="0"/>
    <xf numFmtId="0" fontId="30" fillId="0" borderId="0" applyNumberFormat="0" applyFill="0" applyBorder="0" applyAlignment="0" applyProtection="0"/>
    <xf numFmtId="0" fontId="31" fillId="17" borderId="34" applyNumberFormat="0" applyAlignment="0" applyProtection="0"/>
  </cellStyleXfs>
  <cellXfs count="180">
    <xf numFmtId="0" fontId="0" fillId="0" borderId="0" xfId="0"/>
    <xf numFmtId="0" fontId="0" fillId="0" borderId="0" xfId="0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0" fillId="0" borderId="1" xfId="0" applyFill="1" applyBorder="1"/>
    <xf numFmtId="0" fontId="3" fillId="0" borderId="2" xfId="0" applyFont="1" applyBorder="1"/>
    <xf numFmtId="0" fontId="7" fillId="0" borderId="0" xfId="0" applyFont="1" applyFill="1" applyBorder="1"/>
    <xf numFmtId="0" fontId="10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5" fillId="0" borderId="8" xfId="0" applyFont="1" applyFill="1" applyBorder="1"/>
    <xf numFmtId="0" fontId="0" fillId="0" borderId="0" xfId="0" applyAlignment="1">
      <alignment horizontal="center"/>
    </xf>
    <xf numFmtId="0" fontId="8" fillId="0" borderId="0" xfId="0" applyFont="1" applyFill="1" applyBorder="1"/>
    <xf numFmtId="0" fontId="2" fillId="0" borderId="0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7" fillId="0" borderId="12" xfId="0" applyFont="1" applyFill="1" applyBorder="1"/>
    <xf numFmtId="15" fontId="4" fillId="0" borderId="12" xfId="0" applyNumberFormat="1" applyFont="1" applyFill="1" applyBorder="1"/>
    <xf numFmtId="0" fontId="2" fillId="0" borderId="15" xfId="0" applyFont="1" applyFill="1" applyBorder="1"/>
    <xf numFmtId="0" fontId="5" fillId="0" borderId="16" xfId="0" applyFont="1" applyFill="1" applyBorder="1"/>
    <xf numFmtId="0" fontId="6" fillId="0" borderId="16" xfId="0" applyFont="1" applyFill="1" applyBorder="1"/>
    <xf numFmtId="0" fontId="5" fillId="0" borderId="13" xfId="0" applyFont="1" applyFill="1" applyBorder="1"/>
    <xf numFmtId="0" fontId="2" fillId="0" borderId="17" xfId="0" applyFont="1" applyFill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8" xfId="0" applyFont="1" applyFill="1" applyBorder="1"/>
    <xf numFmtId="0" fontId="0" fillId="0" borderId="18" xfId="0" applyFill="1" applyBorder="1"/>
    <xf numFmtId="0" fontId="2" fillId="0" borderId="6" xfId="0" applyFont="1" applyFill="1" applyBorder="1"/>
    <xf numFmtId="0" fontId="0" fillId="0" borderId="6" xfId="0" applyFill="1" applyBorder="1"/>
    <xf numFmtId="0" fontId="6" fillId="0" borderId="1" xfId="0" applyFont="1" applyFill="1" applyBorder="1"/>
    <xf numFmtId="0" fontId="6" fillId="0" borderId="8" xfId="0" applyFont="1" applyFill="1" applyBorder="1"/>
    <xf numFmtId="0" fontId="7" fillId="0" borderId="19" xfId="0" applyFont="1" applyFill="1" applyBorder="1"/>
    <xf numFmtId="0" fontId="0" fillId="0" borderId="19" xfId="0" applyFill="1" applyBorder="1"/>
    <xf numFmtId="0" fontId="7" fillId="0" borderId="18" xfId="0" applyFont="1" applyFill="1" applyBorder="1"/>
    <xf numFmtId="0" fontId="7" fillId="0" borderId="6" xfId="0" applyFont="1" applyFill="1" applyBorder="1"/>
    <xf numFmtId="0" fontId="0" fillId="0" borderId="0" xfId="0" applyAlignment="1"/>
    <xf numFmtId="0" fontId="0" fillId="0" borderId="0" xfId="0" applyAlignment="1">
      <alignment horizontal="left"/>
    </xf>
    <xf numFmtId="0" fontId="13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/>
    <xf numFmtId="0" fontId="10" fillId="0" borderId="0" xfId="0" applyFont="1" applyAlignment="1"/>
    <xf numFmtId="0" fontId="0" fillId="0" borderId="0" xfId="0" applyFill="1" applyBorder="1" applyAlignment="1">
      <alignment vertical="top" wrapText="1"/>
    </xf>
    <xf numFmtId="0" fontId="0" fillId="0" borderId="0" xfId="0" applyAlignment="1">
      <alignment vertical="top" wrapText="1"/>
    </xf>
    <xf numFmtId="164" fontId="3" fillId="0" borderId="3" xfId="0" applyNumberFormat="1" applyFont="1" applyBorder="1"/>
    <xf numFmtId="0" fontId="10" fillId="0" borderId="0" xfId="0" applyFont="1" applyFill="1" applyBorder="1" applyAlignment="1"/>
    <xf numFmtId="0" fontId="10" fillId="0" borderId="0" xfId="0" applyFont="1" applyFill="1" applyAlignment="1"/>
    <xf numFmtId="0" fontId="0" fillId="0" borderId="0" xfId="0" applyBorder="1"/>
    <xf numFmtId="0" fontId="11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Border="1" applyAlignment="1">
      <alignment horizontal="right" wrapText="1"/>
    </xf>
    <xf numFmtId="2" fontId="11" fillId="0" borderId="0" xfId="0" applyNumberFormat="1" applyFont="1" applyBorder="1" applyAlignment="1">
      <alignment wrapText="1"/>
    </xf>
    <xf numFmtId="164" fontId="11" fillId="0" borderId="0" xfId="0" applyNumberFormat="1" applyFont="1" applyBorder="1" applyAlignment="1">
      <alignment horizontal="right" wrapText="1"/>
    </xf>
    <xf numFmtId="164" fontId="1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64" fontId="3" fillId="0" borderId="0" xfId="0" applyNumberFormat="1" applyFont="1" applyBorder="1"/>
    <xf numFmtId="164" fontId="13" fillId="0" borderId="0" xfId="0" applyNumberFormat="1" applyFont="1" applyBorder="1"/>
    <xf numFmtId="2" fontId="11" fillId="0" borderId="0" xfId="0" applyNumberFormat="1" applyFont="1" applyBorder="1"/>
    <xf numFmtId="0" fontId="1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2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165" fontId="13" fillId="0" borderId="0" xfId="0" applyNumberFormat="1" applyFont="1" applyFill="1" applyBorder="1"/>
    <xf numFmtId="2" fontId="13" fillId="0" borderId="0" xfId="0" applyNumberFormat="1" applyFont="1" applyFill="1" applyBorder="1" applyAlignment="1"/>
    <xf numFmtId="165" fontId="13" fillId="0" borderId="0" xfId="0" applyNumberFormat="1" applyFont="1" applyFill="1" applyBorder="1" applyAlignment="1"/>
    <xf numFmtId="1" fontId="1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20" fontId="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11" fillId="0" borderId="0" xfId="0" applyNumberFormat="1" applyFont="1" applyBorder="1"/>
    <xf numFmtId="0" fontId="3" fillId="0" borderId="3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64" fontId="12" fillId="0" borderId="0" xfId="0" applyNumberFormat="1" applyFont="1" applyBorder="1"/>
    <xf numFmtId="0" fontId="11" fillId="0" borderId="19" xfId="0" applyFont="1" applyBorder="1" applyAlignment="1">
      <alignment horizontal="center" wrapText="1"/>
    </xf>
    <xf numFmtId="0" fontId="2" fillId="0" borderId="0" xfId="1" applyFont="1"/>
    <xf numFmtId="0" fontId="2" fillId="0" borderId="0" xfId="1"/>
    <xf numFmtId="2" fontId="2" fillId="0" borderId="0" xfId="1" applyNumberFormat="1"/>
    <xf numFmtId="0" fontId="0" fillId="0" borderId="0" xfId="0" applyFill="1" applyBorder="1" applyAlignment="1"/>
    <xf numFmtId="0" fontId="0" fillId="0" borderId="6" xfId="0" applyFill="1" applyBorder="1" applyAlignment="1"/>
    <xf numFmtId="0" fontId="15" fillId="0" borderId="25" xfId="0" applyFont="1" applyFill="1" applyBorder="1" applyAlignment="1">
      <alignment horizontal="center"/>
    </xf>
    <xf numFmtId="0" fontId="2" fillId="0" borderId="0" xfId="0" applyFont="1"/>
    <xf numFmtId="0" fontId="9" fillId="2" borderId="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/>
    <xf numFmtId="2" fontId="3" fillId="0" borderId="3" xfId="0" applyNumberFormat="1" applyFont="1" applyBorder="1"/>
    <xf numFmtId="0" fontId="3" fillId="0" borderId="3" xfId="0" applyFont="1" applyBorder="1" applyAlignment="1">
      <alignment horizontal="left"/>
    </xf>
    <xf numFmtId="0" fontId="3" fillId="0" borderId="4" xfId="0" applyFont="1" applyFill="1" applyBorder="1"/>
    <xf numFmtId="0" fontId="3" fillId="0" borderId="3" xfId="0" applyFont="1" applyBorder="1" applyAlignment="1">
      <alignment wrapText="1"/>
    </xf>
    <xf numFmtId="164" fontId="3" fillId="0" borderId="0" xfId="0" applyNumberFormat="1" applyFont="1"/>
    <xf numFmtId="2" fontId="3" fillId="0" borderId="4" xfId="0" applyNumberFormat="1" applyFont="1" applyBorder="1"/>
    <xf numFmtId="0" fontId="3" fillId="0" borderId="3" xfId="0" applyFont="1" applyBorder="1"/>
    <xf numFmtId="0" fontId="3" fillId="0" borderId="12" xfId="0" applyFont="1" applyBorder="1" applyAlignment="1">
      <alignment horizontal="center"/>
    </xf>
    <xf numFmtId="0" fontId="3" fillId="0" borderId="5" xfId="0" applyFont="1" applyBorder="1"/>
    <xf numFmtId="0" fontId="3" fillId="0" borderId="9" xfId="0" applyFont="1" applyBorder="1"/>
    <xf numFmtId="0" fontId="3" fillId="0" borderId="4" xfId="0" applyFont="1" applyBorder="1" applyAlignment="1">
      <alignment horizontal="left" wrapText="1"/>
    </xf>
    <xf numFmtId="2" fontId="3" fillId="0" borderId="3" xfId="0" applyNumberFormat="1" applyFont="1" applyBorder="1" applyAlignment="1">
      <alignment horizontal="right"/>
    </xf>
    <xf numFmtId="0" fontId="3" fillId="0" borderId="0" xfId="0" applyFont="1" applyBorder="1"/>
    <xf numFmtId="166" fontId="3" fillId="0" borderId="3" xfId="0" applyNumberFormat="1" applyFont="1" applyBorder="1"/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166" fontId="3" fillId="0" borderId="3" xfId="0" applyNumberFormat="1" applyFont="1" applyBorder="1" applyAlignment="1">
      <alignment horizontal="right" wrapText="1"/>
    </xf>
    <xf numFmtId="0" fontId="2" fillId="0" borderId="0" xfId="1" applyFont="1" applyAlignment="1">
      <alignment horizontal="center"/>
    </xf>
    <xf numFmtId="0" fontId="0" fillId="0" borderId="2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5" fontId="0" fillId="0" borderId="35" xfId="0" applyNumberFormat="1" applyBorder="1"/>
    <xf numFmtId="164" fontId="0" fillId="0" borderId="35" xfId="0" applyNumberFormat="1" applyBorder="1"/>
    <xf numFmtId="165" fontId="0" fillId="0" borderId="23" xfId="0" applyNumberFormat="1" applyBorder="1"/>
    <xf numFmtId="164" fontId="0" fillId="0" borderId="23" xfId="0" applyNumberForma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2" fillId="0" borderId="6" xfId="0" applyFont="1" applyFill="1" applyBorder="1" applyAlignment="1"/>
    <xf numFmtId="164" fontId="0" fillId="0" borderId="6" xfId="0" applyNumberFormat="1" applyFill="1" applyBorder="1" applyAlignment="1"/>
    <xf numFmtId="164" fontId="0" fillId="0" borderId="0" xfId="0" applyNumberFormat="1" applyFill="1" applyBorder="1" applyAlignment="1"/>
    <xf numFmtId="0" fontId="2" fillId="0" borderId="22" xfId="1" applyBorder="1"/>
    <xf numFmtId="0" fontId="0" fillId="0" borderId="23" xfId="0" applyBorder="1" applyAlignment="1">
      <alignment horizontal="center" vertical="center"/>
    </xf>
    <xf numFmtId="0" fontId="2" fillId="0" borderId="24" xfId="1" applyBorder="1"/>
    <xf numFmtId="0" fontId="2" fillId="0" borderId="21" xfId="1" applyBorder="1"/>
    <xf numFmtId="0" fontId="2" fillId="0" borderId="36" xfId="1" applyBorder="1"/>
    <xf numFmtId="2" fontId="2" fillId="0" borderId="35" xfId="1" applyNumberFormat="1" applyBorder="1"/>
    <xf numFmtId="164" fontId="2" fillId="0" borderId="35" xfId="1" applyNumberFormat="1" applyBorder="1"/>
    <xf numFmtId="2" fontId="2" fillId="0" borderId="23" xfId="1" applyNumberFormat="1" applyBorder="1"/>
    <xf numFmtId="164" fontId="2" fillId="0" borderId="23" xfId="1" applyNumberFormat="1" applyBorder="1"/>
    <xf numFmtId="0" fontId="3" fillId="0" borderId="37" xfId="0" applyFont="1" applyBorder="1"/>
    <xf numFmtId="0" fontId="3" fillId="0" borderId="10" xfId="0" applyFont="1" applyBorder="1"/>
    <xf numFmtId="11" fontId="3" fillId="0" borderId="38" xfId="0" applyNumberFormat="1" applyFont="1" applyBorder="1" applyAlignment="1">
      <alignment horizontal="right"/>
    </xf>
    <xf numFmtId="11" fontId="3" fillId="0" borderId="39" xfId="0" applyNumberFormat="1" applyFont="1" applyFill="1" applyBorder="1" applyAlignment="1">
      <alignment horizontal="center"/>
    </xf>
    <xf numFmtId="0" fontId="2" fillId="0" borderId="22" xfId="0" applyFont="1" applyBorder="1"/>
    <xf numFmtId="0" fontId="0" fillId="0" borderId="22" xfId="0" applyBorder="1"/>
    <xf numFmtId="167" fontId="0" fillId="0" borderId="22" xfId="0" applyNumberFormat="1" applyBorder="1"/>
    <xf numFmtId="167" fontId="0" fillId="0" borderId="0" xfId="0" applyNumberFormat="1"/>
    <xf numFmtId="167" fontId="2" fillId="0" borderId="0" xfId="1" applyNumberFormat="1"/>
    <xf numFmtId="167" fontId="2" fillId="0" borderId="36" xfId="1" applyNumberFormat="1" applyBorder="1"/>
    <xf numFmtId="0" fontId="2" fillId="0" borderId="22" xfId="0" applyFont="1" applyBorder="1" applyAlignment="1">
      <alignment horizontal="center"/>
    </xf>
    <xf numFmtId="0" fontId="2" fillId="0" borderId="22" xfId="1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7">
    <cellStyle name="Akzent1 2" xfId="2" xr:uid="{00000000-0005-0000-0000-000000000000}"/>
    <cellStyle name="Akzent2 2" xfId="3" xr:uid="{00000000-0005-0000-0000-000001000000}"/>
    <cellStyle name="Akzent3 2" xfId="4" xr:uid="{00000000-0005-0000-0000-000002000000}"/>
    <cellStyle name="Akzent4 2" xfId="5" xr:uid="{00000000-0005-0000-0000-000003000000}"/>
    <cellStyle name="Akzent5 2" xfId="6" xr:uid="{00000000-0005-0000-0000-000004000000}"/>
    <cellStyle name="Akzent6 2" xfId="7" xr:uid="{00000000-0005-0000-0000-000005000000}"/>
    <cellStyle name="Ausgabe 2" xfId="8" xr:uid="{00000000-0005-0000-0000-000006000000}"/>
    <cellStyle name="Berechnung 2" xfId="9" xr:uid="{00000000-0005-0000-0000-000007000000}"/>
    <cellStyle name="Eingabe 2" xfId="10" xr:uid="{00000000-0005-0000-0000-000008000000}"/>
    <cellStyle name="Ergebnis 2" xfId="11" xr:uid="{00000000-0005-0000-0000-000009000000}"/>
    <cellStyle name="Erklärender Text 2" xfId="12" xr:uid="{00000000-0005-0000-0000-00000A000000}"/>
    <cellStyle name="Gut 2" xfId="13" xr:uid="{00000000-0005-0000-0000-00000B000000}"/>
    <cellStyle name="Neutral 2" xfId="14" xr:uid="{00000000-0005-0000-0000-00000C000000}"/>
    <cellStyle name="Normal" xfId="0" builtinId="0"/>
    <cellStyle name="Notiz 2" xfId="15" xr:uid="{00000000-0005-0000-0000-00000D000000}"/>
    <cellStyle name="Schlecht 2" xfId="16" xr:uid="{00000000-0005-0000-0000-00000E000000}"/>
    <cellStyle name="Standard 2" xfId="1" xr:uid="{00000000-0005-0000-0000-000010000000}"/>
    <cellStyle name="Standard 3" xfId="17" xr:uid="{00000000-0005-0000-0000-000011000000}"/>
    <cellStyle name="Standard 4" xfId="18" xr:uid="{00000000-0005-0000-0000-000012000000}"/>
    <cellStyle name="Überschrift 1 2" xfId="19" xr:uid="{00000000-0005-0000-0000-000013000000}"/>
    <cellStyle name="Überschrift 2 2" xfId="20" xr:uid="{00000000-0005-0000-0000-000014000000}"/>
    <cellStyle name="Überschrift 3 2" xfId="21" xr:uid="{00000000-0005-0000-0000-000015000000}"/>
    <cellStyle name="Überschrift 4 2" xfId="22" xr:uid="{00000000-0005-0000-0000-000016000000}"/>
    <cellStyle name="Überschrift 5" xfId="23" xr:uid="{00000000-0005-0000-0000-000017000000}"/>
    <cellStyle name="Verknüpfte Zelle 2" xfId="24" xr:uid="{00000000-0005-0000-0000-000018000000}"/>
    <cellStyle name="Warnender Text 2" xfId="25" xr:uid="{00000000-0005-0000-0000-000019000000}"/>
    <cellStyle name="Zelle überprüfen 2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Glucose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Parameters'!$AB$5:$AB$100</c:f>
              <c:numCache>
                <c:formatCode>0.000</c:formatCode>
                <c:ptCount val="96"/>
                <c:pt idx="0">
                  <c:v>47.116428905398209</c:v>
                </c:pt>
                <c:pt idx="1">
                  <c:v>47.069043377553982</c:v>
                </c:pt>
                <c:pt idx="2">
                  <c:v>47.004845955569444</c:v>
                </c:pt>
                <c:pt idx="3">
                  <c:v>46.916982359152946</c:v>
                </c:pt>
                <c:pt idx="4">
                  <c:v>46.795332616939554</c:v>
                </c:pt>
                <c:pt idx="5">
                  <c:v>46.624769538340288</c:v>
                </c:pt>
                <c:pt idx="6">
                  <c:v>46.382477900687817</c:v>
                </c:pt>
                <c:pt idx="7">
                  <c:v>46.033927270220822</c:v>
                </c:pt>
                <c:pt idx="8">
                  <c:v>45.527114018650273</c:v>
                </c:pt>
                <c:pt idx="9">
                  <c:v>44.785129635170406</c:v>
                </c:pt>
                <c:pt idx="10">
                  <c:v>43.698658604270832</c:v>
                </c:pt>
                <c:pt idx="11">
                  <c:v>42.123858640023457</c:v>
                </c:pt>
                <c:pt idx="12">
                  <c:v>39.898037551121213</c:v>
                </c:pt>
                <c:pt idx="13">
                  <c:v>36.891848835443653</c:v>
                </c:pt>
                <c:pt idx="14">
                  <c:v>33.10613519705641</c:v>
                </c:pt>
                <c:pt idx="15">
                  <c:v>28.771189458254913</c:v>
                </c:pt>
                <c:pt idx="16">
                  <c:v>24.342813639199861</c:v>
                </c:pt>
                <c:pt idx="17">
                  <c:v>20.33194793282501</c:v>
                </c:pt>
                <c:pt idx="18">
                  <c:v>17.081282833097443</c:v>
                </c:pt>
                <c:pt idx="19">
                  <c:v>14.674353957021069</c:v>
                </c:pt>
                <c:pt idx="20">
                  <c:v>13.005571700747677</c:v>
                </c:pt>
                <c:pt idx="21">
                  <c:v>11.89829462939775</c:v>
                </c:pt>
                <c:pt idx="22">
                  <c:v>11.183769946371358</c:v>
                </c:pt>
                <c:pt idx="23">
                  <c:v>10.730595551500882</c:v>
                </c:pt>
                <c:pt idx="24">
                  <c:v>10.446256636861467</c:v>
                </c:pt>
                <c:pt idx="25">
                  <c:v>10.269056116806416</c:v>
                </c:pt>
                <c:pt idx="26">
                  <c:v>10.15909582140336</c:v>
                </c:pt>
                <c:pt idx="27">
                  <c:v>10.091041883310835</c:v>
                </c:pt>
                <c:pt idx="28">
                  <c:v>10.048989297883983</c:v>
                </c:pt>
                <c:pt idx="29">
                  <c:v>10.023024291283056</c:v>
                </c:pt>
                <c:pt idx="30">
                  <c:v>10.006996250514973</c:v>
                </c:pt>
                <c:pt idx="31">
                  <c:v>9.9971005100659767</c:v>
                </c:pt>
                <c:pt idx="32">
                  <c:v>9.9909879222593272</c:v>
                </c:pt>
                <c:pt idx="33">
                  <c:v>9.9872094734700312</c:v>
                </c:pt>
                <c:pt idx="34">
                  <c:v>9.9848717681981043</c:v>
                </c:pt>
                <c:pt idx="35">
                  <c:v>9.9834238871873389</c:v>
                </c:pt>
                <c:pt idx="36">
                  <c:v>9.9825261462367632</c:v>
                </c:pt>
                <c:pt idx="37">
                  <c:v>9.9819687737290774</c:v>
                </c:pt>
                <c:pt idx="38">
                  <c:v>9.9816222984698797</c:v>
                </c:pt>
                <c:pt idx="39">
                  <c:v>9.9814066289148169</c:v>
                </c:pt>
                <c:pt idx="40">
                  <c:v>9.981272189054021</c:v>
                </c:pt>
                <c:pt idx="41">
                  <c:v>9.981188248780235</c:v>
                </c:pt>
                <c:pt idx="42">
                  <c:v>9.981135800922484</c:v>
                </c:pt>
                <c:pt idx="43">
                  <c:v>9.9811029465295569</c:v>
                </c:pt>
                <c:pt idx="44">
                  <c:v>9.9810823667084758</c:v>
                </c:pt>
                <c:pt idx="45">
                  <c:v>9.9810694344401778</c:v>
                </c:pt>
                <c:pt idx="46">
                  <c:v>9.9810613250157854</c:v>
                </c:pt>
                <c:pt idx="47">
                  <c:v>9.9810562128462674</c:v>
                </c:pt>
                <c:pt idx="48">
                  <c:v>9.9810529864797122</c:v>
                </c:pt>
                <c:pt idx="49">
                  <c:v>9.9810509437104162</c:v>
                </c:pt>
                <c:pt idx="50">
                  <c:v>9.9810496694996989</c:v>
                </c:pt>
                <c:pt idx="51">
                  <c:v>9.9810488605981256</c:v>
                </c:pt>
                <c:pt idx="52">
                  <c:v>9.9810483464523116</c:v>
                </c:pt>
                <c:pt idx="53">
                  <c:v>9.9810480295188757</c:v>
                </c:pt>
                <c:pt idx="54">
                  <c:v>9.9810478272296219</c:v>
                </c:pt>
                <c:pt idx="55">
                  <c:v>9.9810476983802641</c:v>
                </c:pt>
                <c:pt idx="56">
                  <c:v>9.9810476181865866</c:v>
                </c:pt>
                <c:pt idx="57">
                  <c:v>9.9810475668701208</c:v>
                </c:pt>
                <c:pt idx="58">
                  <c:v>9.9810475339058193</c:v>
                </c:pt>
                <c:pt idx="59">
                  <c:v>9.9810475132715677</c:v>
                </c:pt>
                <c:pt idx="60">
                  <c:v>9.981047500047568</c:v>
                </c:pt>
                <c:pt idx="61">
                  <c:v>9.9810474914875691</c:v>
                </c:pt>
                <c:pt idx="62">
                  <c:v>9.9810474860892224</c:v>
                </c:pt>
                <c:pt idx="63">
                  <c:v>9.9810474826283713</c:v>
                </c:pt>
                <c:pt idx="64">
                  <c:v>9.9810474803782707</c:v>
                </c:pt>
                <c:pt idx="65">
                  <c:v>9.9810474789398054</c:v>
                </c:pt>
                <c:pt idx="66">
                  <c:v>9.9810474780197822</c:v>
                </c:pt>
                <c:pt idx="67">
                  <c:v>9.9810474774200255</c:v>
                </c:pt>
                <c:pt idx="68">
                  <c:v>9.9810474770311739</c:v>
                </c:pt>
                <c:pt idx="69">
                  <c:v>9.9810474767826527</c:v>
                </c:pt>
                <c:pt idx="70">
                  <c:v>9.9810474766203825</c:v>
                </c:pt>
                <c:pt idx="71">
                  <c:v>9.9810474765139965</c:v>
                </c:pt>
                <c:pt idx="72">
                  <c:v>9.9810474764457382</c:v>
                </c:pt>
                <c:pt idx="73">
                  <c:v>9.9810474764011694</c:v>
                </c:pt>
                <c:pt idx="74">
                  <c:v>9.9810474763717636</c:v>
                </c:pt>
                <c:pt idx="75">
                  <c:v>9.981047476352666</c:v>
                </c:pt>
                <c:pt idx="76">
                  <c:v>9.9810474763402333</c:v>
                </c:pt>
                <c:pt idx="77">
                  <c:v>9.9810474763320087</c:v>
                </c:pt>
                <c:pt idx="78">
                  <c:v>9.9810474763265855</c:v>
                </c:pt>
                <c:pt idx="79">
                  <c:v>9.9810474763230594</c:v>
                </c:pt>
                <c:pt idx="80">
                  <c:v>9.9810474763207253</c:v>
                </c:pt>
                <c:pt idx="81">
                  <c:v>9.9810474763191692</c:v>
                </c:pt>
                <c:pt idx="82">
                  <c:v>9.9810474763181531</c:v>
                </c:pt>
                <c:pt idx="83">
                  <c:v>9.9810474763174799</c:v>
                </c:pt>
                <c:pt idx="84">
                  <c:v>9.9810474763170287</c:v>
                </c:pt>
                <c:pt idx="85">
                  <c:v>9.9810474763167303</c:v>
                </c:pt>
                <c:pt idx="86">
                  <c:v>9.9810474763165331</c:v>
                </c:pt>
                <c:pt idx="87">
                  <c:v>9.9810474763163999</c:v>
                </c:pt>
                <c:pt idx="88">
                  <c:v>9.9810474763163111</c:v>
                </c:pt>
                <c:pt idx="89">
                  <c:v>9.9810474763162542</c:v>
                </c:pt>
                <c:pt idx="90">
                  <c:v>9.9810474763162116</c:v>
                </c:pt>
                <c:pt idx="91">
                  <c:v>9.9810474763161867</c:v>
                </c:pt>
                <c:pt idx="92">
                  <c:v>9.981047476316169</c:v>
                </c:pt>
                <c:pt idx="93">
                  <c:v>9.9810474763161583</c:v>
                </c:pt>
                <c:pt idx="94">
                  <c:v>9.9810474763161512</c:v>
                </c:pt>
                <c:pt idx="95">
                  <c:v>9.9810474763161459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A-D744-A728-3F20100E9FCC}"/>
            </c:ext>
          </c:extLst>
        </c:ser>
        <c:ser>
          <c:idx val="2"/>
          <c:order val="2"/>
          <c:tx>
            <c:v>Xylose</c:v>
          </c:tx>
          <c:spPr>
            <a:ln w="19050"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Parameters'!$AD$5:$AD$100</c:f>
              <c:numCache>
                <c:formatCode>0.000</c:formatCode>
                <c:ptCount val="96"/>
                <c:pt idx="0">
                  <c:v>21.710893977623918</c:v>
                </c:pt>
                <c:pt idx="1">
                  <c:v>21.702283819935115</c:v>
                </c:pt>
                <c:pt idx="2">
                  <c:v>21.691071551217266</c:v>
                </c:pt>
                <c:pt idx="3">
                  <c:v>21.676186802434302</c:v>
                </c:pt>
                <c:pt idx="4">
                  <c:v>21.65598576153673</c:v>
                </c:pt>
                <c:pt idx="5">
                  <c:v>21.627891044133406</c:v>
                </c:pt>
                <c:pt idx="6">
                  <c:v>21.587790094870861</c:v>
                </c:pt>
                <c:pt idx="7">
                  <c:v>21.529038116940097</c:v>
                </c:pt>
                <c:pt idx="8">
                  <c:v>21.440847695657336</c:v>
                </c:pt>
                <c:pt idx="9">
                  <c:v>21.305828249534212</c:v>
                </c:pt>
                <c:pt idx="10">
                  <c:v>21.096650395414759</c:v>
                </c:pt>
                <c:pt idx="11">
                  <c:v>20.772681812635952</c:v>
                </c:pt>
                <c:pt idx="12">
                  <c:v>20.27965190420041</c:v>
                </c:pt>
                <c:pt idx="13">
                  <c:v>19.558900141919143</c:v>
                </c:pt>
                <c:pt idx="14">
                  <c:v>18.573615601598636</c:v>
                </c:pt>
                <c:pt idx="15">
                  <c:v>17.347813192422617</c:v>
                </c:pt>
                <c:pt idx="16">
                  <c:v>15.988099515048118</c:v>
                </c:pt>
                <c:pt idx="17">
                  <c:v>14.652855627652938</c:v>
                </c:pt>
                <c:pt idx="18">
                  <c:v>13.482099149877047</c:v>
                </c:pt>
                <c:pt idx="19">
                  <c:v>12.547218700399736</c:v>
                </c:pt>
                <c:pt idx="20">
                  <c:v>11.851359806961232</c:v>
                </c:pt>
                <c:pt idx="21">
                  <c:v>11.358576325114402</c:v>
                </c:pt>
                <c:pt idx="22">
                  <c:v>11.021450178461258</c:v>
                </c:pt>
                <c:pt idx="23">
                  <c:v>10.79631568815908</c:v>
                </c:pt>
                <c:pt idx="24">
                  <c:v>10.648550156143262</c:v>
                </c:pt>
                <c:pt idx="25">
                  <c:v>10.552796587183463</c:v>
                </c:pt>
                <c:pt idx="26">
                  <c:v>10.491344168916022</c:v>
                </c:pt>
                <c:pt idx="27">
                  <c:v>10.452197481115768</c:v>
                </c:pt>
                <c:pt idx="28">
                  <c:v>10.427403316334487</c:v>
                </c:pt>
                <c:pt idx="29">
                  <c:v>10.411769403806392</c:v>
                </c:pt>
                <c:pt idx="30">
                  <c:v>10.401945140965847</c:v>
                </c:pt>
                <c:pt idx="31">
                  <c:v>10.395787489291877</c:v>
                </c:pt>
                <c:pt idx="32">
                  <c:v>10.391935234017309</c:v>
                </c:pt>
                <c:pt idx="33">
                  <c:v>10.38952837022776</c:v>
                </c:pt>
                <c:pt idx="34">
                  <c:v>10.388025812463939</c:v>
                </c:pt>
                <c:pt idx="35">
                  <c:v>10.387088151254943</c:v>
                </c:pt>
                <c:pt idx="36">
                  <c:v>10.386503087408464</c:v>
                </c:pt>
                <c:pt idx="37">
                  <c:v>10.386137924841446</c:v>
                </c:pt>
                <c:pt idx="38">
                  <c:v>10.38590993018423</c:v>
                </c:pt>
                <c:pt idx="39">
                  <c:v>10.385767488897988</c:v>
                </c:pt>
                <c:pt idx="40">
                  <c:v>10.385678424626613</c:v>
                </c:pt>
                <c:pt idx="41">
                  <c:v>10.385622673791659</c:v>
                </c:pt>
                <c:pt idx="42">
                  <c:v>10.385587765167548</c:v>
                </c:pt>
                <c:pt idx="43">
                  <c:v>10.385565859206382</c:v>
                </c:pt>
                <c:pt idx="44">
                  <c:v>10.385552117139197</c:v>
                </c:pt>
                <c:pt idx="45">
                  <c:v>10.385543471242782</c:v>
                </c:pt>
                <c:pt idx="46">
                  <c:v>10.385538044073671</c:v>
                </c:pt>
                <c:pt idx="47">
                  <c:v>10.385534619946464</c:v>
                </c:pt>
                <c:pt idx="48">
                  <c:v>10.385532457433721</c:v>
                </c:pt>
                <c:pt idx="49">
                  <c:v>10.385531087445749</c:v>
                </c:pt>
                <c:pt idx="50">
                  <c:v>10.385530232446461</c:v>
                </c:pt>
                <c:pt idx="51">
                  <c:v>10.38552968948801</c:v>
                </c:pt>
                <c:pt idx="52">
                  <c:v>10.385529344261272</c:v>
                </c:pt>
                <c:pt idx="53">
                  <c:v>10.385529131391118</c:v>
                </c:pt>
                <c:pt idx="54">
                  <c:v>10.385528995494809</c:v>
                </c:pt>
                <c:pt idx="55">
                  <c:v>10.385528908917994</c:v>
                </c:pt>
                <c:pt idx="56">
                  <c:v>10.385528855024949</c:v>
                </c:pt>
                <c:pt idx="57">
                  <c:v>10.385528820534383</c:v>
                </c:pt>
                <c:pt idx="58">
                  <c:v>10.3855287983762</c:v>
                </c:pt>
                <c:pt idx="59">
                  <c:v>10.385528784504748</c:v>
                </c:pt>
                <c:pt idx="60">
                  <c:v>10.385528775614265</c:v>
                </c:pt>
                <c:pt idx="61">
                  <c:v>10.385528769859045</c:v>
                </c:pt>
                <c:pt idx="62">
                  <c:v>10.385528766229315</c:v>
                </c:pt>
                <c:pt idx="63">
                  <c:v>10.385528763902226</c:v>
                </c:pt>
                <c:pt idx="64">
                  <c:v>10.3855287623892</c:v>
                </c:pt>
                <c:pt idx="65">
                  <c:v>10.385528761421906</c:v>
                </c:pt>
                <c:pt idx="66">
                  <c:v>10.385528760803226</c:v>
                </c:pt>
                <c:pt idx="67">
                  <c:v>10.385528760399904</c:v>
                </c:pt>
                <c:pt idx="68">
                  <c:v>10.385528760138406</c:v>
                </c:pt>
                <c:pt idx="69">
                  <c:v>10.385528759971274</c:v>
                </c:pt>
                <c:pt idx="70">
                  <c:v>10.385528759862149</c:v>
                </c:pt>
                <c:pt idx="71">
                  <c:v>10.385528759790603</c:v>
                </c:pt>
                <c:pt idx="72">
                  <c:v>10.385528759744696</c:v>
                </c:pt>
                <c:pt idx="73">
                  <c:v>10.385528759714724</c:v>
                </c:pt>
                <c:pt idx="74">
                  <c:v>10.385528759694949</c:v>
                </c:pt>
                <c:pt idx="75">
                  <c:v>10.385528759682106</c:v>
                </c:pt>
                <c:pt idx="76">
                  <c:v>10.385528759673743</c:v>
                </c:pt>
                <c:pt idx="77">
                  <c:v>10.385528759668212</c:v>
                </c:pt>
                <c:pt idx="78">
                  <c:v>10.385528759664567</c:v>
                </c:pt>
                <c:pt idx="79">
                  <c:v>10.385528759662195</c:v>
                </c:pt>
                <c:pt idx="80">
                  <c:v>10.385528759660623</c:v>
                </c:pt>
                <c:pt idx="81">
                  <c:v>10.385528759659577</c:v>
                </c:pt>
                <c:pt idx="82">
                  <c:v>10.385528759658891</c:v>
                </c:pt>
                <c:pt idx="83">
                  <c:v>10.385528759658438</c:v>
                </c:pt>
                <c:pt idx="84">
                  <c:v>10.385528759658136</c:v>
                </c:pt>
                <c:pt idx="85">
                  <c:v>10.385528759657936</c:v>
                </c:pt>
                <c:pt idx="86">
                  <c:v>10.385528759657802</c:v>
                </c:pt>
                <c:pt idx="87">
                  <c:v>10.385528759657713</c:v>
                </c:pt>
                <c:pt idx="88">
                  <c:v>10.385528759657655</c:v>
                </c:pt>
                <c:pt idx="89">
                  <c:v>10.385528759657616</c:v>
                </c:pt>
                <c:pt idx="90">
                  <c:v>10.385528759657587</c:v>
                </c:pt>
                <c:pt idx="91">
                  <c:v>10.38552875965757</c:v>
                </c:pt>
                <c:pt idx="92">
                  <c:v>10.385528759657559</c:v>
                </c:pt>
                <c:pt idx="93">
                  <c:v>10.38552875965755</c:v>
                </c:pt>
                <c:pt idx="94">
                  <c:v>10.385528759657547</c:v>
                </c:pt>
                <c:pt idx="95">
                  <c:v>10.385528759657543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4A-D744-A728-3F20100E9FCC}"/>
            </c:ext>
          </c:extLst>
        </c:ser>
        <c:ser>
          <c:idx val="3"/>
          <c:order val="3"/>
          <c:tx>
            <c:v>Arabinose</c:v>
          </c:tx>
          <c:spPr>
            <a:ln w="1905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Parameters'!$AF$5:$AF$100</c:f>
              <c:numCache>
                <c:formatCode>0.000</c:formatCode>
                <c:ptCount val="96"/>
                <c:pt idx="0">
                  <c:v>10.575513574376874</c:v>
                </c:pt>
                <c:pt idx="1">
                  <c:v>10.565385341861866</c:v>
                </c:pt>
                <c:pt idx="2">
                  <c:v>10.554165172465249</c:v>
                </c:pt>
                <c:pt idx="3">
                  <c:v>10.541477504992599</c:v>
                </c:pt>
                <c:pt idx="4">
                  <c:v>10.526787309992946</c:v>
                </c:pt>
                <c:pt idx="5">
                  <c:v>10.509324303885023</c:v>
                </c:pt>
                <c:pt idx="6">
                  <c:v>10.487970002049421</c:v>
                </c:pt>
                <c:pt idx="7">
                  <c:v>10.461093958345227</c:v>
                </c:pt>
                <c:pt idx="8">
                  <c:v>10.426327277212781</c:v>
                </c:pt>
                <c:pt idx="9">
                  <c:v>10.380286883503736</c:v>
                </c:pt>
                <c:pt idx="10">
                  <c:v>10.318330126470256</c:v>
                </c:pt>
                <c:pt idx="11">
                  <c:v>10.234582246404841</c:v>
                </c:pt>
                <c:pt idx="12">
                  <c:v>10.122749614274255</c:v>
                </c:pt>
                <c:pt idx="13">
                  <c:v>9.978426081457533</c:v>
                </c:pt>
                <c:pt idx="14">
                  <c:v>9.8030402605088174</c:v>
                </c:pt>
                <c:pt idx="15">
                  <c:v>9.607486309689504</c:v>
                </c:pt>
                <c:pt idx="16">
                  <c:v>9.4112408559671881</c:v>
                </c:pt>
                <c:pt idx="17">
                  <c:v>9.2350671789948446</c:v>
                </c:pt>
                <c:pt idx="18">
                  <c:v>9.0923479192178185</c:v>
                </c:pt>
                <c:pt idx="19">
                  <c:v>8.9860044310478724</c:v>
                </c:pt>
                <c:pt idx="20">
                  <c:v>8.9114965098624772</c:v>
                </c:pt>
                <c:pt idx="21">
                  <c:v>8.8614523418531519</c:v>
                </c:pt>
                <c:pt idx="22">
                  <c:v>8.8287614156731813</c:v>
                </c:pt>
                <c:pt idx="23">
                  <c:v>8.8077872074448145</c:v>
                </c:pt>
                <c:pt idx="24">
                  <c:v>8.7944855122803851</c:v>
                </c:pt>
                <c:pt idx="25">
                  <c:v>8.7861124580951522</c:v>
                </c:pt>
                <c:pt idx="26">
                  <c:v>8.7808670227326324</c:v>
                </c:pt>
                <c:pt idx="27">
                  <c:v>8.7775908218751741</c:v>
                </c:pt>
                <c:pt idx="28">
                  <c:v>8.7755482826201145</c:v>
                </c:pt>
                <c:pt idx="29">
                  <c:v>8.7742761266459759</c:v>
                </c:pt>
                <c:pt idx="30">
                  <c:v>8.7734841136617252</c:v>
                </c:pt>
                <c:pt idx="31">
                  <c:v>8.7729910195375744</c:v>
                </c:pt>
                <c:pt idx="32">
                  <c:v>8.7726839293533754</c:v>
                </c:pt>
                <c:pt idx="33">
                  <c:v>8.7724925737217294</c:v>
                </c:pt>
                <c:pt idx="34">
                  <c:v>8.7723732492960895</c:v>
                </c:pt>
                <c:pt idx="35">
                  <c:v>8.7722987750158357</c:v>
                </c:pt>
                <c:pt idx="36">
                  <c:v>8.7722522507396103</c:v>
                </c:pt>
                <c:pt idx="37">
                  <c:v>8.7722231538247346</c:v>
                </c:pt>
                <c:pt idx="38">
                  <c:v>8.7722049372809892</c:v>
                </c:pt>
                <c:pt idx="39">
                  <c:v>8.7721935192048655</c:v>
                </c:pt>
                <c:pt idx="40">
                  <c:v>8.7721863534895377</c:v>
                </c:pt>
                <c:pt idx="41">
                  <c:v>8.772181850036759</c:v>
                </c:pt>
                <c:pt idx="42">
                  <c:v>8.7721790181463337</c:v>
                </c:pt>
                <c:pt idx="43">
                  <c:v>8.7721772332144106</c:v>
                </c:pt>
                <c:pt idx="44">
                  <c:v>8.7721761083649259</c:v>
                </c:pt>
                <c:pt idx="45">
                  <c:v>8.77217539741034</c:v>
                </c:pt>
                <c:pt idx="46">
                  <c:v>8.7721749490224372</c:v>
                </c:pt>
                <c:pt idx="47">
                  <c:v>8.7721746648150489</c:v>
                </c:pt>
                <c:pt idx="48">
                  <c:v>8.77217448449783</c:v>
                </c:pt>
                <c:pt idx="49">
                  <c:v>8.7721743697409735</c:v>
                </c:pt>
                <c:pt idx="50">
                  <c:v>8.7721742977713735</c:v>
                </c:pt>
                <c:pt idx="51">
                  <c:v>8.772174251885513</c:v>
                </c:pt>
                <c:pt idx="52">
                  <c:v>8.7721742225841144</c:v>
                </c:pt>
                <c:pt idx="53">
                  <c:v>8.7721742044332096</c:v>
                </c:pt>
                <c:pt idx="54">
                  <c:v>8.7721741928014776</c:v>
                </c:pt>
                <c:pt idx="55">
                  <c:v>8.7721741853609743</c:v>
                </c:pt>
                <c:pt idx="56">
                  <c:v>8.7721741807096141</c:v>
                </c:pt>
                <c:pt idx="57">
                  <c:v>8.7721741777221727</c:v>
                </c:pt>
                <c:pt idx="58">
                  <c:v>8.7721741757958895</c:v>
                </c:pt>
                <c:pt idx="59">
                  <c:v>8.7721741745852064</c:v>
                </c:pt>
                <c:pt idx="60">
                  <c:v>8.7721741738066754</c:v>
                </c:pt>
                <c:pt idx="61">
                  <c:v>8.772174173301055</c:v>
                </c:pt>
                <c:pt idx="62">
                  <c:v>8.7721741729809999</c:v>
                </c:pt>
                <c:pt idx="63">
                  <c:v>8.7721741727751716</c:v>
                </c:pt>
                <c:pt idx="64">
                  <c:v>8.7721741726409537</c:v>
                </c:pt>
                <c:pt idx="65">
                  <c:v>8.7721741725548714</c:v>
                </c:pt>
                <c:pt idx="66">
                  <c:v>8.7721741724996516</c:v>
                </c:pt>
                <c:pt idx="67">
                  <c:v>8.772174172463556</c:v>
                </c:pt>
                <c:pt idx="68">
                  <c:v>8.7721741724400886</c:v>
                </c:pt>
                <c:pt idx="69">
                  <c:v>8.7721741724250482</c:v>
                </c:pt>
                <c:pt idx="70">
                  <c:v>8.7721741724152036</c:v>
                </c:pt>
                <c:pt idx="71">
                  <c:v>8.7721741724087341</c:v>
                </c:pt>
                <c:pt idx="72">
                  <c:v>8.7721741724045721</c:v>
                </c:pt>
                <c:pt idx="73">
                  <c:v>8.7721741724018472</c:v>
                </c:pt>
                <c:pt idx="74">
                  <c:v>8.7721741724000477</c:v>
                </c:pt>
                <c:pt idx="75">
                  <c:v>8.7721741723988771</c:v>
                </c:pt>
                <c:pt idx="76">
                  <c:v>8.7721741723981115</c:v>
                </c:pt>
                <c:pt idx="77">
                  <c:v>8.7721741723976034</c:v>
                </c:pt>
                <c:pt idx="78">
                  <c:v>8.7721741723972695</c:v>
                </c:pt>
                <c:pt idx="79">
                  <c:v>8.772174172397051</c:v>
                </c:pt>
                <c:pt idx="80">
                  <c:v>8.7721741723969071</c:v>
                </c:pt>
                <c:pt idx="81">
                  <c:v>8.7721741723968112</c:v>
                </c:pt>
                <c:pt idx="82">
                  <c:v>8.772174172396749</c:v>
                </c:pt>
                <c:pt idx="83">
                  <c:v>8.7721741723967064</c:v>
                </c:pt>
                <c:pt idx="84">
                  <c:v>8.772174172396678</c:v>
                </c:pt>
                <c:pt idx="85">
                  <c:v>8.7721741723966584</c:v>
                </c:pt>
                <c:pt idx="86">
                  <c:v>8.772174172396646</c:v>
                </c:pt>
                <c:pt idx="87">
                  <c:v>8.7721741723966389</c:v>
                </c:pt>
                <c:pt idx="88">
                  <c:v>8.7721741723966336</c:v>
                </c:pt>
                <c:pt idx="89">
                  <c:v>8.7721741723966282</c:v>
                </c:pt>
                <c:pt idx="90">
                  <c:v>8.7721741723966247</c:v>
                </c:pt>
                <c:pt idx="91">
                  <c:v>8.7721741723966229</c:v>
                </c:pt>
                <c:pt idx="92">
                  <c:v>8.7721741723966229</c:v>
                </c:pt>
                <c:pt idx="93">
                  <c:v>8.7721741723966211</c:v>
                </c:pt>
                <c:pt idx="94">
                  <c:v>8.7721741723966211</c:v>
                </c:pt>
                <c:pt idx="95">
                  <c:v>8.7721741723966211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4A-D744-A728-3F20100E9FCC}"/>
            </c:ext>
          </c:extLst>
        </c:ser>
        <c:ser>
          <c:idx val="4"/>
          <c:order val="4"/>
          <c:tx>
            <c:v>Lactate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Parameters'!$AH$5:$AH$100</c:f>
              <c:numCache>
                <c:formatCode>0.000</c:formatCode>
                <c:ptCount val="96"/>
                <c:pt idx="0">
                  <c:v>0</c:v>
                </c:pt>
                <c:pt idx="1">
                  <c:v>6.355351315334877E-2</c:v>
                </c:pt>
                <c:pt idx="2">
                  <c:v>0.14948706078817733</c:v>
                </c:pt>
                <c:pt idx="3">
                  <c:v>0.26692523199218821</c:v>
                </c:pt>
                <c:pt idx="4">
                  <c:v>0.42935334340976422</c:v>
                </c:pt>
                <c:pt idx="5">
                  <c:v>0.65695456581559053</c:v>
                </c:pt>
                <c:pt idx="6">
                  <c:v>0.98021780680443038</c:v>
                </c:pt>
                <c:pt idx="7">
                  <c:v>1.4453778254065539</c:v>
                </c:pt>
                <c:pt idx="8">
                  <c:v>2.1222336455756441</c:v>
                </c:pt>
                <c:pt idx="9">
                  <c:v>3.1143227769549666</c:v>
                </c:pt>
                <c:pt idx="10">
                  <c:v>4.5693774219688663</c:v>
                </c:pt>
                <c:pt idx="11">
                  <c:v>6.6828064078301965</c:v>
                </c:pt>
                <c:pt idx="12">
                  <c:v>9.677436365338977</c:v>
                </c:pt>
                <c:pt idx="13">
                  <c:v>13.733802665101557</c:v>
                </c:pt>
                <c:pt idx="14">
                  <c:v>18.858832795358975</c:v>
                </c:pt>
                <c:pt idx="15">
                  <c:v>24.748618354936465</c:v>
                </c:pt>
                <c:pt idx="16">
                  <c:v>30.788780003284067</c:v>
                </c:pt>
                <c:pt idx="17">
                  <c:v>36.282135466567304</c:v>
                </c:pt>
                <c:pt idx="18">
                  <c:v>40.753698199894188</c:v>
                </c:pt>
                <c:pt idx="19">
                  <c:v>44.079536598516157</c:v>
                </c:pt>
                <c:pt idx="20">
                  <c:v>46.395881461483896</c:v>
                </c:pt>
                <c:pt idx="21">
                  <c:v>47.939649196404396</c:v>
                </c:pt>
                <c:pt idx="22">
                  <c:v>48.940040491034331</c:v>
                </c:pt>
                <c:pt idx="23">
                  <c:v>49.577005065743208</c:v>
                </c:pt>
                <c:pt idx="24">
                  <c:v>49.978089495432094</c:v>
                </c:pt>
                <c:pt idx="25">
                  <c:v>50.228850851179864</c:v>
                </c:pt>
                <c:pt idx="26">
                  <c:v>50.384905213153104</c:v>
                </c:pt>
                <c:pt idx="27">
                  <c:v>50.481731276264959</c:v>
                </c:pt>
                <c:pt idx="28">
                  <c:v>50.541695806697781</c:v>
                </c:pt>
                <c:pt idx="29">
                  <c:v>50.578791835168722</c:v>
                </c:pt>
                <c:pt idx="30">
                  <c:v>50.601729165520894</c:v>
                </c:pt>
                <c:pt idx="31">
                  <c:v>50.615910996727685</c:v>
                </c:pt>
                <c:pt idx="32">
                  <c:v>50.624681824301319</c:v>
                </c:pt>
                <c:pt idx="33">
                  <c:v>50.630109094778973</c:v>
                </c:pt>
                <c:pt idx="34">
                  <c:v>50.633469885890094</c:v>
                </c:pt>
                <c:pt idx="35">
                  <c:v>50.63555298156119</c:v>
                </c:pt>
                <c:pt idx="36">
                  <c:v>50.636845394478129</c:v>
                </c:pt>
                <c:pt idx="37">
                  <c:v>50.637648229467487</c:v>
                </c:pt>
                <c:pt idx="38">
                  <c:v>50.638147512507182</c:v>
                </c:pt>
                <c:pt idx="39">
                  <c:v>50.638458416385667</c:v>
                </c:pt>
                <c:pt idx="40">
                  <c:v>50.638652282429582</c:v>
                </c:pt>
                <c:pt idx="41">
                  <c:v>50.638773358494689</c:v>
                </c:pt>
                <c:pt idx="42">
                  <c:v>50.638849026407527</c:v>
                </c:pt>
                <c:pt idx="43">
                  <c:v>50.6388964350405</c:v>
                </c:pt>
                <c:pt idx="44">
                  <c:v>50.638926136190086</c:v>
                </c:pt>
                <c:pt idx="45">
                  <c:v>50.638944802659985</c:v>
                </c:pt>
                <c:pt idx="46">
                  <c:v>50.638956509120256</c:v>
                </c:pt>
                <c:pt idx="47">
                  <c:v>50.638963889522024</c:v>
                </c:pt>
                <c:pt idx="48">
                  <c:v>50.638968547757287</c:v>
                </c:pt>
                <c:pt idx="49">
                  <c:v>50.638971497302734</c:v>
                </c:pt>
                <c:pt idx="50">
                  <c:v>50.638973337238419</c:v>
                </c:pt>
                <c:pt idx="51">
                  <c:v>50.638974505322203</c:v>
                </c:pt>
                <c:pt idx="52">
                  <c:v>50.638975247797141</c:v>
                </c:pt>
                <c:pt idx="53">
                  <c:v>50.638975705495078</c:v>
                </c:pt>
                <c:pt idx="54">
                  <c:v>50.638975997637488</c:v>
                </c:pt>
                <c:pt idx="55">
                  <c:v>50.638976183723912</c:v>
                </c:pt>
                <c:pt idx="56">
                  <c:v>50.638976299543522</c:v>
                </c:pt>
                <c:pt idx="57">
                  <c:v>50.638976373658458</c:v>
                </c:pt>
                <c:pt idx="58">
                  <c:v>50.638976421268595</c:v>
                </c:pt>
                <c:pt idx="59">
                  <c:v>50.638976451070953</c:v>
                </c:pt>
                <c:pt idx="60">
                  <c:v>50.638976470170775</c:v>
                </c:pt>
                <c:pt idx="61">
                  <c:v>50.638976482534368</c:v>
                </c:pt>
                <c:pt idx="62">
                  <c:v>50.638976490331522</c:v>
                </c:pt>
                <c:pt idx="63">
                  <c:v>50.638976495330276</c:v>
                </c:pt>
                <c:pt idx="64">
                  <c:v>50.63897649858027</c:v>
                </c:pt>
                <c:pt idx="65">
                  <c:v>50.638976500657982</c:v>
                </c:pt>
                <c:pt idx="66">
                  <c:v>50.638976501986861</c:v>
                </c:pt>
                <c:pt idx="67">
                  <c:v>50.638976502853154</c:v>
                </c:pt>
                <c:pt idx="68">
                  <c:v>50.638976503414817</c:v>
                </c:pt>
                <c:pt idx="69">
                  <c:v>50.63897650377379</c:v>
                </c:pt>
                <c:pt idx="70">
                  <c:v>50.63897650400817</c:v>
                </c:pt>
                <c:pt idx="71">
                  <c:v>50.638976504161839</c:v>
                </c:pt>
                <c:pt idx="72">
                  <c:v>50.638976504260427</c:v>
                </c:pt>
                <c:pt idx="73">
                  <c:v>50.638976504324802</c:v>
                </c:pt>
                <c:pt idx="74">
                  <c:v>50.638976504367278</c:v>
                </c:pt>
                <c:pt idx="75">
                  <c:v>50.638976504394861</c:v>
                </c:pt>
                <c:pt idx="76">
                  <c:v>50.638976504412824</c:v>
                </c:pt>
                <c:pt idx="77">
                  <c:v>50.638976504424704</c:v>
                </c:pt>
                <c:pt idx="78">
                  <c:v>50.638976504432534</c:v>
                </c:pt>
                <c:pt idx="79">
                  <c:v>50.638976504437629</c:v>
                </c:pt>
                <c:pt idx="80">
                  <c:v>50.638976504441004</c:v>
                </c:pt>
                <c:pt idx="81">
                  <c:v>50.638976504443249</c:v>
                </c:pt>
                <c:pt idx="82">
                  <c:v>50.63897650444472</c:v>
                </c:pt>
                <c:pt idx="83">
                  <c:v>50.638976504445687</c:v>
                </c:pt>
                <c:pt idx="84">
                  <c:v>50.63897650444634</c:v>
                </c:pt>
                <c:pt idx="85">
                  <c:v>50.638976504446774</c:v>
                </c:pt>
                <c:pt idx="86">
                  <c:v>50.638976504447051</c:v>
                </c:pt>
                <c:pt idx="87">
                  <c:v>50.638976504447243</c:v>
                </c:pt>
                <c:pt idx="88">
                  <c:v>50.638976504447378</c:v>
                </c:pt>
                <c:pt idx="89">
                  <c:v>50.638976504447463</c:v>
                </c:pt>
                <c:pt idx="90">
                  <c:v>50.638976504447513</c:v>
                </c:pt>
                <c:pt idx="91">
                  <c:v>50.638976504447548</c:v>
                </c:pt>
                <c:pt idx="92">
                  <c:v>50.638976504447584</c:v>
                </c:pt>
                <c:pt idx="93">
                  <c:v>50.638976504447598</c:v>
                </c:pt>
                <c:pt idx="94">
                  <c:v>50.638976504447612</c:v>
                </c:pt>
                <c:pt idx="95">
                  <c:v>50.638976504447619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4A-D744-A728-3F20100E9FCC}"/>
            </c:ext>
          </c:extLst>
        </c:ser>
        <c:ser>
          <c:idx val="5"/>
          <c:order val="5"/>
          <c:tx>
            <c:v>Glc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1.9999999999999996</c:v>
                </c:pt>
                <c:pt idx="2">
                  <c:v>4</c:v>
                </c:pt>
                <c:pt idx="3">
                  <c:v>5.9999999999999982</c:v>
                </c:pt>
                <c:pt idx="4">
                  <c:v>8.0000000000000018</c:v>
                </c:pt>
                <c:pt idx="5">
                  <c:v>10</c:v>
                </c:pt>
                <c:pt idx="6">
                  <c:v>18.999999999999996</c:v>
                </c:pt>
                <c:pt idx="7">
                  <c:v>23.999999999999996</c:v>
                </c:pt>
                <c:pt idx="8">
                  <c:v>25.999999999999996</c:v>
                </c:pt>
                <c:pt idx="9">
                  <c:v>27.999999999999996</c:v>
                </c:pt>
                <c:pt idx="10">
                  <c:v>29.999999999999993</c:v>
                </c:pt>
                <c:pt idx="11">
                  <c:v>31.999999999999996</c:v>
                </c:pt>
                <c:pt idx="12">
                  <c:v>42.999999999999993</c:v>
                </c:pt>
              </c:numCache>
            </c:numRef>
          </c:xVal>
          <c:yVal>
            <c:numRef>
              <c:f>Sugars!$F$6:$F$18</c:f>
              <c:numCache>
                <c:formatCode>0.00</c:formatCode>
                <c:ptCount val="13"/>
                <c:pt idx="0">
                  <c:v>47.116428905398209</c:v>
                </c:pt>
                <c:pt idx="1">
                  <c:v>47.394960824075149</c:v>
                </c:pt>
                <c:pt idx="2">
                  <c:v>46.45393504438843</c:v>
                </c:pt>
                <c:pt idx="3">
                  <c:v>39.829041720294647</c:v>
                </c:pt>
                <c:pt idx="4">
                  <c:v>16.978149155197457</c:v>
                </c:pt>
                <c:pt idx="5">
                  <c:v>15.603144724110749</c:v>
                </c:pt>
                <c:pt idx="6">
                  <c:v>13.088187047694962</c:v>
                </c:pt>
                <c:pt idx="7">
                  <c:v>11.728380136907091</c:v>
                </c:pt>
                <c:pt idx="8">
                  <c:v>10.959396307377819</c:v>
                </c:pt>
                <c:pt idx="9">
                  <c:v>10.538800441310848</c:v>
                </c:pt>
                <c:pt idx="10">
                  <c:v>10.402237551681004</c:v>
                </c:pt>
                <c:pt idx="11">
                  <c:v>9.9704258986687684</c:v>
                </c:pt>
                <c:pt idx="12">
                  <c:v>8.7310909751126111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4A-D744-A728-3F20100E9FCC}"/>
            </c:ext>
          </c:extLst>
        </c:ser>
        <c:ser>
          <c:idx val="6"/>
          <c:order val="6"/>
          <c:tx>
            <c:v>Xyl</c:v>
          </c:tx>
          <c:spPr>
            <a:ln>
              <a:noFill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1.9999999999999996</c:v>
                </c:pt>
                <c:pt idx="2">
                  <c:v>4</c:v>
                </c:pt>
                <c:pt idx="3">
                  <c:v>5.9999999999999982</c:v>
                </c:pt>
                <c:pt idx="4">
                  <c:v>8.0000000000000018</c:v>
                </c:pt>
                <c:pt idx="5">
                  <c:v>10</c:v>
                </c:pt>
                <c:pt idx="6">
                  <c:v>18.999999999999996</c:v>
                </c:pt>
                <c:pt idx="7">
                  <c:v>23.999999999999996</c:v>
                </c:pt>
                <c:pt idx="8">
                  <c:v>25.999999999999996</c:v>
                </c:pt>
                <c:pt idx="9">
                  <c:v>27.999999999999996</c:v>
                </c:pt>
                <c:pt idx="10">
                  <c:v>29.999999999999993</c:v>
                </c:pt>
                <c:pt idx="11">
                  <c:v>31.999999999999996</c:v>
                </c:pt>
                <c:pt idx="12">
                  <c:v>42.999999999999993</c:v>
                </c:pt>
              </c:numCache>
            </c:numRef>
          </c:xVal>
          <c:yVal>
            <c:numRef>
              <c:f>Sugars!$I$6:$I$18</c:f>
              <c:numCache>
                <c:formatCode>0.00</c:formatCode>
                <c:ptCount val="13"/>
                <c:pt idx="0">
                  <c:v>21.710893977623918</c:v>
                </c:pt>
                <c:pt idx="1">
                  <c:v>21.844076541277268</c:v>
                </c:pt>
                <c:pt idx="2">
                  <c:v>21.615017301837625</c:v>
                </c:pt>
                <c:pt idx="3">
                  <c:v>20.097099287697954</c:v>
                </c:pt>
                <c:pt idx="4">
                  <c:v>17.424050445986381</c:v>
                </c:pt>
                <c:pt idx="5">
                  <c:v>14.558091495093699</c:v>
                </c:pt>
                <c:pt idx="6">
                  <c:v>12.58484245020631</c:v>
                </c:pt>
                <c:pt idx="7">
                  <c:v>11.277330900088222</c:v>
                </c:pt>
                <c:pt idx="8">
                  <c:v>10.537920597796848</c:v>
                </c:pt>
                <c:pt idx="9">
                  <c:v>10.13349997862537</c:v>
                </c:pt>
                <c:pt idx="10">
                  <c:v>10.002189015214348</c:v>
                </c:pt>
                <c:pt idx="11">
                  <c:v>9.5869839450607071</c:v>
                </c:pt>
                <c:pt idx="12">
                  <c:v>8.3953112787734732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4A-D744-A728-3F20100E9FCC}"/>
            </c:ext>
          </c:extLst>
        </c:ser>
        <c:ser>
          <c:idx val="7"/>
          <c:order val="7"/>
          <c:tx>
            <c:v>Ara</c:v>
          </c:tx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1.9999999999999996</c:v>
                </c:pt>
                <c:pt idx="2">
                  <c:v>4</c:v>
                </c:pt>
                <c:pt idx="3">
                  <c:v>5.9999999999999982</c:v>
                </c:pt>
                <c:pt idx="4">
                  <c:v>8.0000000000000018</c:v>
                </c:pt>
                <c:pt idx="5">
                  <c:v>10</c:v>
                </c:pt>
                <c:pt idx="6">
                  <c:v>18.999999999999996</c:v>
                </c:pt>
                <c:pt idx="7">
                  <c:v>23.999999999999996</c:v>
                </c:pt>
                <c:pt idx="8">
                  <c:v>25.999999999999996</c:v>
                </c:pt>
                <c:pt idx="9">
                  <c:v>27.999999999999996</c:v>
                </c:pt>
                <c:pt idx="10">
                  <c:v>29.999999999999993</c:v>
                </c:pt>
                <c:pt idx="11">
                  <c:v>31.999999999999996</c:v>
                </c:pt>
                <c:pt idx="12">
                  <c:v>42.999999999999993</c:v>
                </c:pt>
              </c:numCache>
            </c:numRef>
          </c:xVal>
          <c:yVal>
            <c:numRef>
              <c:f>Sugars!$L$6:$L$18</c:f>
              <c:numCache>
                <c:formatCode>0.00</c:formatCode>
                <c:ptCount val="13"/>
                <c:pt idx="0">
                  <c:v>10.575513574376874</c:v>
                </c:pt>
                <c:pt idx="1">
                  <c:v>10.773790000179462</c:v>
                </c:pt>
                <c:pt idx="2">
                  <c:v>10.76490005177244</c:v>
                </c:pt>
                <c:pt idx="3">
                  <c:v>10.32469795237281</c:v>
                </c:pt>
                <c:pt idx="4">
                  <c:v>9.6169834908180505</c:v>
                </c:pt>
                <c:pt idx="5">
                  <c:v>8.5053221160956873</c:v>
                </c:pt>
                <c:pt idx="6">
                  <c:v>9.2226917951079379</c:v>
                </c:pt>
                <c:pt idx="7">
                  <c:v>9.1985029941891394</c:v>
                </c:pt>
                <c:pt idx="8">
                  <c:v>8.925675430626768</c:v>
                </c:pt>
                <c:pt idx="9">
                  <c:v>8.6484442878399896</c:v>
                </c:pt>
                <c:pt idx="10">
                  <c:v>9.0455354893987323</c:v>
                </c:pt>
                <c:pt idx="11">
                  <c:v>8.9343038804222807</c:v>
                </c:pt>
                <c:pt idx="12">
                  <c:v>8.6951519573922447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4A-D744-A728-3F20100E9FCC}"/>
            </c:ext>
          </c:extLst>
        </c:ser>
        <c:ser>
          <c:idx val="8"/>
          <c:order val="8"/>
          <c:tx>
            <c:v>LA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Lactate!$B$6:$B$18</c:f>
              <c:numCache>
                <c:formatCode>General</c:formatCode>
                <c:ptCount val="13"/>
                <c:pt idx="0">
                  <c:v>0</c:v>
                </c:pt>
                <c:pt idx="1">
                  <c:v>1.9999999999999996</c:v>
                </c:pt>
                <c:pt idx="2">
                  <c:v>4</c:v>
                </c:pt>
                <c:pt idx="3">
                  <c:v>5.9999999999999982</c:v>
                </c:pt>
                <c:pt idx="4">
                  <c:v>8.0000000000000018</c:v>
                </c:pt>
                <c:pt idx="5">
                  <c:v>10</c:v>
                </c:pt>
                <c:pt idx="6">
                  <c:v>18.999999999999996</c:v>
                </c:pt>
                <c:pt idx="7">
                  <c:v>23.999999999999996</c:v>
                </c:pt>
                <c:pt idx="8">
                  <c:v>25.999999999999996</c:v>
                </c:pt>
                <c:pt idx="9">
                  <c:v>27.999999999999996</c:v>
                </c:pt>
                <c:pt idx="10">
                  <c:v>29.999999999999993</c:v>
                </c:pt>
                <c:pt idx="11">
                  <c:v>31.999999999999996</c:v>
                </c:pt>
                <c:pt idx="12">
                  <c:v>42.999999999999993</c:v>
                </c:pt>
              </c:numCache>
            </c:numRef>
          </c:xVal>
          <c:yVal>
            <c:numRef>
              <c:f>Lactate!$F$6:$F$18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7.9796337643859498</c:v>
                </c:pt>
                <c:pt idx="4">
                  <c:v>28.908706570498733</c:v>
                </c:pt>
                <c:pt idx="5">
                  <c:v>43.029199216575314</c:v>
                </c:pt>
                <c:pt idx="6">
                  <c:v>47.719017920944935</c:v>
                </c:pt>
                <c:pt idx="7">
                  <c:v>49.115191911443873</c:v>
                </c:pt>
                <c:pt idx="8">
                  <c:v>48.946786485180965</c:v>
                </c:pt>
                <c:pt idx="9">
                  <c:v>48.838569149821296</c:v>
                </c:pt>
                <c:pt idx="10">
                  <c:v>50.057108865751118</c:v>
                </c:pt>
                <c:pt idx="11">
                  <c:v>50.041114484660881</c:v>
                </c:pt>
                <c:pt idx="12">
                  <c:v>49.833399343908539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4A-D744-A728-3F20100E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06176"/>
        <c:axId val="265108480"/>
      </c:scatterChart>
      <c:scatterChart>
        <c:scatterStyle val="smoothMarker"/>
        <c:varyColors val="0"/>
        <c:ser>
          <c:idx val="0"/>
          <c:order val="0"/>
          <c:tx>
            <c:v>Biomass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Parameters'!$Z$5:$Z$100</c:f>
              <c:numCache>
                <c:formatCode>0.000</c:formatCode>
                <c:ptCount val="96"/>
                <c:pt idx="0">
                  <c:v>7.9999999999813554E-2</c:v>
                </c:pt>
                <c:pt idx="1">
                  <c:v>8.6412328953803311E-2</c:v>
                </c:pt>
                <c:pt idx="2">
                  <c:v>9.519816426151434E-2</c:v>
                </c:pt>
                <c:pt idx="3">
                  <c:v>0.10732659336918922</c:v>
                </c:pt>
                <c:pt idx="4">
                  <c:v>0.12423079617103878</c:v>
                </c:pt>
                <c:pt idx="5">
                  <c:v>0.14805714165130762</c:v>
                </c:pt>
                <c:pt idx="6">
                  <c:v>0.18204982384274598</c:v>
                </c:pt>
                <c:pt idx="7">
                  <c:v>0.23113092794314369</c:v>
                </c:pt>
                <c:pt idx="8">
                  <c:v>0.30273398469131885</c:v>
                </c:pt>
                <c:pt idx="9">
                  <c:v>0.40788818515878322</c:v>
                </c:pt>
                <c:pt idx="10">
                  <c:v>0.56233044253898656</c:v>
                </c:pt>
                <c:pt idx="11">
                  <c:v>0.78686734048378149</c:v>
                </c:pt>
                <c:pt idx="12">
                  <c:v>1.1051902886997012</c:v>
                </c:pt>
                <c:pt idx="13">
                  <c:v>1.5363903565041059</c:v>
                </c:pt>
                <c:pt idx="14">
                  <c:v>2.0808773523566235</c:v>
                </c:pt>
                <c:pt idx="15">
                  <c:v>2.7056942719043224</c:v>
                </c:pt>
                <c:pt idx="16">
                  <c:v>3.3446400981315603</c:v>
                </c:pt>
                <c:pt idx="17">
                  <c:v>3.9228090130088606</c:v>
                </c:pt>
                <c:pt idx="18">
                  <c:v>4.3893785714406093</c:v>
                </c:pt>
                <c:pt idx="19">
                  <c:v>4.7313871309324176</c:v>
                </c:pt>
                <c:pt idx="20">
                  <c:v>4.9638595202662454</c:v>
                </c:pt>
                <c:pt idx="21">
                  <c:v>5.1125899747062222</c:v>
                </c:pt>
                <c:pt idx="22">
                  <c:v>5.202463261883258</c:v>
                </c:pt>
                <c:pt idx="23">
                  <c:v>5.2529953556838285</c:v>
                </c:pt>
                <c:pt idx="24">
                  <c:v>5.2780116033485154</c:v>
                </c:pt>
                <c:pt idx="25">
                  <c:v>5.2867832697135437</c:v>
                </c:pt>
                <c:pt idx="26">
                  <c:v>5.2853361315729801</c:v>
                </c:pt>
                <c:pt idx="27">
                  <c:v>5.2775137988454377</c:v>
                </c:pt>
                <c:pt idx="28">
                  <c:v>5.2657392591755956</c:v>
                </c:pt>
                <c:pt idx="29">
                  <c:v>5.2515283304487408</c:v>
                </c:pt>
                <c:pt idx="30">
                  <c:v>5.2358245046242571</c:v>
                </c:pt>
                <c:pt idx="31">
                  <c:v>5.2192130847188647</c:v>
                </c:pt>
                <c:pt idx="32">
                  <c:v>5.2020563677692229</c:v>
                </c:pt>
                <c:pt idx="33">
                  <c:v>5.1845783171025674</c:v>
                </c:pt>
                <c:pt idx="34">
                  <c:v>5.1669172807025774</c:v>
                </c:pt>
                <c:pt idx="35">
                  <c:v>5.1491587124593705</c:v>
                </c:pt>
                <c:pt idx="36">
                  <c:v>5.1313553765905926</c:v>
                </c:pt>
                <c:pt idx="37">
                  <c:v>5.113539898248856</c:v>
                </c:pt>
                <c:pt idx="38">
                  <c:v>5.0957324359372347</c:v>
                </c:pt>
                <c:pt idx="39">
                  <c:v>5.0779454722633712</c:v>
                </c:pt>
                <c:pt idx="40">
                  <c:v>5.0601867411267971</c:v>
                </c:pt>
                <c:pt idx="41">
                  <c:v>5.0424610409101716</c:v>
                </c:pt>
                <c:pt idx="42">
                  <c:v>5.0247713423291058</c:v>
                </c:pt>
                <c:pt idx="43">
                  <c:v>5.0071195072271584</c:v>
                </c:pt>
                <c:pt idx="44">
                  <c:v>4.9895066820489555</c:v>
                </c:pt>
                <c:pt idx="45">
                  <c:v>4.9719335931311379</c:v>
                </c:pt>
                <c:pt idx="46">
                  <c:v>4.9544006839470374</c:v>
                </c:pt>
                <c:pt idx="47">
                  <c:v>4.936908242343911</c:v>
                </c:pt>
                <c:pt idx="48">
                  <c:v>4.9194564439321926</c:v>
                </c:pt>
                <c:pt idx="49">
                  <c:v>4.9020453994143018</c:v>
                </c:pt>
                <c:pt idx="50">
                  <c:v>4.8846751725062827</c:v>
                </c:pt>
                <c:pt idx="51">
                  <c:v>4.8673458178376503</c:v>
                </c:pt>
                <c:pt idx="52">
                  <c:v>4.8500573627402934</c:v>
                </c:pt>
                <c:pt idx="53">
                  <c:v>4.8328098233078087</c:v>
                </c:pt>
                <c:pt idx="54">
                  <c:v>4.8156032132687336</c:v>
                </c:pt>
                <c:pt idx="55">
                  <c:v>4.7984375378550315</c:v>
                </c:pt>
                <c:pt idx="56">
                  <c:v>4.7813128001782603</c:v>
                </c:pt>
                <c:pt idx="57">
                  <c:v>4.7642290032231189</c:v>
                </c:pt>
                <c:pt idx="58">
                  <c:v>4.7471861466951317</c:v>
                </c:pt>
                <c:pt idx="59">
                  <c:v>4.7301842294841121</c:v>
                </c:pt>
                <c:pt idx="60">
                  <c:v>4.7132232514214101</c:v>
                </c:pt>
                <c:pt idx="61">
                  <c:v>4.6963032102020161</c:v>
                </c:pt>
                <c:pt idx="62">
                  <c:v>4.6794241024354299</c:v>
                </c:pt>
                <c:pt idx="63">
                  <c:v>4.6625859266691823</c:v>
                </c:pt>
                <c:pt idx="64">
                  <c:v>4.645788679288386</c:v>
                </c:pt>
                <c:pt idx="65">
                  <c:v>4.6290323555694268</c:v>
                </c:pt>
                <c:pt idx="66">
                  <c:v>4.6123169527213408</c:v>
                </c:pt>
                <c:pt idx="67">
                  <c:v>4.5956424661570763</c:v>
                </c:pt>
                <c:pt idx="68">
                  <c:v>4.5790088901927986</c:v>
                </c:pt>
                <c:pt idx="69">
                  <c:v>4.5624162204493102</c:v>
                </c:pt>
                <c:pt idx="70">
                  <c:v>4.5458644516303419</c:v>
                </c:pt>
                <c:pt idx="71">
                  <c:v>4.529353577123211</c:v>
                </c:pt>
                <c:pt idx="72">
                  <c:v>4.5128835907869904</c:v>
                </c:pt>
                <c:pt idx="73">
                  <c:v>4.4964544868148462</c:v>
                </c:pt>
                <c:pt idx="74">
                  <c:v>4.4800662576651664</c:v>
                </c:pt>
                <c:pt idx="75">
                  <c:v>4.4637188953740639</c:v>
                </c:pt>
                <c:pt idx="76">
                  <c:v>4.4474123935690422</c:v>
                </c:pt>
                <c:pt idx="77">
                  <c:v>4.4311467437232057</c:v>
                </c:pt>
                <c:pt idx="78">
                  <c:v>4.4149219366241708</c:v>
                </c:pt>
                <c:pt idx="79">
                  <c:v>4.3987379644974043</c:v>
                </c:pt>
                <c:pt idx="80">
                  <c:v>4.382594818259224</c:v>
                </c:pt>
                <c:pt idx="81">
                  <c:v>4.3664924876531401</c:v>
                </c:pt>
                <c:pt idx="82">
                  <c:v>4.3504309628649951</c:v>
                </c:pt>
                <c:pt idx="83">
                  <c:v>4.3344102346732694</c:v>
                </c:pt>
                <c:pt idx="84">
                  <c:v>4.3184302917547539</c:v>
                </c:pt>
                <c:pt idx="85">
                  <c:v>4.3024911224941569</c:v>
                </c:pt>
                <c:pt idx="86">
                  <c:v>4.2865927168772942</c:v>
                </c:pt>
                <c:pt idx="87">
                  <c:v>4.2707350629051417</c:v>
                </c:pt>
                <c:pt idx="88">
                  <c:v>4.2549181476690272</c:v>
                </c:pt>
                <c:pt idx="89">
                  <c:v>4.2391419592050728</c:v>
                </c:pt>
                <c:pt idx="90">
                  <c:v>4.2234064855078826</c:v>
                </c:pt>
                <c:pt idx="91">
                  <c:v>4.2077117125984085</c:v>
                </c:pt>
                <c:pt idx="92">
                  <c:v>4.1920576263279319</c:v>
                </c:pt>
                <c:pt idx="93">
                  <c:v>4.1764442142343485</c:v>
                </c:pt>
                <c:pt idx="94">
                  <c:v>4.1608714616910305</c:v>
                </c:pt>
                <c:pt idx="95">
                  <c:v>4.1453393532741689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F4A-D744-A728-3F20100E9FCC}"/>
            </c:ext>
          </c:extLst>
        </c:ser>
        <c:ser>
          <c:idx val="9"/>
          <c:order val="9"/>
          <c:tx>
            <c:v>BM</c:v>
          </c:tx>
          <c:spPr>
            <a:ln>
              <a:noFill/>
            </a:ln>
          </c:spPr>
          <c:marker>
            <c:symbol val="star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'Biomass, TCC, CFU'!$B$4:$B$16</c:f>
              <c:numCache>
                <c:formatCode>General</c:formatCode>
                <c:ptCount val="13"/>
                <c:pt idx="0">
                  <c:v>0</c:v>
                </c:pt>
                <c:pt idx="1">
                  <c:v>1.9999999999999996</c:v>
                </c:pt>
                <c:pt idx="2">
                  <c:v>4</c:v>
                </c:pt>
                <c:pt idx="3">
                  <c:v>5.9999999999999982</c:v>
                </c:pt>
                <c:pt idx="4">
                  <c:v>8.0000000000000018</c:v>
                </c:pt>
                <c:pt idx="5">
                  <c:v>10</c:v>
                </c:pt>
                <c:pt idx="6">
                  <c:v>18.999999999999996</c:v>
                </c:pt>
                <c:pt idx="7">
                  <c:v>23.999999999999996</c:v>
                </c:pt>
                <c:pt idx="8">
                  <c:v>25.999999999999996</c:v>
                </c:pt>
                <c:pt idx="9">
                  <c:v>27.999999999999996</c:v>
                </c:pt>
                <c:pt idx="10">
                  <c:v>29.999999999999993</c:v>
                </c:pt>
                <c:pt idx="11">
                  <c:v>31.999999999999996</c:v>
                </c:pt>
                <c:pt idx="12">
                  <c:v>42.999999999999993</c:v>
                </c:pt>
              </c:numCache>
            </c:numRef>
          </c:xVal>
          <c:yVal>
            <c:numRef>
              <c:f>'Biomass, TCC, CFU'!$H$4:$H$16</c:f>
              <c:numCache>
                <c:formatCode>0.00</c:formatCode>
                <c:ptCount val="13"/>
                <c:pt idx="0">
                  <c:v>7.9999999999813554E-2</c:v>
                </c:pt>
                <c:pt idx="1">
                  <c:v>0.63000000000030809</c:v>
                </c:pt>
                <c:pt idx="2">
                  <c:v>0.52999999999947534</c:v>
                </c:pt>
                <c:pt idx="3">
                  <c:v>1.3399999999997192</c:v>
                </c:pt>
                <c:pt idx="4">
                  <c:v>4.0700000000004621</c:v>
                </c:pt>
                <c:pt idx="5">
                  <c:v>5.4600000000000648</c:v>
                </c:pt>
                <c:pt idx="6">
                  <c:v>4.5000000000001705</c:v>
                </c:pt>
                <c:pt idx="7">
                  <c:v>4.7100000000000364</c:v>
                </c:pt>
                <c:pt idx="8">
                  <c:v>4.6199999999998909</c:v>
                </c:pt>
                <c:pt idx="9">
                  <c:v>4.5600000000000307</c:v>
                </c:pt>
                <c:pt idx="10">
                  <c:v>4.539999999999722</c:v>
                </c:pt>
                <c:pt idx="11">
                  <c:v>4.8100000000001586</c:v>
                </c:pt>
                <c:pt idx="12">
                  <c:v>4.6699999999997743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F4A-D744-A728-3F20100E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16672"/>
        <c:axId val="265114752"/>
      </c:scatterChart>
      <c:valAx>
        <c:axId val="265106176"/>
        <c:scaling>
          <c:orientation val="minMax"/>
          <c:max val="5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[h]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65108480"/>
        <c:crosses val="autoZero"/>
        <c:crossBetween val="midCat"/>
        <c:majorUnit val="10"/>
      </c:valAx>
      <c:valAx>
        <c:axId val="265108480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Glc/</a:t>
                </a:r>
                <a:r>
                  <a:rPr lang="en-US" baseline="0"/>
                  <a:t> Xyl/ Ara/ LA [g/L]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65106176"/>
        <c:crosses val="autoZero"/>
        <c:crossBetween val="midCat"/>
      </c:valAx>
      <c:valAx>
        <c:axId val="265114752"/>
        <c:scaling>
          <c:orientation val="minMax"/>
          <c:max val="7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[g/L]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65116672"/>
        <c:crosses val="max"/>
        <c:crossBetween val="midCat"/>
      </c:valAx>
      <c:valAx>
        <c:axId val="2651166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65114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133350</xdr:colOff>
      <xdr:row>20</xdr:row>
      <xdr:rowOff>95250</xdr:rowOff>
    </xdr:to>
    <xdr:sp macro="" textlink="">
      <xdr:nvSpPr>
        <xdr:cNvPr id="2156" name="Text Box 5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248775" cy="3429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Experiment - Ref.No.: SF 1842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Scope:  	Performance  inhibition of lactic acid production by lignin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Strain:  	DSM ID 14-301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Parameter: 	T=52,0;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pH= 6,00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NaOH=20%,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Stirrer=2x 6blade Rushton Turbine;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Rotation speed = 200rpm ,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Bafflecage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Medium:  	15,0g/l Yeasr extract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50g/l Glucose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20g/l D(+)-Xylose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10g/l L(+)-Arabinose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0.625g/L Alkali-Lignin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Preculture:	180 ml MRS at 52°C, 15h, 100rpm shaking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Parallel: 	SF1841 &amp; SF1843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Starting volume: 2060mL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de-DE" sz="10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34636</xdr:colOff>
      <xdr:row>4</xdr:row>
      <xdr:rowOff>86590</xdr:rowOff>
    </xdr:from>
    <xdr:to>
      <xdr:col>22</xdr:col>
      <xdr:colOff>226636</xdr:colOff>
      <xdr:row>17</xdr:row>
      <xdr:rowOff>141565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0.06762</cdr:x>
      <cdr:y>0.11465</cdr:y>
    </cdr:to>
    <cdr:sp macro="" textlink="">
      <cdr:nvSpPr>
        <cdr:cNvPr id="2" name="Textfeld 1"/>
        <cdr:cNvSpPr txBox="1"/>
      </cdr:nvSpPr>
      <cdr:spPr bwMode="auto">
        <a:xfrm xmlns:a="http://schemas.openxmlformats.org/drawingml/2006/main">
          <a:off x="0" y="0"/>
          <a:ext cx="219075" cy="2476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none" lIns="27432" tIns="22860" rIns="0" bIns="0" rtlCol="0" anchor="t" upright="1"/>
        <a:lstStyle xmlns:a="http://schemas.openxmlformats.org/drawingml/2006/main"/>
        <a:p xmlns:a="http://schemas.openxmlformats.org/drawingml/2006/main">
          <a:pPr algn="l" rtl="1"/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a:spPr>
      <a:bodyPr vertOverflow="clip" wrap="square" lIns="27432" tIns="22860" rIns="0" bIns="0" anchor="t" upright="1"/>
      <a:lstStyle>
        <a:defPPr algn="l" rtl="1">
          <a:defRPr sz="1000" b="0" i="1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O56"/>
  <sheetViews>
    <sheetView zoomScale="80" zoomScaleNormal="80" workbookViewId="0">
      <selection activeCell="L1" sqref="L1"/>
    </sheetView>
  </sheetViews>
  <sheetFormatPr baseColWidth="10" defaultColWidth="11.5" defaultRowHeight="13"/>
  <cols>
    <col min="1" max="1" width="13.6640625" bestFit="1" customWidth="1"/>
    <col min="2" max="2" width="8.83203125" bestFit="1" customWidth="1"/>
    <col min="3" max="3" width="9.33203125" bestFit="1" customWidth="1"/>
    <col min="4" max="4" width="9.5" bestFit="1" customWidth="1"/>
    <col min="5" max="5" width="12.5" bestFit="1" customWidth="1"/>
    <col min="6" max="6" width="17" bestFit="1" customWidth="1"/>
    <col min="7" max="7" width="9.5" bestFit="1" customWidth="1"/>
    <col min="8" max="8" width="8.83203125" bestFit="1" customWidth="1"/>
    <col min="9" max="9" width="7.5" customWidth="1"/>
    <col min="10" max="10" width="8.6640625" bestFit="1" customWidth="1"/>
    <col min="11" max="11" width="11.33203125" bestFit="1" customWidth="1"/>
    <col min="12" max="12" width="12.6640625" bestFit="1" customWidth="1"/>
    <col min="13" max="13" width="13.5" bestFit="1" customWidth="1"/>
  </cols>
  <sheetData>
    <row r="1" spans="2:10" ht="14" thickBot="1">
      <c r="B1" s="14"/>
      <c r="C1" s="15"/>
      <c r="D1" s="16"/>
      <c r="E1" s="17"/>
      <c r="F1" s="15"/>
      <c r="G1" s="16"/>
      <c r="H1" s="18"/>
      <c r="I1" s="15"/>
      <c r="J1" s="8"/>
    </row>
    <row r="2" spans="2:10" ht="14" thickBot="1">
      <c r="B2" s="14"/>
      <c r="C2" s="15"/>
      <c r="D2" s="15"/>
      <c r="E2" s="15"/>
      <c r="F2" s="15"/>
      <c r="G2" s="15"/>
      <c r="H2" s="15"/>
      <c r="I2" s="16"/>
      <c r="J2" s="9"/>
    </row>
    <row r="3" spans="2:10" ht="13.5" customHeight="1" thickBot="1">
      <c r="B3" s="19"/>
      <c r="C3" s="20"/>
      <c r="D3" s="20"/>
      <c r="E3" s="21"/>
      <c r="F3" s="21"/>
      <c r="G3" s="20"/>
      <c r="H3" s="20"/>
      <c r="I3" s="22"/>
      <c r="J3" s="10"/>
    </row>
    <row r="4" spans="2:10">
      <c r="B4" s="23"/>
      <c r="C4" s="24"/>
      <c r="D4" s="24"/>
      <c r="E4" s="24"/>
      <c r="F4" s="25"/>
      <c r="G4" s="25"/>
      <c r="H4" s="25"/>
      <c r="I4" s="13"/>
      <c r="J4" s="26"/>
    </row>
    <row r="5" spans="2:10" ht="14" thickBot="1">
      <c r="B5" s="27"/>
      <c r="C5" s="28"/>
      <c r="D5" s="28"/>
      <c r="E5" s="28"/>
      <c r="F5" s="28"/>
      <c r="G5" s="28"/>
      <c r="H5" s="28"/>
      <c r="I5" s="29"/>
      <c r="J5" s="9"/>
    </row>
    <row r="6" spans="2:10" ht="14" thickBot="1">
      <c r="B6" s="33"/>
      <c r="C6" s="13"/>
      <c r="D6" s="13"/>
      <c r="E6" s="13"/>
      <c r="F6" s="13"/>
      <c r="G6" s="13"/>
      <c r="H6" s="13"/>
      <c r="I6" s="1"/>
      <c r="J6" s="9"/>
    </row>
    <row r="7" spans="2:10" ht="16">
      <c r="B7" s="23"/>
      <c r="C7" s="25"/>
      <c r="D7" s="30"/>
      <c r="E7" s="30"/>
      <c r="F7" s="30"/>
      <c r="G7" s="30"/>
      <c r="H7" s="30"/>
      <c r="I7" s="30"/>
      <c r="J7" s="31"/>
    </row>
    <row r="8" spans="2:10">
      <c r="B8" s="32"/>
      <c r="C8" s="1"/>
      <c r="D8" s="1"/>
      <c r="E8" s="1"/>
      <c r="F8" s="1"/>
      <c r="G8" s="1"/>
      <c r="H8" s="1"/>
      <c r="I8" s="1"/>
      <c r="J8" s="9"/>
    </row>
    <row r="9" spans="2:10">
      <c r="B9" s="32"/>
      <c r="C9" s="1"/>
      <c r="D9" s="1"/>
      <c r="E9" s="1"/>
      <c r="F9" s="1"/>
      <c r="G9" s="1"/>
      <c r="H9" s="1"/>
      <c r="I9" s="1"/>
      <c r="J9" s="9"/>
    </row>
    <row r="10" spans="2:10">
      <c r="B10" s="33"/>
      <c r="C10" s="12"/>
      <c r="D10" s="1"/>
      <c r="E10" s="1"/>
      <c r="F10" s="1"/>
      <c r="G10" s="1"/>
      <c r="H10" s="1"/>
      <c r="I10" s="1"/>
      <c r="J10" s="9"/>
    </row>
    <row r="11" spans="2:10">
      <c r="B11" s="33"/>
      <c r="C11" s="12"/>
      <c r="D11" s="1"/>
      <c r="E11" s="1"/>
      <c r="F11" s="1"/>
      <c r="G11" s="1"/>
      <c r="H11" s="1"/>
      <c r="I11" s="1"/>
      <c r="J11" s="9"/>
    </row>
    <row r="12" spans="2:10">
      <c r="B12" s="32"/>
      <c r="C12" s="12"/>
      <c r="D12" s="1"/>
      <c r="E12" s="1"/>
      <c r="F12" s="1"/>
      <c r="G12" s="1"/>
      <c r="H12" s="1"/>
      <c r="I12" s="1"/>
      <c r="J12" s="9"/>
    </row>
    <row r="13" spans="2:10" ht="14" thickBot="1">
      <c r="B13" s="34"/>
      <c r="C13" s="35"/>
      <c r="D13" s="29"/>
      <c r="E13" s="29"/>
      <c r="F13" s="29"/>
      <c r="G13" s="29"/>
      <c r="H13" s="29"/>
      <c r="I13" s="29"/>
      <c r="J13" s="9"/>
    </row>
    <row r="14" spans="2:10">
      <c r="B14" s="6"/>
      <c r="C14" s="6"/>
      <c r="D14" s="1"/>
      <c r="E14" s="1"/>
      <c r="F14" s="1"/>
      <c r="G14" s="1"/>
      <c r="H14" s="1"/>
      <c r="I14" s="1"/>
      <c r="J14" s="9"/>
    </row>
    <row r="15" spans="2:10">
      <c r="B15" s="6"/>
      <c r="C15" s="6"/>
      <c r="D15" s="1"/>
      <c r="E15" s="1"/>
      <c r="F15" s="1"/>
      <c r="G15" s="1"/>
      <c r="H15" s="1"/>
      <c r="I15" s="1"/>
      <c r="J15" s="9"/>
    </row>
    <row r="16" spans="2:10">
      <c r="B16" s="6"/>
      <c r="C16" s="6"/>
      <c r="D16" s="1"/>
      <c r="E16" s="1"/>
      <c r="F16" s="1"/>
      <c r="G16" s="1"/>
      <c r="H16" s="1"/>
      <c r="I16" s="1"/>
      <c r="J16" s="9"/>
    </row>
    <row r="17" spans="1:15">
      <c r="B17" s="6"/>
      <c r="C17" s="6"/>
      <c r="D17" s="1"/>
      <c r="E17" s="1"/>
      <c r="F17" s="1"/>
      <c r="G17" s="1"/>
      <c r="H17" s="1"/>
      <c r="I17" s="1"/>
      <c r="J17" s="9"/>
    </row>
    <row r="18" spans="1:15">
      <c r="B18" s="6"/>
      <c r="C18" s="6"/>
      <c r="D18" s="1"/>
      <c r="E18" s="1"/>
      <c r="F18" s="1"/>
      <c r="G18" s="1"/>
      <c r="H18" s="1"/>
      <c r="I18" s="1"/>
      <c r="J18" s="9"/>
    </row>
    <row r="19" spans="1:15">
      <c r="B19" s="6"/>
      <c r="C19" s="6"/>
      <c r="D19" s="1"/>
      <c r="E19" s="1"/>
      <c r="F19" s="1"/>
      <c r="G19" s="1"/>
      <c r="H19" s="1"/>
      <c r="I19" s="1"/>
      <c r="J19" s="9"/>
    </row>
    <row r="20" spans="1:15" ht="14" thickBot="1">
      <c r="B20" s="6"/>
      <c r="C20" s="6"/>
      <c r="D20" s="1"/>
      <c r="E20" s="1"/>
      <c r="F20" s="1"/>
      <c r="G20" s="1"/>
      <c r="H20" s="1"/>
      <c r="I20" s="1"/>
      <c r="J20" s="9"/>
    </row>
    <row r="21" spans="1:15" ht="14" thickBot="1">
      <c r="B21" s="2"/>
      <c r="C21" s="2"/>
      <c r="D21" s="3"/>
      <c r="E21" s="4"/>
      <c r="F21" s="4"/>
      <c r="G21" s="4"/>
      <c r="H21" s="4"/>
      <c r="I21" s="4"/>
      <c r="J21" s="9"/>
    </row>
    <row r="22" spans="1:15" s="43" customFormat="1" ht="24">
      <c r="A22" s="85" t="s">
        <v>48</v>
      </c>
      <c r="B22" s="86" t="s">
        <v>49</v>
      </c>
      <c r="C22" s="86" t="s">
        <v>50</v>
      </c>
      <c r="D22" s="86" t="s">
        <v>51</v>
      </c>
      <c r="E22" s="87" t="s">
        <v>52</v>
      </c>
      <c r="F22" s="88" t="s">
        <v>53</v>
      </c>
      <c r="G22" s="88" t="s">
        <v>54</v>
      </c>
      <c r="H22" s="88" t="s">
        <v>55</v>
      </c>
      <c r="I22" s="88" t="s">
        <v>56</v>
      </c>
      <c r="J22" s="88" t="s">
        <v>57</v>
      </c>
      <c r="K22" s="88" t="s">
        <v>58</v>
      </c>
      <c r="L22" s="88" t="s">
        <v>59</v>
      </c>
      <c r="M22" s="88" t="s">
        <v>60</v>
      </c>
      <c r="N22" s="42"/>
      <c r="O22" s="42"/>
    </row>
    <row r="23" spans="1:15" ht="14" thickBot="1">
      <c r="A23" s="89"/>
      <c r="B23" s="90"/>
      <c r="C23" s="90"/>
      <c r="D23" s="90"/>
      <c r="E23" s="90" t="s">
        <v>1</v>
      </c>
      <c r="F23" s="91"/>
      <c r="G23" s="91" t="s">
        <v>61</v>
      </c>
      <c r="H23" s="91" t="s">
        <v>5</v>
      </c>
      <c r="I23" s="91"/>
      <c r="J23" s="91" t="s">
        <v>61</v>
      </c>
      <c r="K23" s="91" t="s">
        <v>61</v>
      </c>
      <c r="L23" s="91" t="s">
        <v>61</v>
      </c>
      <c r="M23" s="91" t="s">
        <v>62</v>
      </c>
      <c r="N23" s="42"/>
      <c r="O23" s="1"/>
    </row>
    <row r="24" spans="1:15">
      <c r="A24" s="92" t="s">
        <v>6</v>
      </c>
      <c r="B24" s="93" t="s">
        <v>0</v>
      </c>
      <c r="C24" s="94">
        <v>41283</v>
      </c>
      <c r="D24" s="95">
        <v>0.33819444444444446</v>
      </c>
      <c r="E24" s="96">
        <v>0</v>
      </c>
      <c r="F24" s="97" t="s">
        <v>63</v>
      </c>
      <c r="G24" s="96">
        <v>25</v>
      </c>
      <c r="H24" s="97">
        <v>52.1</v>
      </c>
      <c r="I24" s="98">
        <v>4.7</v>
      </c>
      <c r="J24" s="99">
        <v>3</v>
      </c>
      <c r="K24" s="96">
        <v>2060</v>
      </c>
      <c r="L24" s="100">
        <f>K24+J24-G24</f>
        <v>2038</v>
      </c>
      <c r="M24" s="101">
        <f t="shared" ref="M24:M38" si="0">($L$24+J24)/1000</f>
        <v>2.0409999999999999</v>
      </c>
      <c r="N24" s="42"/>
    </row>
    <row r="25" spans="1:15" s="40" customFormat="1">
      <c r="A25" s="92"/>
      <c r="B25" s="96">
        <v>0</v>
      </c>
      <c r="C25" s="94">
        <v>41283</v>
      </c>
      <c r="D25" s="95">
        <v>0.3611111111111111</v>
      </c>
      <c r="E25" s="96">
        <v>0</v>
      </c>
      <c r="F25" s="102" t="s">
        <v>64</v>
      </c>
      <c r="G25" s="96">
        <v>25</v>
      </c>
      <c r="H25" s="97">
        <v>51.7</v>
      </c>
      <c r="I25" s="98">
        <v>6.35</v>
      </c>
      <c r="J25" s="99">
        <v>0</v>
      </c>
      <c r="K25" s="100">
        <f>L24+J24</f>
        <v>2041</v>
      </c>
      <c r="L25" s="100">
        <f>K25+J25-G25</f>
        <v>2016</v>
      </c>
      <c r="M25" s="101">
        <f t="shared" si="0"/>
        <v>2.0379999999999998</v>
      </c>
      <c r="N25" s="42"/>
    </row>
    <row r="26" spans="1:15" s="40" customFormat="1">
      <c r="A26" s="96"/>
      <c r="B26" s="96">
        <v>1</v>
      </c>
      <c r="C26" s="94">
        <v>41283</v>
      </c>
      <c r="D26" s="95">
        <v>0.44444444444444442</v>
      </c>
      <c r="E26" s="96">
        <f t="shared" ref="E26:E32" si="1">((C26-C25+D26-D25)*24)+E25</f>
        <v>1.9999999999999996</v>
      </c>
      <c r="F26" s="96"/>
      <c r="G26" s="96">
        <v>25</v>
      </c>
      <c r="H26" s="97">
        <v>52</v>
      </c>
      <c r="I26" s="98">
        <v>6.07</v>
      </c>
      <c r="J26" s="99">
        <v>0</v>
      </c>
      <c r="K26" s="96"/>
      <c r="L26" s="100">
        <f t="shared" ref="L26:L38" si="2">L25-G26+(J26-J25)</f>
        <v>1991</v>
      </c>
      <c r="M26" s="101">
        <f t="shared" si="0"/>
        <v>2.0379999999999998</v>
      </c>
      <c r="N26" s="42"/>
    </row>
    <row r="27" spans="1:15" s="41" customFormat="1">
      <c r="A27" s="96"/>
      <c r="B27" s="96">
        <v>2</v>
      </c>
      <c r="C27" s="94">
        <v>41283</v>
      </c>
      <c r="D27" s="95">
        <v>0.52777777777777779</v>
      </c>
      <c r="E27" s="96">
        <f t="shared" si="1"/>
        <v>4</v>
      </c>
      <c r="F27" s="96"/>
      <c r="G27" s="96">
        <v>25</v>
      </c>
      <c r="H27" s="97">
        <v>52</v>
      </c>
      <c r="I27" s="98">
        <v>5.98</v>
      </c>
      <c r="J27" s="99">
        <v>2</v>
      </c>
      <c r="K27" s="96"/>
      <c r="L27" s="100">
        <f t="shared" si="2"/>
        <v>1968</v>
      </c>
      <c r="M27" s="101">
        <f t="shared" si="0"/>
        <v>2.04</v>
      </c>
      <c r="N27" s="42"/>
    </row>
    <row r="28" spans="1:15" s="41" customFormat="1">
      <c r="A28" s="96"/>
      <c r="B28" s="96">
        <v>3</v>
      </c>
      <c r="C28" s="94">
        <v>41283</v>
      </c>
      <c r="D28" s="95">
        <v>0.61111111111111105</v>
      </c>
      <c r="E28" s="96">
        <f t="shared" si="1"/>
        <v>5.9999999999999982</v>
      </c>
      <c r="F28" s="96"/>
      <c r="G28" s="96">
        <v>25</v>
      </c>
      <c r="H28" s="97">
        <v>52</v>
      </c>
      <c r="I28" s="98">
        <v>5.98</v>
      </c>
      <c r="J28" s="99">
        <v>29</v>
      </c>
      <c r="K28" s="96"/>
      <c r="L28" s="100">
        <f t="shared" si="2"/>
        <v>1970</v>
      </c>
      <c r="M28" s="101">
        <f t="shared" si="0"/>
        <v>2.0670000000000002</v>
      </c>
      <c r="N28" s="42"/>
    </row>
    <row r="29" spans="1:15" s="41" customFormat="1">
      <c r="A29" s="96"/>
      <c r="B29" s="96">
        <v>4</v>
      </c>
      <c r="C29" s="94">
        <v>41283</v>
      </c>
      <c r="D29" s="95">
        <v>0.69444444444444453</v>
      </c>
      <c r="E29" s="96">
        <f>((C29-C28+D29-D28)*24)+E28</f>
        <v>8.0000000000000018</v>
      </c>
      <c r="F29" s="96"/>
      <c r="G29" s="96">
        <v>25</v>
      </c>
      <c r="H29" s="97">
        <v>52</v>
      </c>
      <c r="I29" s="98">
        <v>5.98</v>
      </c>
      <c r="J29" s="99">
        <v>97</v>
      </c>
      <c r="K29" s="96"/>
      <c r="L29" s="100">
        <f t="shared" si="2"/>
        <v>2013</v>
      </c>
      <c r="M29" s="101">
        <f t="shared" si="0"/>
        <v>2.1349999999999998</v>
      </c>
      <c r="N29" s="42"/>
    </row>
    <row r="30" spans="1:15" s="41" customFormat="1">
      <c r="A30" s="96"/>
      <c r="B30" s="96">
        <v>5</v>
      </c>
      <c r="C30" s="94">
        <v>41283</v>
      </c>
      <c r="D30" s="95">
        <v>0.77777777777777779</v>
      </c>
      <c r="E30" s="96">
        <f>((C30-C29+D30-D29)*24)+E29</f>
        <v>10</v>
      </c>
      <c r="F30" s="96"/>
      <c r="G30" s="96">
        <v>25</v>
      </c>
      <c r="H30" s="97">
        <v>52</v>
      </c>
      <c r="I30" s="98">
        <v>5.98</v>
      </c>
      <c r="J30" s="99">
        <v>155</v>
      </c>
      <c r="K30" s="96"/>
      <c r="L30" s="100">
        <f t="shared" si="2"/>
        <v>2046</v>
      </c>
      <c r="M30" s="101">
        <f t="shared" si="0"/>
        <v>2.1930000000000001</v>
      </c>
      <c r="N30" s="42"/>
    </row>
    <row r="31" spans="1:15" s="41" customFormat="1">
      <c r="A31" s="96"/>
      <c r="B31" s="96">
        <v>6</v>
      </c>
      <c r="C31" s="94">
        <v>41284</v>
      </c>
      <c r="D31" s="95">
        <v>0.15277777777777776</v>
      </c>
      <c r="E31" s="96">
        <f>((C31-C30+D31-D30)*24)+E30</f>
        <v>18.999999999999996</v>
      </c>
      <c r="F31" s="96"/>
      <c r="G31" s="96">
        <v>25</v>
      </c>
      <c r="H31" s="97">
        <v>52</v>
      </c>
      <c r="I31" s="98">
        <v>5.99</v>
      </c>
      <c r="J31" s="99">
        <v>170</v>
      </c>
      <c r="K31" s="96"/>
      <c r="L31" s="100">
        <f t="shared" si="2"/>
        <v>2036</v>
      </c>
      <c r="M31" s="101">
        <f t="shared" si="0"/>
        <v>2.2080000000000002</v>
      </c>
      <c r="N31" s="42"/>
    </row>
    <row r="32" spans="1:15" s="41" customFormat="1">
      <c r="A32" s="96"/>
      <c r="B32" s="96">
        <v>7</v>
      </c>
      <c r="C32" s="94">
        <v>41284</v>
      </c>
      <c r="D32" s="95">
        <v>0.3611111111111111</v>
      </c>
      <c r="E32" s="96">
        <f t="shared" si="1"/>
        <v>23.999999999999996</v>
      </c>
      <c r="F32" s="96"/>
      <c r="G32" s="96">
        <v>25</v>
      </c>
      <c r="H32" s="97">
        <v>52</v>
      </c>
      <c r="I32" s="98">
        <v>5.99</v>
      </c>
      <c r="J32" s="99">
        <v>175</v>
      </c>
      <c r="K32" s="96"/>
      <c r="L32" s="100">
        <f t="shared" si="2"/>
        <v>2016</v>
      </c>
      <c r="M32" s="101">
        <f t="shared" si="0"/>
        <v>2.2130000000000001</v>
      </c>
      <c r="N32" s="42"/>
    </row>
    <row r="33" spans="1:14" s="41" customFormat="1">
      <c r="A33" s="96"/>
      <c r="B33" s="96">
        <v>8</v>
      </c>
      <c r="C33" s="94">
        <v>41284</v>
      </c>
      <c r="D33" s="95">
        <v>0.44444444444444442</v>
      </c>
      <c r="E33" s="96">
        <f t="shared" ref="E33:E38" si="3">((C33-C32+D33-D32)*24)+E32</f>
        <v>25.999999999999996</v>
      </c>
      <c r="F33" s="96"/>
      <c r="G33" s="96">
        <v>25</v>
      </c>
      <c r="H33" s="97">
        <v>52</v>
      </c>
      <c r="I33" s="98">
        <v>5.99</v>
      </c>
      <c r="J33" s="99">
        <v>177</v>
      </c>
      <c r="K33" s="96"/>
      <c r="L33" s="100">
        <f t="shared" si="2"/>
        <v>1993</v>
      </c>
      <c r="M33" s="101">
        <f t="shared" si="0"/>
        <v>2.2149999999999999</v>
      </c>
      <c r="N33" s="42"/>
    </row>
    <row r="34" spans="1:14" s="45" customFormat="1">
      <c r="A34" s="96"/>
      <c r="B34" s="96">
        <v>9</v>
      </c>
      <c r="C34" s="94">
        <v>41284</v>
      </c>
      <c r="D34" s="95">
        <v>0.52777777777777779</v>
      </c>
      <c r="E34" s="96">
        <f t="shared" si="3"/>
        <v>27.999999999999996</v>
      </c>
      <c r="F34" s="96"/>
      <c r="G34" s="96">
        <v>25</v>
      </c>
      <c r="H34" s="97">
        <v>52</v>
      </c>
      <c r="I34" s="98">
        <v>5.99</v>
      </c>
      <c r="J34" s="99">
        <v>179</v>
      </c>
      <c r="K34" s="96"/>
      <c r="L34" s="100">
        <f t="shared" si="2"/>
        <v>1970</v>
      </c>
      <c r="M34" s="101">
        <f t="shared" si="0"/>
        <v>2.2170000000000001</v>
      </c>
      <c r="N34" s="42"/>
    </row>
    <row r="35" spans="1:14" s="46" customFormat="1">
      <c r="A35" s="96"/>
      <c r="B35" s="96">
        <v>10</v>
      </c>
      <c r="C35" s="94">
        <v>41284</v>
      </c>
      <c r="D35" s="95">
        <v>0.61111111111111105</v>
      </c>
      <c r="E35" s="96">
        <f t="shared" si="3"/>
        <v>29.999999999999993</v>
      </c>
      <c r="F35" s="93"/>
      <c r="G35" s="96">
        <v>25</v>
      </c>
      <c r="H35" s="97">
        <v>52</v>
      </c>
      <c r="I35" s="98">
        <v>6</v>
      </c>
      <c r="J35" s="99">
        <v>180</v>
      </c>
      <c r="K35" s="96"/>
      <c r="L35" s="100">
        <f t="shared" si="2"/>
        <v>1946</v>
      </c>
      <c r="M35" s="101">
        <f t="shared" si="0"/>
        <v>2.218</v>
      </c>
      <c r="N35" s="42"/>
    </row>
    <row r="36" spans="1:14">
      <c r="A36" s="96"/>
      <c r="B36" s="96">
        <v>11</v>
      </c>
      <c r="C36" s="94">
        <v>41284</v>
      </c>
      <c r="D36" s="95">
        <v>0.69444444444444453</v>
      </c>
      <c r="E36" s="96">
        <f t="shared" si="3"/>
        <v>31.999999999999996</v>
      </c>
      <c r="F36" s="96"/>
      <c r="G36" s="96">
        <v>25</v>
      </c>
      <c r="H36" s="97">
        <v>52</v>
      </c>
      <c r="I36" s="98">
        <v>5.99</v>
      </c>
      <c r="J36" s="99">
        <v>181</v>
      </c>
      <c r="K36" s="96"/>
      <c r="L36" s="100">
        <f t="shared" si="2"/>
        <v>1922</v>
      </c>
      <c r="M36" s="101">
        <f t="shared" si="0"/>
        <v>2.2189999999999999</v>
      </c>
      <c r="N36" s="42"/>
    </row>
    <row r="37" spans="1:14" s="40" customFormat="1">
      <c r="A37" s="96"/>
      <c r="B37" s="96">
        <v>12</v>
      </c>
      <c r="C37" s="94">
        <v>41285</v>
      </c>
      <c r="D37" s="95">
        <v>0.15277777777777776</v>
      </c>
      <c r="E37" s="96">
        <f t="shared" si="3"/>
        <v>42.999999999999993</v>
      </c>
      <c r="F37" s="96"/>
      <c r="G37" s="96">
        <v>25</v>
      </c>
      <c r="H37" s="97">
        <v>52</v>
      </c>
      <c r="I37" s="98">
        <v>5.99</v>
      </c>
      <c r="J37" s="99">
        <v>184</v>
      </c>
      <c r="K37" s="96"/>
      <c r="L37" s="100">
        <f t="shared" si="2"/>
        <v>1900</v>
      </c>
      <c r="M37" s="101">
        <f t="shared" si="0"/>
        <v>2.222</v>
      </c>
      <c r="N37" s="42"/>
    </row>
    <row r="38" spans="1:14" s="40" customFormat="1">
      <c r="A38" s="96"/>
      <c r="B38" s="96">
        <v>13</v>
      </c>
      <c r="C38" s="94">
        <v>41285</v>
      </c>
      <c r="D38" s="95">
        <v>0.3611111111111111</v>
      </c>
      <c r="E38" s="96">
        <f t="shared" si="3"/>
        <v>47.999999999999993</v>
      </c>
      <c r="F38" s="93" t="s">
        <v>65</v>
      </c>
      <c r="G38" s="96">
        <v>25</v>
      </c>
      <c r="H38" s="97">
        <v>52</v>
      </c>
      <c r="I38" s="98">
        <v>5.99</v>
      </c>
      <c r="J38" s="99">
        <v>185</v>
      </c>
      <c r="K38" s="96"/>
      <c r="L38" s="100">
        <f t="shared" si="2"/>
        <v>1876</v>
      </c>
      <c r="M38" s="101">
        <f t="shared" si="0"/>
        <v>2.2229999999999999</v>
      </c>
      <c r="N38" s="42"/>
    </row>
    <row r="39" spans="1:14" s="40" customFormat="1">
      <c r="A39" s="60"/>
      <c r="B39" s="60"/>
      <c r="C39" s="61"/>
      <c r="D39" s="70"/>
      <c r="E39" s="60"/>
      <c r="F39" s="7"/>
      <c r="G39" s="71"/>
      <c r="H39" s="65"/>
      <c r="I39" s="66"/>
      <c r="J39" s="68"/>
      <c r="K39" s="64"/>
      <c r="L39" s="68"/>
      <c r="M39" s="69"/>
      <c r="N39" s="42"/>
    </row>
    <row r="40" spans="1:14" s="7" customFormat="1">
      <c r="A40" s="60"/>
      <c r="B40" s="60"/>
      <c r="C40" s="61"/>
      <c r="D40" s="62"/>
      <c r="E40" s="60"/>
      <c r="F40" s="63"/>
      <c r="G40" s="71"/>
      <c r="H40" s="65"/>
      <c r="I40" s="66"/>
      <c r="J40" s="68"/>
      <c r="K40" s="64"/>
      <c r="L40" s="68"/>
      <c r="M40" s="69"/>
      <c r="N40" s="42"/>
    </row>
    <row r="41" spans="1:14" s="7" customFormat="1">
      <c r="A41" s="60"/>
      <c r="B41" s="60"/>
      <c r="C41" s="61"/>
      <c r="D41" s="70"/>
      <c r="E41" s="60"/>
      <c r="F41" s="63"/>
      <c r="G41" s="71"/>
      <c r="H41" s="65"/>
      <c r="I41" s="66"/>
      <c r="J41" s="68"/>
      <c r="K41" s="64"/>
      <c r="L41" s="68"/>
      <c r="M41" s="67"/>
      <c r="N41" s="42"/>
    </row>
    <row r="42" spans="1:14" s="7" customFormat="1">
      <c r="A42" s="60"/>
      <c r="B42" s="60"/>
      <c r="C42" s="61"/>
      <c r="D42" s="70"/>
      <c r="E42" s="60"/>
      <c r="F42" s="63"/>
      <c r="G42" s="71"/>
      <c r="H42" s="65"/>
      <c r="I42" s="66"/>
      <c r="J42" s="68"/>
      <c r="K42" s="64"/>
      <c r="L42" s="68"/>
      <c r="M42" s="69"/>
      <c r="N42" s="42"/>
    </row>
    <row r="43" spans="1:14" s="7" customFormat="1">
      <c r="A43" s="60"/>
      <c r="B43" s="60"/>
      <c r="C43" s="61"/>
      <c r="D43" s="62"/>
      <c r="E43" s="60"/>
      <c r="F43" s="63"/>
      <c r="G43" s="71"/>
      <c r="H43" s="65"/>
      <c r="I43" s="66"/>
      <c r="J43" s="68"/>
      <c r="K43" s="64"/>
      <c r="L43" s="68"/>
      <c r="M43" s="69"/>
      <c r="N43" s="42"/>
    </row>
    <row r="44" spans="1:14" s="7" customFormat="1">
      <c r="A44" s="60"/>
      <c r="B44" s="60"/>
      <c r="C44" s="61"/>
      <c r="D44" s="70"/>
      <c r="E44" s="60"/>
      <c r="F44" s="63"/>
      <c r="G44" s="71"/>
      <c r="H44" s="65"/>
      <c r="I44" s="66"/>
      <c r="J44" s="68"/>
      <c r="K44" s="64"/>
      <c r="L44" s="68"/>
      <c r="M44" s="67"/>
    </row>
    <row r="45" spans="1:14" s="7" customFormat="1">
      <c r="A45" s="60"/>
      <c r="B45" s="60"/>
      <c r="C45" s="61"/>
      <c r="D45" s="70"/>
      <c r="E45" s="60"/>
      <c r="F45" s="63"/>
      <c r="G45" s="71"/>
      <c r="H45" s="65"/>
      <c r="I45" s="66"/>
      <c r="J45" s="68"/>
      <c r="K45" s="64"/>
      <c r="L45" s="68"/>
      <c r="M45" s="69"/>
    </row>
    <row r="46" spans="1:14" s="7" customFormat="1">
      <c r="A46" s="60"/>
      <c r="B46" s="60"/>
      <c r="C46" s="61"/>
      <c r="D46" s="62"/>
      <c r="E46" s="60"/>
      <c r="F46" s="63"/>
      <c r="G46" s="71"/>
      <c r="H46" s="65"/>
      <c r="I46" s="66"/>
      <c r="J46" s="68"/>
      <c r="K46" s="64"/>
      <c r="L46" s="68"/>
      <c r="M46" s="69"/>
    </row>
    <row r="47" spans="1:14" s="7" customFormat="1">
      <c r="A47" s="60"/>
      <c r="B47" s="60"/>
      <c r="C47" s="61"/>
      <c r="D47" s="70"/>
      <c r="E47" s="60"/>
      <c r="F47" s="63"/>
      <c r="G47" s="71"/>
      <c r="H47" s="65"/>
      <c r="I47" s="66"/>
      <c r="J47" s="68"/>
      <c r="K47" s="64"/>
      <c r="L47" s="68"/>
      <c r="M47" s="67"/>
    </row>
    <row r="48" spans="1:14" s="7" customFormat="1">
      <c r="A48" s="60"/>
      <c r="B48" s="60"/>
      <c r="C48" s="61"/>
      <c r="D48" s="70"/>
      <c r="E48" s="60"/>
      <c r="F48" s="63"/>
      <c r="G48" s="71"/>
      <c r="H48" s="65"/>
      <c r="I48" s="66"/>
      <c r="J48" s="68"/>
      <c r="K48" s="64"/>
      <c r="L48" s="68"/>
      <c r="M48" s="69"/>
    </row>
    <row r="49" spans="1:13" s="7" customFormat="1">
      <c r="A49" s="60"/>
      <c r="B49" s="60"/>
      <c r="C49" s="61"/>
      <c r="D49" s="62"/>
      <c r="E49" s="60"/>
      <c r="F49" s="63"/>
      <c r="G49" s="71"/>
      <c r="H49" s="65"/>
      <c r="I49" s="66"/>
      <c r="J49" s="68"/>
      <c r="K49" s="64"/>
      <c r="L49" s="68"/>
      <c r="M49" s="69"/>
    </row>
    <row r="50" spans="1:13" s="7" customFormat="1">
      <c r="A50" s="60"/>
      <c r="B50" s="60"/>
      <c r="C50" s="61"/>
      <c r="D50" s="70"/>
      <c r="E50" s="60"/>
      <c r="F50" s="63"/>
      <c r="G50" s="71"/>
      <c r="H50" s="65"/>
      <c r="I50" s="66"/>
      <c r="J50" s="68"/>
      <c r="K50" s="64"/>
      <c r="L50" s="68"/>
      <c r="M50" s="67"/>
    </row>
    <row r="51" spans="1:13" s="7" customFormat="1">
      <c r="A51" s="60"/>
      <c r="B51" s="60"/>
      <c r="C51" s="61"/>
      <c r="D51" s="70"/>
      <c r="E51" s="60"/>
      <c r="F51" s="72"/>
      <c r="G51" s="71"/>
      <c r="H51" s="65"/>
      <c r="I51" s="66"/>
      <c r="J51" s="68"/>
      <c r="K51" s="64"/>
      <c r="L51" s="68"/>
      <c r="M51" s="69"/>
    </row>
    <row r="52" spans="1:13" s="7" customFormat="1">
      <c r="A52" s="60"/>
      <c r="B52" s="60"/>
      <c r="C52" s="61"/>
      <c r="D52" s="62"/>
      <c r="E52" s="60"/>
      <c r="F52" s="63"/>
      <c r="G52" s="64"/>
      <c r="H52" s="65"/>
      <c r="I52" s="66"/>
      <c r="J52" s="68"/>
      <c r="K52" s="64"/>
      <c r="L52" s="68"/>
      <c r="M52" s="69"/>
    </row>
    <row r="53" spans="1:13" s="40" customFormat="1">
      <c r="A53" s="60"/>
      <c r="B53" s="60"/>
      <c r="C53" s="61"/>
      <c r="D53" s="70"/>
      <c r="E53" s="60"/>
      <c r="F53" s="63"/>
      <c r="G53" s="64"/>
      <c r="H53" s="65"/>
      <c r="I53" s="66"/>
      <c r="J53" s="68"/>
      <c r="K53" s="64"/>
      <c r="L53" s="68"/>
      <c r="M53" s="67"/>
    </row>
    <row r="54" spans="1:13" s="40" customFormat="1">
      <c r="A54" s="60"/>
      <c r="B54" s="60"/>
      <c r="C54" s="61"/>
      <c r="D54" s="70"/>
      <c r="E54" s="60"/>
      <c r="F54" s="63"/>
      <c r="G54" s="64"/>
      <c r="H54" s="65"/>
      <c r="I54" s="66"/>
      <c r="J54" s="68"/>
      <c r="K54" s="64"/>
      <c r="L54" s="68"/>
      <c r="M54" s="69"/>
    </row>
    <row r="55" spans="1:13" s="40" customFormat="1">
      <c r="A55" s="60"/>
      <c r="B55" s="60"/>
      <c r="C55" s="61"/>
      <c r="D55" s="62"/>
      <c r="E55" s="60"/>
      <c r="F55" s="63"/>
      <c r="G55" s="64"/>
      <c r="H55" s="65"/>
      <c r="I55" s="66"/>
      <c r="J55" s="68"/>
      <c r="K55" s="64"/>
      <c r="L55" s="68"/>
      <c r="M55" s="69"/>
    </row>
    <row r="56" spans="1:13" s="40" customFormat="1">
      <c r="A56"/>
      <c r="B56"/>
      <c r="C56"/>
      <c r="D56"/>
      <c r="E56"/>
      <c r="F56"/>
      <c r="G56"/>
      <c r="H56"/>
      <c r="I56"/>
      <c r="J56"/>
      <c r="K56"/>
      <c r="L56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I33"/>
  <sheetViews>
    <sheetView zoomScale="80" zoomScaleNormal="80" workbookViewId="0">
      <selection activeCell="D44" sqref="D44"/>
    </sheetView>
  </sheetViews>
  <sheetFormatPr baseColWidth="10" defaultColWidth="11.5" defaultRowHeight="13"/>
  <cols>
    <col min="1" max="1" width="6.6640625" style="11" bestFit="1" customWidth="1"/>
    <col min="2" max="2" width="5" style="11" bestFit="1" customWidth="1"/>
    <col min="3" max="3" width="15.6640625" bestFit="1" customWidth="1"/>
    <col min="4" max="4" width="10.1640625" bestFit="1" customWidth="1"/>
    <col min="5" max="5" width="9.83203125" bestFit="1" customWidth="1"/>
    <col min="6" max="6" width="6.6640625" bestFit="1" customWidth="1"/>
    <col min="7" max="7" width="10" bestFit="1" customWidth="1"/>
    <col min="8" max="8" width="9.5" bestFit="1" customWidth="1"/>
    <col min="9" max="9" width="9.33203125" bestFit="1" customWidth="1"/>
  </cols>
  <sheetData>
    <row r="1" spans="1:9">
      <c r="A1" s="103"/>
      <c r="B1" s="103"/>
      <c r="C1" s="104" t="s">
        <v>66</v>
      </c>
      <c r="D1" s="105">
        <v>25</v>
      </c>
      <c r="E1" s="84"/>
      <c r="F1" s="84"/>
      <c r="G1" s="84"/>
      <c r="H1" s="84"/>
      <c r="I1" s="84"/>
    </row>
    <row r="2" spans="1:9" ht="14" thickBot="1">
      <c r="A2" s="103"/>
      <c r="B2" s="103"/>
      <c r="C2" s="84"/>
      <c r="D2" s="84"/>
      <c r="E2" s="84"/>
      <c r="F2" s="84"/>
      <c r="G2" s="84"/>
      <c r="H2" s="84"/>
      <c r="I2" s="84"/>
    </row>
    <row r="3" spans="1:9">
      <c r="A3" s="106" t="s">
        <v>49</v>
      </c>
      <c r="B3" s="107" t="s">
        <v>51</v>
      </c>
      <c r="C3" s="108" t="s">
        <v>67</v>
      </c>
      <c r="D3" s="108" t="s">
        <v>68</v>
      </c>
      <c r="E3" s="108" t="s">
        <v>69</v>
      </c>
      <c r="F3" s="108" t="s">
        <v>70</v>
      </c>
      <c r="G3" s="108" t="s">
        <v>71</v>
      </c>
      <c r="H3" s="108" t="s">
        <v>72</v>
      </c>
      <c r="I3" s="108" t="s">
        <v>73</v>
      </c>
    </row>
    <row r="4" spans="1:9" ht="14" thickBot="1">
      <c r="A4" s="109" t="s">
        <v>74</v>
      </c>
      <c r="B4" s="110" t="s">
        <v>1</v>
      </c>
      <c r="C4" s="5"/>
      <c r="D4" s="5" t="s">
        <v>75</v>
      </c>
      <c r="E4" s="5" t="s">
        <v>75</v>
      </c>
      <c r="F4" s="5" t="s">
        <v>75</v>
      </c>
      <c r="G4" s="5" t="s">
        <v>75</v>
      </c>
      <c r="H4" s="5" t="s">
        <v>75</v>
      </c>
      <c r="I4" s="5" t="s">
        <v>75</v>
      </c>
    </row>
    <row r="5" spans="1:9">
      <c r="A5" s="111"/>
      <c r="B5" s="112" t="s">
        <v>0</v>
      </c>
      <c r="C5" s="113" t="s">
        <v>63</v>
      </c>
      <c r="D5" s="44">
        <v>0</v>
      </c>
      <c r="E5" s="44">
        <v>0</v>
      </c>
      <c r="F5" s="114">
        <v>0</v>
      </c>
      <c r="G5" s="44">
        <v>0</v>
      </c>
      <c r="H5" s="44">
        <v>0</v>
      </c>
      <c r="I5" s="114">
        <v>0</v>
      </c>
    </row>
    <row r="6" spans="1:9">
      <c r="A6" s="111">
        <v>0</v>
      </c>
      <c r="B6" s="111">
        <v>0</v>
      </c>
      <c r="C6" s="115" t="s">
        <v>64</v>
      </c>
      <c r="D6" s="44">
        <v>0</v>
      </c>
      <c r="E6" s="44">
        <v>0</v>
      </c>
      <c r="F6" s="114">
        <v>0</v>
      </c>
      <c r="G6" s="44">
        <v>0</v>
      </c>
      <c r="H6" s="44">
        <v>0</v>
      </c>
      <c r="I6" s="114">
        <v>0</v>
      </c>
    </row>
    <row r="7" spans="1:9">
      <c r="A7" s="111">
        <v>1</v>
      </c>
      <c r="B7" s="111">
        <v>1.9999999999999996</v>
      </c>
      <c r="C7" s="115"/>
      <c r="D7" s="44">
        <v>0</v>
      </c>
      <c r="E7" s="44">
        <v>0</v>
      </c>
      <c r="F7" s="114">
        <v>0</v>
      </c>
      <c r="G7" s="44">
        <v>0</v>
      </c>
      <c r="H7" s="44">
        <v>0</v>
      </c>
      <c r="I7" s="114">
        <v>0</v>
      </c>
    </row>
    <row r="8" spans="1:9">
      <c r="A8" s="111">
        <v>2</v>
      </c>
      <c r="B8" s="111">
        <v>4</v>
      </c>
      <c r="C8" s="115"/>
      <c r="D8" s="44">
        <v>0</v>
      </c>
      <c r="E8" s="44">
        <v>0</v>
      </c>
      <c r="F8" s="114">
        <v>0</v>
      </c>
      <c r="G8" s="44">
        <v>0</v>
      </c>
      <c r="H8" s="44">
        <v>0</v>
      </c>
      <c r="I8" s="114">
        <v>0</v>
      </c>
    </row>
    <row r="9" spans="1:9">
      <c r="A9" s="111">
        <v>3</v>
      </c>
      <c r="B9" s="111">
        <v>5.9999999999999982</v>
      </c>
      <c r="C9" s="115"/>
      <c r="D9" s="44">
        <v>0.31247015734585093</v>
      </c>
      <c r="E9" s="44">
        <v>0.32590054380502498</v>
      </c>
      <c r="F9" s="114">
        <v>7.9796337643859498</v>
      </c>
      <c r="G9" s="44">
        <v>0</v>
      </c>
      <c r="H9" s="44">
        <v>0</v>
      </c>
      <c r="I9" s="114">
        <v>0</v>
      </c>
    </row>
    <row r="10" spans="1:9">
      <c r="A10" s="111">
        <v>4</v>
      </c>
      <c r="B10" s="111">
        <v>8.0000000000000018</v>
      </c>
      <c r="C10" s="115"/>
      <c r="D10" s="44">
        <v>1.1650392415560102</v>
      </c>
      <c r="E10" s="44">
        <v>1.1476572840838883</v>
      </c>
      <c r="F10" s="114">
        <v>28.908706570498733</v>
      </c>
      <c r="G10" s="44">
        <v>0</v>
      </c>
      <c r="H10" s="44">
        <v>0</v>
      </c>
      <c r="I10" s="114">
        <v>0</v>
      </c>
    </row>
    <row r="11" spans="1:9">
      <c r="A11" s="111">
        <v>5</v>
      </c>
      <c r="B11" s="111">
        <v>10</v>
      </c>
      <c r="C11" s="115"/>
      <c r="D11" s="44">
        <v>1.7300881637548107</v>
      </c>
      <c r="E11" s="44">
        <v>1.7122477735712143</v>
      </c>
      <c r="F11" s="114">
        <v>43.029199216575314</v>
      </c>
      <c r="G11" s="44">
        <v>0</v>
      </c>
      <c r="H11" s="44">
        <v>0</v>
      </c>
      <c r="I11" s="114">
        <v>0</v>
      </c>
    </row>
    <row r="12" spans="1:9">
      <c r="A12" s="111">
        <v>6</v>
      </c>
      <c r="B12" s="111">
        <v>18.999999999999996</v>
      </c>
      <c r="C12" s="115"/>
      <c r="D12" s="44">
        <v>1.9086123529306609</v>
      </c>
      <c r="E12" s="44">
        <v>1.908909080744934</v>
      </c>
      <c r="F12" s="114">
        <v>47.719017920944935</v>
      </c>
      <c r="G12" s="44">
        <v>0</v>
      </c>
      <c r="H12" s="44">
        <v>0</v>
      </c>
      <c r="I12" s="114">
        <v>0</v>
      </c>
    </row>
    <row r="13" spans="1:9">
      <c r="A13" s="111">
        <v>7</v>
      </c>
      <c r="B13" s="111">
        <v>23.999999999999996</v>
      </c>
      <c r="C13" s="115"/>
      <c r="D13" s="44">
        <v>1.9634192655994473</v>
      </c>
      <c r="E13" s="44">
        <v>1.965796087316062</v>
      </c>
      <c r="F13" s="114">
        <v>49.115191911443873</v>
      </c>
      <c r="G13" s="44">
        <v>0</v>
      </c>
      <c r="H13" s="44">
        <v>0</v>
      </c>
      <c r="I13" s="114">
        <v>0</v>
      </c>
    </row>
    <row r="14" spans="1:9">
      <c r="A14" s="111">
        <v>8</v>
      </c>
      <c r="B14" s="111">
        <v>25.999999999999996</v>
      </c>
      <c r="C14" s="115"/>
      <c r="D14" s="44">
        <v>1.9585855510224521</v>
      </c>
      <c r="E14" s="44">
        <v>1.9571573677920251</v>
      </c>
      <c r="F14" s="114">
        <v>48.946786485180965</v>
      </c>
      <c r="G14" s="44">
        <v>0</v>
      </c>
      <c r="H14" s="44">
        <v>0</v>
      </c>
      <c r="I14" s="114">
        <v>0</v>
      </c>
    </row>
    <row r="15" spans="1:9">
      <c r="A15" s="111">
        <v>9</v>
      </c>
      <c r="B15" s="111">
        <v>27.999999999999996</v>
      </c>
      <c r="C15" s="115"/>
      <c r="D15" s="44">
        <v>1.954420498965096</v>
      </c>
      <c r="E15" s="44">
        <v>1.9526650330206075</v>
      </c>
      <c r="F15" s="114">
        <v>48.838569149821296</v>
      </c>
      <c r="G15" s="44">
        <v>0</v>
      </c>
      <c r="H15" s="44">
        <v>0</v>
      </c>
      <c r="I15" s="114">
        <v>0</v>
      </c>
    </row>
    <row r="16" spans="1:9">
      <c r="A16" s="111">
        <v>10</v>
      </c>
      <c r="B16" s="111">
        <v>29.999999999999993</v>
      </c>
      <c r="C16" s="115"/>
      <c r="D16" s="44">
        <v>2.0015430853681955</v>
      </c>
      <c r="E16" s="44">
        <v>2.0030256238918942</v>
      </c>
      <c r="F16" s="114">
        <v>50.057108865751118</v>
      </c>
      <c r="G16" s="44">
        <v>0</v>
      </c>
      <c r="H16" s="44">
        <v>0</v>
      </c>
      <c r="I16" s="114">
        <v>0</v>
      </c>
    </row>
    <row r="17" spans="1:9">
      <c r="A17" s="111">
        <v>11</v>
      </c>
      <c r="B17" s="111">
        <v>31.999999999999996</v>
      </c>
      <c r="C17" s="115"/>
      <c r="D17" s="44">
        <v>1.9986632545589476</v>
      </c>
      <c r="E17" s="44">
        <v>2.0046259042139232</v>
      </c>
      <c r="F17" s="114">
        <v>50.041114484660881</v>
      </c>
      <c r="G17" s="44">
        <v>0</v>
      </c>
      <c r="H17" s="44">
        <v>0</v>
      </c>
      <c r="I17" s="114">
        <v>0</v>
      </c>
    </row>
    <row r="18" spans="1:9">
      <c r="A18" s="111">
        <v>12</v>
      </c>
      <c r="B18" s="111">
        <v>42.999999999999993</v>
      </c>
      <c r="C18" s="115"/>
      <c r="D18" s="44">
        <v>1.9895859961927513</v>
      </c>
      <c r="E18" s="44">
        <v>1.9970859513199322</v>
      </c>
      <c r="F18" s="114">
        <v>49.833399343908539</v>
      </c>
      <c r="G18" s="44">
        <v>0</v>
      </c>
      <c r="H18" s="44">
        <v>0</v>
      </c>
      <c r="I18" s="114">
        <v>0</v>
      </c>
    </row>
    <row r="19" spans="1:9">
      <c r="A19" s="111">
        <v>13</v>
      </c>
      <c r="B19" s="111">
        <v>47.999999999999993</v>
      </c>
      <c r="C19" s="115" t="s">
        <v>65</v>
      </c>
      <c r="D19" s="44">
        <v>2.0243407623094258</v>
      </c>
      <c r="E19" s="44">
        <v>2.0267773580463846</v>
      </c>
      <c r="F19" s="114">
        <v>50.638976504447633</v>
      </c>
      <c r="G19" s="44">
        <v>0</v>
      </c>
      <c r="H19" s="44">
        <v>0</v>
      </c>
      <c r="I19" s="114">
        <v>0</v>
      </c>
    </row>
    <row r="20" spans="1:9" s="47" customFormat="1">
      <c r="A20" s="58"/>
      <c r="B20" s="58"/>
      <c r="C20" s="58"/>
      <c r="D20" s="58"/>
      <c r="E20" s="58"/>
      <c r="F20" s="58"/>
      <c r="G20" s="58"/>
      <c r="H20" s="58"/>
      <c r="I20" s="59"/>
    </row>
    <row r="21" spans="1:9" s="47" customFormat="1">
      <c r="A21" s="55"/>
      <c r="B21" s="55"/>
      <c r="C21" s="56"/>
      <c r="D21" s="57"/>
      <c r="E21" s="57"/>
      <c r="F21" s="59"/>
      <c r="G21" s="58"/>
      <c r="H21" s="58"/>
      <c r="I21" s="59"/>
    </row>
    <row r="22" spans="1:9" s="47" customFormat="1">
      <c r="A22" s="55"/>
      <c r="B22" s="55"/>
      <c r="C22" s="56"/>
      <c r="D22" s="57"/>
      <c r="E22" s="57"/>
      <c r="F22" s="59"/>
      <c r="G22" s="58"/>
      <c r="H22" s="58"/>
      <c r="I22" s="59"/>
    </row>
    <row r="23" spans="1:9" s="47" customFormat="1">
      <c r="A23" s="55"/>
      <c r="B23" s="55"/>
      <c r="C23" s="56"/>
      <c r="D23" s="57"/>
      <c r="E23" s="57"/>
      <c r="F23" s="59"/>
      <c r="G23" s="58"/>
      <c r="H23" s="58"/>
      <c r="I23" s="59"/>
    </row>
    <row r="24" spans="1:9" s="47" customFormat="1">
      <c r="A24" s="55"/>
      <c r="B24" s="55"/>
      <c r="C24" s="56"/>
      <c r="D24" s="57"/>
      <c r="E24" s="57"/>
      <c r="F24" s="59"/>
      <c r="G24" s="58"/>
      <c r="H24" s="58"/>
      <c r="I24" s="59"/>
    </row>
    <row r="25" spans="1:9" s="47" customFormat="1">
      <c r="A25" s="55"/>
      <c r="B25" s="55"/>
      <c r="C25" s="56"/>
      <c r="D25" s="57"/>
      <c r="E25" s="57"/>
      <c r="F25" s="59"/>
      <c r="G25" s="58"/>
      <c r="H25" s="58"/>
      <c r="I25" s="59"/>
    </row>
    <row r="26" spans="1:9" s="47" customFormat="1">
      <c r="A26" s="55"/>
      <c r="B26" s="55"/>
      <c r="C26" s="56"/>
      <c r="D26" s="57"/>
      <c r="E26" s="57"/>
      <c r="F26" s="59"/>
      <c r="G26" s="58"/>
      <c r="H26" s="58"/>
      <c r="I26" s="59"/>
    </row>
    <row r="27" spans="1:9" s="47" customFormat="1">
      <c r="A27" s="55"/>
      <c r="B27" s="55"/>
      <c r="C27" s="56"/>
      <c r="D27" s="57"/>
      <c r="E27" s="57"/>
      <c r="F27" s="59"/>
      <c r="G27" s="58"/>
      <c r="H27" s="58"/>
      <c r="I27" s="59"/>
    </row>
    <row r="28" spans="1:9" s="47" customFormat="1">
      <c r="A28" s="55"/>
      <c r="B28" s="55"/>
      <c r="C28" s="56"/>
      <c r="D28" s="57"/>
      <c r="E28" s="57"/>
      <c r="F28" s="59"/>
      <c r="G28" s="58"/>
      <c r="H28" s="58"/>
      <c r="I28" s="59"/>
    </row>
    <row r="29" spans="1:9" s="47" customFormat="1">
      <c r="A29" s="55"/>
      <c r="B29" s="55"/>
      <c r="C29" s="56"/>
      <c r="D29" s="57"/>
      <c r="E29" s="57"/>
      <c r="F29" s="59"/>
      <c r="G29" s="58"/>
      <c r="H29" s="58"/>
      <c r="I29" s="59"/>
    </row>
    <row r="30" spans="1:9" s="47" customFormat="1">
      <c r="A30" s="55"/>
      <c r="B30" s="55"/>
      <c r="C30" s="56"/>
      <c r="D30" s="57"/>
      <c r="E30" s="57"/>
      <c r="F30" s="59"/>
      <c r="G30" s="58"/>
      <c r="H30" s="58"/>
      <c r="I30" s="59"/>
    </row>
    <row r="31" spans="1:9">
      <c r="A31" s="55"/>
      <c r="B31" s="55"/>
      <c r="C31" s="56"/>
      <c r="D31" s="57"/>
      <c r="G31" s="58"/>
      <c r="H31" s="58"/>
      <c r="I31" s="59"/>
    </row>
    <row r="32" spans="1:9">
      <c r="A32" s="55"/>
      <c r="B32" s="55"/>
      <c r="C32" s="56"/>
      <c r="D32" s="57"/>
      <c r="E32" s="58"/>
      <c r="F32" s="59"/>
      <c r="G32" s="58"/>
      <c r="H32" s="58"/>
      <c r="I32" s="59"/>
    </row>
    <row r="33" spans="1:9">
      <c r="A33" s="55"/>
      <c r="B33" s="55"/>
      <c r="D33" s="57"/>
      <c r="E33" s="58"/>
      <c r="F33" s="59"/>
      <c r="G33" s="58"/>
      <c r="H33" s="58"/>
      <c r="I33" s="59"/>
    </row>
  </sheetData>
  <phoneticPr fontId="3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M41"/>
  <sheetViews>
    <sheetView zoomScale="85" zoomScaleNormal="85" workbookViewId="0">
      <selection activeCell="E43" sqref="E43"/>
    </sheetView>
  </sheetViews>
  <sheetFormatPr baseColWidth="10" defaultColWidth="11.5" defaultRowHeight="13"/>
  <cols>
    <col min="1" max="2" width="7" style="11" customWidth="1"/>
    <col min="3" max="3" width="18" customWidth="1"/>
    <col min="4" max="4" width="9.5" customWidth="1"/>
    <col min="5" max="5" width="9" customWidth="1"/>
    <col min="6" max="6" width="7" customWidth="1"/>
    <col min="7" max="7" width="8.5" customWidth="1"/>
    <col min="8" max="8" width="8.6640625" customWidth="1"/>
    <col min="9" max="9" width="6.5" customWidth="1"/>
    <col min="10" max="10" width="9.6640625" customWidth="1"/>
    <col min="11" max="11" width="10" customWidth="1"/>
    <col min="12" max="12" width="8.5" customWidth="1"/>
    <col min="13" max="13" width="12.6640625" customWidth="1"/>
  </cols>
  <sheetData>
    <row r="1" spans="1:13">
      <c r="C1" s="104" t="s">
        <v>66</v>
      </c>
      <c r="D1" s="37">
        <v>25</v>
      </c>
    </row>
    <row r="2" spans="1:13" ht="14" thickBot="1"/>
    <row r="3" spans="1:13">
      <c r="A3" s="106" t="s">
        <v>49</v>
      </c>
      <c r="B3" s="107" t="s">
        <v>51</v>
      </c>
      <c r="C3" s="108" t="s">
        <v>67</v>
      </c>
      <c r="D3" s="108" t="s">
        <v>3</v>
      </c>
      <c r="E3" s="108" t="s">
        <v>4</v>
      </c>
      <c r="F3" s="108" t="s">
        <v>2</v>
      </c>
      <c r="G3" s="108" t="s">
        <v>9</v>
      </c>
      <c r="H3" s="108" t="s">
        <v>10</v>
      </c>
      <c r="I3" s="108" t="s">
        <v>7</v>
      </c>
      <c r="J3" s="108" t="s">
        <v>11</v>
      </c>
      <c r="K3" s="108" t="s">
        <v>12</v>
      </c>
      <c r="L3" s="108" t="s">
        <v>8</v>
      </c>
      <c r="M3" s="116" t="s">
        <v>76</v>
      </c>
    </row>
    <row r="4" spans="1:13" ht="14" thickBot="1">
      <c r="A4" s="109" t="s">
        <v>74</v>
      </c>
      <c r="B4" s="110" t="s">
        <v>1</v>
      </c>
      <c r="C4" s="5"/>
      <c r="D4" s="5" t="s">
        <v>75</v>
      </c>
      <c r="E4" s="5" t="s">
        <v>75</v>
      </c>
      <c r="F4" s="5" t="s">
        <v>75</v>
      </c>
      <c r="G4" s="5" t="s">
        <v>75</v>
      </c>
      <c r="H4" s="5" t="s">
        <v>75</v>
      </c>
      <c r="I4" s="5" t="s">
        <v>75</v>
      </c>
      <c r="J4" s="5" t="s">
        <v>75</v>
      </c>
      <c r="K4" s="5" t="s">
        <v>75</v>
      </c>
      <c r="L4" s="5" t="s">
        <v>75</v>
      </c>
      <c r="M4" s="5" t="s">
        <v>75</v>
      </c>
    </row>
    <row r="5" spans="1:13">
      <c r="A5" s="111"/>
      <c r="B5" s="111" t="s">
        <v>0</v>
      </c>
      <c r="C5" s="117" t="s">
        <v>63</v>
      </c>
      <c r="D5" s="118">
        <v>1.9575606125862317</v>
      </c>
      <c r="E5" s="44">
        <v>1.9526142480882924</v>
      </c>
      <c r="F5" s="114">
        <v>48.877185758431551</v>
      </c>
      <c r="G5" s="44">
        <v>0.90122437538346079</v>
      </c>
      <c r="H5" s="44">
        <v>0.90259926211567998</v>
      </c>
      <c r="I5" s="114">
        <v>22.54779546873926</v>
      </c>
      <c r="J5" s="44">
        <v>0.44492463375350699</v>
      </c>
      <c r="K5" s="44">
        <v>0.44003670888137697</v>
      </c>
      <c r="L5" s="114">
        <v>11.06201678293605</v>
      </c>
      <c r="M5" s="119">
        <v>82.486998010106859</v>
      </c>
    </row>
    <row r="6" spans="1:13">
      <c r="A6" s="111">
        <v>0</v>
      </c>
      <c r="B6" s="111">
        <v>0</v>
      </c>
      <c r="C6" s="74" t="s">
        <v>64</v>
      </c>
      <c r="D6" s="44">
        <v>1.8858313900550268</v>
      </c>
      <c r="E6" s="44">
        <v>1.8834829223768301</v>
      </c>
      <c r="F6" s="114">
        <v>47.116428905398209</v>
      </c>
      <c r="G6" s="44">
        <v>0.86889504061022005</v>
      </c>
      <c r="H6" s="44">
        <v>0.86797647759969332</v>
      </c>
      <c r="I6" s="114">
        <v>21.710893977623918</v>
      </c>
      <c r="J6" s="44">
        <v>0.42269180801275652</v>
      </c>
      <c r="K6" s="44">
        <v>0.42334927793739341</v>
      </c>
      <c r="L6" s="114">
        <v>10.575513574376874</v>
      </c>
      <c r="M6" s="114">
        <v>79.402836457399005</v>
      </c>
    </row>
    <row r="7" spans="1:13">
      <c r="A7" s="111">
        <v>1</v>
      </c>
      <c r="B7" s="111">
        <v>1.9999999999999996</v>
      </c>
      <c r="C7" s="74"/>
      <c r="D7" s="44">
        <v>1.8973171040173737</v>
      </c>
      <c r="E7" s="44">
        <v>1.894279761908638</v>
      </c>
      <c r="F7" s="114">
        <v>47.394960824075149</v>
      </c>
      <c r="G7" s="44">
        <v>0.87451834530200512</v>
      </c>
      <c r="H7" s="44">
        <v>0.87300777800017626</v>
      </c>
      <c r="I7" s="114">
        <v>21.844076541277268</v>
      </c>
      <c r="J7" s="44">
        <v>0.43324327196517376</v>
      </c>
      <c r="K7" s="44">
        <v>0.42865992804918318</v>
      </c>
      <c r="L7" s="114">
        <v>10.773790000179462</v>
      </c>
      <c r="M7" s="114">
        <v>80.012827365531876</v>
      </c>
    </row>
    <row r="8" spans="1:13">
      <c r="A8" s="111">
        <v>2</v>
      </c>
      <c r="B8" s="111">
        <v>4</v>
      </c>
      <c r="C8" s="74"/>
      <c r="D8" s="44">
        <v>1.8571493998184552</v>
      </c>
      <c r="E8" s="44">
        <v>1.8591654037326191</v>
      </c>
      <c r="F8" s="114">
        <v>46.45393504438843</v>
      </c>
      <c r="G8" s="44">
        <v>0.86648907645688211</v>
      </c>
      <c r="H8" s="44">
        <v>0.86271230769012786</v>
      </c>
      <c r="I8" s="114">
        <v>21.615017301837625</v>
      </c>
      <c r="J8" s="44">
        <v>0.42796844106511345</v>
      </c>
      <c r="K8" s="44">
        <v>0.43322356307668181</v>
      </c>
      <c r="L8" s="114">
        <v>10.76490005177244</v>
      </c>
      <c r="M8" s="114">
        <v>78.833852397998498</v>
      </c>
    </row>
    <row r="9" spans="1:13">
      <c r="A9" s="111">
        <v>3</v>
      </c>
      <c r="B9" s="111">
        <v>5.9999999999999982</v>
      </c>
      <c r="C9" s="74"/>
      <c r="D9" s="44">
        <v>1.59053586571881</v>
      </c>
      <c r="E9" s="44">
        <v>1.5957874719047618</v>
      </c>
      <c r="F9" s="114">
        <v>39.829041720294647</v>
      </c>
      <c r="G9" s="44">
        <v>0.80298288557406194</v>
      </c>
      <c r="H9" s="44">
        <v>0.80478505744177442</v>
      </c>
      <c r="I9" s="114">
        <v>20.097099287697954</v>
      </c>
      <c r="J9" s="44">
        <v>0.40947179843815384</v>
      </c>
      <c r="K9" s="44">
        <v>0.416504037751671</v>
      </c>
      <c r="L9" s="114">
        <v>10.32469795237281</v>
      </c>
      <c r="M9" s="114">
        <v>70.250838960365414</v>
      </c>
    </row>
    <row r="10" spans="1:13">
      <c r="A10" s="111">
        <v>4</v>
      </c>
      <c r="B10" s="111">
        <v>8.0000000000000018</v>
      </c>
      <c r="C10" s="74"/>
      <c r="D10" s="44">
        <v>0.68043200895772926</v>
      </c>
      <c r="E10" s="44">
        <v>0.67781992345806708</v>
      </c>
      <c r="F10" s="114">
        <v>16.978149155197457</v>
      </c>
      <c r="G10" s="44">
        <v>0.69747334231508162</v>
      </c>
      <c r="H10" s="44">
        <v>0.69645069336382903</v>
      </c>
      <c r="I10" s="114">
        <v>17.424050445986381</v>
      </c>
      <c r="J10" s="44">
        <v>0.38889073710664557</v>
      </c>
      <c r="K10" s="44">
        <v>0.38046794215879848</v>
      </c>
      <c r="L10" s="114">
        <v>9.6169834908180505</v>
      </c>
      <c r="M10" s="114">
        <v>44.019183092001889</v>
      </c>
    </row>
    <row r="11" spans="1:13">
      <c r="A11" s="111">
        <v>5</v>
      </c>
      <c r="B11" s="111">
        <v>10</v>
      </c>
      <c r="C11" s="74"/>
      <c r="D11" s="44">
        <v>0.62530844347661096</v>
      </c>
      <c r="E11" s="44">
        <v>0.62294313445224891</v>
      </c>
      <c r="F11" s="114">
        <v>15.603144724110749</v>
      </c>
      <c r="G11" s="44">
        <v>0.58461063585610729</v>
      </c>
      <c r="H11" s="44">
        <v>0.5800366837513885</v>
      </c>
      <c r="I11" s="114">
        <v>14.558091495093699</v>
      </c>
      <c r="J11" s="44">
        <v>0.35223334663985389</v>
      </c>
      <c r="K11" s="44">
        <v>0.32819242264780102</v>
      </c>
      <c r="L11" s="114">
        <v>8.5053221160956873</v>
      </c>
      <c r="M11" s="114">
        <v>38.666558335300138</v>
      </c>
    </row>
    <row r="12" spans="1:13">
      <c r="A12" s="111">
        <v>6</v>
      </c>
      <c r="B12" s="111">
        <v>18.999999999999996</v>
      </c>
      <c r="C12" s="74"/>
      <c r="D12" s="44">
        <v>0.52276287750125316</v>
      </c>
      <c r="E12" s="44">
        <v>0.52429208631434387</v>
      </c>
      <c r="F12" s="114">
        <v>13.088187047694962</v>
      </c>
      <c r="G12" s="44">
        <v>0.50265849870539692</v>
      </c>
      <c r="H12" s="44">
        <v>0.50412889731110777</v>
      </c>
      <c r="I12" s="114">
        <v>12.58484245020631</v>
      </c>
      <c r="J12" s="44">
        <v>0.37080229345354099</v>
      </c>
      <c r="K12" s="44">
        <v>0.36701305015509395</v>
      </c>
      <c r="L12" s="114">
        <v>9.2226917951079379</v>
      </c>
      <c r="M12" s="114">
        <v>34.89572129300921</v>
      </c>
    </row>
    <row r="13" spans="1:13">
      <c r="A13" s="111">
        <v>7</v>
      </c>
      <c r="B13" s="111">
        <v>23.999999999999996</v>
      </c>
      <c r="C13" s="74"/>
      <c r="D13" s="44">
        <v>0.46890154932377903</v>
      </c>
      <c r="E13" s="44">
        <v>0.46936886162878827</v>
      </c>
      <c r="F13" s="114">
        <v>11.728380136907091</v>
      </c>
      <c r="G13" s="44">
        <v>0.45086856578327023</v>
      </c>
      <c r="H13" s="44">
        <v>0.45131790622378753</v>
      </c>
      <c r="I13" s="114">
        <v>11.277330900088222</v>
      </c>
      <c r="J13" s="44">
        <v>0.36897587523366954</v>
      </c>
      <c r="K13" s="44">
        <v>0.36690436430146167</v>
      </c>
      <c r="L13" s="114">
        <v>9.1985029941891394</v>
      </c>
      <c r="M13" s="114">
        <v>32.204214031184456</v>
      </c>
    </row>
    <row r="14" spans="1:13">
      <c r="A14" s="111">
        <v>8</v>
      </c>
      <c r="B14" s="111">
        <v>25.999999999999996</v>
      </c>
      <c r="C14" s="74"/>
      <c r="D14" s="44">
        <v>0.43905632848526438</v>
      </c>
      <c r="E14" s="44">
        <v>0.43769537610496118</v>
      </c>
      <c r="F14" s="114">
        <v>10.959396307377819</v>
      </c>
      <c r="G14" s="44">
        <v>0.4221711303954967</v>
      </c>
      <c r="H14" s="44">
        <v>0.42086251742825115</v>
      </c>
      <c r="I14" s="114">
        <v>10.537920597796848</v>
      </c>
      <c r="J14" s="44">
        <v>0.35470454510688543</v>
      </c>
      <c r="K14" s="44">
        <v>0.35934948934325595</v>
      </c>
      <c r="L14" s="114">
        <v>8.925675430626768</v>
      </c>
      <c r="M14" s="114">
        <v>30.422992335801435</v>
      </c>
    </row>
    <row r="15" spans="1:13">
      <c r="A15" s="111">
        <v>9</v>
      </c>
      <c r="B15" s="111">
        <v>27.999999999999996</v>
      </c>
      <c r="C15" s="74"/>
      <c r="D15" s="44">
        <v>0.41933544861575228</v>
      </c>
      <c r="E15" s="44">
        <v>0.42376858668911549</v>
      </c>
      <c r="F15" s="114">
        <v>10.538800441310848</v>
      </c>
      <c r="G15" s="44">
        <v>0.40320867476792649</v>
      </c>
      <c r="H15" s="44">
        <v>0.40747132352210308</v>
      </c>
      <c r="I15" s="114">
        <v>10.13349997862537</v>
      </c>
      <c r="J15" s="44">
        <v>0.34432798175665386</v>
      </c>
      <c r="K15" s="44">
        <v>0.34754756127054537</v>
      </c>
      <c r="L15" s="114">
        <v>8.6484442878399896</v>
      </c>
      <c r="M15" s="114">
        <v>29.320744707776207</v>
      </c>
    </row>
    <row r="16" spans="1:13">
      <c r="A16" s="111">
        <v>10</v>
      </c>
      <c r="B16" s="111">
        <v>29.999999999999993</v>
      </c>
      <c r="C16" s="74"/>
      <c r="D16" s="44">
        <v>0.41651287152580235</v>
      </c>
      <c r="E16" s="44">
        <v>0.41566613260867807</v>
      </c>
      <c r="F16" s="114">
        <v>10.402237551681004</v>
      </c>
      <c r="G16" s="44">
        <v>0.40049464815361113</v>
      </c>
      <c r="H16" s="44">
        <v>0.39968047306353677</v>
      </c>
      <c r="I16" s="114">
        <v>10.002189015214348</v>
      </c>
      <c r="J16" s="44">
        <v>0.36104683557905726</v>
      </c>
      <c r="K16" s="44">
        <v>0.36259600357284139</v>
      </c>
      <c r="L16" s="114">
        <v>9.0455354893987323</v>
      </c>
      <c r="M16" s="114">
        <v>29.449962056294083</v>
      </c>
    </row>
    <row r="17" spans="1:13">
      <c r="A17" s="111">
        <v>11</v>
      </c>
      <c r="B17" s="111">
        <v>31.999999999999996</v>
      </c>
      <c r="C17" s="74"/>
      <c r="D17" s="44">
        <v>0.39686363046945045</v>
      </c>
      <c r="E17" s="44">
        <v>0.4007704414240511</v>
      </c>
      <c r="F17" s="114">
        <v>9.9704258986687684</v>
      </c>
      <c r="G17" s="44">
        <v>0.3816010762586507</v>
      </c>
      <c r="H17" s="44">
        <v>0.38535763934620593</v>
      </c>
      <c r="I17" s="114">
        <v>9.5869839450607071</v>
      </c>
      <c r="J17" s="44">
        <v>0.35286567252241646</v>
      </c>
      <c r="K17" s="44">
        <v>0.3618786379113661</v>
      </c>
      <c r="L17" s="114">
        <v>8.9343038804222807</v>
      </c>
      <c r="M17" s="114">
        <v>28.491713724151754</v>
      </c>
    </row>
    <row r="18" spans="1:13">
      <c r="A18" s="111">
        <v>12</v>
      </c>
      <c r="B18" s="111">
        <v>42.999999999999993</v>
      </c>
      <c r="C18" s="74"/>
      <c r="D18" s="44">
        <v>0.34858904734090218</v>
      </c>
      <c r="E18" s="44">
        <v>0.34989823066810671</v>
      </c>
      <c r="F18" s="114">
        <v>8.7310909751126111</v>
      </c>
      <c r="G18" s="44">
        <v>0.33518303372852332</v>
      </c>
      <c r="H18" s="44">
        <v>0.33644186857335445</v>
      </c>
      <c r="I18" s="114">
        <v>8.3953112787734732</v>
      </c>
      <c r="J18" s="44">
        <v>0.34579384899109811</v>
      </c>
      <c r="K18" s="44">
        <v>0.34981830760028143</v>
      </c>
      <c r="L18" s="114">
        <v>8.6951519573922447</v>
      </c>
      <c r="M18" s="114">
        <v>25.821554211278329</v>
      </c>
    </row>
    <row r="19" spans="1:13">
      <c r="A19" s="111">
        <v>13</v>
      </c>
      <c r="B19" s="111">
        <v>47.999999999999993</v>
      </c>
      <c r="C19" s="74" t="s">
        <v>65</v>
      </c>
      <c r="D19" s="44">
        <v>0.29435777597334634</v>
      </c>
      <c r="E19" s="44">
        <v>0.29568290333889546</v>
      </c>
      <c r="F19" s="114">
        <v>7.3755084914030231</v>
      </c>
      <c r="G19" s="44">
        <v>0.28303738486608038</v>
      </c>
      <c r="H19" s="44">
        <v>0.28431155057452584</v>
      </c>
      <c r="I19" s="114">
        <v>7.0918616930075782</v>
      </c>
      <c r="J19" s="44">
        <v>0.30573519451009368</v>
      </c>
      <c r="K19" s="44">
        <v>0.30440180268746447</v>
      </c>
      <c r="L19" s="114">
        <v>7.6267124649694775</v>
      </c>
      <c r="M19" s="114">
        <v>22.094082649380077</v>
      </c>
    </row>
    <row r="20" spans="1:13">
      <c r="A20" s="55"/>
      <c r="B20" s="55"/>
      <c r="C20" s="75"/>
      <c r="D20" s="57"/>
      <c r="E20" s="57"/>
      <c r="F20" s="59"/>
      <c r="G20" s="76"/>
      <c r="H20" s="76"/>
      <c r="I20" s="59"/>
      <c r="J20" s="76"/>
      <c r="K20" s="76"/>
      <c r="L20" s="59"/>
      <c r="M20" s="59"/>
    </row>
    <row r="21" spans="1:13">
      <c r="A21" s="55"/>
      <c r="B21"/>
    </row>
    <row r="22" spans="1:13">
      <c r="A22" s="55"/>
      <c r="B22" s="55"/>
      <c r="C22" s="75"/>
      <c r="D22" s="57"/>
      <c r="E22" s="57"/>
      <c r="F22" s="59"/>
      <c r="G22" s="76"/>
      <c r="H22" s="76"/>
      <c r="I22" s="59"/>
      <c r="J22" s="76"/>
      <c r="K22" s="76"/>
      <c r="L22" s="59"/>
      <c r="M22" s="59"/>
    </row>
    <row r="23" spans="1:13">
      <c r="A23" s="55"/>
      <c r="B23" s="55"/>
      <c r="C23" s="75"/>
      <c r="D23" s="57"/>
      <c r="E23" s="57"/>
      <c r="F23" s="59"/>
      <c r="G23" s="47"/>
      <c r="H23" s="47"/>
      <c r="I23" s="59"/>
      <c r="J23" s="47"/>
      <c r="K23" s="47"/>
      <c r="L23" s="59"/>
      <c r="M23" s="59"/>
    </row>
    <row r="24" spans="1:13">
      <c r="A24" s="55"/>
      <c r="B24" s="55"/>
      <c r="C24" s="75"/>
      <c r="D24" s="57"/>
      <c r="E24" s="57"/>
      <c r="F24" s="59"/>
      <c r="G24" s="76"/>
      <c r="H24" s="76"/>
      <c r="I24" s="59"/>
      <c r="J24" s="76"/>
      <c r="K24" s="76"/>
      <c r="L24" s="59"/>
      <c r="M24" s="59"/>
    </row>
    <row r="25" spans="1:13">
      <c r="A25" s="55"/>
      <c r="B25" s="55"/>
      <c r="C25" s="75"/>
      <c r="D25" s="57"/>
      <c r="E25" s="57"/>
      <c r="F25" s="59"/>
      <c r="G25" s="47"/>
      <c r="H25" s="47"/>
      <c r="I25" s="59"/>
      <c r="J25" s="47"/>
      <c r="K25" s="47"/>
      <c r="L25" s="59"/>
      <c r="M25" s="59"/>
    </row>
    <row r="26" spans="1:13">
      <c r="A26" s="55"/>
      <c r="B26" s="55"/>
      <c r="C26" s="75"/>
      <c r="D26" s="57"/>
      <c r="E26" s="57"/>
      <c r="F26" s="59"/>
      <c r="G26" s="76"/>
      <c r="H26" s="76"/>
      <c r="I26" s="59"/>
      <c r="J26" s="76"/>
      <c r="K26" s="76"/>
      <c r="L26" s="59"/>
      <c r="M26" s="59"/>
    </row>
    <row r="27" spans="1:13">
      <c r="A27" s="55"/>
      <c r="B27" s="55"/>
      <c r="C27" s="75"/>
      <c r="D27" s="57"/>
      <c r="E27" s="57"/>
      <c r="F27" s="59"/>
      <c r="G27" s="47"/>
      <c r="H27" s="47"/>
      <c r="I27" s="59"/>
      <c r="J27" s="47"/>
      <c r="K27" s="47"/>
      <c r="L27" s="59"/>
      <c r="M27" s="59"/>
    </row>
    <row r="28" spans="1:13">
      <c r="A28" s="55"/>
      <c r="B28" s="55"/>
      <c r="C28" s="75"/>
      <c r="D28" s="57"/>
      <c r="E28" s="57"/>
      <c r="F28" s="59"/>
      <c r="G28" s="76"/>
      <c r="H28" s="76"/>
      <c r="I28" s="59"/>
      <c r="J28" s="76"/>
      <c r="K28" s="76"/>
      <c r="L28" s="59"/>
      <c r="M28" s="59"/>
    </row>
    <row r="29" spans="1:13">
      <c r="A29" s="55"/>
      <c r="B29" s="55"/>
      <c r="C29" s="75"/>
      <c r="D29" s="57"/>
      <c r="E29" s="57"/>
      <c r="F29" s="59"/>
      <c r="G29" s="76"/>
      <c r="H29" s="76"/>
      <c r="I29" s="59"/>
      <c r="J29" s="76"/>
      <c r="K29" s="76"/>
      <c r="L29" s="59"/>
      <c r="M29" s="59"/>
    </row>
    <row r="30" spans="1:13">
      <c r="A30" s="55"/>
      <c r="B30" s="55"/>
      <c r="C30" s="75"/>
      <c r="D30" s="57"/>
      <c r="E30" s="57"/>
      <c r="F30" s="59"/>
      <c r="G30" s="76"/>
      <c r="H30" s="76"/>
      <c r="I30" s="59"/>
      <c r="J30" s="76"/>
      <c r="K30" s="76"/>
      <c r="L30" s="59"/>
      <c r="M30" s="59"/>
    </row>
    <row r="31" spans="1:13">
      <c r="A31" s="55"/>
      <c r="B31" s="55"/>
      <c r="C31" s="75"/>
      <c r="D31" s="57"/>
      <c r="E31" s="57"/>
      <c r="F31" s="59"/>
      <c r="G31" s="76"/>
      <c r="H31" s="76"/>
      <c r="I31" s="59"/>
      <c r="J31" s="76"/>
      <c r="K31" s="76"/>
      <c r="L31" s="59"/>
      <c r="M31" s="59"/>
    </row>
    <row r="32" spans="1:13">
      <c r="G32" s="76"/>
      <c r="H32" s="47"/>
      <c r="I32" s="47"/>
      <c r="J32" s="76"/>
      <c r="K32" s="76"/>
    </row>
    <row r="33" spans="7:11">
      <c r="G33" s="76"/>
      <c r="H33" s="47"/>
      <c r="I33" s="47"/>
      <c r="J33" s="76"/>
      <c r="K33" s="76"/>
    </row>
    <row r="34" spans="7:11">
      <c r="G34" s="76"/>
      <c r="H34" s="47"/>
      <c r="I34" s="47"/>
      <c r="J34" s="76"/>
      <c r="K34" s="76"/>
    </row>
    <row r="35" spans="7:11">
      <c r="G35" s="76"/>
      <c r="H35" s="47"/>
      <c r="I35" s="47"/>
      <c r="J35" s="76"/>
      <c r="K35" s="76"/>
    </row>
    <row r="36" spans="7:11">
      <c r="G36" s="76"/>
      <c r="H36" s="47"/>
      <c r="J36" s="76"/>
      <c r="K36" s="76"/>
    </row>
    <row r="37" spans="7:11">
      <c r="G37" s="76"/>
      <c r="H37" s="47"/>
      <c r="J37" s="76"/>
      <c r="K37" s="76"/>
    </row>
    <row r="38" spans="7:11">
      <c r="G38" s="76"/>
      <c r="H38" s="47"/>
      <c r="J38" s="76"/>
      <c r="K38" s="76"/>
    </row>
    <row r="39" spans="7:11">
      <c r="G39" s="76"/>
      <c r="H39" s="47"/>
      <c r="J39" s="47"/>
      <c r="K39" s="47"/>
    </row>
    <row r="40" spans="7:11">
      <c r="G40" s="47"/>
      <c r="H40" s="47"/>
      <c r="J40" s="47"/>
      <c r="K40" s="47"/>
    </row>
    <row r="41" spans="7:11">
      <c r="G41" s="47"/>
      <c r="H41" s="47"/>
      <c r="J41" s="47"/>
      <c r="K41" s="47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/>
  <dimension ref="A1:P45"/>
  <sheetViews>
    <sheetView workbookViewId="0">
      <selection activeCell="N18" sqref="A1:N18"/>
    </sheetView>
  </sheetViews>
  <sheetFormatPr baseColWidth="10" defaultColWidth="11.5" defaultRowHeight="13"/>
  <cols>
    <col min="1" max="1" width="7" style="11" customWidth="1"/>
    <col min="2" max="2" width="7.33203125" style="11" customWidth="1"/>
    <col min="3" max="3" width="17" customWidth="1"/>
    <col min="4" max="4" width="6.33203125" customWidth="1"/>
    <col min="5" max="5" width="6.1640625" customWidth="1"/>
    <col min="6" max="6" width="6.5" customWidth="1"/>
    <col min="7" max="7" width="17.83203125" bestFit="1" customWidth="1"/>
    <col min="8" max="8" width="8.5" customWidth="1"/>
    <col min="9" max="9" width="11.1640625" customWidth="1"/>
    <col min="10" max="10" width="10" customWidth="1"/>
    <col min="12" max="12" width="18.5" customWidth="1"/>
    <col min="15" max="15" width="12" customWidth="1"/>
    <col min="16" max="16" width="14.83203125" customWidth="1"/>
  </cols>
  <sheetData>
    <row r="1" spans="1:16" ht="14" thickBot="1">
      <c r="A1" s="107" t="s">
        <v>49</v>
      </c>
      <c r="B1" s="112" t="s">
        <v>51</v>
      </c>
      <c r="C1" s="120" t="s">
        <v>67</v>
      </c>
      <c r="D1" s="120" t="s">
        <v>77</v>
      </c>
      <c r="E1" s="120" t="s">
        <v>78</v>
      </c>
      <c r="F1" s="120" t="s">
        <v>79</v>
      </c>
      <c r="G1" s="120" t="s">
        <v>80</v>
      </c>
      <c r="H1" s="120" t="s">
        <v>81</v>
      </c>
      <c r="I1" s="120" t="s">
        <v>82</v>
      </c>
      <c r="J1" s="120" t="s">
        <v>83</v>
      </c>
      <c r="K1" s="84"/>
      <c r="L1" s="121" t="s">
        <v>84</v>
      </c>
      <c r="M1" s="122" t="s">
        <v>82</v>
      </c>
      <c r="N1" s="123" t="s">
        <v>83</v>
      </c>
      <c r="O1" s="39"/>
    </row>
    <row r="2" spans="1:16" ht="14" thickBot="1">
      <c r="A2" s="112" t="s">
        <v>74</v>
      </c>
      <c r="B2" s="110" t="s">
        <v>1</v>
      </c>
      <c r="C2" s="5"/>
      <c r="D2" s="5" t="s">
        <v>75</v>
      </c>
      <c r="E2" s="5" t="s">
        <v>75</v>
      </c>
      <c r="F2" s="5" t="s">
        <v>75</v>
      </c>
      <c r="G2" s="5" t="s">
        <v>75</v>
      </c>
      <c r="H2" s="5" t="s">
        <v>75</v>
      </c>
      <c r="I2" s="5" t="s">
        <v>85</v>
      </c>
      <c r="J2" s="5" t="s">
        <v>86</v>
      </c>
      <c r="K2" s="84"/>
      <c r="L2" s="141"/>
      <c r="M2" s="155" t="s">
        <v>85</v>
      </c>
      <c r="N2" s="156" t="s">
        <v>86</v>
      </c>
      <c r="O2" s="39"/>
    </row>
    <row r="3" spans="1:16" ht="14" thickBot="1">
      <c r="A3" s="106"/>
      <c r="B3" s="107" t="s">
        <v>0</v>
      </c>
      <c r="C3" s="124" t="s">
        <v>63</v>
      </c>
      <c r="D3" s="119">
        <v>0.37999999999982492</v>
      </c>
      <c r="E3" s="119">
        <v>0.84000000000017394</v>
      </c>
      <c r="F3" s="108">
        <v>0.60999999999999943</v>
      </c>
      <c r="G3" s="108"/>
      <c r="H3" s="108"/>
      <c r="I3" s="108"/>
      <c r="J3" s="108"/>
      <c r="K3" s="39"/>
      <c r="L3" s="141"/>
      <c r="M3" s="157">
        <v>2304687500</v>
      </c>
      <c r="N3" s="158">
        <v>160000000</v>
      </c>
      <c r="O3" s="39"/>
      <c r="P3" s="36"/>
    </row>
    <row r="4" spans="1:16">
      <c r="A4" s="111">
        <v>0</v>
      </c>
      <c r="B4" s="111">
        <v>0</v>
      </c>
      <c r="C4" s="74" t="s">
        <v>64</v>
      </c>
      <c r="D4" s="125">
        <v>0.75999999999964984</v>
      </c>
      <c r="E4" s="125">
        <v>0.61999999999997613</v>
      </c>
      <c r="F4" s="126">
        <v>0.68999999999981299</v>
      </c>
      <c r="G4" s="114">
        <v>4.0312500000000001E-2</v>
      </c>
      <c r="H4" s="114">
        <v>7.9999999999813554E-2</v>
      </c>
      <c r="I4" s="127">
        <v>67187500</v>
      </c>
      <c r="J4" s="127">
        <v>0</v>
      </c>
      <c r="K4" s="39"/>
      <c r="L4" s="39"/>
      <c r="M4" s="39"/>
      <c r="N4" s="39"/>
      <c r="O4" s="39"/>
    </row>
    <row r="5" spans="1:16" s="39" customFormat="1">
      <c r="A5" s="128">
        <v>1</v>
      </c>
      <c r="B5" s="128">
        <v>1.9999999999999996</v>
      </c>
      <c r="C5" s="74"/>
      <c r="D5" s="125">
        <v>1.0000000000005116</v>
      </c>
      <c r="E5" s="125">
        <v>1.4800000000001035</v>
      </c>
      <c r="F5" s="129">
        <v>1.2400000000003075</v>
      </c>
      <c r="G5" s="114">
        <v>7.1718749999999998E-2</v>
      </c>
      <c r="H5" s="130">
        <v>0.63000000000030809</v>
      </c>
      <c r="I5" s="131">
        <v>119531250</v>
      </c>
      <c r="J5" s="127">
        <v>1133333.3333333335</v>
      </c>
    </row>
    <row r="6" spans="1:16" s="39" customFormat="1">
      <c r="A6" s="128">
        <v>2</v>
      </c>
      <c r="B6" s="128">
        <v>4</v>
      </c>
      <c r="C6" s="74"/>
      <c r="D6" s="125">
        <v>1.1799999999993815</v>
      </c>
      <c r="E6" s="125">
        <v>1.099999999999568</v>
      </c>
      <c r="F6" s="129">
        <v>1.1399999999994748</v>
      </c>
      <c r="G6" s="114">
        <v>0.36562499999999998</v>
      </c>
      <c r="H6" s="130">
        <v>0.52999999999947534</v>
      </c>
      <c r="I6" s="127">
        <v>609375000</v>
      </c>
      <c r="J6" s="127">
        <v>48666666.666666664</v>
      </c>
    </row>
    <row r="7" spans="1:16" s="39" customFormat="1">
      <c r="A7" s="128">
        <v>3</v>
      </c>
      <c r="B7" s="128">
        <v>5.9999999999999982</v>
      </c>
      <c r="C7" s="74"/>
      <c r="D7" s="125">
        <v>1.8799999999998818</v>
      </c>
      <c r="E7" s="125">
        <v>2.0199999999995555</v>
      </c>
      <c r="F7" s="129">
        <v>1.9499999999997186</v>
      </c>
      <c r="G7" s="114">
        <v>1.0687499999999999</v>
      </c>
      <c r="H7" s="130">
        <v>1.3399999999997192</v>
      </c>
      <c r="I7" s="127">
        <v>1781250000</v>
      </c>
      <c r="J7" s="127">
        <v>733333333.33333325</v>
      </c>
    </row>
    <row r="8" spans="1:16" s="39" customFormat="1">
      <c r="A8" s="128">
        <v>4</v>
      </c>
      <c r="B8" s="128">
        <v>8.0000000000000018</v>
      </c>
      <c r="C8" s="74"/>
      <c r="D8" s="125">
        <v>4.420000000000357</v>
      </c>
      <c r="E8" s="125">
        <v>4.9400000000005662</v>
      </c>
      <c r="F8" s="129">
        <v>4.6800000000004616</v>
      </c>
      <c r="G8" s="114">
        <v>5.015625</v>
      </c>
      <c r="H8" s="130">
        <v>4.0700000000004621</v>
      </c>
      <c r="I8" s="127">
        <v>8359375000</v>
      </c>
      <c r="J8" s="127">
        <v>366666666.66666663</v>
      </c>
    </row>
    <row r="9" spans="1:16" s="39" customFormat="1">
      <c r="A9" s="128">
        <v>5</v>
      </c>
      <c r="B9" s="128">
        <v>10</v>
      </c>
      <c r="C9" s="74"/>
      <c r="D9" s="125">
        <v>6.0000000000002274</v>
      </c>
      <c r="E9" s="125">
        <v>6.1399999999999011</v>
      </c>
      <c r="F9" s="129">
        <v>6.0700000000000642</v>
      </c>
      <c r="G9" s="114">
        <v>4.125</v>
      </c>
      <c r="H9" s="130">
        <v>5.4600000000000648</v>
      </c>
      <c r="I9" s="127">
        <v>6875000000</v>
      </c>
      <c r="J9" s="127">
        <v>2400000000</v>
      </c>
    </row>
    <row r="10" spans="1:16" s="39" customFormat="1">
      <c r="A10" s="128">
        <v>6</v>
      </c>
      <c r="B10" s="128">
        <v>18.999999999999996</v>
      </c>
      <c r="C10" s="74"/>
      <c r="D10" s="125">
        <v>5.0400000000003331</v>
      </c>
      <c r="E10" s="125">
        <v>5.1800000000000068</v>
      </c>
      <c r="F10" s="129">
        <v>5.11000000000017</v>
      </c>
      <c r="G10" s="114">
        <v>5.859375</v>
      </c>
      <c r="H10" s="130">
        <v>4.5000000000001705</v>
      </c>
      <c r="I10" s="127">
        <v>9765625000</v>
      </c>
      <c r="J10" s="127">
        <v>866666666.66666663</v>
      </c>
    </row>
    <row r="11" spans="1:16" s="39" customFormat="1">
      <c r="A11" s="128">
        <v>7</v>
      </c>
      <c r="B11" s="128">
        <v>23.999999999999996</v>
      </c>
      <c r="C11" s="74"/>
      <c r="D11" s="125">
        <v>5.2599999999998204</v>
      </c>
      <c r="E11" s="125">
        <v>5.3800000000002512</v>
      </c>
      <c r="F11" s="129">
        <v>5.3200000000000358</v>
      </c>
      <c r="G11" s="114">
        <v>5.15625</v>
      </c>
      <c r="H11" s="130">
        <v>4.7100000000000364</v>
      </c>
      <c r="I11" s="127">
        <v>8593750000</v>
      </c>
      <c r="J11" s="127">
        <v>146666666.66666666</v>
      </c>
    </row>
    <row r="12" spans="1:16" s="39" customFormat="1">
      <c r="A12" s="128">
        <v>8</v>
      </c>
      <c r="B12" s="128">
        <v>25.999999999999996</v>
      </c>
      <c r="C12" s="74"/>
      <c r="D12" s="125">
        <v>5.0600000000002865</v>
      </c>
      <c r="E12" s="125">
        <v>5.3999999999994941</v>
      </c>
      <c r="F12" s="129">
        <v>5.2299999999998903</v>
      </c>
      <c r="G12" s="114">
        <v>5.203125</v>
      </c>
      <c r="H12" s="130">
        <v>4.6199999999998909</v>
      </c>
      <c r="I12" s="127">
        <v>8671875000</v>
      </c>
      <c r="J12" s="127">
        <v>553333333.33333337</v>
      </c>
    </row>
    <row r="13" spans="1:16">
      <c r="A13" s="128">
        <v>9</v>
      </c>
      <c r="B13" s="128">
        <v>27.999999999999996</v>
      </c>
      <c r="C13" s="74"/>
      <c r="D13" s="125">
        <v>5.1999999999999602</v>
      </c>
      <c r="E13" s="125">
        <v>5.1400000000001</v>
      </c>
      <c r="F13" s="129">
        <v>5.1700000000000301</v>
      </c>
      <c r="G13" s="114">
        <v>4.875</v>
      </c>
      <c r="H13" s="130">
        <v>4.5600000000000307</v>
      </c>
      <c r="I13" s="127">
        <v>8125000000</v>
      </c>
      <c r="J13" s="127">
        <v>800000000</v>
      </c>
    </row>
    <row r="14" spans="1:16">
      <c r="A14" s="128">
        <v>10</v>
      </c>
      <c r="B14" s="128">
        <v>29.999999999999993</v>
      </c>
      <c r="C14" s="74"/>
      <c r="D14" s="125">
        <v>5.2199999999999136</v>
      </c>
      <c r="E14" s="125">
        <v>5.0799999999995293</v>
      </c>
      <c r="F14" s="129">
        <v>5.1499999999997215</v>
      </c>
      <c r="G14" s="114">
        <v>6</v>
      </c>
      <c r="H14" s="130">
        <v>4.539999999999722</v>
      </c>
      <c r="I14" s="127">
        <v>10000000000</v>
      </c>
      <c r="J14" s="127">
        <v>493333333.33333337</v>
      </c>
    </row>
    <row r="15" spans="1:16">
      <c r="A15" s="128">
        <v>11</v>
      </c>
      <c r="B15" s="128">
        <v>31.999999999999996</v>
      </c>
      <c r="C15" s="74"/>
      <c r="D15" s="125">
        <v>5.2400000000005775</v>
      </c>
      <c r="E15" s="125">
        <v>5.5999999999997385</v>
      </c>
      <c r="F15" s="129">
        <v>5.420000000000158</v>
      </c>
      <c r="G15" s="114">
        <v>4.546875</v>
      </c>
      <c r="H15" s="130">
        <v>4.8100000000001586</v>
      </c>
      <c r="I15" s="127">
        <v>7578125000</v>
      </c>
      <c r="J15" s="127">
        <v>433333333.33333337</v>
      </c>
    </row>
    <row r="16" spans="1:16">
      <c r="A16" s="128">
        <v>12</v>
      </c>
      <c r="B16" s="128">
        <v>42.999999999999993</v>
      </c>
      <c r="C16" s="74"/>
      <c r="D16" s="125">
        <v>5.2799999999997738</v>
      </c>
      <c r="E16" s="125">
        <v>5.2799999999997738</v>
      </c>
      <c r="F16" s="129">
        <v>5.2799999999997738</v>
      </c>
      <c r="G16" s="114">
        <v>6.5625</v>
      </c>
      <c r="H16" s="130">
        <v>4.6699999999997743</v>
      </c>
      <c r="I16" s="127">
        <v>10937500000</v>
      </c>
      <c r="J16" s="127">
        <v>0</v>
      </c>
    </row>
    <row r="17" spans="1:11">
      <c r="A17" s="128">
        <v>13</v>
      </c>
      <c r="B17" s="128">
        <v>47.999999999999993</v>
      </c>
      <c r="C17" s="74" t="s">
        <v>65</v>
      </c>
      <c r="D17" s="125">
        <v>5.0199999999996692</v>
      </c>
      <c r="E17" s="125">
        <v>5.3999999999998494</v>
      </c>
      <c r="F17" s="129">
        <v>5.2099999999997593</v>
      </c>
      <c r="G17" s="114">
        <v>5.015625</v>
      </c>
      <c r="H17" s="130">
        <v>4.5999999999997598</v>
      </c>
      <c r="I17" s="127">
        <v>8359375000</v>
      </c>
      <c r="J17" s="127">
        <v>74000000</v>
      </c>
    </row>
    <row r="18" spans="1:11">
      <c r="A18" s="77"/>
      <c r="B18" s="48"/>
      <c r="C18" s="47"/>
      <c r="D18" s="50"/>
      <c r="E18" s="50"/>
      <c r="F18" s="38"/>
      <c r="G18" s="38"/>
      <c r="H18" s="51"/>
      <c r="I18" s="73"/>
      <c r="J18" s="73"/>
    </row>
    <row r="19" spans="1:11">
      <c r="A19" s="48"/>
      <c r="B19" s="48"/>
      <c r="C19" s="49"/>
      <c r="D19" s="50"/>
      <c r="E19" s="50"/>
      <c r="F19" s="38"/>
      <c r="G19" s="38"/>
      <c r="H19" s="51"/>
      <c r="I19" s="73"/>
      <c r="J19" s="73"/>
      <c r="K19" s="47"/>
    </row>
    <row r="20" spans="1:11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47"/>
    </row>
    <row r="21" spans="1:1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47"/>
    </row>
    <row r="22" spans="1:1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47"/>
    </row>
    <row r="23" spans="1:1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47"/>
    </row>
    <row r="24" spans="1:11">
      <c r="A24" s="48"/>
      <c r="B24" s="48"/>
      <c r="C24" s="49"/>
      <c r="D24" s="50"/>
      <c r="E24" s="50"/>
      <c r="F24" s="38"/>
      <c r="G24" s="38"/>
      <c r="H24" s="51"/>
      <c r="I24" s="73"/>
      <c r="J24" s="73"/>
      <c r="K24" s="47"/>
    </row>
    <row r="25" spans="1:11">
      <c r="A25" s="48"/>
      <c r="B25" s="48"/>
      <c r="C25" s="49"/>
      <c r="D25" s="50"/>
      <c r="E25" s="50"/>
      <c r="F25" s="38"/>
      <c r="G25" s="38"/>
      <c r="H25" s="51"/>
      <c r="I25" s="73"/>
      <c r="J25" s="73"/>
      <c r="K25" s="47"/>
    </row>
    <row r="26" spans="1:11">
      <c r="A26" s="48"/>
      <c r="B26" s="48"/>
      <c r="C26" s="49"/>
      <c r="D26" s="50"/>
      <c r="E26" s="50"/>
      <c r="F26" s="38"/>
      <c r="G26" s="38"/>
      <c r="H26" s="51"/>
      <c r="I26" s="73"/>
      <c r="J26" s="73"/>
      <c r="K26" s="47"/>
    </row>
    <row r="27" spans="1:11">
      <c r="A27" s="48"/>
      <c r="B27" s="48"/>
      <c r="C27" s="49"/>
      <c r="D27" s="50"/>
      <c r="E27" s="50"/>
      <c r="F27" s="38"/>
      <c r="G27" s="38"/>
      <c r="H27" s="51"/>
      <c r="I27" s="73"/>
      <c r="J27" s="73"/>
      <c r="K27" s="47"/>
    </row>
    <row r="28" spans="1:11">
      <c r="A28" s="48"/>
      <c r="B28" s="48"/>
      <c r="C28" s="49"/>
      <c r="D28" s="50"/>
      <c r="E28" s="50"/>
      <c r="F28" s="38"/>
      <c r="G28" s="38"/>
      <c r="H28" s="51"/>
      <c r="I28" s="73"/>
      <c r="J28" s="73"/>
      <c r="K28" s="47"/>
    </row>
    <row r="29" spans="1:11">
      <c r="A29" s="48"/>
      <c r="B29" s="48"/>
      <c r="C29" s="49"/>
      <c r="D29" s="50"/>
      <c r="E29" s="50"/>
      <c r="F29" s="38"/>
      <c r="G29" s="38"/>
      <c r="H29" s="51"/>
      <c r="I29" s="73"/>
      <c r="J29" s="73"/>
      <c r="K29" s="47"/>
    </row>
    <row r="30" spans="1:11">
      <c r="A30" s="48"/>
      <c r="B30" s="48"/>
      <c r="C30" s="49"/>
      <c r="D30" s="50"/>
      <c r="E30" s="50"/>
      <c r="F30" s="38"/>
      <c r="G30" s="38"/>
      <c r="H30" s="51"/>
      <c r="I30" s="73"/>
      <c r="J30" s="73"/>
      <c r="K30" s="47"/>
    </row>
    <row r="31" spans="1:11">
      <c r="A31" s="48"/>
      <c r="B31" s="48"/>
      <c r="C31" s="49"/>
      <c r="D31" s="50"/>
      <c r="E31" s="50"/>
      <c r="F31" s="38"/>
      <c r="G31" s="38"/>
      <c r="H31" s="51"/>
      <c r="I31" s="52"/>
      <c r="J31" s="53"/>
      <c r="K31" s="47"/>
    </row>
    <row r="32" spans="1:11">
      <c r="A32" s="48"/>
      <c r="B32" s="48"/>
      <c r="C32" s="49"/>
      <c r="D32" s="50"/>
      <c r="E32" s="50"/>
      <c r="F32" s="38"/>
      <c r="G32" s="38"/>
      <c r="H32" s="51"/>
      <c r="I32" s="52"/>
      <c r="J32" s="53"/>
      <c r="K32" s="47"/>
    </row>
    <row r="33" spans="1:10">
      <c r="A33" s="48"/>
      <c r="B33" s="48"/>
      <c r="C33" s="49" t="str">
        <f>IF(Protocol!F54="","",Protocol!F54)</f>
        <v/>
      </c>
      <c r="D33" s="50"/>
      <c r="E33" s="50"/>
      <c r="F33" s="38"/>
      <c r="G33" s="38"/>
      <c r="H33" s="51"/>
      <c r="I33" s="52"/>
      <c r="J33" s="53"/>
    </row>
    <row r="34" spans="1:10">
      <c r="A34" s="48"/>
      <c r="B34" s="48"/>
      <c r="C34" s="49" t="str">
        <f>IF(Protocol!F55="","",Protocol!F55)</f>
        <v/>
      </c>
      <c r="D34" s="50"/>
      <c r="E34" s="50"/>
      <c r="F34" s="38"/>
      <c r="G34" s="38"/>
      <c r="H34" s="51"/>
      <c r="I34" s="52"/>
      <c r="J34" s="53"/>
    </row>
    <row r="35" spans="1:10">
      <c r="A35" s="48"/>
      <c r="B35" s="48"/>
      <c r="C35" s="49" t="str">
        <f>IF(Protocol!F56="","",Protocol!F56)</f>
        <v/>
      </c>
      <c r="D35" s="50"/>
      <c r="E35" s="50"/>
      <c r="F35" s="38"/>
      <c r="G35" s="38"/>
      <c r="H35" s="51"/>
      <c r="I35" s="52"/>
      <c r="J35" s="53"/>
    </row>
    <row r="36" spans="1:10">
      <c r="A36" s="48"/>
      <c r="B36" s="48"/>
      <c r="C36" s="49" t="str">
        <f>IF(Protocol!F57="","",Protocol!F57)</f>
        <v/>
      </c>
      <c r="D36" s="50"/>
      <c r="E36" s="50"/>
      <c r="F36" s="38"/>
      <c r="G36" s="38"/>
      <c r="H36" s="51"/>
      <c r="I36" s="52"/>
      <c r="J36" s="53"/>
    </row>
    <row r="37" spans="1:10">
      <c r="A37" s="48"/>
      <c r="B37" s="48"/>
      <c r="C37" s="49" t="str">
        <f>IF(Protocol!F58="","",Protocol!F58)</f>
        <v/>
      </c>
      <c r="D37" s="50"/>
      <c r="E37" s="50"/>
      <c r="F37" s="38"/>
      <c r="G37" s="38"/>
      <c r="H37" s="51"/>
      <c r="I37" s="52"/>
      <c r="J37" s="53"/>
    </row>
    <row r="38" spans="1:10">
      <c r="A38" s="48"/>
      <c r="B38" s="48"/>
      <c r="C38" s="49" t="str">
        <f>IF(Protocol!F59="","",Protocol!F59)</f>
        <v/>
      </c>
      <c r="D38" s="50"/>
      <c r="E38" s="50"/>
      <c r="F38" s="38"/>
      <c r="G38" s="38"/>
      <c r="H38" s="51"/>
      <c r="I38" s="52"/>
      <c r="J38" s="53"/>
    </row>
    <row r="39" spans="1:10">
      <c r="A39" s="48"/>
      <c r="B39" s="48"/>
      <c r="C39" s="49" t="str">
        <f>IF(Protocol!F60="","",Protocol!F60)</f>
        <v/>
      </c>
      <c r="D39" s="50"/>
      <c r="E39" s="50"/>
      <c r="F39" s="38"/>
      <c r="G39" s="38"/>
      <c r="H39" s="51"/>
      <c r="I39" s="52"/>
      <c r="J39" s="53"/>
    </row>
    <row r="40" spans="1:10">
      <c r="A40" s="48"/>
      <c r="B40" s="48"/>
      <c r="C40" s="49" t="str">
        <f>IF(Protocol!F61="","",Protocol!F61)</f>
        <v/>
      </c>
      <c r="D40" s="50"/>
      <c r="E40" s="50"/>
      <c r="F40" s="38"/>
      <c r="G40" s="38"/>
      <c r="H40" s="51"/>
      <c r="I40" s="52"/>
      <c r="J40" s="53"/>
    </row>
    <row r="41" spans="1:10">
      <c r="A41" s="48"/>
      <c r="B41" s="48"/>
      <c r="C41" s="49" t="str">
        <f>IF(Protocol!F62="","",Protocol!F62)</f>
        <v/>
      </c>
      <c r="D41" s="50"/>
      <c r="E41" s="50"/>
      <c r="F41" s="38"/>
      <c r="G41" s="38"/>
      <c r="H41" s="51"/>
      <c r="I41" s="52"/>
      <c r="J41" s="53"/>
    </row>
    <row r="42" spans="1:10">
      <c r="A42" s="48"/>
      <c r="B42" s="48"/>
      <c r="C42" s="49" t="str">
        <f>IF(Protocol!F63="","",Protocol!F63)</f>
        <v/>
      </c>
      <c r="D42" s="50"/>
      <c r="E42" s="50"/>
      <c r="F42" s="38"/>
      <c r="G42" s="38"/>
      <c r="H42" s="51"/>
      <c r="I42" s="52"/>
      <c r="J42" s="53"/>
    </row>
    <row r="43" spans="1:10">
      <c r="A43" s="48"/>
      <c r="B43" s="48"/>
      <c r="C43" s="49" t="str">
        <f>IF(Protocol!F64="","",Protocol!F64)</f>
        <v/>
      </c>
      <c r="D43" s="50"/>
      <c r="E43" s="50"/>
      <c r="F43" s="38"/>
      <c r="G43" s="38"/>
      <c r="H43" s="51"/>
      <c r="I43" s="52"/>
      <c r="J43" s="53"/>
    </row>
    <row r="44" spans="1:10">
      <c r="A44" s="54"/>
      <c r="B44" s="54"/>
      <c r="C44" s="47"/>
      <c r="D44" s="47"/>
      <c r="E44" s="47"/>
      <c r="F44" s="47"/>
      <c r="G44" s="47"/>
      <c r="H44" s="47"/>
      <c r="I44" s="47"/>
      <c r="J44" s="47"/>
    </row>
    <row r="45" spans="1:10">
      <c r="A45" s="54"/>
      <c r="B45" s="54"/>
      <c r="C45" s="47"/>
      <c r="D45" s="47"/>
      <c r="E45" s="47"/>
      <c r="F45" s="47"/>
      <c r="G45" s="47"/>
      <c r="H45" s="47"/>
      <c r="I45" s="47"/>
      <c r="J45" s="47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6"/>
  <dimension ref="A1:N75"/>
  <sheetViews>
    <sheetView tabSelected="1" zoomScale="70" zoomScaleNormal="70" workbookViewId="0">
      <selection sqref="A1:M74"/>
    </sheetView>
  </sheetViews>
  <sheetFormatPr baseColWidth="10" defaultColWidth="11.5" defaultRowHeight="13"/>
  <cols>
    <col min="1" max="1" width="15.33203125" style="84" customWidth="1"/>
    <col min="2" max="2" width="19.5" style="84" bestFit="1" customWidth="1"/>
    <col min="3" max="3" width="25.5" style="84" bestFit="1" customWidth="1"/>
    <col min="4" max="4" width="15.6640625" style="84" bestFit="1" customWidth="1"/>
    <col min="5" max="5" width="8.83203125" style="84" bestFit="1" customWidth="1"/>
    <col min="6" max="6" width="19.83203125" style="84" bestFit="1" customWidth="1"/>
    <col min="7" max="7" width="15.83203125" style="84" bestFit="1" customWidth="1"/>
    <col min="8" max="8" width="7.33203125" style="84" bestFit="1" customWidth="1"/>
    <col min="9" max="9" width="11" style="84" bestFit="1" customWidth="1"/>
    <col min="10" max="10" width="11.5" style="84"/>
    <col min="11" max="11" width="15.83203125" style="84" bestFit="1" customWidth="1"/>
    <col min="12" max="12" width="13" style="84" bestFit="1" customWidth="1"/>
    <col min="13" max="13" width="12.83203125" style="84" bestFit="1" customWidth="1"/>
    <col min="14" max="14" width="11" style="84" bestFit="1" customWidth="1"/>
    <col min="15" max="15" width="11.5" style="84" bestFit="1" customWidth="1"/>
    <col min="16" max="16" width="14.5" style="84" bestFit="1" customWidth="1"/>
    <col min="17" max="17" width="17" style="84" bestFit="1" customWidth="1"/>
    <col min="18" max="18" width="17.1640625" style="84" bestFit="1" customWidth="1"/>
    <col min="19" max="19" width="22.33203125" style="84" bestFit="1" customWidth="1"/>
    <col min="20" max="20" width="27.1640625" style="84" bestFit="1" customWidth="1"/>
    <col min="21" max="16384" width="11.5" style="84"/>
  </cols>
  <sheetData>
    <row r="1" spans="1:13">
      <c r="A1" s="167" t="s">
        <v>49</v>
      </c>
      <c r="B1" s="167" t="s">
        <v>87</v>
      </c>
      <c r="C1" s="167" t="s">
        <v>13</v>
      </c>
      <c r="D1" s="167" t="s">
        <v>92</v>
      </c>
      <c r="E1" s="167" t="s">
        <v>88</v>
      </c>
      <c r="F1" s="167"/>
      <c r="G1" s="167"/>
      <c r="H1" s="167"/>
      <c r="I1" s="167"/>
      <c r="J1" s="167"/>
      <c r="K1" s="167"/>
      <c r="L1" s="167"/>
      <c r="M1" s="167"/>
    </row>
    <row r="2" spans="1:13">
      <c r="A2" s="167">
        <v>0</v>
      </c>
      <c r="B2" s="167">
        <v>0</v>
      </c>
      <c r="C2" s="168">
        <v>0.71821522309711283</v>
      </c>
      <c r="D2" s="167">
        <v>2.0379999999999998</v>
      </c>
      <c r="E2" s="168">
        <v>1.4637226246719157</v>
      </c>
      <c r="F2" s="167"/>
      <c r="G2" s="167"/>
      <c r="H2" s="167"/>
      <c r="I2" s="167"/>
      <c r="J2" s="167"/>
      <c r="K2" s="167"/>
      <c r="L2" s="167"/>
      <c r="M2" s="167"/>
    </row>
    <row r="3" spans="1:13">
      <c r="A3" s="167">
        <v>0</v>
      </c>
      <c r="B3" s="167">
        <v>0</v>
      </c>
      <c r="C3" s="168">
        <v>0.65417322834645664</v>
      </c>
      <c r="D3" s="167">
        <v>2.016</v>
      </c>
      <c r="E3" s="168">
        <v>1.3188132283464566</v>
      </c>
      <c r="F3" s="167"/>
      <c r="G3" s="167"/>
      <c r="H3" s="167"/>
      <c r="I3" s="167"/>
      <c r="J3" s="167"/>
      <c r="K3" s="167"/>
      <c r="L3" s="167"/>
      <c r="M3" s="167"/>
    </row>
    <row r="4" spans="1:13">
      <c r="A4" s="167">
        <v>1</v>
      </c>
      <c r="B4" s="167">
        <v>1.9999999999999996</v>
      </c>
      <c r="C4" s="168">
        <v>0.73606299212598469</v>
      </c>
      <c r="D4" s="167">
        <v>1.9910000000000001</v>
      </c>
      <c r="E4" s="168">
        <v>1.4655014173228356</v>
      </c>
      <c r="F4" s="167"/>
      <c r="G4" s="167"/>
      <c r="H4" s="167"/>
      <c r="I4" s="167"/>
      <c r="J4" s="167"/>
      <c r="K4" s="167"/>
      <c r="L4" s="167"/>
      <c r="M4" s="167"/>
    </row>
    <row r="5" spans="1:13">
      <c r="A5" s="167">
        <v>2</v>
      </c>
      <c r="B5" s="167">
        <v>4</v>
      </c>
      <c r="C5" s="168">
        <v>0.64787401574803116</v>
      </c>
      <c r="D5" s="167">
        <v>1.968</v>
      </c>
      <c r="E5" s="168">
        <v>1.2750160629921252</v>
      </c>
      <c r="F5" s="167"/>
      <c r="G5" s="167"/>
      <c r="H5" s="167"/>
      <c r="I5" s="167"/>
      <c r="J5" s="167"/>
      <c r="K5" s="167"/>
      <c r="L5" s="167"/>
      <c r="M5" s="167"/>
    </row>
    <row r="6" spans="1:13">
      <c r="A6" s="167">
        <v>3</v>
      </c>
      <c r="B6" s="167">
        <v>5.9999999999999982</v>
      </c>
      <c r="C6" s="168">
        <v>0.50089238845144368</v>
      </c>
      <c r="D6" s="167">
        <v>1.97</v>
      </c>
      <c r="E6" s="168">
        <v>0.98675800524934409</v>
      </c>
      <c r="F6" s="167"/>
      <c r="G6" s="167"/>
      <c r="H6" s="167"/>
      <c r="I6" s="167"/>
      <c r="J6" s="167"/>
      <c r="K6" s="167"/>
      <c r="L6" s="167"/>
      <c r="M6" s="167"/>
    </row>
    <row r="7" spans="1:13">
      <c r="A7" s="167">
        <v>0</v>
      </c>
      <c r="B7" s="167">
        <v>8.0000000000000018</v>
      </c>
      <c r="C7" s="168">
        <v>9.4593175853018449E-2</v>
      </c>
      <c r="D7" s="167">
        <v>2.0139999999999998</v>
      </c>
      <c r="E7" s="168">
        <v>0.19051065616797913</v>
      </c>
      <c r="F7" s="167"/>
      <c r="G7" s="167"/>
      <c r="H7" s="167"/>
      <c r="I7" s="167"/>
      <c r="J7" s="167"/>
      <c r="K7" s="167"/>
      <c r="L7" s="167"/>
      <c r="M7" s="167"/>
    </row>
    <row r="8" spans="1:13">
      <c r="A8" s="167">
        <v>5</v>
      </c>
      <c r="B8" s="167">
        <v>10</v>
      </c>
      <c r="C8" s="168">
        <v>4.9448818897637768E-2</v>
      </c>
      <c r="D8" s="167">
        <v>2.0459999999999998</v>
      </c>
      <c r="E8" s="168">
        <v>0.10117228346456686</v>
      </c>
      <c r="F8" s="167"/>
      <c r="G8" s="167"/>
      <c r="H8" s="167"/>
      <c r="I8" s="167"/>
      <c r="J8" s="167"/>
      <c r="K8" s="167"/>
      <c r="L8" s="167"/>
      <c r="M8" s="167"/>
    </row>
    <row r="9" spans="1:13">
      <c r="A9" s="167">
        <v>6</v>
      </c>
      <c r="B9" s="167">
        <v>18.999999999999996</v>
      </c>
      <c r="C9" s="168">
        <v>0.165984251968504</v>
      </c>
      <c r="D9" s="167">
        <v>2.036</v>
      </c>
      <c r="E9" s="168">
        <v>0.33794393700787417</v>
      </c>
      <c r="F9" s="167"/>
      <c r="G9" s="167"/>
      <c r="H9" s="167"/>
      <c r="I9" s="167"/>
      <c r="J9" s="167"/>
      <c r="K9" s="167"/>
      <c r="L9" s="167"/>
      <c r="M9" s="167"/>
    </row>
    <row r="10" spans="1:13">
      <c r="A10" s="167">
        <v>7</v>
      </c>
      <c r="B10" s="167">
        <v>23.999999999999996</v>
      </c>
      <c r="C10" s="168">
        <v>0.13553805774278208</v>
      </c>
      <c r="D10" s="167">
        <v>2.016</v>
      </c>
      <c r="E10" s="168">
        <v>0.27324472440944869</v>
      </c>
      <c r="F10" s="167"/>
      <c r="G10" s="167"/>
      <c r="H10" s="167"/>
      <c r="I10" s="167"/>
      <c r="J10" s="167"/>
      <c r="K10" s="167"/>
      <c r="L10" s="167"/>
      <c r="M10" s="167"/>
    </row>
    <row r="11" spans="1:13">
      <c r="A11" s="167">
        <v>8</v>
      </c>
      <c r="B11" s="167">
        <v>25.999999999999996</v>
      </c>
      <c r="C11" s="168">
        <v>0.38225721784776923</v>
      </c>
      <c r="D11" s="167">
        <v>1.9930000000000001</v>
      </c>
      <c r="E11" s="168">
        <v>0.76183863517060413</v>
      </c>
      <c r="F11" s="167"/>
      <c r="G11" s="167"/>
      <c r="H11" s="167"/>
      <c r="I11" s="167"/>
      <c r="J11" s="167"/>
      <c r="K11" s="167"/>
      <c r="L11" s="167"/>
      <c r="M11" s="167"/>
    </row>
    <row r="12" spans="1:13">
      <c r="A12" s="167">
        <v>9</v>
      </c>
      <c r="B12" s="167">
        <v>27.999999999999996</v>
      </c>
      <c r="C12" s="168">
        <v>0.23002624671916011</v>
      </c>
      <c r="D12" s="167">
        <v>1.97</v>
      </c>
      <c r="E12" s="168">
        <v>0.45315170603674543</v>
      </c>
      <c r="F12" s="167"/>
      <c r="G12" s="167"/>
      <c r="H12" s="167"/>
      <c r="I12" s="167"/>
      <c r="J12" s="167"/>
      <c r="K12" s="167"/>
      <c r="L12" s="167"/>
      <c r="M12" s="167"/>
    </row>
    <row r="13" spans="1:13">
      <c r="A13" s="167">
        <v>10</v>
      </c>
      <c r="B13" s="167">
        <v>29.999999999999993</v>
      </c>
      <c r="C13" s="168">
        <v>0.13448818897637799</v>
      </c>
      <c r="D13" s="167">
        <v>1.946</v>
      </c>
      <c r="E13" s="168">
        <v>0.26171401574803155</v>
      </c>
      <c r="F13" s="167"/>
      <c r="G13" s="167"/>
      <c r="H13" s="167"/>
      <c r="I13" s="167"/>
      <c r="J13" s="167"/>
      <c r="K13" s="167"/>
      <c r="L13" s="167"/>
      <c r="M13" s="167"/>
    </row>
    <row r="14" spans="1:13">
      <c r="A14" s="167">
        <v>11</v>
      </c>
      <c r="B14" s="167">
        <v>31.999999999999996</v>
      </c>
      <c r="C14" s="168">
        <v>0.29511811023622031</v>
      </c>
      <c r="D14" s="167">
        <v>1.9219999999999999</v>
      </c>
      <c r="E14" s="168">
        <v>0.56721700787401541</v>
      </c>
      <c r="F14" s="167"/>
      <c r="G14" s="167"/>
      <c r="H14" s="167"/>
      <c r="I14" s="167"/>
      <c r="J14" s="167"/>
      <c r="K14" s="167"/>
      <c r="L14" s="167"/>
      <c r="M14" s="167"/>
    </row>
    <row r="15" spans="1:13">
      <c r="A15" s="167">
        <v>12</v>
      </c>
      <c r="B15" s="167">
        <v>42.999999999999993</v>
      </c>
      <c r="C15" s="168">
        <v>7.7795275590551174E-2</v>
      </c>
      <c r="D15" s="167">
        <v>1.9</v>
      </c>
      <c r="E15" s="168">
        <v>0.14781102362204723</v>
      </c>
      <c r="F15" s="167"/>
      <c r="G15" s="167"/>
      <c r="H15" s="167"/>
      <c r="I15" s="167"/>
      <c r="J15" s="167"/>
      <c r="K15" s="167"/>
      <c r="L15" s="167"/>
      <c r="M15" s="167"/>
    </row>
    <row r="16" spans="1:13">
      <c r="A16" s="167">
        <v>13</v>
      </c>
      <c r="B16" s="167">
        <v>47.999999999999993</v>
      </c>
      <c r="C16" s="168">
        <v>0.2331758530183729</v>
      </c>
      <c r="D16" s="167">
        <v>1.8759999999999999</v>
      </c>
      <c r="E16" s="168">
        <v>0.43743790026246754</v>
      </c>
      <c r="F16" s="167"/>
      <c r="G16" s="167"/>
      <c r="H16" s="167"/>
      <c r="I16" s="167"/>
      <c r="J16" s="167"/>
      <c r="K16" s="167"/>
      <c r="L16" s="167"/>
      <c r="M16" s="167"/>
    </row>
    <row r="17" spans="1:13">
      <c r="A17" s="169"/>
      <c r="B17" s="139"/>
      <c r="C17" s="139"/>
      <c r="D17" s="139"/>
      <c r="E17" s="170"/>
      <c r="F17" s="167"/>
      <c r="G17" s="167"/>
      <c r="H17" s="167"/>
      <c r="I17" s="167"/>
      <c r="J17" s="167"/>
      <c r="K17" s="167"/>
      <c r="L17" s="167"/>
      <c r="M17" s="167"/>
    </row>
    <row r="18" spans="1:13">
      <c r="A18" s="169"/>
      <c r="B18" s="139"/>
      <c r="C18" s="139"/>
      <c r="D18" s="139"/>
      <c r="E18" s="170"/>
      <c r="F18" s="167"/>
      <c r="G18" s="167"/>
      <c r="H18" s="167"/>
      <c r="I18" s="167"/>
      <c r="J18" s="167"/>
      <c r="K18" s="167"/>
      <c r="L18" s="167"/>
      <c r="M18" s="167"/>
    </row>
    <row r="19" spans="1:13">
      <c r="A19" s="169"/>
      <c r="B19" s="139"/>
      <c r="C19" s="139"/>
      <c r="D19" s="139"/>
      <c r="E19" s="170"/>
      <c r="F19" s="167"/>
      <c r="G19" s="167"/>
      <c r="H19" s="167"/>
      <c r="I19" s="167"/>
      <c r="J19" s="167"/>
      <c r="K19" s="167"/>
      <c r="L19" s="167"/>
      <c r="M19" s="167"/>
    </row>
    <row r="20" spans="1:13">
      <c r="A20" s="169"/>
      <c r="B20" s="139"/>
      <c r="C20" s="139"/>
      <c r="D20" s="139"/>
      <c r="E20" s="170"/>
      <c r="F20" s="167"/>
      <c r="G20" s="167"/>
      <c r="H20" s="167"/>
      <c r="I20" s="167"/>
      <c r="J20" s="167"/>
      <c r="K20" s="167"/>
      <c r="L20" s="167"/>
      <c r="M20" s="167"/>
    </row>
    <row r="21" spans="1:13">
      <c r="A21" s="169"/>
      <c r="B21" s="139"/>
      <c r="C21" s="139"/>
      <c r="D21" s="139"/>
      <c r="E21" s="170"/>
      <c r="F21" s="167"/>
      <c r="G21" s="167"/>
      <c r="H21" s="167"/>
      <c r="I21" s="167"/>
      <c r="J21" s="167"/>
      <c r="K21" s="167"/>
      <c r="L21" s="167"/>
      <c r="M21" s="167"/>
    </row>
    <row r="22" spans="1:13">
      <c r="A22" s="169"/>
      <c r="B22" s="139"/>
      <c r="C22" s="139"/>
      <c r="D22" s="139"/>
      <c r="E22" s="170"/>
      <c r="F22" s="167"/>
      <c r="G22" s="167"/>
      <c r="H22" s="167"/>
      <c r="I22" s="167"/>
      <c r="J22" s="167"/>
      <c r="K22" s="167"/>
      <c r="L22" s="167"/>
      <c r="M22" s="167"/>
    </row>
    <row r="23" spans="1:13">
      <c r="A23" s="169"/>
      <c r="B23" s="170"/>
      <c r="C23" s="139"/>
      <c r="D23" s="139"/>
      <c r="E23" s="170"/>
      <c r="F23" s="167"/>
      <c r="G23" s="167"/>
      <c r="H23" s="167"/>
      <c r="I23" s="167"/>
      <c r="J23" s="167"/>
      <c r="K23" s="167"/>
      <c r="L23" s="167"/>
      <c r="M23" s="167"/>
    </row>
    <row r="24" spans="1:13">
      <c r="A24" s="167"/>
      <c r="B24" s="167"/>
      <c r="C24" s="169"/>
      <c r="D24" s="167"/>
      <c r="E24" s="167"/>
      <c r="F24" s="167"/>
      <c r="G24" s="167"/>
      <c r="H24" s="167"/>
      <c r="I24" s="167"/>
      <c r="J24" s="167"/>
      <c r="K24" s="167"/>
      <c r="L24" s="167"/>
      <c r="M24" s="167"/>
    </row>
    <row r="25" spans="1:13">
      <c r="A25" s="167"/>
      <c r="B25" s="167"/>
      <c r="C25" s="169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>
      <c r="A26" s="171"/>
      <c r="B26" s="171"/>
      <c r="C26" s="172"/>
      <c r="D26" s="172"/>
      <c r="E26" s="167"/>
      <c r="F26" s="167"/>
      <c r="G26" s="167"/>
      <c r="H26" s="167"/>
      <c r="I26" s="167"/>
      <c r="J26" s="167"/>
      <c r="K26" s="167"/>
      <c r="L26" s="167"/>
      <c r="M26" s="167"/>
    </row>
    <row r="27" spans="1:13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</row>
    <row r="28" spans="1:13">
      <c r="A28" s="169"/>
      <c r="B28" s="169"/>
      <c r="C28" s="169"/>
      <c r="D28" s="169"/>
      <c r="E28" s="169"/>
      <c r="F28" s="167"/>
      <c r="G28" s="167"/>
      <c r="H28" s="167"/>
      <c r="I28" s="167"/>
      <c r="J28" s="167"/>
      <c r="K28" s="167"/>
      <c r="L28" s="167"/>
      <c r="M28" s="167"/>
    </row>
    <row r="29" spans="1:13">
      <c r="A29" s="169"/>
      <c r="B29" s="169"/>
      <c r="C29" s="139"/>
      <c r="D29" s="173"/>
      <c r="E29" s="139"/>
      <c r="F29" s="167"/>
      <c r="G29" s="167"/>
      <c r="H29" s="167"/>
      <c r="I29" s="167"/>
      <c r="J29" s="167"/>
      <c r="K29" s="167"/>
      <c r="L29" s="167"/>
      <c r="M29" s="167"/>
    </row>
    <row r="30" spans="1:13">
      <c r="A30" s="173"/>
      <c r="B30" s="169"/>
      <c r="C30" s="139"/>
      <c r="D30" s="173"/>
      <c r="E30" s="139"/>
      <c r="F30" s="167"/>
      <c r="G30" s="167"/>
      <c r="H30" s="167"/>
      <c r="I30" s="167"/>
      <c r="J30" s="167"/>
      <c r="K30" s="167"/>
      <c r="L30" s="167"/>
      <c r="M30" s="167"/>
    </row>
    <row r="31" spans="1:13">
      <c r="A31" s="173"/>
      <c r="B31" s="169"/>
      <c r="C31" s="139"/>
      <c r="D31" s="173"/>
      <c r="E31" s="139"/>
      <c r="F31" s="167"/>
      <c r="G31" s="167"/>
      <c r="H31" s="167"/>
      <c r="I31" s="167"/>
      <c r="J31" s="167"/>
      <c r="K31" s="167"/>
      <c r="L31" s="167"/>
      <c r="M31" s="167"/>
    </row>
    <row r="32" spans="1:13">
      <c r="A32" s="173"/>
      <c r="B32" s="169"/>
      <c r="C32" s="139"/>
      <c r="D32" s="173"/>
      <c r="E32" s="139"/>
      <c r="F32" s="167"/>
      <c r="G32" s="167"/>
      <c r="H32" s="167"/>
      <c r="I32" s="167"/>
      <c r="J32" s="167"/>
      <c r="K32" s="167"/>
      <c r="L32" s="167"/>
      <c r="M32" s="167"/>
    </row>
    <row r="33" spans="1:13">
      <c r="A33" s="173"/>
      <c r="B33" s="169"/>
      <c r="C33" s="139"/>
      <c r="D33" s="173"/>
      <c r="E33" s="139"/>
      <c r="F33" s="167"/>
      <c r="G33" s="167"/>
      <c r="H33" s="167"/>
      <c r="I33" s="167"/>
      <c r="J33" s="167"/>
      <c r="K33" s="167"/>
      <c r="L33" s="167"/>
      <c r="M33" s="167"/>
    </row>
    <row r="34" spans="1:13">
      <c r="A34" s="169"/>
      <c r="B34" s="169"/>
      <c r="C34" s="139"/>
      <c r="D34" s="169"/>
      <c r="E34" s="139"/>
      <c r="F34" s="167"/>
      <c r="G34" s="167"/>
      <c r="H34" s="167"/>
      <c r="I34" s="167"/>
      <c r="J34" s="167"/>
      <c r="K34" s="167"/>
      <c r="L34" s="167"/>
      <c r="M34" s="167"/>
    </row>
    <row r="35" spans="1:13">
      <c r="A35" s="173"/>
      <c r="B35" s="169"/>
      <c r="C35" s="139"/>
      <c r="D35" s="173"/>
      <c r="E35" s="139"/>
      <c r="F35" s="167"/>
      <c r="G35" s="167"/>
      <c r="H35" s="167"/>
      <c r="I35" s="167"/>
      <c r="J35" s="167"/>
      <c r="K35" s="167"/>
      <c r="L35" s="167"/>
      <c r="M35" s="167"/>
    </row>
    <row r="36" spans="1:13">
      <c r="A36" s="173"/>
      <c r="B36" s="169"/>
      <c r="C36" s="139"/>
      <c r="D36" s="173"/>
      <c r="E36" s="139"/>
      <c r="F36" s="167"/>
      <c r="G36" s="167"/>
      <c r="H36" s="167"/>
      <c r="I36" s="167"/>
      <c r="J36" s="167"/>
      <c r="K36" s="167"/>
      <c r="L36" s="167"/>
      <c r="M36" s="167"/>
    </row>
    <row r="37" spans="1:13">
      <c r="A37" s="173"/>
      <c r="B37" s="169"/>
      <c r="C37" s="139"/>
      <c r="D37" s="173"/>
      <c r="E37" s="139"/>
      <c r="F37" s="167"/>
      <c r="G37" s="167"/>
      <c r="H37" s="167"/>
      <c r="I37" s="167"/>
      <c r="J37" s="167"/>
      <c r="K37" s="167"/>
      <c r="L37" s="167"/>
      <c r="M37" s="167"/>
    </row>
    <row r="38" spans="1:13">
      <c r="A38" s="173"/>
      <c r="B38" s="169"/>
      <c r="C38" s="139"/>
      <c r="D38" s="173"/>
      <c r="E38" s="139"/>
      <c r="F38" s="167"/>
      <c r="G38" s="167"/>
      <c r="H38" s="167"/>
      <c r="I38" s="167"/>
      <c r="J38" s="167"/>
      <c r="K38" s="167"/>
      <c r="L38" s="167"/>
      <c r="M38" s="167"/>
    </row>
    <row r="39" spans="1:13">
      <c r="A39" s="173"/>
      <c r="B39" s="169"/>
      <c r="C39" s="139"/>
      <c r="D39" s="173"/>
      <c r="E39" s="139"/>
      <c r="F39" s="167"/>
      <c r="G39" s="167"/>
      <c r="H39" s="167"/>
      <c r="I39" s="167"/>
      <c r="J39" s="167"/>
      <c r="K39" s="167"/>
      <c r="L39" s="167"/>
      <c r="M39" s="167"/>
    </row>
    <row r="40" spans="1:13">
      <c r="A40" s="173"/>
      <c r="B40" s="169"/>
      <c r="C40" s="139"/>
      <c r="D40" s="173"/>
      <c r="E40" s="139"/>
      <c r="F40" s="167"/>
      <c r="G40" s="167"/>
      <c r="H40" s="167"/>
      <c r="I40" s="167"/>
      <c r="J40" s="167"/>
      <c r="K40" s="167"/>
      <c r="L40" s="167"/>
      <c r="M40" s="167"/>
    </row>
    <row r="41" spans="1:13">
      <c r="A41" s="173"/>
      <c r="B41" s="169"/>
      <c r="C41" s="139"/>
      <c r="D41" s="173"/>
      <c r="E41" s="139"/>
      <c r="F41" s="167"/>
      <c r="G41" s="167"/>
      <c r="H41" s="167"/>
      <c r="I41" s="167"/>
      <c r="J41" s="167"/>
      <c r="K41" s="167"/>
      <c r="L41" s="167"/>
      <c r="M41" s="167"/>
    </row>
    <row r="42" spans="1:13">
      <c r="A42" s="173"/>
      <c r="B42" s="169"/>
      <c r="C42" s="139"/>
      <c r="D42" s="173"/>
      <c r="E42" s="139"/>
      <c r="F42" s="167"/>
      <c r="G42" s="167"/>
      <c r="H42" s="167"/>
      <c r="I42" s="167"/>
      <c r="J42" s="167"/>
      <c r="K42" s="167"/>
      <c r="L42" s="167"/>
      <c r="M42" s="167"/>
    </row>
    <row r="43" spans="1:13">
      <c r="A43" s="173"/>
      <c r="B43" s="169"/>
      <c r="C43" s="139"/>
      <c r="D43" s="173"/>
      <c r="E43" s="139"/>
      <c r="F43" s="167"/>
      <c r="G43" s="167"/>
      <c r="H43" s="167"/>
      <c r="I43" s="167"/>
      <c r="J43" s="167"/>
      <c r="K43" s="167"/>
      <c r="L43" s="167"/>
      <c r="M43" s="167"/>
    </row>
    <row r="44" spans="1:13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</row>
    <row r="45" spans="1:13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</row>
    <row r="46" spans="1:13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</row>
    <row r="47" spans="1:13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</row>
    <row r="48" spans="1:13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</row>
    <row r="49" spans="1:14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</row>
    <row r="50" spans="1:14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4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</row>
    <row r="52" spans="1:14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</row>
    <row r="53" spans="1:14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</row>
    <row r="54" spans="1:1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</row>
    <row r="55" spans="1:14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</row>
    <row r="56" spans="1:14">
      <c r="A56" s="172"/>
      <c r="B56" s="172"/>
      <c r="C56" s="172"/>
      <c r="D56" s="172"/>
      <c r="E56" s="172"/>
      <c r="F56" s="172"/>
      <c r="G56" s="167"/>
      <c r="H56" s="167"/>
      <c r="I56" s="167"/>
      <c r="J56" s="167"/>
      <c r="K56" s="172"/>
      <c r="L56" s="172"/>
      <c r="M56" s="172"/>
      <c r="N56" s="140"/>
    </row>
    <row r="57" spans="1:14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</row>
    <row r="58" spans="1:14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</row>
    <row r="59" spans="1:14" s="141" customFormat="1">
      <c r="A59" s="174"/>
      <c r="B59" s="174"/>
      <c r="C59" s="174"/>
      <c r="D59" s="174"/>
      <c r="E59" s="174"/>
      <c r="F59" s="174"/>
      <c r="G59" s="174"/>
      <c r="H59" s="174"/>
      <c r="I59" s="174"/>
      <c r="J59" s="175"/>
      <c r="K59" s="174"/>
      <c r="L59" s="174"/>
      <c r="M59" s="174"/>
      <c r="N59" s="84"/>
    </row>
    <row r="60" spans="1:14">
      <c r="A60" s="176"/>
      <c r="B60" s="168"/>
      <c r="C60" s="177"/>
      <c r="D60" s="177"/>
      <c r="E60" s="177"/>
      <c r="F60" s="176"/>
      <c r="G60" s="178"/>
      <c r="H60" s="179"/>
      <c r="I60" s="176"/>
      <c r="J60" s="167"/>
      <c r="K60" s="178"/>
      <c r="L60" s="178"/>
      <c r="M60" s="139"/>
    </row>
    <row r="61" spans="1:14">
      <c r="A61" s="176"/>
      <c r="B61" s="168"/>
      <c r="C61" s="177"/>
      <c r="D61" s="177"/>
      <c r="E61" s="177"/>
      <c r="F61" s="176"/>
      <c r="G61" s="178"/>
      <c r="H61" s="179"/>
      <c r="I61" s="179"/>
      <c r="J61" s="167"/>
      <c r="K61" s="178"/>
      <c r="L61" s="178"/>
      <c r="M61" s="139"/>
    </row>
    <row r="62" spans="1:14">
      <c r="A62" s="176"/>
      <c r="B62" s="168"/>
      <c r="C62" s="177"/>
      <c r="D62" s="177"/>
      <c r="E62" s="177"/>
      <c r="F62" s="176"/>
      <c r="G62" s="178"/>
      <c r="H62" s="179"/>
      <c r="I62" s="179"/>
      <c r="J62" s="167"/>
      <c r="K62" s="178"/>
      <c r="L62" s="178"/>
      <c r="M62" s="139"/>
    </row>
    <row r="63" spans="1:14">
      <c r="A63" s="176"/>
      <c r="B63" s="168"/>
      <c r="C63" s="177"/>
      <c r="D63" s="177"/>
      <c r="E63" s="177"/>
      <c r="F63" s="176"/>
      <c r="G63" s="178"/>
      <c r="H63" s="179"/>
      <c r="I63" s="179"/>
      <c r="J63" s="167"/>
      <c r="K63" s="178"/>
      <c r="L63" s="178"/>
      <c r="M63" s="139"/>
    </row>
    <row r="64" spans="1:14">
      <c r="A64" s="176"/>
      <c r="B64" s="168"/>
      <c r="C64" s="177"/>
      <c r="D64" s="177"/>
      <c r="E64" s="177"/>
      <c r="F64" s="176"/>
      <c r="G64" s="178"/>
      <c r="H64" s="179"/>
      <c r="I64" s="179"/>
      <c r="J64" s="167"/>
      <c r="K64" s="178"/>
      <c r="L64" s="178"/>
      <c r="M64" s="139"/>
    </row>
    <row r="65" spans="1:13">
      <c r="A65" s="176"/>
      <c r="B65" s="168"/>
      <c r="C65" s="177"/>
      <c r="D65" s="177"/>
      <c r="E65" s="177"/>
      <c r="F65" s="176"/>
      <c r="G65" s="178"/>
      <c r="H65" s="179"/>
      <c r="I65" s="179"/>
      <c r="J65" s="167"/>
      <c r="K65" s="178"/>
      <c r="L65" s="178"/>
      <c r="M65" s="139"/>
    </row>
    <row r="66" spans="1:13">
      <c r="A66" s="176"/>
      <c r="B66" s="168"/>
      <c r="C66" s="177"/>
      <c r="D66" s="177"/>
      <c r="E66" s="177"/>
      <c r="F66" s="176"/>
      <c r="G66" s="178"/>
      <c r="H66" s="179"/>
      <c r="I66" s="179"/>
      <c r="J66" s="167"/>
      <c r="K66" s="178"/>
      <c r="L66" s="178"/>
      <c r="M66" s="139"/>
    </row>
    <row r="67" spans="1:13">
      <c r="A67" s="176"/>
      <c r="B67" s="168"/>
      <c r="C67" s="177"/>
      <c r="D67" s="177"/>
      <c r="E67" s="177"/>
      <c r="F67" s="176"/>
      <c r="G67" s="178"/>
      <c r="H67" s="179"/>
      <c r="I67" s="179"/>
      <c r="J67" s="167"/>
      <c r="K67" s="178"/>
      <c r="L67" s="178"/>
      <c r="M67" s="139"/>
    </row>
    <row r="68" spans="1:13">
      <c r="A68" s="176"/>
      <c r="B68" s="168"/>
      <c r="C68" s="177"/>
      <c r="D68" s="177"/>
      <c r="E68" s="177"/>
      <c r="F68" s="176"/>
      <c r="G68" s="178"/>
      <c r="H68" s="179"/>
      <c r="I68" s="179"/>
      <c r="J68" s="167"/>
      <c r="K68" s="178"/>
      <c r="L68" s="178"/>
      <c r="M68" s="139"/>
    </row>
    <row r="69" spans="1:13">
      <c r="A69" s="176"/>
      <c r="B69" s="168"/>
      <c r="C69" s="177"/>
      <c r="D69" s="177"/>
      <c r="E69" s="177"/>
      <c r="F69" s="176"/>
      <c r="G69" s="178"/>
      <c r="H69" s="179"/>
      <c r="I69" s="179"/>
      <c r="J69" s="167"/>
      <c r="K69" s="178"/>
      <c r="L69" s="178"/>
      <c r="M69" s="139"/>
    </row>
    <row r="70" spans="1:13">
      <c r="A70" s="176"/>
      <c r="B70" s="168"/>
      <c r="C70" s="177"/>
      <c r="D70" s="177"/>
      <c r="E70" s="177"/>
      <c r="F70" s="176"/>
      <c r="G70" s="178"/>
      <c r="H70" s="179"/>
      <c r="I70" s="179"/>
      <c r="J70" s="167"/>
      <c r="K70" s="178"/>
      <c r="L70" s="178"/>
      <c r="M70" s="139"/>
    </row>
    <row r="71" spans="1:13">
      <c r="A71" s="176"/>
      <c r="B71" s="168"/>
      <c r="C71" s="177"/>
      <c r="D71" s="177"/>
      <c r="E71" s="177"/>
      <c r="F71" s="176"/>
      <c r="G71" s="178"/>
      <c r="H71" s="179"/>
      <c r="I71" s="179"/>
      <c r="J71" s="167"/>
      <c r="K71" s="178"/>
      <c r="L71" s="178"/>
      <c r="M71" s="139"/>
    </row>
    <row r="72" spans="1:13">
      <c r="A72" s="176"/>
      <c r="B72" s="168"/>
      <c r="C72" s="177"/>
      <c r="D72" s="177"/>
      <c r="E72" s="177"/>
      <c r="F72" s="176"/>
      <c r="G72" s="178"/>
      <c r="H72" s="179"/>
      <c r="I72" s="179"/>
      <c r="J72" s="167"/>
      <c r="K72" s="178"/>
      <c r="L72" s="178"/>
      <c r="M72" s="139"/>
    </row>
    <row r="73" spans="1:13">
      <c r="A73" s="176"/>
      <c r="B73" s="168"/>
      <c r="C73" s="177"/>
      <c r="D73" s="177"/>
      <c r="E73" s="177"/>
      <c r="F73" s="176"/>
      <c r="G73" s="178"/>
      <c r="H73" s="179"/>
      <c r="I73" s="179"/>
      <c r="J73" s="167"/>
      <c r="K73" s="178"/>
      <c r="L73" s="178"/>
      <c r="M73" s="139"/>
    </row>
    <row r="74" spans="1:13">
      <c r="A74" s="176"/>
      <c r="B74" s="168"/>
      <c r="C74" s="177"/>
      <c r="D74" s="177"/>
      <c r="E74" s="177"/>
      <c r="F74" s="176"/>
      <c r="G74" s="178"/>
      <c r="H74" s="179"/>
      <c r="I74" s="179"/>
      <c r="J74" s="167"/>
      <c r="K74" s="178"/>
      <c r="L74" s="178"/>
      <c r="M74" s="139"/>
    </row>
    <row r="75" spans="1:13">
      <c r="F75" s="132"/>
    </row>
  </sheetData>
  <mergeCells count="4">
    <mergeCell ref="A56:F56"/>
    <mergeCell ref="K56:M56"/>
    <mergeCell ref="A26:B26"/>
    <mergeCell ref="C26:D26"/>
  </mergeCells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2"/>
  <dimension ref="A2:AH101"/>
  <sheetViews>
    <sheetView zoomScale="80" zoomScaleNormal="80" workbookViewId="0"/>
  </sheetViews>
  <sheetFormatPr baseColWidth="10" defaultRowHeight="13"/>
  <cols>
    <col min="1" max="1" width="12.5" bestFit="1" customWidth="1"/>
  </cols>
  <sheetData>
    <row r="2" spans="1:34">
      <c r="G2" s="165" t="s">
        <v>89</v>
      </c>
      <c r="H2" s="165"/>
      <c r="X2" s="165" t="s">
        <v>89</v>
      </c>
      <c r="Y2" s="165"/>
    </row>
    <row r="3" spans="1:34">
      <c r="G3" s="133" t="s">
        <v>17</v>
      </c>
      <c r="H3" s="133"/>
      <c r="I3" s="134" t="s">
        <v>90</v>
      </c>
      <c r="J3" s="133"/>
      <c r="K3" s="134" t="s">
        <v>2</v>
      </c>
      <c r="L3" s="133"/>
      <c r="M3" s="134" t="s">
        <v>7</v>
      </c>
      <c r="N3" s="133"/>
      <c r="O3" s="134" t="s">
        <v>8</v>
      </c>
      <c r="P3" s="133"/>
      <c r="Q3" s="134" t="s">
        <v>70</v>
      </c>
      <c r="X3" s="133" t="s">
        <v>17</v>
      </c>
      <c r="Y3" s="133"/>
      <c r="Z3" s="134" t="s">
        <v>90</v>
      </c>
      <c r="AA3" s="133"/>
      <c r="AB3" s="134" t="s">
        <v>2</v>
      </c>
      <c r="AC3" s="133"/>
      <c r="AD3" s="134" t="s">
        <v>7</v>
      </c>
      <c r="AE3" s="133"/>
      <c r="AF3" s="134" t="s">
        <v>8</v>
      </c>
      <c r="AG3" s="133"/>
      <c r="AH3" s="134" t="s">
        <v>70</v>
      </c>
    </row>
    <row r="4" spans="1:34">
      <c r="G4" s="133" t="s">
        <v>18</v>
      </c>
      <c r="H4" s="133"/>
      <c r="I4" s="134" t="s">
        <v>91</v>
      </c>
      <c r="J4" s="133"/>
      <c r="K4" s="134" t="s">
        <v>91</v>
      </c>
      <c r="L4" s="133"/>
      <c r="M4" s="134" t="s">
        <v>91</v>
      </c>
      <c r="N4" s="133"/>
      <c r="O4" s="134" t="s">
        <v>91</v>
      </c>
      <c r="P4" s="133"/>
      <c r="Q4" s="134" t="s">
        <v>91</v>
      </c>
      <c r="X4" s="133" t="s">
        <v>18</v>
      </c>
      <c r="Y4" s="133"/>
      <c r="Z4" s="134" t="s">
        <v>91</v>
      </c>
      <c r="AA4" s="133"/>
      <c r="AB4" s="134" t="s">
        <v>91</v>
      </c>
      <c r="AC4" s="133"/>
      <c r="AD4" s="134" t="s">
        <v>91</v>
      </c>
      <c r="AE4" s="133"/>
      <c r="AF4" s="134" t="s">
        <v>91</v>
      </c>
      <c r="AG4" s="133"/>
      <c r="AH4" s="134" t="s">
        <v>91</v>
      </c>
    </row>
    <row r="5" spans="1:34">
      <c r="A5" s="159" t="s">
        <v>123</v>
      </c>
      <c r="B5" s="160"/>
      <c r="C5" s="161">
        <v>2.4365022789761102</v>
      </c>
      <c r="G5" s="135">
        <v>0</v>
      </c>
      <c r="H5" s="135"/>
      <c r="I5" s="136">
        <v>7.9999999999813554E-2</v>
      </c>
      <c r="J5" s="136"/>
      <c r="K5" s="136">
        <v>47.116428905398209</v>
      </c>
      <c r="L5" s="136"/>
      <c r="M5" s="136">
        <v>21.710893977623918</v>
      </c>
      <c r="N5" s="136"/>
      <c r="O5" s="136">
        <v>10.575513574376874</v>
      </c>
      <c r="P5" s="136"/>
      <c r="Q5" s="136">
        <v>0</v>
      </c>
      <c r="X5" s="135">
        <v>0</v>
      </c>
      <c r="Y5" s="135"/>
      <c r="Z5" s="136">
        <v>7.9999999999813554E-2</v>
      </c>
      <c r="AA5" s="136"/>
      <c r="AB5" s="136">
        <v>47.116428905398209</v>
      </c>
      <c r="AC5" s="136"/>
      <c r="AD5" s="136">
        <v>21.710893977623918</v>
      </c>
      <c r="AE5" s="136"/>
      <c r="AF5" s="136">
        <v>10.575513574376874</v>
      </c>
      <c r="AG5" s="136"/>
      <c r="AH5" s="136">
        <v>0</v>
      </c>
    </row>
    <row r="6" spans="1:34">
      <c r="A6" s="160" t="s">
        <v>31</v>
      </c>
      <c r="B6" s="160"/>
      <c r="C6" s="161">
        <v>0.52698917371708998</v>
      </c>
      <c r="G6" s="137">
        <v>1.9999999999999996</v>
      </c>
      <c r="H6" s="137"/>
      <c r="I6" s="138">
        <v>0.12423079617103876</v>
      </c>
      <c r="J6" s="138"/>
      <c r="K6" s="138">
        <v>46.795332616939554</v>
      </c>
      <c r="L6" s="138"/>
      <c r="M6" s="138">
        <v>21.65598576153673</v>
      </c>
      <c r="N6" s="138"/>
      <c r="O6" s="138">
        <v>10.526787309992946</v>
      </c>
      <c r="P6" s="138"/>
      <c r="Q6" s="138">
        <v>0.429353343409764</v>
      </c>
      <c r="X6" s="137">
        <v>0.5</v>
      </c>
      <c r="Y6" s="137"/>
      <c r="Z6" s="138">
        <v>8.6412328953803311E-2</v>
      </c>
      <c r="AA6" s="138"/>
      <c r="AB6" s="138">
        <v>47.069043377553982</v>
      </c>
      <c r="AC6" s="138"/>
      <c r="AD6" s="138">
        <v>21.702283819935115</v>
      </c>
      <c r="AE6" s="138"/>
      <c r="AF6" s="138">
        <v>10.565385341861866</v>
      </c>
      <c r="AG6" s="138"/>
      <c r="AH6" s="138">
        <v>6.355351315334877E-2</v>
      </c>
    </row>
    <row r="7" spans="1:34">
      <c r="A7" s="160" t="s">
        <v>32</v>
      </c>
      <c r="B7" s="160"/>
      <c r="C7" s="161">
        <v>0.374394694931795</v>
      </c>
      <c r="G7" s="137">
        <v>4</v>
      </c>
      <c r="H7" s="137"/>
      <c r="I7" s="138">
        <v>0.30273398469131885</v>
      </c>
      <c r="J7" s="138"/>
      <c r="K7" s="138">
        <v>45.527114018650273</v>
      </c>
      <c r="L7" s="138"/>
      <c r="M7" s="138">
        <v>21.440847695657336</v>
      </c>
      <c r="N7" s="138"/>
      <c r="O7" s="138">
        <v>10.426327277212781</v>
      </c>
      <c r="P7" s="138"/>
      <c r="Q7" s="138">
        <v>2.1222336455756441</v>
      </c>
      <c r="X7" s="137">
        <v>1</v>
      </c>
      <c r="Y7" s="137"/>
      <c r="Z7" s="138">
        <v>9.519816426151434E-2</v>
      </c>
      <c r="AA7" s="138"/>
      <c r="AB7" s="138">
        <v>47.004845955569444</v>
      </c>
      <c r="AC7" s="138"/>
      <c r="AD7" s="138">
        <v>21.691071551217266</v>
      </c>
      <c r="AE7" s="138"/>
      <c r="AF7" s="138">
        <v>10.554165172465249</v>
      </c>
      <c r="AG7" s="138"/>
      <c r="AH7" s="138">
        <v>0.14948706078817733</v>
      </c>
    </row>
    <row r="8" spans="1:34">
      <c r="A8" s="160" t="s">
        <v>33</v>
      </c>
      <c r="B8" s="160"/>
      <c r="C8" s="161">
        <v>7.3548395911653006E-2</v>
      </c>
      <c r="G8" s="137">
        <v>5.9999999999999982</v>
      </c>
      <c r="H8" s="137"/>
      <c r="I8" s="138">
        <v>1.1051902886997</v>
      </c>
      <c r="J8" s="138"/>
      <c r="K8" s="138">
        <v>39.89803755112122</v>
      </c>
      <c r="L8" s="138"/>
      <c r="M8" s="138">
        <v>20.27965190420041</v>
      </c>
      <c r="N8" s="138"/>
      <c r="O8" s="138">
        <v>10.122749614274255</v>
      </c>
      <c r="P8" s="138"/>
      <c r="Q8" s="138">
        <v>9.6774363653389628</v>
      </c>
      <c r="X8" s="137">
        <v>1.5</v>
      </c>
      <c r="Y8" s="137"/>
      <c r="Z8" s="138">
        <v>0.10732659336918922</v>
      </c>
      <c r="AA8" s="138"/>
      <c r="AB8" s="138">
        <v>46.916982359152946</v>
      </c>
      <c r="AC8" s="138"/>
      <c r="AD8" s="138">
        <v>21.676186802434302</v>
      </c>
      <c r="AE8" s="138"/>
      <c r="AF8" s="138">
        <v>10.541477504992599</v>
      </c>
      <c r="AG8" s="138"/>
      <c r="AH8" s="138">
        <v>0.26692523199218821</v>
      </c>
    </row>
    <row r="9" spans="1:34">
      <c r="C9" s="162"/>
      <c r="G9" s="137">
        <v>8.0000000000000018</v>
      </c>
      <c r="H9" s="137"/>
      <c r="I9" s="138">
        <v>3.3446400981315625</v>
      </c>
      <c r="J9" s="138"/>
      <c r="K9" s="138">
        <v>24.342813639199846</v>
      </c>
      <c r="L9" s="138"/>
      <c r="M9" s="138">
        <v>15.988099515048113</v>
      </c>
      <c r="N9" s="138"/>
      <c r="O9" s="138">
        <v>9.4112408559671881</v>
      </c>
      <c r="P9" s="138"/>
      <c r="Q9" s="138">
        <v>30.788780003284089</v>
      </c>
      <c r="X9" s="137">
        <v>2</v>
      </c>
      <c r="Y9" s="137"/>
      <c r="Z9" s="138">
        <v>0.12423079617103878</v>
      </c>
      <c r="AA9" s="138"/>
      <c r="AB9" s="138">
        <v>46.795332616939554</v>
      </c>
      <c r="AC9" s="138"/>
      <c r="AD9" s="138">
        <v>21.65598576153673</v>
      </c>
      <c r="AE9" s="138"/>
      <c r="AF9" s="138">
        <v>10.526787309992946</v>
      </c>
      <c r="AG9" s="138"/>
      <c r="AH9" s="138">
        <v>0.42935334340976422</v>
      </c>
    </row>
    <row r="10" spans="1:34">
      <c r="A10" s="160" t="s">
        <v>34</v>
      </c>
      <c r="B10" s="160"/>
      <c r="C10" s="161">
        <v>1.8975721890955599</v>
      </c>
      <c r="G10" s="137">
        <v>10</v>
      </c>
      <c r="H10" s="137"/>
      <c r="I10" s="138">
        <v>4.9638595202662454</v>
      </c>
      <c r="J10" s="138"/>
      <c r="K10" s="138">
        <v>13.005571700747677</v>
      </c>
      <c r="L10" s="138"/>
      <c r="M10" s="138">
        <v>11.851359806961232</v>
      </c>
      <c r="N10" s="138"/>
      <c r="O10" s="138">
        <v>8.9114965098624772</v>
      </c>
      <c r="P10" s="138"/>
      <c r="Q10" s="138">
        <v>46.395881461483896</v>
      </c>
      <c r="X10" s="137">
        <v>2.5</v>
      </c>
      <c r="Y10" s="137"/>
      <c r="Z10" s="138">
        <v>0.14805714165130762</v>
      </c>
      <c r="AA10" s="138"/>
      <c r="AB10" s="138">
        <v>46.624769538340288</v>
      </c>
      <c r="AC10" s="138"/>
      <c r="AD10" s="138">
        <v>21.627891044133406</v>
      </c>
      <c r="AE10" s="138"/>
      <c r="AF10" s="138">
        <v>10.509324303885023</v>
      </c>
      <c r="AG10" s="138"/>
      <c r="AH10" s="138">
        <v>0.65695456581559053</v>
      </c>
    </row>
    <row r="11" spans="1:34">
      <c r="A11" s="160" t="s">
        <v>35</v>
      </c>
      <c r="B11" s="160"/>
      <c r="C11" s="161">
        <v>2.6709780174160098</v>
      </c>
      <c r="G11" s="137">
        <v>18.999999999999996</v>
      </c>
      <c r="H11" s="137"/>
      <c r="I11" s="138">
        <v>5.0957324359372347</v>
      </c>
      <c r="J11" s="138"/>
      <c r="K11" s="138">
        <v>9.9816222984698797</v>
      </c>
      <c r="L11" s="138"/>
      <c r="M11" s="138">
        <v>10.38590993018423</v>
      </c>
      <c r="N11" s="138"/>
      <c r="O11" s="138">
        <v>8.7722049372809892</v>
      </c>
      <c r="P11" s="138"/>
      <c r="Q11" s="138">
        <v>50.638147512507182</v>
      </c>
      <c r="X11" s="137">
        <v>3</v>
      </c>
      <c r="Y11" s="137"/>
      <c r="Z11" s="138">
        <v>0.18204982384274598</v>
      </c>
      <c r="AA11" s="138"/>
      <c r="AB11" s="138">
        <v>46.382477900687817</v>
      </c>
      <c r="AC11" s="138"/>
      <c r="AD11" s="138">
        <v>21.587790094870861</v>
      </c>
      <c r="AE11" s="138"/>
      <c r="AF11" s="138">
        <v>10.487970002049421</v>
      </c>
      <c r="AG11" s="138"/>
      <c r="AH11" s="138">
        <v>0.98021780680443038</v>
      </c>
    </row>
    <row r="12" spans="1:34">
      <c r="A12" s="160" t="s">
        <v>36</v>
      </c>
      <c r="B12" s="160"/>
      <c r="C12" s="161">
        <v>13.596489598511599</v>
      </c>
      <c r="G12" s="137">
        <v>23.999999999999996</v>
      </c>
      <c r="H12" s="137"/>
      <c r="I12" s="138">
        <v>4.9194564439321935</v>
      </c>
      <c r="J12" s="138"/>
      <c r="K12" s="138">
        <v>9.9810529864797122</v>
      </c>
      <c r="L12" s="138"/>
      <c r="M12" s="138">
        <v>10.385532457433721</v>
      </c>
      <c r="N12" s="138"/>
      <c r="O12" s="138">
        <v>8.77217448449783</v>
      </c>
      <c r="P12" s="138"/>
      <c r="Q12" s="138">
        <v>50.638968547757287</v>
      </c>
      <c r="X12" s="137">
        <v>3.5</v>
      </c>
      <c r="Y12" s="137"/>
      <c r="Z12" s="138">
        <v>0.23113092794314369</v>
      </c>
      <c r="AA12" s="138"/>
      <c r="AB12" s="138">
        <v>46.033927270220822</v>
      </c>
      <c r="AC12" s="138"/>
      <c r="AD12" s="138">
        <v>21.529038116940097</v>
      </c>
      <c r="AE12" s="138"/>
      <c r="AF12" s="138">
        <v>10.461093958345227</v>
      </c>
      <c r="AG12" s="138"/>
      <c r="AH12" s="138">
        <v>1.4453778254065539</v>
      </c>
    </row>
    <row r="13" spans="1:34">
      <c r="C13" s="162"/>
      <c r="G13" s="137">
        <v>25.999999999999996</v>
      </c>
      <c r="H13" s="137"/>
      <c r="I13" s="138">
        <v>4.8500573627402934</v>
      </c>
      <c r="J13" s="138"/>
      <c r="K13" s="138">
        <v>9.9810483464523116</v>
      </c>
      <c r="L13" s="138"/>
      <c r="M13" s="138">
        <v>10.385529344261272</v>
      </c>
      <c r="N13" s="138"/>
      <c r="O13" s="138">
        <v>8.7721742225841144</v>
      </c>
      <c r="P13" s="138"/>
      <c r="Q13" s="138">
        <v>50.638975247797141</v>
      </c>
      <c r="X13" s="137">
        <v>4</v>
      </c>
      <c r="Y13" s="137"/>
      <c r="Z13" s="138">
        <v>0.30273398469131885</v>
      </c>
      <c r="AA13" s="138"/>
      <c r="AB13" s="138">
        <v>45.527114018650273</v>
      </c>
      <c r="AC13" s="138"/>
      <c r="AD13" s="138">
        <v>21.440847695657336</v>
      </c>
      <c r="AE13" s="138"/>
      <c r="AF13" s="138">
        <v>10.426327277212781</v>
      </c>
      <c r="AG13" s="138"/>
      <c r="AH13" s="138">
        <v>2.1222336455756441</v>
      </c>
    </row>
    <row r="14" spans="1:34">
      <c r="A14" s="160" t="s">
        <v>14</v>
      </c>
      <c r="B14" s="160"/>
      <c r="C14" s="161">
        <v>2.0012083709175599</v>
      </c>
      <c r="G14" s="137">
        <v>27.999999999999996</v>
      </c>
      <c r="H14" s="137"/>
      <c r="I14" s="138">
        <v>4.7813128001782603</v>
      </c>
      <c r="J14" s="138"/>
      <c r="K14" s="138">
        <v>9.9810476181865866</v>
      </c>
      <c r="L14" s="138"/>
      <c r="M14" s="138">
        <v>10.385528855024949</v>
      </c>
      <c r="N14" s="138"/>
      <c r="O14" s="138">
        <v>8.7721741807096141</v>
      </c>
      <c r="P14" s="138"/>
      <c r="Q14" s="138">
        <v>50.638976299543522</v>
      </c>
      <c r="X14" s="137">
        <v>4.5</v>
      </c>
      <c r="Y14" s="137"/>
      <c r="Z14" s="138">
        <v>0.40788818515878322</v>
      </c>
      <c r="AA14" s="138"/>
      <c r="AB14" s="138">
        <v>44.785129635170406</v>
      </c>
      <c r="AC14" s="138"/>
      <c r="AD14" s="138">
        <v>21.305828249534212</v>
      </c>
      <c r="AE14" s="138"/>
      <c r="AF14" s="138">
        <v>10.380286883503736</v>
      </c>
      <c r="AG14" s="138"/>
      <c r="AH14" s="138">
        <v>3.1143227769549666</v>
      </c>
    </row>
    <row r="15" spans="1:34">
      <c r="A15" s="160" t="s">
        <v>15</v>
      </c>
      <c r="B15" s="160"/>
      <c r="C15" s="161">
        <v>0.33816654519872802</v>
      </c>
      <c r="G15" s="137">
        <v>29.999999999999993</v>
      </c>
      <c r="H15" s="137"/>
      <c r="I15" s="138">
        <v>4.7132232514214101</v>
      </c>
      <c r="J15" s="138"/>
      <c r="K15" s="138">
        <v>9.981047500047568</v>
      </c>
      <c r="L15" s="138"/>
      <c r="M15" s="138">
        <v>10.385528775614265</v>
      </c>
      <c r="N15" s="138"/>
      <c r="O15" s="138">
        <v>8.7721741738066754</v>
      </c>
      <c r="P15" s="138"/>
      <c r="Q15" s="138">
        <v>50.638976470170775</v>
      </c>
      <c r="X15" s="137">
        <v>5</v>
      </c>
      <c r="Y15" s="137"/>
      <c r="Z15" s="138">
        <v>0.56233044253898656</v>
      </c>
      <c r="AA15" s="138"/>
      <c r="AB15" s="138">
        <v>43.698658604270832</v>
      </c>
      <c r="AC15" s="138"/>
      <c r="AD15" s="138">
        <v>21.096650395414759</v>
      </c>
      <c r="AE15" s="138"/>
      <c r="AF15" s="138">
        <v>10.318330126470256</v>
      </c>
      <c r="AG15" s="138"/>
      <c r="AH15" s="138">
        <v>4.5693774219688663</v>
      </c>
    </row>
    <row r="16" spans="1:34">
      <c r="A16" s="160" t="s">
        <v>16</v>
      </c>
      <c r="B16" s="160"/>
      <c r="C16" s="161">
        <v>4.26040792525842E-2</v>
      </c>
      <c r="G16" s="137">
        <v>31.999999999999996</v>
      </c>
      <c r="H16" s="137"/>
      <c r="I16" s="138">
        <v>4.645788679288386</v>
      </c>
      <c r="J16" s="138"/>
      <c r="K16" s="138">
        <v>9.9810474803782707</v>
      </c>
      <c r="L16" s="138"/>
      <c r="M16" s="138">
        <v>10.3855287623892</v>
      </c>
      <c r="N16" s="138"/>
      <c r="O16" s="138">
        <v>8.7721741726409537</v>
      </c>
      <c r="P16" s="138"/>
      <c r="Q16" s="138">
        <v>50.63897649858027</v>
      </c>
      <c r="X16" s="137">
        <v>5.5</v>
      </c>
      <c r="Y16" s="137"/>
      <c r="Z16" s="138">
        <v>0.78686734048378149</v>
      </c>
      <c r="AA16" s="138"/>
      <c r="AB16" s="138">
        <v>42.123858640023457</v>
      </c>
      <c r="AC16" s="138"/>
      <c r="AD16" s="138">
        <v>20.772681812635952</v>
      </c>
      <c r="AE16" s="138"/>
      <c r="AF16" s="138">
        <v>10.234582246404841</v>
      </c>
      <c r="AG16" s="138"/>
      <c r="AH16" s="138">
        <v>6.6828064078301965</v>
      </c>
    </row>
    <row r="17" spans="1:34">
      <c r="C17" s="162"/>
      <c r="G17" s="137">
        <v>42.999999999999993</v>
      </c>
      <c r="H17" s="137"/>
      <c r="I17" s="138">
        <v>4.2865927168772942</v>
      </c>
      <c r="J17" s="138"/>
      <c r="K17" s="138">
        <v>9.9810474763165331</v>
      </c>
      <c r="L17" s="138"/>
      <c r="M17" s="138">
        <v>10.385528759657802</v>
      </c>
      <c r="N17" s="138"/>
      <c r="O17" s="138">
        <v>8.772174172396646</v>
      </c>
      <c r="P17" s="138"/>
      <c r="Q17" s="138">
        <v>50.638976504447051</v>
      </c>
      <c r="X17" s="137">
        <v>6</v>
      </c>
      <c r="Y17" s="137"/>
      <c r="Z17" s="138">
        <v>1.1051902886997012</v>
      </c>
      <c r="AA17" s="138"/>
      <c r="AB17" s="138">
        <v>39.898037551121213</v>
      </c>
      <c r="AC17" s="138"/>
      <c r="AD17" s="138">
        <v>20.27965190420041</v>
      </c>
      <c r="AE17" s="138"/>
      <c r="AF17" s="138">
        <v>10.122749614274255</v>
      </c>
      <c r="AG17" s="138"/>
      <c r="AH17" s="138">
        <v>9.677436365338977</v>
      </c>
    </row>
    <row r="18" spans="1:34">
      <c r="C18" s="162"/>
      <c r="G18" s="137">
        <v>47.999999999999993</v>
      </c>
      <c r="H18" s="137"/>
      <c r="I18" s="138">
        <v>4.129847881588665</v>
      </c>
      <c r="J18" s="138"/>
      <c r="K18" s="138">
        <v>9.9810474763161405</v>
      </c>
      <c r="L18" s="138"/>
      <c r="M18" s="138">
        <v>10.385528759657539</v>
      </c>
      <c r="N18" s="138"/>
      <c r="O18" s="138">
        <v>8.7721741723966211</v>
      </c>
      <c r="P18" s="138"/>
      <c r="Q18" s="138">
        <v>50.638976504447626</v>
      </c>
      <c r="X18" s="137">
        <v>6.5</v>
      </c>
      <c r="Y18" s="137"/>
      <c r="Z18" s="138">
        <v>1.5363903565041059</v>
      </c>
      <c r="AA18" s="138"/>
      <c r="AB18" s="138">
        <v>36.891848835443653</v>
      </c>
      <c r="AC18" s="138"/>
      <c r="AD18" s="138">
        <v>19.558900141919143</v>
      </c>
      <c r="AE18" s="138"/>
      <c r="AF18" s="138">
        <v>9.978426081457533</v>
      </c>
      <c r="AG18" s="138"/>
      <c r="AH18" s="138">
        <v>13.733802665101557</v>
      </c>
    </row>
    <row r="19" spans="1:34">
      <c r="C19" s="162"/>
      <c r="X19" s="137">
        <v>7</v>
      </c>
      <c r="Y19" s="137"/>
      <c r="Z19" s="138">
        <v>2.0808773523566235</v>
      </c>
      <c r="AA19" s="138"/>
      <c r="AB19" s="138">
        <v>33.10613519705641</v>
      </c>
      <c r="AC19" s="138"/>
      <c r="AD19" s="138">
        <v>18.573615601598636</v>
      </c>
      <c r="AE19" s="138"/>
      <c r="AF19" s="138">
        <v>9.8030402605088174</v>
      </c>
      <c r="AG19" s="138"/>
      <c r="AH19" s="138">
        <v>18.858832795358975</v>
      </c>
    </row>
    <row r="20" spans="1:34">
      <c r="A20" s="160" t="s">
        <v>20</v>
      </c>
      <c r="B20" s="160"/>
      <c r="C20" s="161">
        <v>0.158771746302767</v>
      </c>
      <c r="X20" s="137">
        <v>7.5</v>
      </c>
      <c r="Y20" s="137"/>
      <c r="Z20" s="138">
        <v>2.7056942719043224</v>
      </c>
      <c r="AA20" s="138"/>
      <c r="AB20" s="138">
        <v>28.771189458254913</v>
      </c>
      <c r="AC20" s="138"/>
      <c r="AD20" s="138">
        <v>17.347813192422617</v>
      </c>
      <c r="AE20" s="138"/>
      <c r="AF20" s="138">
        <v>9.607486309689504</v>
      </c>
      <c r="AG20" s="138"/>
      <c r="AH20" s="138">
        <v>24.748618354936465</v>
      </c>
    </row>
    <row r="21" spans="1:34">
      <c r="A21" s="160" t="s">
        <v>21</v>
      </c>
      <c r="B21" s="160"/>
      <c r="C21" s="161">
        <v>4.0292703157881998E-2</v>
      </c>
      <c r="X21" s="137">
        <v>8</v>
      </c>
      <c r="Y21" s="137"/>
      <c r="Z21" s="138">
        <v>3.3446400981315603</v>
      </c>
      <c r="AA21" s="138"/>
      <c r="AB21" s="138">
        <v>24.342813639199861</v>
      </c>
      <c r="AC21" s="138"/>
      <c r="AD21" s="138">
        <v>15.988099515048118</v>
      </c>
      <c r="AE21" s="138"/>
      <c r="AF21" s="138">
        <v>9.4112408559671881</v>
      </c>
      <c r="AG21" s="138"/>
      <c r="AH21" s="138">
        <v>30.788780003284067</v>
      </c>
    </row>
    <row r="22" spans="1:34">
      <c r="A22" s="160" t="s">
        <v>22</v>
      </c>
      <c r="B22" s="160"/>
      <c r="C22" s="161">
        <v>1.0538481286926</v>
      </c>
      <c r="X22" s="137">
        <v>8.5</v>
      </c>
      <c r="Y22" s="137"/>
      <c r="Z22" s="138">
        <v>3.9228090130088606</v>
      </c>
      <c r="AA22" s="138"/>
      <c r="AB22" s="138">
        <v>20.33194793282501</v>
      </c>
      <c r="AC22" s="138"/>
      <c r="AD22" s="138">
        <v>14.652855627652938</v>
      </c>
      <c r="AE22" s="138"/>
      <c r="AF22" s="138">
        <v>9.2350671789948446</v>
      </c>
      <c r="AG22" s="138"/>
      <c r="AH22" s="138">
        <v>36.282135466567304</v>
      </c>
    </row>
    <row r="23" spans="1:34">
      <c r="A23" s="160" t="s">
        <v>23</v>
      </c>
      <c r="B23" s="160"/>
      <c r="C23" s="161">
        <v>0.52698917371709031</v>
      </c>
      <c r="X23" s="137">
        <v>9</v>
      </c>
      <c r="Y23" s="137"/>
      <c r="Z23" s="138">
        <v>4.3893785714406093</v>
      </c>
      <c r="AA23" s="138"/>
      <c r="AB23" s="138">
        <v>17.081282833097443</v>
      </c>
      <c r="AC23" s="138"/>
      <c r="AD23" s="138">
        <v>13.482099149877047</v>
      </c>
      <c r="AE23" s="138"/>
      <c r="AF23" s="138">
        <v>9.0923479192178185</v>
      </c>
      <c r="AG23" s="138"/>
      <c r="AH23" s="138">
        <v>40.753698199894188</v>
      </c>
    </row>
    <row r="24" spans="1:34">
      <c r="A24" s="160" t="s">
        <v>24</v>
      </c>
      <c r="B24" s="160"/>
      <c r="C24" s="161">
        <v>0.37439469493179522</v>
      </c>
      <c r="X24" s="137">
        <v>9.5</v>
      </c>
      <c r="Y24" s="137"/>
      <c r="Z24" s="138">
        <v>4.7313871309324176</v>
      </c>
      <c r="AA24" s="138"/>
      <c r="AB24" s="138">
        <v>14.674353957021069</v>
      </c>
      <c r="AC24" s="138"/>
      <c r="AD24" s="138">
        <v>12.547218700399736</v>
      </c>
      <c r="AE24" s="138"/>
      <c r="AF24" s="138">
        <v>8.9860044310478724</v>
      </c>
      <c r="AG24" s="138"/>
      <c r="AH24" s="138">
        <v>44.079536598516157</v>
      </c>
    </row>
    <row r="25" spans="1:34">
      <c r="A25" s="160" t="s">
        <v>25</v>
      </c>
      <c r="B25" s="160"/>
      <c r="C25" s="161">
        <v>7.3548395911653033E-2</v>
      </c>
      <c r="X25" s="137">
        <v>10</v>
      </c>
      <c r="Y25" s="137"/>
      <c r="Z25" s="138">
        <v>4.9638595202662454</v>
      </c>
      <c r="AA25" s="138"/>
      <c r="AB25" s="138">
        <v>13.005571700747677</v>
      </c>
      <c r="AC25" s="138"/>
      <c r="AD25" s="138">
        <v>11.851359806961232</v>
      </c>
      <c r="AE25" s="138"/>
      <c r="AF25" s="138">
        <v>8.9114965098624772</v>
      </c>
      <c r="AG25" s="138"/>
      <c r="AH25" s="138">
        <v>46.395881461483896</v>
      </c>
    </row>
    <row r="26" spans="1:34">
      <c r="A26" s="160" t="s">
        <v>37</v>
      </c>
      <c r="B26" s="160"/>
      <c r="C26" s="161">
        <v>9.6710551068147694</v>
      </c>
      <c r="X26" s="137">
        <v>10.5</v>
      </c>
      <c r="Y26" s="137"/>
      <c r="Z26" s="138">
        <v>5.1125899747062222</v>
      </c>
      <c r="AA26" s="138"/>
      <c r="AB26" s="138">
        <v>11.89829462939775</v>
      </c>
      <c r="AC26" s="138"/>
      <c r="AD26" s="138">
        <v>11.358576325114402</v>
      </c>
      <c r="AE26" s="138"/>
      <c r="AF26" s="138">
        <v>8.8614523418531519</v>
      </c>
      <c r="AG26" s="138"/>
      <c r="AH26" s="138">
        <v>47.939649196404396</v>
      </c>
    </row>
    <row r="27" spans="1:34">
      <c r="A27" s="160" t="s">
        <v>38</v>
      </c>
      <c r="B27" s="160"/>
      <c r="C27" s="161">
        <v>0.103401334079396</v>
      </c>
      <c r="X27" s="137">
        <v>11</v>
      </c>
      <c r="Y27" s="137"/>
      <c r="Z27" s="138">
        <v>5.202463261883258</v>
      </c>
      <c r="AA27" s="138"/>
      <c r="AB27" s="138">
        <v>11.183769946371358</v>
      </c>
      <c r="AC27" s="138"/>
      <c r="AD27" s="138">
        <v>11.021450178461258</v>
      </c>
      <c r="AE27" s="138"/>
      <c r="AF27" s="138">
        <v>8.8287614156731813</v>
      </c>
      <c r="AG27" s="138"/>
      <c r="AH27" s="138">
        <v>48.940040491034331</v>
      </c>
    </row>
    <row r="28" spans="1:34">
      <c r="C28" s="162"/>
      <c r="X28" s="137">
        <v>11.5</v>
      </c>
      <c r="Y28" s="137"/>
      <c r="Z28" s="138">
        <v>5.2529953556838285</v>
      </c>
      <c r="AA28" s="138"/>
      <c r="AB28" s="138">
        <v>10.730595551500882</v>
      </c>
      <c r="AC28" s="138"/>
      <c r="AD28" s="138">
        <v>10.79631568815908</v>
      </c>
      <c r="AE28" s="138"/>
      <c r="AF28" s="138">
        <v>8.8077872074448145</v>
      </c>
      <c r="AG28" s="138"/>
      <c r="AH28" s="138">
        <v>49.577005065743208</v>
      </c>
    </row>
    <row r="29" spans="1:34">
      <c r="A29" s="160" t="s">
        <v>39</v>
      </c>
      <c r="B29" s="160"/>
      <c r="C29" s="161">
        <v>6.8239058408178899E-2</v>
      </c>
      <c r="X29" s="137">
        <v>12</v>
      </c>
      <c r="Y29" s="137"/>
      <c r="Z29" s="138">
        <v>5.2780116033485154</v>
      </c>
      <c r="AA29" s="138"/>
      <c r="AB29" s="138">
        <v>10.446256636861467</v>
      </c>
      <c r="AC29" s="138"/>
      <c r="AD29" s="138">
        <v>10.648550156143262</v>
      </c>
      <c r="AE29" s="138"/>
      <c r="AF29" s="138">
        <v>8.7944855122803851</v>
      </c>
      <c r="AG29" s="138"/>
      <c r="AH29" s="138">
        <v>49.978089495432094</v>
      </c>
    </row>
    <row r="30" spans="1:34">
      <c r="A30" s="160" t="s">
        <v>40</v>
      </c>
      <c r="B30" s="160"/>
      <c r="C30" s="161">
        <v>4.0420862584349147E-2</v>
      </c>
      <c r="X30" s="137">
        <v>12.5</v>
      </c>
      <c r="Y30" s="137"/>
      <c r="Z30" s="138">
        <v>5.2867832697135437</v>
      </c>
      <c r="AA30" s="138"/>
      <c r="AB30" s="138">
        <v>10.269056116806416</v>
      </c>
      <c r="AC30" s="138"/>
      <c r="AD30" s="138">
        <v>10.552796587183463</v>
      </c>
      <c r="AE30" s="138"/>
      <c r="AF30" s="138">
        <v>8.7861124580951522</v>
      </c>
      <c r="AG30" s="138"/>
      <c r="AH30" s="138">
        <v>50.228850851179864</v>
      </c>
    </row>
    <row r="31" spans="1:34">
      <c r="A31" s="160" t="s">
        <v>41</v>
      </c>
      <c r="B31" s="160"/>
      <c r="C31" s="161">
        <v>1.8629753054009469E-2</v>
      </c>
      <c r="X31" s="137">
        <v>13</v>
      </c>
      <c r="Y31" s="137"/>
      <c r="Z31" s="138">
        <v>5.2853361315729801</v>
      </c>
      <c r="AA31" s="138"/>
      <c r="AB31" s="138">
        <v>10.15909582140336</v>
      </c>
      <c r="AC31" s="138"/>
      <c r="AD31" s="138">
        <v>10.491344168916022</v>
      </c>
      <c r="AE31" s="138"/>
      <c r="AF31" s="138">
        <v>8.7808670227326324</v>
      </c>
      <c r="AG31" s="138"/>
      <c r="AH31" s="138">
        <v>50.384905213153104</v>
      </c>
    </row>
    <row r="32" spans="1:34">
      <c r="A32" s="160" t="s">
        <v>42</v>
      </c>
      <c r="B32" s="160"/>
      <c r="C32" s="161">
        <v>9.1884427698202854E-3</v>
      </c>
      <c r="X32" s="137">
        <v>13.5</v>
      </c>
      <c r="Y32" s="137"/>
      <c r="Z32" s="138">
        <v>5.2775137988454377</v>
      </c>
      <c r="AA32" s="138"/>
      <c r="AB32" s="138">
        <v>10.091041883310835</v>
      </c>
      <c r="AC32" s="138"/>
      <c r="AD32" s="138">
        <v>10.452197481115768</v>
      </c>
      <c r="AE32" s="138"/>
      <c r="AF32" s="138">
        <v>8.7775908218751741</v>
      </c>
      <c r="AG32" s="138"/>
      <c r="AH32" s="138">
        <v>50.481731276264959</v>
      </c>
    </row>
    <row r="33" spans="1:34">
      <c r="C33" s="162"/>
      <c r="X33" s="137">
        <v>14</v>
      </c>
      <c r="Y33" s="137"/>
      <c r="Z33" s="138">
        <v>5.2657392591755956</v>
      </c>
      <c r="AA33" s="138"/>
      <c r="AB33" s="138">
        <v>10.048989297883983</v>
      </c>
      <c r="AC33" s="138"/>
      <c r="AD33" s="138">
        <v>10.427403316334487</v>
      </c>
      <c r="AE33" s="138"/>
      <c r="AF33" s="138">
        <v>8.7755482826201145</v>
      </c>
      <c r="AG33" s="138"/>
      <c r="AH33" s="138">
        <v>50.541695806697781</v>
      </c>
    </row>
    <row r="34" spans="1:34">
      <c r="A34" s="160" t="s">
        <v>43</v>
      </c>
      <c r="B34" s="160"/>
      <c r="C34" s="161">
        <v>0.1078220844278026</v>
      </c>
      <c r="X34" s="137">
        <v>14.5</v>
      </c>
      <c r="Y34" s="137"/>
      <c r="Z34" s="138">
        <v>5.2515283304487408</v>
      </c>
      <c r="AA34" s="138"/>
      <c r="AB34" s="138">
        <v>10.023024291283056</v>
      </c>
      <c r="AC34" s="138"/>
      <c r="AD34" s="138">
        <v>10.411769403806392</v>
      </c>
      <c r="AE34" s="138"/>
      <c r="AF34" s="138">
        <v>8.7742761266459759</v>
      </c>
      <c r="AG34" s="138"/>
      <c r="AH34" s="138">
        <v>50.578791835168722</v>
      </c>
    </row>
    <row r="35" spans="1:34">
      <c r="A35" s="160" t="s">
        <v>44</v>
      </c>
      <c r="B35" s="160"/>
      <c r="C35" s="161">
        <v>9.7126133652564572</v>
      </c>
      <c r="X35" s="137">
        <v>15</v>
      </c>
      <c r="Y35" s="137"/>
      <c r="Z35" s="138">
        <v>5.2358245046242571</v>
      </c>
      <c r="AA35" s="138"/>
      <c r="AB35" s="138">
        <v>10.006996250514973</v>
      </c>
      <c r="AC35" s="138"/>
      <c r="AD35" s="138">
        <v>10.401945140965847</v>
      </c>
      <c r="AE35" s="138"/>
      <c r="AF35" s="138">
        <v>8.7734841136617252</v>
      </c>
      <c r="AG35" s="138"/>
      <c r="AH35" s="138">
        <v>50.601729165520894</v>
      </c>
    </row>
    <row r="36" spans="1:34">
      <c r="A36" s="160" t="s">
        <v>45</v>
      </c>
      <c r="B36" s="160"/>
      <c r="C36" s="161">
        <v>5.9022600000000702</v>
      </c>
      <c r="X36" s="137">
        <v>15.5</v>
      </c>
      <c r="Y36" s="137"/>
      <c r="Z36" s="138">
        <v>5.2192130847188647</v>
      </c>
      <c r="AA36" s="138"/>
      <c r="AB36" s="138">
        <v>9.9971005100659767</v>
      </c>
      <c r="AC36" s="138"/>
      <c r="AD36" s="138">
        <v>10.395787489291877</v>
      </c>
      <c r="AE36" s="138"/>
      <c r="AF36" s="138">
        <v>8.7729910195375744</v>
      </c>
      <c r="AG36" s="138"/>
      <c r="AH36" s="138">
        <v>50.615910996727685</v>
      </c>
    </row>
    <row r="37" spans="1:34">
      <c r="A37" s="160" t="s">
        <v>46</v>
      </c>
      <c r="B37" s="160"/>
      <c r="C37" s="161">
        <v>7.8074366826282642</v>
      </c>
      <c r="X37" s="137">
        <v>16</v>
      </c>
      <c r="Y37" s="137"/>
      <c r="Z37" s="138">
        <v>5.2020563677692229</v>
      </c>
      <c r="AA37" s="138"/>
      <c r="AB37" s="138">
        <v>9.9909879222593272</v>
      </c>
      <c r="AC37" s="138"/>
      <c r="AD37" s="138">
        <v>10.391935234017309</v>
      </c>
      <c r="AE37" s="138"/>
      <c r="AF37" s="138">
        <v>8.7726839293533754</v>
      </c>
      <c r="AG37" s="138"/>
      <c r="AH37" s="138">
        <v>50.624681824301319</v>
      </c>
    </row>
    <row r="38" spans="1:34">
      <c r="A38" s="160" t="s">
        <v>47</v>
      </c>
      <c r="B38" s="160"/>
      <c r="C38" s="161">
        <v>0.63288572809841759</v>
      </c>
      <c r="X38" s="137">
        <v>16.5</v>
      </c>
      <c r="Y38" s="137"/>
      <c r="Z38" s="138">
        <v>5.1845783171025674</v>
      </c>
      <c r="AA38" s="138"/>
      <c r="AB38" s="138">
        <v>9.9872094734700312</v>
      </c>
      <c r="AC38" s="138"/>
      <c r="AD38" s="138">
        <v>10.38952837022776</v>
      </c>
      <c r="AE38" s="138"/>
      <c r="AF38" s="138">
        <v>8.7724925737217294</v>
      </c>
      <c r="AG38" s="138"/>
      <c r="AH38" s="138">
        <v>50.630109094778973</v>
      </c>
    </row>
    <row r="39" spans="1:34">
      <c r="C39" s="162"/>
      <c r="X39" s="137">
        <v>17</v>
      </c>
      <c r="Y39" s="137"/>
      <c r="Z39" s="138">
        <v>5.1669172807025774</v>
      </c>
      <c r="AA39" s="138"/>
      <c r="AB39" s="138">
        <v>9.9848717681981043</v>
      </c>
      <c r="AC39" s="138"/>
      <c r="AD39" s="138">
        <v>10.388025812463939</v>
      </c>
      <c r="AE39" s="138"/>
      <c r="AF39" s="138">
        <v>8.7723732492960895</v>
      </c>
      <c r="AG39" s="138"/>
      <c r="AH39" s="138">
        <v>50.633469885890094</v>
      </c>
    </row>
    <row r="40" spans="1:34">
      <c r="A40" s="160" t="s">
        <v>19</v>
      </c>
      <c r="B40" s="160"/>
      <c r="C40" s="161">
        <v>3.0704898883893099</v>
      </c>
      <c r="X40" s="137">
        <v>17.5</v>
      </c>
      <c r="Y40" s="137"/>
      <c r="Z40" s="138">
        <v>5.1491587124593705</v>
      </c>
      <c r="AA40" s="138"/>
      <c r="AB40" s="138">
        <v>9.9834238871873389</v>
      </c>
      <c r="AC40" s="138"/>
      <c r="AD40" s="138">
        <v>10.387088151254943</v>
      </c>
      <c r="AE40" s="138"/>
      <c r="AF40" s="138">
        <v>8.7722987750158357</v>
      </c>
      <c r="AG40" s="138"/>
      <c r="AH40" s="138">
        <v>50.63555298156119</v>
      </c>
    </row>
    <row r="41" spans="1:34">
      <c r="C41" s="162"/>
      <c r="X41" s="137">
        <v>18</v>
      </c>
      <c r="Y41" s="137"/>
      <c r="Z41" s="138">
        <v>5.1313553765905926</v>
      </c>
      <c r="AA41" s="138"/>
      <c r="AB41" s="138">
        <v>9.9825261462367632</v>
      </c>
      <c r="AC41" s="138"/>
      <c r="AD41" s="138">
        <v>10.386503087408464</v>
      </c>
      <c r="AE41" s="138"/>
      <c r="AF41" s="138">
        <v>8.7722522507396103</v>
      </c>
      <c r="AG41" s="138"/>
      <c r="AH41" s="138">
        <v>50.636845394478129</v>
      </c>
    </row>
    <row r="42" spans="1:34">
      <c r="A42" s="159" t="s">
        <v>27</v>
      </c>
      <c r="B42" s="160"/>
      <c r="C42" s="161"/>
      <c r="X42" s="137">
        <v>18.5</v>
      </c>
      <c r="Y42" s="137"/>
      <c r="Z42" s="138">
        <v>5.113539898248856</v>
      </c>
      <c r="AA42" s="138"/>
      <c r="AB42" s="138">
        <v>9.9819687737290774</v>
      </c>
      <c r="AC42" s="138"/>
      <c r="AD42" s="138">
        <v>10.386137924841446</v>
      </c>
      <c r="AE42" s="138"/>
      <c r="AF42" s="138">
        <v>8.7722231538247346</v>
      </c>
      <c r="AG42" s="138"/>
      <c r="AH42" s="138">
        <v>50.637648229467487</v>
      </c>
    </row>
    <row r="43" spans="1:34">
      <c r="A43" s="159" t="s">
        <v>28</v>
      </c>
      <c r="B43" s="160"/>
      <c r="C43" s="161">
        <v>3.771706080305969</v>
      </c>
      <c r="X43" s="137">
        <v>19</v>
      </c>
      <c r="Y43" s="137"/>
      <c r="Z43" s="138">
        <v>5.0957324359372347</v>
      </c>
      <c r="AA43" s="138"/>
      <c r="AB43" s="138">
        <v>9.9816222984698797</v>
      </c>
      <c r="AC43" s="138"/>
      <c r="AD43" s="138">
        <v>10.38590993018423</v>
      </c>
      <c r="AE43" s="138"/>
      <c r="AF43" s="138">
        <v>8.7722049372809892</v>
      </c>
      <c r="AG43" s="138"/>
      <c r="AH43" s="138">
        <v>50.638147512507182</v>
      </c>
    </row>
    <row r="44" spans="1:34">
      <c r="A44" s="159" t="s">
        <v>29</v>
      </c>
      <c r="B44" s="160"/>
      <c r="C44" s="161">
        <v>8.6835819321494405</v>
      </c>
      <c r="X44" s="137">
        <v>19.5</v>
      </c>
      <c r="Y44" s="137"/>
      <c r="Z44" s="138">
        <v>5.0779454722633712</v>
      </c>
      <c r="AA44" s="138"/>
      <c r="AB44" s="138">
        <v>9.9814066289148169</v>
      </c>
      <c r="AC44" s="138"/>
      <c r="AD44" s="138">
        <v>10.385767488897988</v>
      </c>
      <c r="AE44" s="138"/>
      <c r="AF44" s="138">
        <v>8.7721935192048655</v>
      </c>
      <c r="AG44" s="138"/>
      <c r="AH44" s="138">
        <v>50.638458416385667</v>
      </c>
    </row>
    <row r="45" spans="1:34">
      <c r="A45" s="159" t="s">
        <v>30</v>
      </c>
      <c r="B45" s="160"/>
      <c r="C45" s="161">
        <v>9.0724863798360023</v>
      </c>
      <c r="X45" s="137">
        <v>20</v>
      </c>
      <c r="Y45" s="137"/>
      <c r="Z45" s="138">
        <v>5.0601867411267971</v>
      </c>
      <c r="AA45" s="138"/>
      <c r="AB45" s="138">
        <v>9.981272189054021</v>
      </c>
      <c r="AC45" s="138"/>
      <c r="AD45" s="138">
        <v>10.385678424626613</v>
      </c>
      <c r="AE45" s="138"/>
      <c r="AF45" s="138">
        <v>8.7721863534895377</v>
      </c>
      <c r="AG45" s="138"/>
      <c r="AH45" s="138">
        <v>50.638652282429582</v>
      </c>
    </row>
    <row r="46" spans="1:34">
      <c r="X46" s="137">
        <v>20.5</v>
      </c>
      <c r="Y46" s="137"/>
      <c r="Z46" s="138">
        <v>5.0424610409101716</v>
      </c>
      <c r="AA46" s="138"/>
      <c r="AB46" s="138">
        <v>9.981188248780235</v>
      </c>
      <c r="AC46" s="138"/>
      <c r="AD46" s="138">
        <v>10.385622673791659</v>
      </c>
      <c r="AE46" s="138"/>
      <c r="AF46" s="138">
        <v>8.772181850036759</v>
      </c>
      <c r="AG46" s="138"/>
      <c r="AH46" s="138">
        <v>50.638773358494689</v>
      </c>
    </row>
    <row r="47" spans="1:34">
      <c r="X47" s="137">
        <v>21</v>
      </c>
      <c r="Y47" s="137"/>
      <c r="Z47" s="138">
        <v>5.0247713423291058</v>
      </c>
      <c r="AA47" s="138"/>
      <c r="AB47" s="138">
        <v>9.981135800922484</v>
      </c>
      <c r="AC47" s="138"/>
      <c r="AD47" s="138">
        <v>10.385587765167548</v>
      </c>
      <c r="AE47" s="138"/>
      <c r="AF47" s="138">
        <v>8.7721790181463337</v>
      </c>
      <c r="AG47" s="138"/>
      <c r="AH47" s="138">
        <v>50.638849026407527</v>
      </c>
    </row>
    <row r="48" spans="1:34">
      <c r="X48" s="137">
        <v>21.5</v>
      </c>
      <c r="Y48" s="137"/>
      <c r="Z48" s="138">
        <v>5.0071195072271584</v>
      </c>
      <c r="AA48" s="138"/>
      <c r="AB48" s="138">
        <v>9.9811029465295569</v>
      </c>
      <c r="AC48" s="138"/>
      <c r="AD48" s="138">
        <v>10.385565859206382</v>
      </c>
      <c r="AE48" s="138"/>
      <c r="AF48" s="138">
        <v>8.7721772332144106</v>
      </c>
      <c r="AG48" s="138"/>
      <c r="AH48" s="138">
        <v>50.6388964350405</v>
      </c>
    </row>
    <row r="49" spans="24:34">
      <c r="X49" s="137">
        <v>22</v>
      </c>
      <c r="Y49" s="137"/>
      <c r="Z49" s="138">
        <v>4.9895066820489555</v>
      </c>
      <c r="AA49" s="138"/>
      <c r="AB49" s="138">
        <v>9.9810823667084758</v>
      </c>
      <c r="AC49" s="138"/>
      <c r="AD49" s="138">
        <v>10.385552117139197</v>
      </c>
      <c r="AE49" s="138"/>
      <c r="AF49" s="138">
        <v>8.7721761083649259</v>
      </c>
      <c r="AG49" s="138"/>
      <c r="AH49" s="138">
        <v>50.638926136190086</v>
      </c>
    </row>
    <row r="50" spans="24:34">
      <c r="X50" s="137">
        <v>22.5</v>
      </c>
      <c r="Y50" s="137"/>
      <c r="Z50" s="138">
        <v>4.9719335931311379</v>
      </c>
      <c r="AA50" s="138"/>
      <c r="AB50" s="138">
        <v>9.9810694344401778</v>
      </c>
      <c r="AC50" s="138"/>
      <c r="AD50" s="138">
        <v>10.385543471242782</v>
      </c>
      <c r="AE50" s="138"/>
      <c r="AF50" s="138">
        <v>8.77217539741034</v>
      </c>
      <c r="AG50" s="138"/>
      <c r="AH50" s="138">
        <v>50.638944802659985</v>
      </c>
    </row>
    <row r="51" spans="24:34">
      <c r="X51" s="137">
        <v>23</v>
      </c>
      <c r="Y51" s="137"/>
      <c r="Z51" s="138">
        <v>4.9544006839470374</v>
      </c>
      <c r="AA51" s="138"/>
      <c r="AB51" s="138">
        <v>9.9810613250157854</v>
      </c>
      <c r="AC51" s="138"/>
      <c r="AD51" s="138">
        <v>10.385538044073671</v>
      </c>
      <c r="AE51" s="138"/>
      <c r="AF51" s="138">
        <v>8.7721749490224372</v>
      </c>
      <c r="AG51" s="138"/>
      <c r="AH51" s="138">
        <v>50.638956509120256</v>
      </c>
    </row>
    <row r="52" spans="24:34">
      <c r="X52" s="137">
        <v>23.5</v>
      </c>
      <c r="Y52" s="137"/>
      <c r="Z52" s="138">
        <v>4.936908242343911</v>
      </c>
      <c r="AA52" s="138"/>
      <c r="AB52" s="138">
        <v>9.9810562128462674</v>
      </c>
      <c r="AC52" s="138"/>
      <c r="AD52" s="138">
        <v>10.385534619946464</v>
      </c>
      <c r="AE52" s="138"/>
      <c r="AF52" s="138">
        <v>8.7721746648150489</v>
      </c>
      <c r="AG52" s="138"/>
      <c r="AH52" s="138">
        <v>50.638963889522024</v>
      </c>
    </row>
    <row r="53" spans="24:34">
      <c r="X53" s="137">
        <v>24</v>
      </c>
      <c r="Y53" s="137"/>
      <c r="Z53" s="138">
        <v>4.9194564439321926</v>
      </c>
      <c r="AA53" s="138"/>
      <c r="AB53" s="138">
        <v>9.9810529864797122</v>
      </c>
      <c r="AC53" s="138"/>
      <c r="AD53" s="138">
        <v>10.385532457433721</v>
      </c>
      <c r="AE53" s="138"/>
      <c r="AF53" s="138">
        <v>8.77217448449783</v>
      </c>
      <c r="AG53" s="138"/>
      <c r="AH53" s="138">
        <v>50.638968547757287</v>
      </c>
    </row>
    <row r="54" spans="24:34">
      <c r="X54" s="137">
        <v>24.5</v>
      </c>
      <c r="Y54" s="137"/>
      <c r="Z54" s="138">
        <v>4.9020453994143018</v>
      </c>
      <c r="AA54" s="138"/>
      <c r="AB54" s="138">
        <v>9.9810509437104162</v>
      </c>
      <c r="AC54" s="138"/>
      <c r="AD54" s="138">
        <v>10.385531087445749</v>
      </c>
      <c r="AE54" s="138"/>
      <c r="AF54" s="138">
        <v>8.7721743697409735</v>
      </c>
      <c r="AG54" s="138"/>
      <c r="AH54" s="138">
        <v>50.638971497302734</v>
      </c>
    </row>
    <row r="55" spans="24:34">
      <c r="X55" s="137">
        <v>25</v>
      </c>
      <c r="Y55" s="137"/>
      <c r="Z55" s="138">
        <v>4.8846751725062827</v>
      </c>
      <c r="AA55" s="138"/>
      <c r="AB55" s="138">
        <v>9.9810496694996989</v>
      </c>
      <c r="AC55" s="138"/>
      <c r="AD55" s="138">
        <v>10.385530232446461</v>
      </c>
      <c r="AE55" s="138"/>
      <c r="AF55" s="138">
        <v>8.7721742977713735</v>
      </c>
      <c r="AG55" s="138"/>
      <c r="AH55" s="138">
        <v>50.638973337238419</v>
      </c>
    </row>
    <row r="56" spans="24:34">
      <c r="X56" s="137">
        <v>25.5</v>
      </c>
      <c r="Y56" s="137"/>
      <c r="Z56" s="138">
        <v>4.8673458178376503</v>
      </c>
      <c r="AA56" s="138"/>
      <c r="AB56" s="138">
        <v>9.9810488605981256</v>
      </c>
      <c r="AC56" s="138"/>
      <c r="AD56" s="138">
        <v>10.38552968948801</v>
      </c>
      <c r="AE56" s="138"/>
      <c r="AF56" s="138">
        <v>8.772174251885513</v>
      </c>
      <c r="AG56" s="138"/>
      <c r="AH56" s="138">
        <v>50.638974505322203</v>
      </c>
    </row>
    <row r="57" spans="24:34">
      <c r="X57" s="137">
        <v>26</v>
      </c>
      <c r="Y57" s="137"/>
      <c r="Z57" s="138">
        <v>4.8500573627402934</v>
      </c>
      <c r="AA57" s="138"/>
      <c r="AB57" s="138">
        <v>9.9810483464523116</v>
      </c>
      <c r="AC57" s="138"/>
      <c r="AD57" s="138">
        <v>10.385529344261272</v>
      </c>
      <c r="AE57" s="138"/>
      <c r="AF57" s="138">
        <v>8.7721742225841144</v>
      </c>
      <c r="AG57" s="138"/>
      <c r="AH57" s="138">
        <v>50.638975247797141</v>
      </c>
    </row>
    <row r="58" spans="24:34">
      <c r="X58" s="137">
        <v>26.5</v>
      </c>
      <c r="Y58" s="137"/>
      <c r="Z58" s="138">
        <v>4.8328098233078087</v>
      </c>
      <c r="AA58" s="138"/>
      <c r="AB58" s="138">
        <v>9.9810480295188757</v>
      </c>
      <c r="AC58" s="138"/>
      <c r="AD58" s="138">
        <v>10.385529131391118</v>
      </c>
      <c r="AE58" s="138"/>
      <c r="AF58" s="138">
        <v>8.7721742044332096</v>
      </c>
      <c r="AG58" s="138"/>
      <c r="AH58" s="138">
        <v>50.638975705495078</v>
      </c>
    </row>
    <row r="59" spans="24:34">
      <c r="X59" s="137">
        <v>27</v>
      </c>
      <c r="Y59" s="137"/>
      <c r="Z59" s="138">
        <v>4.8156032132687336</v>
      </c>
      <c r="AA59" s="138"/>
      <c r="AB59" s="138">
        <v>9.9810478272296219</v>
      </c>
      <c r="AC59" s="138"/>
      <c r="AD59" s="138">
        <v>10.385528995494809</v>
      </c>
      <c r="AE59" s="138"/>
      <c r="AF59" s="138">
        <v>8.7721741928014776</v>
      </c>
      <c r="AG59" s="138"/>
      <c r="AH59" s="138">
        <v>50.638975997637488</v>
      </c>
    </row>
    <row r="60" spans="24:34">
      <c r="X60" s="137">
        <v>27.5</v>
      </c>
      <c r="Y60" s="137"/>
      <c r="Z60" s="138">
        <v>4.7984375378550315</v>
      </c>
      <c r="AA60" s="138"/>
      <c r="AB60" s="138">
        <v>9.9810476983802641</v>
      </c>
      <c r="AC60" s="138"/>
      <c r="AD60" s="138">
        <v>10.385528908917994</v>
      </c>
      <c r="AE60" s="138"/>
      <c r="AF60" s="138">
        <v>8.7721741853609743</v>
      </c>
      <c r="AG60" s="138"/>
      <c r="AH60" s="138">
        <v>50.638976183723912</v>
      </c>
    </row>
    <row r="61" spans="24:34">
      <c r="X61" s="137">
        <v>28</v>
      </c>
      <c r="Y61" s="137"/>
      <c r="Z61" s="138">
        <v>4.7813128001782603</v>
      </c>
      <c r="AA61" s="138"/>
      <c r="AB61" s="138">
        <v>9.9810476181865866</v>
      </c>
      <c r="AC61" s="138"/>
      <c r="AD61" s="138">
        <v>10.385528855024949</v>
      </c>
      <c r="AE61" s="138"/>
      <c r="AF61" s="138">
        <v>8.7721741807096141</v>
      </c>
      <c r="AG61" s="138"/>
      <c r="AH61" s="138">
        <v>50.638976299543522</v>
      </c>
    </row>
    <row r="62" spans="24:34">
      <c r="X62" s="137">
        <v>28.5</v>
      </c>
      <c r="Y62" s="137"/>
      <c r="Z62" s="138">
        <v>4.7642290032231189</v>
      </c>
      <c r="AA62" s="138"/>
      <c r="AB62" s="138">
        <v>9.9810475668701208</v>
      </c>
      <c r="AC62" s="138"/>
      <c r="AD62" s="138">
        <v>10.385528820534383</v>
      </c>
      <c r="AE62" s="138"/>
      <c r="AF62" s="138">
        <v>8.7721741777221727</v>
      </c>
      <c r="AG62" s="138"/>
      <c r="AH62" s="138">
        <v>50.638976373658458</v>
      </c>
    </row>
    <row r="63" spans="24:34">
      <c r="X63" s="137">
        <v>29</v>
      </c>
      <c r="Y63" s="137"/>
      <c r="Z63" s="138">
        <v>4.7471861466951317</v>
      </c>
      <c r="AA63" s="138"/>
      <c r="AB63" s="138">
        <v>9.9810475339058193</v>
      </c>
      <c r="AC63" s="138"/>
      <c r="AD63" s="138">
        <v>10.3855287983762</v>
      </c>
      <c r="AE63" s="138"/>
      <c r="AF63" s="138">
        <v>8.7721741757958895</v>
      </c>
      <c r="AG63" s="138"/>
      <c r="AH63" s="138">
        <v>50.638976421268595</v>
      </c>
    </row>
    <row r="64" spans="24:34">
      <c r="X64" s="137">
        <v>29.5</v>
      </c>
      <c r="Y64" s="137"/>
      <c r="Z64" s="138">
        <v>4.7301842294841121</v>
      </c>
      <c r="AA64" s="138"/>
      <c r="AB64" s="138">
        <v>9.9810475132715677</v>
      </c>
      <c r="AC64" s="138"/>
      <c r="AD64" s="138">
        <v>10.385528784504748</v>
      </c>
      <c r="AE64" s="138"/>
      <c r="AF64" s="138">
        <v>8.7721741745852064</v>
      </c>
      <c r="AG64" s="138"/>
      <c r="AH64" s="138">
        <v>50.638976451070953</v>
      </c>
    </row>
    <row r="65" spans="24:34">
      <c r="X65" s="137">
        <v>30</v>
      </c>
      <c r="Y65" s="137"/>
      <c r="Z65" s="138">
        <v>4.7132232514214101</v>
      </c>
      <c r="AA65" s="138"/>
      <c r="AB65" s="138">
        <v>9.981047500047568</v>
      </c>
      <c r="AC65" s="138"/>
      <c r="AD65" s="138">
        <v>10.385528775614265</v>
      </c>
      <c r="AE65" s="138"/>
      <c r="AF65" s="138">
        <v>8.7721741738066754</v>
      </c>
      <c r="AG65" s="138"/>
      <c r="AH65" s="138">
        <v>50.638976470170775</v>
      </c>
    </row>
    <row r="66" spans="24:34">
      <c r="X66" s="137">
        <v>30.5</v>
      </c>
      <c r="Y66" s="137"/>
      <c r="Z66" s="138">
        <v>4.6963032102020161</v>
      </c>
      <c r="AA66" s="138"/>
      <c r="AB66" s="138">
        <v>9.9810474914875691</v>
      </c>
      <c r="AC66" s="138"/>
      <c r="AD66" s="138">
        <v>10.385528769859045</v>
      </c>
      <c r="AE66" s="138"/>
      <c r="AF66" s="138">
        <v>8.772174173301055</v>
      </c>
      <c r="AG66" s="138"/>
      <c r="AH66" s="138">
        <v>50.638976482534368</v>
      </c>
    </row>
    <row r="67" spans="24:34">
      <c r="X67" s="137">
        <v>31</v>
      </c>
      <c r="Y67" s="137"/>
      <c r="Z67" s="138">
        <v>4.6794241024354299</v>
      </c>
      <c r="AA67" s="138"/>
      <c r="AB67" s="138">
        <v>9.9810474860892224</v>
      </c>
      <c r="AC67" s="138"/>
      <c r="AD67" s="138">
        <v>10.385528766229315</v>
      </c>
      <c r="AE67" s="138"/>
      <c r="AF67" s="138">
        <v>8.7721741729809999</v>
      </c>
      <c r="AG67" s="138"/>
      <c r="AH67" s="138">
        <v>50.638976490331522</v>
      </c>
    </row>
    <row r="68" spans="24:34">
      <c r="X68" s="137">
        <v>31.5</v>
      </c>
      <c r="Y68" s="137"/>
      <c r="Z68" s="138">
        <v>4.6625859266691823</v>
      </c>
      <c r="AA68" s="138"/>
      <c r="AB68" s="138">
        <v>9.9810474826283713</v>
      </c>
      <c r="AC68" s="138"/>
      <c r="AD68" s="138">
        <v>10.385528763902226</v>
      </c>
      <c r="AE68" s="138"/>
      <c r="AF68" s="138">
        <v>8.7721741727751716</v>
      </c>
      <c r="AG68" s="138"/>
      <c r="AH68" s="138">
        <v>50.638976495330276</v>
      </c>
    </row>
    <row r="69" spans="24:34">
      <c r="X69" s="137">
        <v>32</v>
      </c>
      <c r="Y69" s="137"/>
      <c r="Z69" s="138">
        <v>4.645788679288386</v>
      </c>
      <c r="AA69" s="138"/>
      <c r="AB69" s="138">
        <v>9.9810474803782707</v>
      </c>
      <c r="AC69" s="138"/>
      <c r="AD69" s="138">
        <v>10.3855287623892</v>
      </c>
      <c r="AE69" s="138"/>
      <c r="AF69" s="138">
        <v>8.7721741726409537</v>
      </c>
      <c r="AG69" s="138"/>
      <c r="AH69" s="138">
        <v>50.63897649858027</v>
      </c>
    </row>
    <row r="70" spans="24:34">
      <c r="X70" s="137">
        <v>32.5</v>
      </c>
      <c r="Y70" s="137"/>
      <c r="Z70" s="138">
        <v>4.6290323555694268</v>
      </c>
      <c r="AA70" s="138"/>
      <c r="AB70" s="138">
        <v>9.9810474789398054</v>
      </c>
      <c r="AC70" s="138"/>
      <c r="AD70" s="138">
        <v>10.385528761421906</v>
      </c>
      <c r="AE70" s="138"/>
      <c r="AF70" s="138">
        <v>8.7721741725548714</v>
      </c>
      <c r="AG70" s="138"/>
      <c r="AH70" s="138">
        <v>50.638976500657982</v>
      </c>
    </row>
    <row r="71" spans="24:34">
      <c r="X71" s="137">
        <v>33</v>
      </c>
      <c r="Y71" s="137"/>
      <c r="Z71" s="138">
        <v>4.6123169527213408</v>
      </c>
      <c r="AA71" s="138"/>
      <c r="AB71" s="138">
        <v>9.9810474780197822</v>
      </c>
      <c r="AC71" s="138"/>
      <c r="AD71" s="138">
        <v>10.385528760803226</v>
      </c>
      <c r="AE71" s="138"/>
      <c r="AF71" s="138">
        <v>8.7721741724996516</v>
      </c>
      <c r="AG71" s="138"/>
      <c r="AH71" s="138">
        <v>50.638976501986861</v>
      </c>
    </row>
    <row r="72" spans="24:34">
      <c r="X72" s="137">
        <v>33.5</v>
      </c>
      <c r="Y72" s="137"/>
      <c r="Z72" s="138">
        <v>4.5956424661570763</v>
      </c>
      <c r="AA72" s="138"/>
      <c r="AB72" s="138">
        <v>9.9810474774200255</v>
      </c>
      <c r="AC72" s="138"/>
      <c r="AD72" s="138">
        <v>10.385528760399904</v>
      </c>
      <c r="AE72" s="138"/>
      <c r="AF72" s="138">
        <v>8.772174172463556</v>
      </c>
      <c r="AG72" s="138"/>
      <c r="AH72" s="138">
        <v>50.638976502853154</v>
      </c>
    </row>
    <row r="73" spans="24:34">
      <c r="X73" s="137">
        <v>34</v>
      </c>
      <c r="Y73" s="137"/>
      <c r="Z73" s="138">
        <v>4.5790088901927986</v>
      </c>
      <c r="AA73" s="138"/>
      <c r="AB73" s="138">
        <v>9.9810474770311739</v>
      </c>
      <c r="AC73" s="138"/>
      <c r="AD73" s="138">
        <v>10.385528760138406</v>
      </c>
      <c r="AE73" s="138"/>
      <c r="AF73" s="138">
        <v>8.7721741724400886</v>
      </c>
      <c r="AG73" s="138"/>
      <c r="AH73" s="138">
        <v>50.638976503414817</v>
      </c>
    </row>
    <row r="74" spans="24:34">
      <c r="X74" s="137">
        <v>34.5</v>
      </c>
      <c r="Y74" s="137"/>
      <c r="Z74" s="138">
        <v>4.5624162204493102</v>
      </c>
      <c r="AA74" s="138"/>
      <c r="AB74" s="138">
        <v>9.9810474767826527</v>
      </c>
      <c r="AC74" s="138"/>
      <c r="AD74" s="138">
        <v>10.385528759971274</v>
      </c>
      <c r="AE74" s="138"/>
      <c r="AF74" s="138">
        <v>8.7721741724250482</v>
      </c>
      <c r="AG74" s="138"/>
      <c r="AH74" s="138">
        <v>50.63897650377379</v>
      </c>
    </row>
    <row r="75" spans="24:34">
      <c r="X75" s="137">
        <v>35</v>
      </c>
      <c r="Y75" s="137"/>
      <c r="Z75" s="138">
        <v>4.5458644516303419</v>
      </c>
      <c r="AA75" s="138"/>
      <c r="AB75" s="138">
        <v>9.9810474766203825</v>
      </c>
      <c r="AC75" s="138"/>
      <c r="AD75" s="138">
        <v>10.385528759862149</v>
      </c>
      <c r="AE75" s="138"/>
      <c r="AF75" s="138">
        <v>8.7721741724152036</v>
      </c>
      <c r="AG75" s="138"/>
      <c r="AH75" s="138">
        <v>50.63897650400817</v>
      </c>
    </row>
    <row r="76" spans="24:34">
      <c r="X76" s="137">
        <v>35.5</v>
      </c>
      <c r="Y76" s="137"/>
      <c r="Z76" s="138">
        <v>4.529353577123211</v>
      </c>
      <c r="AA76" s="138"/>
      <c r="AB76" s="138">
        <v>9.9810474765139965</v>
      </c>
      <c r="AC76" s="138"/>
      <c r="AD76" s="138">
        <v>10.385528759790603</v>
      </c>
      <c r="AE76" s="138"/>
      <c r="AF76" s="138">
        <v>8.7721741724087341</v>
      </c>
      <c r="AG76" s="138"/>
      <c r="AH76" s="138">
        <v>50.638976504161839</v>
      </c>
    </row>
    <row r="77" spans="24:34">
      <c r="X77" s="137">
        <v>36</v>
      </c>
      <c r="Y77" s="137"/>
      <c r="Z77" s="138">
        <v>4.5128835907869904</v>
      </c>
      <c r="AA77" s="138"/>
      <c r="AB77" s="138">
        <v>9.9810474764457382</v>
      </c>
      <c r="AC77" s="138"/>
      <c r="AD77" s="138">
        <v>10.385528759744696</v>
      </c>
      <c r="AE77" s="138"/>
      <c r="AF77" s="138">
        <v>8.7721741724045721</v>
      </c>
      <c r="AG77" s="138"/>
      <c r="AH77" s="138">
        <v>50.638976504260427</v>
      </c>
    </row>
    <row r="78" spans="24:34">
      <c r="X78" s="137">
        <v>36.5</v>
      </c>
      <c r="Y78" s="137"/>
      <c r="Z78" s="138">
        <v>4.4964544868148462</v>
      </c>
      <c r="AA78" s="138"/>
      <c r="AB78" s="138">
        <v>9.9810474764011694</v>
      </c>
      <c r="AC78" s="138"/>
      <c r="AD78" s="138">
        <v>10.385528759714724</v>
      </c>
      <c r="AE78" s="138"/>
      <c r="AF78" s="138">
        <v>8.7721741724018472</v>
      </c>
      <c r="AG78" s="138"/>
      <c r="AH78" s="138">
        <v>50.638976504324802</v>
      </c>
    </row>
    <row r="79" spans="24:34">
      <c r="X79" s="137">
        <v>37</v>
      </c>
      <c r="Y79" s="137"/>
      <c r="Z79" s="138">
        <v>4.4800662576651664</v>
      </c>
      <c r="AA79" s="138"/>
      <c r="AB79" s="138">
        <v>9.9810474763717636</v>
      </c>
      <c r="AC79" s="138"/>
      <c r="AD79" s="138">
        <v>10.385528759694949</v>
      </c>
      <c r="AE79" s="138"/>
      <c r="AF79" s="138">
        <v>8.7721741724000477</v>
      </c>
      <c r="AG79" s="138"/>
      <c r="AH79" s="138">
        <v>50.638976504367278</v>
      </c>
    </row>
    <row r="80" spans="24:34">
      <c r="X80" s="137">
        <v>37.5</v>
      </c>
      <c r="Y80" s="137"/>
      <c r="Z80" s="138">
        <v>4.4637188953740639</v>
      </c>
      <c r="AA80" s="138"/>
      <c r="AB80" s="138">
        <v>9.981047476352666</v>
      </c>
      <c r="AC80" s="138"/>
      <c r="AD80" s="138">
        <v>10.385528759682106</v>
      </c>
      <c r="AE80" s="138"/>
      <c r="AF80" s="138">
        <v>8.7721741723988771</v>
      </c>
      <c r="AG80" s="138"/>
      <c r="AH80" s="138">
        <v>50.638976504394861</v>
      </c>
    </row>
    <row r="81" spans="24:34">
      <c r="X81" s="137">
        <v>38</v>
      </c>
      <c r="Y81" s="137"/>
      <c r="Z81" s="138">
        <v>4.4474123935690422</v>
      </c>
      <c r="AA81" s="138"/>
      <c r="AB81" s="138">
        <v>9.9810474763402333</v>
      </c>
      <c r="AC81" s="138"/>
      <c r="AD81" s="138">
        <v>10.385528759673743</v>
      </c>
      <c r="AE81" s="138"/>
      <c r="AF81" s="138">
        <v>8.7721741723981115</v>
      </c>
      <c r="AG81" s="138"/>
      <c r="AH81" s="138">
        <v>50.638976504412824</v>
      </c>
    </row>
    <row r="82" spans="24:34">
      <c r="X82" s="137">
        <v>38.5</v>
      </c>
      <c r="Y82" s="137"/>
      <c r="Z82" s="138">
        <v>4.4311467437232057</v>
      </c>
      <c r="AA82" s="138"/>
      <c r="AB82" s="138">
        <v>9.9810474763320087</v>
      </c>
      <c r="AC82" s="138"/>
      <c r="AD82" s="138">
        <v>10.385528759668212</v>
      </c>
      <c r="AE82" s="138"/>
      <c r="AF82" s="138">
        <v>8.7721741723976034</v>
      </c>
      <c r="AG82" s="138"/>
      <c r="AH82" s="138">
        <v>50.638976504424704</v>
      </c>
    </row>
    <row r="83" spans="24:34">
      <c r="X83" s="137">
        <v>39</v>
      </c>
      <c r="Y83" s="137"/>
      <c r="Z83" s="138">
        <v>4.4149219366241708</v>
      </c>
      <c r="AA83" s="138"/>
      <c r="AB83" s="138">
        <v>9.9810474763265855</v>
      </c>
      <c r="AC83" s="138"/>
      <c r="AD83" s="138">
        <v>10.385528759664567</v>
      </c>
      <c r="AE83" s="138"/>
      <c r="AF83" s="138">
        <v>8.7721741723972695</v>
      </c>
      <c r="AG83" s="138"/>
      <c r="AH83" s="138">
        <v>50.638976504432534</v>
      </c>
    </row>
    <row r="84" spans="24:34">
      <c r="X84" s="137">
        <v>39.5</v>
      </c>
      <c r="Y84" s="137"/>
      <c r="Z84" s="138">
        <v>4.3987379644974043</v>
      </c>
      <c r="AA84" s="138"/>
      <c r="AB84" s="138">
        <v>9.9810474763230594</v>
      </c>
      <c r="AC84" s="138"/>
      <c r="AD84" s="138">
        <v>10.385528759662195</v>
      </c>
      <c r="AE84" s="138"/>
      <c r="AF84" s="138">
        <v>8.772174172397051</v>
      </c>
      <c r="AG84" s="138"/>
      <c r="AH84" s="138">
        <v>50.638976504437629</v>
      </c>
    </row>
    <row r="85" spans="24:34">
      <c r="X85" s="137">
        <v>40</v>
      </c>
      <c r="Y85" s="137"/>
      <c r="Z85" s="138">
        <v>4.382594818259224</v>
      </c>
      <c r="AA85" s="138"/>
      <c r="AB85" s="138">
        <v>9.9810474763207253</v>
      </c>
      <c r="AC85" s="138"/>
      <c r="AD85" s="138">
        <v>10.385528759660623</v>
      </c>
      <c r="AE85" s="138"/>
      <c r="AF85" s="138">
        <v>8.7721741723969071</v>
      </c>
      <c r="AG85" s="138"/>
      <c r="AH85" s="138">
        <v>50.638976504441004</v>
      </c>
    </row>
    <row r="86" spans="24:34">
      <c r="X86" s="137">
        <v>40.5</v>
      </c>
      <c r="Y86" s="137"/>
      <c r="Z86" s="138">
        <v>4.3664924876531401</v>
      </c>
      <c r="AA86" s="138"/>
      <c r="AB86" s="138">
        <v>9.9810474763191692</v>
      </c>
      <c r="AC86" s="138"/>
      <c r="AD86" s="138">
        <v>10.385528759659577</v>
      </c>
      <c r="AE86" s="138"/>
      <c r="AF86" s="138">
        <v>8.7721741723968112</v>
      </c>
      <c r="AG86" s="138"/>
      <c r="AH86" s="138">
        <v>50.638976504443249</v>
      </c>
    </row>
    <row r="87" spans="24:34">
      <c r="X87" s="137">
        <v>41</v>
      </c>
      <c r="Y87" s="137"/>
      <c r="Z87" s="138">
        <v>4.3504309628649951</v>
      </c>
      <c r="AA87" s="138"/>
      <c r="AB87" s="138">
        <v>9.9810474763181531</v>
      </c>
      <c r="AC87" s="138"/>
      <c r="AD87" s="138">
        <v>10.385528759658891</v>
      </c>
      <c r="AE87" s="138"/>
      <c r="AF87" s="138">
        <v>8.772174172396749</v>
      </c>
      <c r="AG87" s="138"/>
      <c r="AH87" s="138">
        <v>50.63897650444472</v>
      </c>
    </row>
    <row r="88" spans="24:34">
      <c r="X88" s="137">
        <v>41.5</v>
      </c>
      <c r="Y88" s="137"/>
      <c r="Z88" s="138">
        <v>4.3344102346732694</v>
      </c>
      <c r="AA88" s="138"/>
      <c r="AB88" s="138">
        <v>9.9810474763174799</v>
      </c>
      <c r="AC88" s="138"/>
      <c r="AD88" s="138">
        <v>10.385528759658438</v>
      </c>
      <c r="AE88" s="138"/>
      <c r="AF88" s="138">
        <v>8.7721741723967064</v>
      </c>
      <c r="AG88" s="138"/>
      <c r="AH88" s="138">
        <v>50.638976504445687</v>
      </c>
    </row>
    <row r="89" spans="24:34">
      <c r="X89" s="137">
        <v>42</v>
      </c>
      <c r="Y89" s="137"/>
      <c r="Z89" s="138">
        <v>4.3184302917547539</v>
      </c>
      <c r="AA89" s="138"/>
      <c r="AB89" s="138">
        <v>9.9810474763170287</v>
      </c>
      <c r="AC89" s="138"/>
      <c r="AD89" s="138">
        <v>10.385528759658136</v>
      </c>
      <c r="AE89" s="138"/>
      <c r="AF89" s="138">
        <v>8.772174172396678</v>
      </c>
      <c r="AG89" s="138"/>
      <c r="AH89" s="138">
        <v>50.63897650444634</v>
      </c>
    </row>
    <row r="90" spans="24:34">
      <c r="X90" s="137">
        <v>42.5</v>
      </c>
      <c r="Y90" s="137"/>
      <c r="Z90" s="138">
        <v>4.3024911224941569</v>
      </c>
      <c r="AA90" s="138"/>
      <c r="AB90" s="138">
        <v>9.9810474763167303</v>
      </c>
      <c r="AC90" s="138"/>
      <c r="AD90" s="138">
        <v>10.385528759657936</v>
      </c>
      <c r="AE90" s="138"/>
      <c r="AF90" s="138">
        <v>8.7721741723966584</v>
      </c>
      <c r="AG90" s="138"/>
      <c r="AH90" s="138">
        <v>50.638976504446774</v>
      </c>
    </row>
    <row r="91" spans="24:34">
      <c r="X91" s="137">
        <v>43</v>
      </c>
      <c r="Y91" s="137"/>
      <c r="Z91" s="138">
        <v>4.2865927168772942</v>
      </c>
      <c r="AA91" s="138"/>
      <c r="AB91" s="138">
        <v>9.9810474763165331</v>
      </c>
      <c r="AC91" s="138"/>
      <c r="AD91" s="138">
        <v>10.385528759657802</v>
      </c>
      <c r="AE91" s="138"/>
      <c r="AF91" s="138">
        <v>8.772174172396646</v>
      </c>
      <c r="AG91" s="138"/>
      <c r="AH91" s="138">
        <v>50.638976504447051</v>
      </c>
    </row>
    <row r="92" spans="24:34">
      <c r="X92" s="137">
        <v>43.5</v>
      </c>
      <c r="Y92" s="137"/>
      <c r="Z92" s="138">
        <v>4.2707350629051417</v>
      </c>
      <c r="AA92" s="138"/>
      <c r="AB92" s="138">
        <v>9.9810474763163999</v>
      </c>
      <c r="AC92" s="138"/>
      <c r="AD92" s="138">
        <v>10.385528759657713</v>
      </c>
      <c r="AE92" s="138"/>
      <c r="AF92" s="138">
        <v>8.7721741723966389</v>
      </c>
      <c r="AG92" s="138"/>
      <c r="AH92" s="138">
        <v>50.638976504447243</v>
      </c>
    </row>
    <row r="93" spans="24:34">
      <c r="X93" s="137">
        <v>44</v>
      </c>
      <c r="Y93" s="137"/>
      <c r="Z93" s="138">
        <v>4.2549181476690272</v>
      </c>
      <c r="AA93" s="138"/>
      <c r="AB93" s="138">
        <v>9.9810474763163111</v>
      </c>
      <c r="AC93" s="138"/>
      <c r="AD93" s="138">
        <v>10.385528759657655</v>
      </c>
      <c r="AE93" s="138"/>
      <c r="AF93" s="138">
        <v>8.7721741723966336</v>
      </c>
      <c r="AG93" s="138"/>
      <c r="AH93" s="138">
        <v>50.638976504447378</v>
      </c>
    </row>
    <row r="94" spans="24:34">
      <c r="X94" s="137">
        <v>44.5</v>
      </c>
      <c r="Y94" s="137"/>
      <c r="Z94" s="138">
        <v>4.2391419592050728</v>
      </c>
      <c r="AA94" s="138"/>
      <c r="AB94" s="138">
        <v>9.9810474763162542</v>
      </c>
      <c r="AC94" s="138"/>
      <c r="AD94" s="138">
        <v>10.385528759657616</v>
      </c>
      <c r="AE94" s="138"/>
      <c r="AF94" s="138">
        <v>8.7721741723966282</v>
      </c>
      <c r="AG94" s="138"/>
      <c r="AH94" s="138">
        <v>50.638976504447463</v>
      </c>
    </row>
    <row r="95" spans="24:34">
      <c r="X95" s="137">
        <v>45</v>
      </c>
      <c r="Y95" s="137"/>
      <c r="Z95" s="138">
        <v>4.2234064855078826</v>
      </c>
      <c r="AA95" s="138"/>
      <c r="AB95" s="138">
        <v>9.9810474763162116</v>
      </c>
      <c r="AC95" s="138"/>
      <c r="AD95" s="138">
        <v>10.385528759657587</v>
      </c>
      <c r="AE95" s="138"/>
      <c r="AF95" s="138">
        <v>8.7721741723966247</v>
      </c>
      <c r="AG95" s="138"/>
      <c r="AH95" s="138">
        <v>50.638976504447513</v>
      </c>
    </row>
    <row r="96" spans="24:34">
      <c r="X96" s="137">
        <v>45.5</v>
      </c>
      <c r="Y96" s="137"/>
      <c r="Z96" s="138">
        <v>4.2077117125984085</v>
      </c>
      <c r="AA96" s="138"/>
      <c r="AB96" s="138">
        <v>9.9810474763161867</v>
      </c>
      <c r="AC96" s="138"/>
      <c r="AD96" s="138">
        <v>10.38552875965757</v>
      </c>
      <c r="AE96" s="138"/>
      <c r="AF96" s="138">
        <v>8.7721741723966229</v>
      </c>
      <c r="AG96" s="138"/>
      <c r="AH96" s="138">
        <v>50.638976504447548</v>
      </c>
    </row>
    <row r="97" spans="24:34">
      <c r="X97" s="137">
        <v>46</v>
      </c>
      <c r="Y97" s="137"/>
      <c r="Z97" s="138">
        <v>4.1920576263279319</v>
      </c>
      <c r="AA97" s="138"/>
      <c r="AB97" s="138">
        <v>9.981047476316169</v>
      </c>
      <c r="AC97" s="138"/>
      <c r="AD97" s="138">
        <v>10.385528759657559</v>
      </c>
      <c r="AE97" s="138"/>
      <c r="AF97" s="138">
        <v>8.7721741723966229</v>
      </c>
      <c r="AG97" s="138"/>
      <c r="AH97" s="138">
        <v>50.638976504447584</v>
      </c>
    </row>
    <row r="98" spans="24:34">
      <c r="X98" s="137">
        <v>46.5</v>
      </c>
      <c r="Y98" s="137"/>
      <c r="Z98" s="138">
        <v>4.1764442142343485</v>
      </c>
      <c r="AA98" s="138"/>
      <c r="AB98" s="138">
        <v>9.9810474763161583</v>
      </c>
      <c r="AC98" s="138"/>
      <c r="AD98" s="138">
        <v>10.38552875965755</v>
      </c>
      <c r="AE98" s="138"/>
      <c r="AF98" s="138">
        <v>8.7721741723966211</v>
      </c>
      <c r="AG98" s="138"/>
      <c r="AH98" s="138">
        <v>50.638976504447598</v>
      </c>
    </row>
    <row r="99" spans="24:34">
      <c r="X99" s="137">
        <v>47</v>
      </c>
      <c r="Y99" s="137"/>
      <c r="Z99" s="138">
        <v>4.1608714616910305</v>
      </c>
      <c r="AA99" s="138"/>
      <c r="AB99" s="138">
        <v>9.9810474763161512</v>
      </c>
      <c r="AC99" s="138"/>
      <c r="AD99" s="138">
        <v>10.385528759657547</v>
      </c>
      <c r="AE99" s="138"/>
      <c r="AF99" s="138">
        <v>8.7721741723966211</v>
      </c>
      <c r="AG99" s="138"/>
      <c r="AH99" s="138">
        <v>50.638976504447612</v>
      </c>
    </row>
    <row r="100" spans="24:34">
      <c r="X100" s="137">
        <v>47.5</v>
      </c>
      <c r="Y100" s="137"/>
      <c r="Z100" s="138">
        <v>4.1453393532741689</v>
      </c>
      <c r="AA100" s="138"/>
      <c r="AB100" s="138">
        <v>9.9810474763161459</v>
      </c>
      <c r="AC100" s="138"/>
      <c r="AD100" s="138">
        <v>10.385528759657543</v>
      </c>
      <c r="AE100" s="138"/>
      <c r="AF100" s="138">
        <v>8.7721741723966211</v>
      </c>
      <c r="AG100" s="138"/>
      <c r="AH100" s="138">
        <v>50.638976504447619</v>
      </c>
    </row>
    <row r="101" spans="24:34">
      <c r="X101" s="137">
        <v>48</v>
      </c>
      <c r="Y101" s="137"/>
      <c r="Z101" s="138">
        <v>4.129847881588665</v>
      </c>
      <c r="AA101" s="138"/>
      <c r="AB101" s="138">
        <v>9.9810474763161405</v>
      </c>
      <c r="AC101" s="138"/>
      <c r="AD101" s="138">
        <v>10.385528759657539</v>
      </c>
      <c r="AE101" s="138"/>
      <c r="AF101" s="138">
        <v>8.7721741723966211</v>
      </c>
      <c r="AG101" s="138"/>
      <c r="AH101" s="138">
        <v>50.638976504447626</v>
      </c>
    </row>
  </sheetData>
  <mergeCells count="2">
    <mergeCell ref="G2:H2"/>
    <mergeCell ref="X2:Y2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3"/>
  <dimension ref="A1:AK149"/>
  <sheetViews>
    <sheetView zoomScale="55" zoomScaleNormal="55" workbookViewId="0"/>
  </sheetViews>
  <sheetFormatPr baseColWidth="10" defaultColWidth="11.5" defaultRowHeight="13"/>
  <cols>
    <col min="1" max="1" width="20" style="79" bestFit="1" customWidth="1"/>
    <col min="2" max="2" width="21" style="79" bestFit="1" customWidth="1"/>
    <col min="3" max="3" width="24" style="79" bestFit="1" customWidth="1"/>
    <col min="4" max="4" width="29.33203125" style="79" bestFit="1" customWidth="1"/>
    <col min="5" max="5" width="17.33203125" style="79" bestFit="1" customWidth="1"/>
    <col min="6" max="6" width="16.83203125" style="79" bestFit="1" customWidth="1"/>
    <col min="7" max="7" width="16" style="79" bestFit="1" customWidth="1"/>
    <col min="8" max="8" width="7.6640625" style="79" bestFit="1" customWidth="1"/>
    <col min="9" max="9" width="16.83203125" style="79" bestFit="1" customWidth="1"/>
    <col min="10" max="10" width="14.33203125" style="79" bestFit="1" customWidth="1"/>
    <col min="11" max="11" width="18.83203125" style="79" bestFit="1" customWidth="1"/>
    <col min="12" max="12" width="16.83203125" style="79" bestFit="1" customWidth="1"/>
    <col min="13" max="13" width="10.1640625" style="79" bestFit="1" customWidth="1"/>
    <col min="14" max="14" width="7.6640625" style="79" bestFit="1" customWidth="1"/>
    <col min="15" max="15" width="16.83203125" style="79" bestFit="1" customWidth="1"/>
    <col min="16" max="16" width="11" style="79" bestFit="1" customWidth="1"/>
    <col min="17" max="17" width="7.6640625" style="79" bestFit="1" customWidth="1"/>
    <col min="18" max="18" width="23.1640625" style="79" bestFit="1" customWidth="1"/>
    <col min="19" max="19" width="18.5" style="79" bestFit="1" customWidth="1"/>
    <col min="20" max="20" width="11.5" style="79"/>
    <col min="21" max="21" width="8.33203125" style="79" bestFit="1" customWidth="1"/>
    <col min="22" max="22" width="12.5" style="79" bestFit="1" customWidth="1"/>
    <col min="23" max="16384" width="11.5" style="79"/>
  </cols>
  <sheetData>
    <row r="1" spans="1:19">
      <c r="A1" s="146" t="s">
        <v>51</v>
      </c>
      <c r="B1" s="166" t="s">
        <v>113</v>
      </c>
      <c r="C1" s="166"/>
      <c r="D1" s="166"/>
      <c r="E1" s="166" t="s">
        <v>114</v>
      </c>
      <c r="F1" s="166"/>
      <c r="G1" s="166"/>
      <c r="H1" s="166" t="s">
        <v>115</v>
      </c>
      <c r="I1" s="166"/>
      <c r="J1" s="166"/>
      <c r="K1" s="166" t="s">
        <v>116</v>
      </c>
      <c r="L1" s="166"/>
      <c r="M1" s="166"/>
      <c r="N1" s="166" t="s">
        <v>117</v>
      </c>
      <c r="O1" s="166"/>
      <c r="P1" s="166"/>
      <c r="R1" s="148"/>
      <c r="S1" s="79" t="s">
        <v>104</v>
      </c>
    </row>
    <row r="2" spans="1:19">
      <c r="A2" s="146"/>
      <c r="B2" s="146" t="s">
        <v>112</v>
      </c>
      <c r="C2" s="146" t="s">
        <v>89</v>
      </c>
      <c r="D2" s="146" t="s">
        <v>118</v>
      </c>
      <c r="E2" s="146" t="s">
        <v>112</v>
      </c>
      <c r="F2" s="146" t="s">
        <v>89</v>
      </c>
      <c r="G2" s="146" t="s">
        <v>118</v>
      </c>
      <c r="H2" s="146" t="s">
        <v>112</v>
      </c>
      <c r="I2" s="146" t="s">
        <v>89</v>
      </c>
      <c r="J2" s="146" t="s">
        <v>118</v>
      </c>
      <c r="K2" s="146" t="s">
        <v>112</v>
      </c>
      <c r="L2" s="146" t="s">
        <v>89</v>
      </c>
      <c r="M2" s="146" t="s">
        <v>118</v>
      </c>
      <c r="N2" s="146" t="s">
        <v>112</v>
      </c>
      <c r="O2" s="146" t="s">
        <v>89</v>
      </c>
      <c r="P2" s="146" t="s">
        <v>119</v>
      </c>
      <c r="R2" s="148"/>
      <c r="S2" s="79" t="s">
        <v>120</v>
      </c>
    </row>
    <row r="3" spans="1:19">
      <c r="A3" s="147">
        <f>Protocol!E25</f>
        <v>0</v>
      </c>
      <c r="B3" s="151">
        <f>'Biomass, TCC, CFU'!H4</f>
        <v>7.9999999999813554E-2</v>
      </c>
      <c r="C3" s="152">
        <f>'Model Parameters'!I5</f>
        <v>7.9999999999813554E-2</v>
      </c>
      <c r="D3" s="152">
        <f>ABS(B3-C3)</f>
        <v>0</v>
      </c>
      <c r="E3" s="151">
        <f>Sugars!F6</f>
        <v>47.116428905398209</v>
      </c>
      <c r="F3" s="152">
        <f>'Model Parameters'!K5</f>
        <v>47.116428905398209</v>
      </c>
      <c r="G3" s="152">
        <f>ABS(E3-F3)</f>
        <v>0</v>
      </c>
      <c r="H3" s="151">
        <f>Sugars!I6</f>
        <v>21.710893977623918</v>
      </c>
      <c r="I3" s="152">
        <f>'Model Parameters'!M5</f>
        <v>21.710893977623918</v>
      </c>
      <c r="J3" s="152">
        <f>ABS(H3-I3)</f>
        <v>0</v>
      </c>
      <c r="K3" s="151">
        <f>Sugars!L6</f>
        <v>10.575513574376874</v>
      </c>
      <c r="L3" s="152">
        <f>'Model Parameters'!O5</f>
        <v>10.575513574376874</v>
      </c>
      <c r="M3" s="152">
        <f>ABS(K3-L3)</f>
        <v>0</v>
      </c>
      <c r="N3" s="151">
        <f>Lactate!F6</f>
        <v>0</v>
      </c>
      <c r="O3" s="152">
        <f>'Model Parameters'!Q5</f>
        <v>0</v>
      </c>
      <c r="P3" s="152">
        <f>ABS(N3-O3)</f>
        <v>0</v>
      </c>
      <c r="R3" s="149"/>
      <c r="S3" s="150"/>
    </row>
    <row r="4" spans="1:19">
      <c r="A4" s="147">
        <f>Protocol!E26</f>
        <v>1.9999999999999996</v>
      </c>
      <c r="B4" s="153">
        <f>'Biomass, TCC, CFU'!H5</f>
        <v>0.63000000000030809</v>
      </c>
      <c r="C4" s="154">
        <f>'Model Parameters'!I6</f>
        <v>0.12423079617103876</v>
      </c>
      <c r="D4" s="154">
        <f t="shared" ref="D4:D16" si="0">ABS(B4-C4)</f>
        <v>0.50576920382926938</v>
      </c>
      <c r="E4" s="153">
        <f>Sugars!F7</f>
        <v>47.394960824075149</v>
      </c>
      <c r="F4" s="154">
        <f>'Model Parameters'!K6</f>
        <v>46.795332616939554</v>
      </c>
      <c r="G4" s="154">
        <f t="shared" ref="G4:G16" si="1">ABS(E4-F4)</f>
        <v>0.59962820713559495</v>
      </c>
      <c r="H4" s="153">
        <f>Sugars!I7</f>
        <v>21.844076541277268</v>
      </c>
      <c r="I4" s="154">
        <f>'Model Parameters'!M6</f>
        <v>21.65598576153673</v>
      </c>
      <c r="J4" s="154">
        <f t="shared" ref="J4:J16" si="2">ABS(H4-I4)</f>
        <v>0.18809077974053778</v>
      </c>
      <c r="K4" s="153">
        <f>Sugars!L7</f>
        <v>10.773790000179462</v>
      </c>
      <c r="L4" s="154">
        <f>'Model Parameters'!O6</f>
        <v>10.526787309992946</v>
      </c>
      <c r="M4" s="154">
        <f t="shared" ref="M4:M16" si="3">ABS(K4-L4)</f>
        <v>0.24700269018651611</v>
      </c>
      <c r="N4" s="153">
        <f>Lactate!F7</f>
        <v>0</v>
      </c>
      <c r="O4" s="154">
        <f>'Model Parameters'!Q6</f>
        <v>0.429353343409764</v>
      </c>
      <c r="P4" s="154">
        <f t="shared" ref="P4:P16" si="4">ABS(N4-O4)</f>
        <v>0.429353343409764</v>
      </c>
      <c r="R4" s="148" t="s">
        <v>90</v>
      </c>
      <c r="S4" s="163">
        <f>VAR(D3:D16)</f>
        <v>4.0369822603676372E-2</v>
      </c>
    </row>
    <row r="5" spans="1:19">
      <c r="A5" s="147">
        <f>Protocol!E27</f>
        <v>4</v>
      </c>
      <c r="B5" s="153">
        <f>'Biomass, TCC, CFU'!H6</f>
        <v>0.52999999999947534</v>
      </c>
      <c r="C5" s="154">
        <f>'Model Parameters'!I7</f>
        <v>0.30273398469131885</v>
      </c>
      <c r="D5" s="154">
        <f t="shared" si="0"/>
        <v>0.22726601530815649</v>
      </c>
      <c r="E5" s="153">
        <f>Sugars!F8</f>
        <v>46.45393504438843</v>
      </c>
      <c r="F5" s="154">
        <f>'Model Parameters'!K7</f>
        <v>45.527114018650273</v>
      </c>
      <c r="G5" s="154">
        <f t="shared" si="1"/>
        <v>0.92682102573815683</v>
      </c>
      <c r="H5" s="153">
        <f>Sugars!I8</f>
        <v>21.615017301837625</v>
      </c>
      <c r="I5" s="154">
        <f>'Model Parameters'!M7</f>
        <v>21.440847695657336</v>
      </c>
      <c r="J5" s="154">
        <f t="shared" si="2"/>
        <v>0.17416960618028909</v>
      </c>
      <c r="K5" s="153">
        <f>Sugars!L8</f>
        <v>10.76490005177244</v>
      </c>
      <c r="L5" s="154">
        <f>'Model Parameters'!O7</f>
        <v>10.426327277212781</v>
      </c>
      <c r="M5" s="154">
        <f t="shared" si="3"/>
        <v>0.33857277455965828</v>
      </c>
      <c r="N5" s="153">
        <f>Lactate!F8</f>
        <v>0</v>
      </c>
      <c r="O5" s="154">
        <f>'Model Parameters'!Q7</f>
        <v>2.1222336455756441</v>
      </c>
      <c r="P5" s="154">
        <f t="shared" si="4"/>
        <v>2.1222336455756441</v>
      </c>
      <c r="R5" s="148" t="s">
        <v>2</v>
      </c>
      <c r="S5" s="163">
        <f>VAR(G3:G16)</f>
        <v>3.7996907487281857</v>
      </c>
    </row>
    <row r="6" spans="1:19">
      <c r="A6" s="147">
        <f>Protocol!E28</f>
        <v>5.9999999999999982</v>
      </c>
      <c r="B6" s="153">
        <f>'Biomass, TCC, CFU'!H7</f>
        <v>1.3399999999997192</v>
      </c>
      <c r="C6" s="154">
        <f>'Model Parameters'!I8</f>
        <v>1.1051902886997</v>
      </c>
      <c r="D6" s="154">
        <f t="shared" si="0"/>
        <v>0.23480971130001915</v>
      </c>
      <c r="E6" s="153">
        <f>Sugars!F9</f>
        <v>39.829041720294647</v>
      </c>
      <c r="F6" s="154">
        <f>'Model Parameters'!K8</f>
        <v>39.89803755112122</v>
      </c>
      <c r="G6" s="154">
        <f t="shared" si="1"/>
        <v>6.8995830826573012E-2</v>
      </c>
      <c r="H6" s="153">
        <f>Sugars!I9</f>
        <v>20.097099287697954</v>
      </c>
      <c r="I6" s="154">
        <f>'Model Parameters'!M8</f>
        <v>20.27965190420041</v>
      </c>
      <c r="J6" s="154">
        <f t="shared" si="2"/>
        <v>0.18255261650245558</v>
      </c>
      <c r="K6" s="153">
        <f>Sugars!L9</f>
        <v>10.32469795237281</v>
      </c>
      <c r="L6" s="154">
        <f>'Model Parameters'!O8</f>
        <v>10.122749614274255</v>
      </c>
      <c r="M6" s="154">
        <f t="shared" si="3"/>
        <v>0.20194833809855517</v>
      </c>
      <c r="N6" s="153">
        <f>Lactate!F9</f>
        <v>7.9796337643859498</v>
      </c>
      <c r="O6" s="154">
        <f>'Model Parameters'!Q8</f>
        <v>9.6774363653389628</v>
      </c>
      <c r="P6" s="154">
        <f t="shared" si="4"/>
        <v>1.6978026009530129</v>
      </c>
      <c r="R6" s="148" t="s">
        <v>7</v>
      </c>
      <c r="S6" s="163">
        <f>VAR(J3:J16)</f>
        <v>1.1901314409775365</v>
      </c>
    </row>
    <row r="7" spans="1:19">
      <c r="A7" s="147">
        <f>Protocol!E29</f>
        <v>8.0000000000000018</v>
      </c>
      <c r="B7" s="153">
        <f>'Biomass, TCC, CFU'!H8</f>
        <v>4.0700000000004621</v>
      </c>
      <c r="C7" s="154">
        <f>'Model Parameters'!I9</f>
        <v>3.3446400981315625</v>
      </c>
      <c r="D7" s="154">
        <f t="shared" si="0"/>
        <v>0.72535990186889965</v>
      </c>
      <c r="E7" s="153">
        <f>Sugars!F10</f>
        <v>16.978149155197457</v>
      </c>
      <c r="F7" s="154">
        <f>'Model Parameters'!K9</f>
        <v>24.342813639199846</v>
      </c>
      <c r="G7" s="154">
        <f t="shared" si="1"/>
        <v>7.3646644840023896</v>
      </c>
      <c r="H7" s="153">
        <f>Sugars!I10</f>
        <v>17.424050445986381</v>
      </c>
      <c r="I7" s="154">
        <f>'Model Parameters'!M9</f>
        <v>15.988099515048113</v>
      </c>
      <c r="J7" s="154">
        <f t="shared" si="2"/>
        <v>1.4359509309382688</v>
      </c>
      <c r="K7" s="153">
        <f>Sugars!L10</f>
        <v>9.6169834908180505</v>
      </c>
      <c r="L7" s="154">
        <f>'Model Parameters'!O9</f>
        <v>9.4112408559671881</v>
      </c>
      <c r="M7" s="154">
        <f t="shared" si="3"/>
        <v>0.20574263485086242</v>
      </c>
      <c r="N7" s="153">
        <f>Lactate!F10</f>
        <v>28.908706570498733</v>
      </c>
      <c r="O7" s="154">
        <f>'Model Parameters'!Q9</f>
        <v>30.788780003284089</v>
      </c>
      <c r="P7" s="154">
        <f t="shared" si="4"/>
        <v>1.8800734327853554</v>
      </c>
      <c r="R7" s="148" t="s">
        <v>8</v>
      </c>
      <c r="S7" s="163">
        <f>VAR(M3:M16)</f>
        <v>7.6879956324635318E-2</v>
      </c>
    </row>
    <row r="8" spans="1:19">
      <c r="A8" s="147">
        <f>Protocol!E30</f>
        <v>10</v>
      </c>
      <c r="B8" s="153">
        <f>'Biomass, TCC, CFU'!H9</f>
        <v>5.4600000000000648</v>
      </c>
      <c r="C8" s="154">
        <f>'Model Parameters'!I10</f>
        <v>4.9638595202662454</v>
      </c>
      <c r="D8" s="154">
        <f t="shared" si="0"/>
        <v>0.49614047973381936</v>
      </c>
      <c r="E8" s="153">
        <f>Sugars!F11</f>
        <v>15.603144724110749</v>
      </c>
      <c r="F8" s="154">
        <f>'Model Parameters'!K10</f>
        <v>13.005571700747677</v>
      </c>
      <c r="G8" s="154">
        <f t="shared" si="1"/>
        <v>2.5975730233630721</v>
      </c>
      <c r="H8" s="153">
        <f>Sugars!I11</f>
        <v>14.558091495093699</v>
      </c>
      <c r="I8" s="154">
        <f>'Model Parameters'!M10</f>
        <v>11.851359806961232</v>
      </c>
      <c r="J8" s="154">
        <f t="shared" si="2"/>
        <v>2.7067316881324661</v>
      </c>
      <c r="K8" s="153">
        <f>Sugars!L11</f>
        <v>8.5053221160956873</v>
      </c>
      <c r="L8" s="154">
        <f>'Model Parameters'!O10</f>
        <v>8.9114965098624772</v>
      </c>
      <c r="M8" s="154">
        <f t="shared" si="3"/>
        <v>0.40617439376678988</v>
      </c>
      <c r="N8" s="153">
        <f>Lactate!F11</f>
        <v>43.029199216575314</v>
      </c>
      <c r="O8" s="154">
        <f>'Model Parameters'!Q10</f>
        <v>46.395881461483896</v>
      </c>
      <c r="P8" s="154">
        <f t="shared" si="4"/>
        <v>3.3666822449085814</v>
      </c>
      <c r="R8" s="149" t="s">
        <v>70</v>
      </c>
      <c r="S8" s="164">
        <f>VAR(P3:P16)</f>
        <v>1.061789157816319</v>
      </c>
    </row>
    <row r="9" spans="1:19">
      <c r="A9" s="147">
        <f>Protocol!E31</f>
        <v>18.999999999999996</v>
      </c>
      <c r="B9" s="153">
        <f>'Biomass, TCC, CFU'!H10</f>
        <v>4.5000000000001705</v>
      </c>
      <c r="C9" s="154">
        <f>'Model Parameters'!I11</f>
        <v>5.0957324359372347</v>
      </c>
      <c r="D9" s="154">
        <f t="shared" si="0"/>
        <v>0.59573243593706415</v>
      </c>
      <c r="E9" s="153">
        <f>Sugars!F12</f>
        <v>13.088187047694962</v>
      </c>
      <c r="F9" s="154">
        <f>'Model Parameters'!K11</f>
        <v>9.9816222984698797</v>
      </c>
      <c r="G9" s="154">
        <f t="shared" si="1"/>
        <v>3.1065647492250825</v>
      </c>
      <c r="H9" s="153">
        <f>Sugars!I12</f>
        <v>12.58484245020631</v>
      </c>
      <c r="I9" s="154">
        <f>'Model Parameters'!M11</f>
        <v>10.38590993018423</v>
      </c>
      <c r="J9" s="154">
        <f t="shared" si="2"/>
        <v>2.1989325200220797</v>
      </c>
      <c r="K9" s="153">
        <f>Sugars!L12</f>
        <v>9.2226917951079379</v>
      </c>
      <c r="L9" s="154">
        <f>'Model Parameters'!O11</f>
        <v>8.7722049372809892</v>
      </c>
      <c r="M9" s="154">
        <f t="shared" si="3"/>
        <v>0.45048685782694875</v>
      </c>
      <c r="N9" s="153">
        <f>Lactate!F12</f>
        <v>47.719017920944935</v>
      </c>
      <c r="O9" s="154">
        <f>'Model Parameters'!Q11</f>
        <v>50.638147512507182</v>
      </c>
      <c r="P9" s="154">
        <f t="shared" si="4"/>
        <v>2.9191295915622462</v>
      </c>
      <c r="R9" s="148"/>
      <c r="S9" s="163"/>
    </row>
    <row r="10" spans="1:19">
      <c r="A10" s="147">
        <f>Protocol!E32</f>
        <v>23.999999999999996</v>
      </c>
      <c r="B10" s="153">
        <f>'Biomass, TCC, CFU'!H11</f>
        <v>4.7100000000000364</v>
      </c>
      <c r="C10" s="154">
        <f>'Model Parameters'!I12</f>
        <v>4.9194564439321935</v>
      </c>
      <c r="D10" s="154">
        <f t="shared" si="0"/>
        <v>0.20945644393215712</v>
      </c>
      <c r="E10" s="153">
        <f>Sugars!F13</f>
        <v>11.728380136907091</v>
      </c>
      <c r="F10" s="154">
        <f>'Model Parameters'!K12</f>
        <v>9.9810529864797122</v>
      </c>
      <c r="G10" s="154">
        <f t="shared" si="1"/>
        <v>1.7473271504273793</v>
      </c>
      <c r="H10" s="153">
        <f>Sugars!I13</f>
        <v>11.277330900088222</v>
      </c>
      <c r="I10" s="154">
        <f>'Model Parameters'!M12</f>
        <v>10.385532457433721</v>
      </c>
      <c r="J10" s="154">
        <f t="shared" si="2"/>
        <v>0.89179844265450114</v>
      </c>
      <c r="K10" s="153">
        <f>Sugars!L13</f>
        <v>9.1985029941891394</v>
      </c>
      <c r="L10" s="154">
        <f>'Model Parameters'!O12</f>
        <v>8.77217448449783</v>
      </c>
      <c r="M10" s="154">
        <f t="shared" si="3"/>
        <v>0.42632850969130942</v>
      </c>
      <c r="N10" s="153">
        <f>Lactate!F13</f>
        <v>49.115191911443873</v>
      </c>
      <c r="O10" s="154">
        <f>'Model Parameters'!Q12</f>
        <v>50.638968547757287</v>
      </c>
      <c r="P10" s="154">
        <f t="shared" si="4"/>
        <v>1.5237766363134142</v>
      </c>
      <c r="R10" s="149" t="s">
        <v>121</v>
      </c>
      <c r="S10" s="164">
        <f>S4+S5+S6+S7+S8</f>
        <v>6.168861126450353</v>
      </c>
    </row>
    <row r="11" spans="1:19">
      <c r="A11" s="147">
        <f>Protocol!E33</f>
        <v>25.999999999999996</v>
      </c>
      <c r="B11" s="153">
        <f>'Biomass, TCC, CFU'!H12</f>
        <v>4.6199999999998909</v>
      </c>
      <c r="C11" s="154">
        <f>'Model Parameters'!I13</f>
        <v>4.8500573627402934</v>
      </c>
      <c r="D11" s="154">
        <f t="shared" si="0"/>
        <v>0.23005736274040256</v>
      </c>
      <c r="E11" s="153">
        <f>Sugars!F14</f>
        <v>10.959396307377819</v>
      </c>
      <c r="F11" s="154">
        <f>'Model Parameters'!K13</f>
        <v>9.9810483464523116</v>
      </c>
      <c r="G11" s="154">
        <f t="shared" si="1"/>
        <v>0.97834796092550746</v>
      </c>
      <c r="H11" s="153">
        <f>Sugars!I14</f>
        <v>10.537920597796848</v>
      </c>
      <c r="I11" s="154">
        <f>'Model Parameters'!M13</f>
        <v>10.385529344261272</v>
      </c>
      <c r="J11" s="154">
        <f t="shared" si="2"/>
        <v>0.15239125353557625</v>
      </c>
      <c r="K11" s="153">
        <f>Sugars!L14</f>
        <v>8.925675430626768</v>
      </c>
      <c r="L11" s="154">
        <f>'Model Parameters'!O13</f>
        <v>8.7721742225841144</v>
      </c>
      <c r="M11" s="154">
        <f t="shared" si="3"/>
        <v>0.15350120804265366</v>
      </c>
      <c r="N11" s="153">
        <f>Lactate!F14</f>
        <v>48.946786485180965</v>
      </c>
      <c r="O11" s="154">
        <f>'Model Parameters'!Q13</f>
        <v>50.638975247797141</v>
      </c>
      <c r="P11" s="154">
        <f t="shared" si="4"/>
        <v>1.6921887626161762</v>
      </c>
      <c r="R11" s="148"/>
      <c r="S11" s="163"/>
    </row>
    <row r="12" spans="1:19">
      <c r="A12" s="147">
        <f>Protocol!E34</f>
        <v>27.999999999999996</v>
      </c>
      <c r="B12" s="153">
        <f>'Biomass, TCC, CFU'!H13</f>
        <v>4.5600000000000307</v>
      </c>
      <c r="C12" s="154">
        <f>'Model Parameters'!I14</f>
        <v>4.7813128001782603</v>
      </c>
      <c r="D12" s="154">
        <f t="shared" si="0"/>
        <v>0.22131280017822963</v>
      </c>
      <c r="E12" s="153">
        <f>Sugars!F15</f>
        <v>10.538800441310848</v>
      </c>
      <c r="F12" s="154">
        <f>'Model Parameters'!K14</f>
        <v>9.9810476181865866</v>
      </c>
      <c r="G12" s="154">
        <f t="shared" si="1"/>
        <v>0.557752823124261</v>
      </c>
      <c r="H12" s="153">
        <f>Sugars!I15</f>
        <v>10.13349997862537</v>
      </c>
      <c r="I12" s="154">
        <f>'Model Parameters'!M14</f>
        <v>10.385528855024949</v>
      </c>
      <c r="J12" s="154">
        <f t="shared" si="2"/>
        <v>0.25202887639957972</v>
      </c>
      <c r="K12" s="153">
        <f>Sugars!L15</f>
        <v>8.6484442878399896</v>
      </c>
      <c r="L12" s="154">
        <f>'Model Parameters'!O14</f>
        <v>8.7721741807096141</v>
      </c>
      <c r="M12" s="154">
        <f t="shared" si="3"/>
        <v>0.12372989286962444</v>
      </c>
      <c r="N12" s="153">
        <f>Lactate!F15</f>
        <v>48.838569149821296</v>
      </c>
      <c r="O12" s="154">
        <f>'Model Parameters'!Q14</f>
        <v>50.638976299543522</v>
      </c>
      <c r="P12" s="154">
        <f t="shared" si="4"/>
        <v>1.8004071497222256</v>
      </c>
      <c r="R12" s="149" t="s">
        <v>122</v>
      </c>
      <c r="S12" s="164">
        <f>SQRT(S10)</f>
        <v>2.4837192124816267</v>
      </c>
    </row>
    <row r="13" spans="1:19">
      <c r="A13" s="147">
        <f>Protocol!E35</f>
        <v>29.999999999999993</v>
      </c>
      <c r="B13" s="153">
        <f>'Biomass, TCC, CFU'!H14</f>
        <v>4.539999999999722</v>
      </c>
      <c r="C13" s="154">
        <f>'Model Parameters'!I15</f>
        <v>4.7132232514214101</v>
      </c>
      <c r="D13" s="154">
        <f t="shared" si="0"/>
        <v>0.17322325142168804</v>
      </c>
      <c r="E13" s="153">
        <f>Sugars!F16</f>
        <v>10.402237551681004</v>
      </c>
      <c r="F13" s="154">
        <f>'Model Parameters'!K15</f>
        <v>9.981047500047568</v>
      </c>
      <c r="G13" s="154">
        <f t="shared" si="1"/>
        <v>0.42119005163343637</v>
      </c>
      <c r="H13" s="153">
        <f>Sugars!I16</f>
        <v>10.002189015214348</v>
      </c>
      <c r="I13" s="154">
        <f>'Model Parameters'!M15</f>
        <v>10.385528775614265</v>
      </c>
      <c r="J13" s="154">
        <f t="shared" si="2"/>
        <v>0.38333976039991668</v>
      </c>
      <c r="K13" s="153">
        <f>Sugars!L16</f>
        <v>9.0455354893987323</v>
      </c>
      <c r="L13" s="154">
        <f>'Model Parameters'!O15</f>
        <v>8.7721741738066754</v>
      </c>
      <c r="M13" s="154">
        <f t="shared" si="3"/>
        <v>0.2733613155920569</v>
      </c>
      <c r="N13" s="153">
        <f>Lactate!F16</f>
        <v>50.057108865751118</v>
      </c>
      <c r="O13" s="154">
        <f>'Model Parameters'!Q15</f>
        <v>50.638976470170775</v>
      </c>
      <c r="P13" s="154">
        <f t="shared" si="4"/>
        <v>0.58186760441965646</v>
      </c>
    </row>
    <row r="14" spans="1:19">
      <c r="A14" s="147">
        <f>Protocol!E36</f>
        <v>31.999999999999996</v>
      </c>
      <c r="B14" s="153">
        <f>'Biomass, TCC, CFU'!H15</f>
        <v>4.8100000000001586</v>
      </c>
      <c r="C14" s="154">
        <f>'Model Parameters'!I16</f>
        <v>4.645788679288386</v>
      </c>
      <c r="D14" s="154">
        <f t="shared" si="0"/>
        <v>0.16421132071177258</v>
      </c>
      <c r="E14" s="153">
        <f>Sugars!F17</f>
        <v>9.9704258986687684</v>
      </c>
      <c r="F14" s="154">
        <f>'Model Parameters'!K16</f>
        <v>9.9810474803782707</v>
      </c>
      <c r="G14" s="154">
        <f t="shared" si="1"/>
        <v>1.0621581709502337E-2</v>
      </c>
      <c r="H14" s="153">
        <f>Sugars!I17</f>
        <v>9.5869839450607071</v>
      </c>
      <c r="I14" s="154">
        <f>'Model Parameters'!M16</f>
        <v>10.3855287623892</v>
      </c>
      <c r="J14" s="154">
        <f t="shared" si="2"/>
        <v>0.79854481732849258</v>
      </c>
      <c r="K14" s="153">
        <f>Sugars!L17</f>
        <v>8.9343038804222807</v>
      </c>
      <c r="L14" s="154">
        <f>'Model Parameters'!O16</f>
        <v>8.7721741726409537</v>
      </c>
      <c r="M14" s="154">
        <f t="shared" si="3"/>
        <v>0.16212970778132707</v>
      </c>
      <c r="N14" s="153">
        <f>Lactate!F17</f>
        <v>50.041114484660881</v>
      </c>
      <c r="O14" s="154">
        <f>'Model Parameters'!Q16</f>
        <v>50.63897649858027</v>
      </c>
      <c r="P14" s="154">
        <f t="shared" si="4"/>
        <v>0.59786201391938931</v>
      </c>
    </row>
    <row r="15" spans="1:19">
      <c r="A15" s="147">
        <f>Protocol!E37</f>
        <v>42.999999999999993</v>
      </c>
      <c r="B15" s="153">
        <f>'Biomass, TCC, CFU'!H16</f>
        <v>4.6699999999997743</v>
      </c>
      <c r="C15" s="154">
        <f>'Model Parameters'!I17</f>
        <v>4.2865927168772942</v>
      </c>
      <c r="D15" s="154">
        <f>ABS(B15-C15)</f>
        <v>0.38340728312248018</v>
      </c>
      <c r="E15" s="153">
        <f>Sugars!F18</f>
        <v>8.7310909751126111</v>
      </c>
      <c r="F15" s="154">
        <f>'Model Parameters'!K17</f>
        <v>9.9810474763165331</v>
      </c>
      <c r="G15" s="154">
        <f>ABS(E15-F15)</f>
        <v>1.249956501203922</v>
      </c>
      <c r="H15" s="153">
        <f>Sugars!I18</f>
        <v>8.3953112787734732</v>
      </c>
      <c r="I15" s="154">
        <f>'Model Parameters'!M17</f>
        <v>10.385528759657802</v>
      </c>
      <c r="J15" s="154">
        <f>ABS(H15-I15)</f>
        <v>1.9902174808843291</v>
      </c>
      <c r="K15" s="153">
        <f>Sugars!L18</f>
        <v>8.6951519573922447</v>
      </c>
      <c r="L15" s="154">
        <f>'Model Parameters'!O17</f>
        <v>8.772174172396646</v>
      </c>
      <c r="M15" s="154">
        <f>ABS(K15-L15)</f>
        <v>7.7022215004401318E-2</v>
      </c>
      <c r="N15" s="153">
        <f>Lactate!F18</f>
        <v>49.833399343908539</v>
      </c>
      <c r="O15" s="154">
        <f>'Model Parameters'!Q17</f>
        <v>50.638976504447051</v>
      </c>
      <c r="P15" s="154">
        <f>ABS(N15-O15)</f>
        <v>0.80557716053851181</v>
      </c>
    </row>
    <row r="16" spans="1:19">
      <c r="A16" s="147">
        <f>Protocol!E38</f>
        <v>47.999999999999993</v>
      </c>
      <c r="B16" s="153">
        <f>'Biomass, TCC, CFU'!H17</f>
        <v>4.5999999999997598</v>
      </c>
      <c r="C16" s="154">
        <f>'Model Parameters'!I18</f>
        <v>4.129847881588665</v>
      </c>
      <c r="D16" s="154">
        <f t="shared" si="0"/>
        <v>0.47015211841109483</v>
      </c>
      <c r="E16" s="153">
        <f>Sugars!F19</f>
        <v>7.3755084914030231</v>
      </c>
      <c r="F16" s="154">
        <f>'Model Parameters'!K18</f>
        <v>9.9810474763161405</v>
      </c>
      <c r="G16" s="154">
        <f t="shared" si="1"/>
        <v>2.6055389849131174</v>
      </c>
      <c r="H16" s="153">
        <f>Sugars!I19</f>
        <v>7.0918616930075782</v>
      </c>
      <c r="I16" s="154">
        <f>'Model Parameters'!M18</f>
        <v>10.385528759657539</v>
      </c>
      <c r="J16" s="154">
        <f t="shared" si="2"/>
        <v>3.2936670666499612</v>
      </c>
      <c r="K16" s="153">
        <f>Sugars!L19</f>
        <v>7.6267124649694775</v>
      </c>
      <c r="L16" s="154">
        <f>'Model Parameters'!O18</f>
        <v>8.7721741723966211</v>
      </c>
      <c r="M16" s="154">
        <f t="shared" si="3"/>
        <v>1.1454617074271436</v>
      </c>
      <c r="N16" s="153">
        <f>Lactate!F19</f>
        <v>50.638976504447633</v>
      </c>
      <c r="O16" s="154">
        <f>'Model Parameters'!Q18</f>
        <v>50.638976504447626</v>
      </c>
      <c r="P16" s="154">
        <f t="shared" si="4"/>
        <v>7.1054273576010019E-15</v>
      </c>
      <c r="R16" s="80"/>
    </row>
    <row r="20" spans="1:37">
      <c r="AC20" s="80"/>
      <c r="AK20" s="80"/>
    </row>
    <row r="21" spans="1:37"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AC21" s="80"/>
      <c r="AK21" s="80"/>
    </row>
    <row r="22" spans="1:37"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AC22" s="80"/>
      <c r="AK22" s="80"/>
    </row>
    <row r="23" spans="1:37"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AC23" s="80"/>
      <c r="AK23" s="80"/>
    </row>
    <row r="24" spans="1:37">
      <c r="AC24" s="80"/>
      <c r="AK24" s="80"/>
    </row>
    <row r="25" spans="1:37">
      <c r="A25" s="78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AC25" s="80"/>
      <c r="AK25" s="80"/>
    </row>
    <row r="26" spans="1:37">
      <c r="A26" s="84" t="s">
        <v>93</v>
      </c>
      <c r="B26"/>
      <c r="C26"/>
      <c r="D26"/>
      <c r="E26"/>
      <c r="F26"/>
      <c r="G26"/>
      <c r="H26" s="80"/>
      <c r="I26" s="79" t="s">
        <v>111</v>
      </c>
      <c r="J26" s="80"/>
      <c r="N26" s="80"/>
      <c r="Q26" s="80"/>
      <c r="U26" s="80"/>
      <c r="AC26" s="80"/>
      <c r="AK26" s="80"/>
    </row>
    <row r="27" spans="1:37">
      <c r="A27"/>
      <c r="B27"/>
      <c r="C27"/>
      <c r="D27"/>
      <c r="E27"/>
      <c r="F27"/>
      <c r="G27"/>
      <c r="H27" s="80"/>
      <c r="J27" s="80"/>
      <c r="N27" s="80"/>
      <c r="Q27" s="80"/>
      <c r="U27" s="80"/>
      <c r="AC27" s="80"/>
      <c r="AK27" s="80"/>
    </row>
    <row r="28" spans="1:37" ht="14" thickBot="1">
      <c r="A28" s="84" t="s">
        <v>94</v>
      </c>
      <c r="B28"/>
      <c r="C28"/>
      <c r="D28"/>
      <c r="E28"/>
      <c r="F28"/>
      <c r="G28"/>
      <c r="Q28" s="80"/>
      <c r="U28" s="80"/>
      <c r="AC28" s="80"/>
      <c r="AK28" s="80"/>
    </row>
    <row r="29" spans="1:37">
      <c r="A29" s="83" t="s">
        <v>95</v>
      </c>
      <c r="B29" s="83" t="s">
        <v>101</v>
      </c>
      <c r="C29" s="83" t="s">
        <v>102</v>
      </c>
      <c r="D29" s="83" t="s">
        <v>103</v>
      </c>
      <c r="E29" s="83" t="s">
        <v>104</v>
      </c>
      <c r="F29"/>
      <c r="G29"/>
      <c r="I29" s="83"/>
      <c r="J29" s="83" t="s">
        <v>96</v>
      </c>
      <c r="K29" s="83" t="s">
        <v>89</v>
      </c>
      <c r="Q29" s="80"/>
    </row>
    <row r="30" spans="1:37">
      <c r="A30" s="142" t="s">
        <v>96</v>
      </c>
      <c r="B30" s="81">
        <v>70</v>
      </c>
      <c r="C30" s="145">
        <v>1148.114785835091</v>
      </c>
      <c r="D30" s="145">
        <v>16.401639797644158</v>
      </c>
      <c r="E30" s="145">
        <v>256.09413441144056</v>
      </c>
      <c r="F30"/>
      <c r="G30"/>
      <c r="I30" s="142" t="s">
        <v>112</v>
      </c>
      <c r="J30" s="81">
        <v>1</v>
      </c>
      <c r="K30" s="81"/>
    </row>
    <row r="31" spans="1:37" ht="14" thickBot="1">
      <c r="A31" s="143" t="s">
        <v>89</v>
      </c>
      <c r="B31" s="82">
        <v>70</v>
      </c>
      <c r="C31" s="144">
        <v>1164.5645782422207</v>
      </c>
      <c r="D31" s="144">
        <v>16.636636832031723</v>
      </c>
      <c r="E31" s="144">
        <v>267.71693698420216</v>
      </c>
      <c r="F31"/>
      <c r="G31"/>
      <c r="I31" s="143" t="s">
        <v>89</v>
      </c>
      <c r="J31" s="144">
        <v>0.99590955902014</v>
      </c>
      <c r="K31" s="82">
        <v>1</v>
      </c>
    </row>
    <row r="32" spans="1:37" ht="14" thickBot="1">
      <c r="A32"/>
      <c r="B32"/>
      <c r="C32"/>
      <c r="D32"/>
      <c r="E32"/>
      <c r="F32"/>
      <c r="G32"/>
      <c r="I32" s="82"/>
      <c r="J32" s="82"/>
      <c r="K32" s="82"/>
    </row>
    <row r="33" spans="1:7">
      <c r="A33"/>
      <c r="B33"/>
      <c r="C33"/>
      <c r="D33"/>
      <c r="E33"/>
      <c r="F33"/>
      <c r="G33"/>
    </row>
    <row r="34" spans="1:7" ht="14" thickBot="1">
      <c r="A34" t="s">
        <v>26</v>
      </c>
      <c r="B34"/>
      <c r="C34"/>
      <c r="D34"/>
      <c r="E34"/>
      <c r="F34"/>
      <c r="G34"/>
    </row>
    <row r="35" spans="1:7">
      <c r="A35" s="83" t="s">
        <v>97</v>
      </c>
      <c r="B35" s="83" t="s">
        <v>105</v>
      </c>
      <c r="C35" s="83" t="s">
        <v>106</v>
      </c>
      <c r="D35" s="83" t="s">
        <v>107</v>
      </c>
      <c r="E35" s="83" t="s">
        <v>108</v>
      </c>
      <c r="F35" s="83" t="s">
        <v>109</v>
      </c>
      <c r="G35" s="83" t="s">
        <v>110</v>
      </c>
    </row>
    <row r="36" spans="1:7">
      <c r="A36" s="142" t="s">
        <v>98</v>
      </c>
      <c r="B36" s="145">
        <v>1.9328262159979204</v>
      </c>
      <c r="C36" s="81">
        <v>1</v>
      </c>
      <c r="D36" s="145">
        <v>1.9328262159979204</v>
      </c>
      <c r="E36" s="145">
        <v>7.3798601119602E-3</v>
      </c>
      <c r="F36" s="145">
        <v>0.93166556623046604</v>
      </c>
      <c r="G36" s="145">
        <v>3.9097292973151045</v>
      </c>
    </row>
    <row r="37" spans="1:7">
      <c r="A37" s="142" t="s">
        <v>99</v>
      </c>
      <c r="B37" s="145">
        <v>36142.963926299337</v>
      </c>
      <c r="C37" s="81">
        <v>138</v>
      </c>
      <c r="D37" s="145">
        <v>261.90553569782128</v>
      </c>
      <c r="E37" s="145"/>
      <c r="F37" s="145"/>
      <c r="G37" s="145"/>
    </row>
    <row r="38" spans="1:7">
      <c r="A38" s="81"/>
      <c r="B38" s="145"/>
      <c r="C38" s="81"/>
      <c r="D38" s="81"/>
      <c r="E38" s="81"/>
      <c r="F38" s="81"/>
      <c r="G38" s="81"/>
    </row>
    <row r="39" spans="1:7" ht="14" thickBot="1">
      <c r="A39" s="143" t="s">
        <v>100</v>
      </c>
      <c r="B39" s="144">
        <v>36144.896752515335</v>
      </c>
      <c r="C39" s="82">
        <v>139</v>
      </c>
      <c r="D39" s="82"/>
      <c r="E39" s="82"/>
      <c r="F39" s="82"/>
      <c r="G39" s="82"/>
    </row>
    <row r="40" spans="1:7">
      <c r="E40" s="80"/>
    </row>
    <row r="41" spans="1:7">
      <c r="E41" s="80"/>
    </row>
    <row r="42" spans="1:7">
      <c r="E42" s="80"/>
    </row>
    <row r="43" spans="1:7">
      <c r="E43" s="80"/>
    </row>
    <row r="44" spans="1:7">
      <c r="E44" s="80"/>
    </row>
    <row r="45" spans="1:7">
      <c r="E45" s="80"/>
    </row>
    <row r="46" spans="1:7">
      <c r="E46" s="80"/>
    </row>
    <row r="47" spans="1:7">
      <c r="E47" s="80"/>
    </row>
    <row r="48" spans="1:7">
      <c r="E48" s="80"/>
    </row>
    <row r="49" spans="5:5">
      <c r="E49" s="80"/>
    </row>
    <row r="50" spans="5:5">
      <c r="E50" s="80"/>
    </row>
    <row r="51" spans="5:5">
      <c r="E51" s="80"/>
    </row>
    <row r="52" spans="5:5">
      <c r="E52" s="80"/>
    </row>
    <row r="53" spans="5:5">
      <c r="E53" s="80"/>
    </row>
    <row r="54" spans="5:5">
      <c r="E54" s="80"/>
    </row>
    <row r="55" spans="5:5">
      <c r="E55" s="80"/>
    </row>
    <row r="56" spans="5:5">
      <c r="E56" s="80"/>
    </row>
    <row r="57" spans="5:5">
      <c r="E57" s="80"/>
    </row>
    <row r="58" spans="5:5">
      <c r="E58" s="80"/>
    </row>
    <row r="59" spans="5:5">
      <c r="E59" s="80"/>
    </row>
    <row r="60" spans="5:5">
      <c r="E60" s="80"/>
    </row>
    <row r="61" spans="5:5">
      <c r="E61" s="80"/>
    </row>
    <row r="62" spans="5:5">
      <c r="E62" s="80"/>
    </row>
    <row r="63" spans="5:5">
      <c r="E63" s="80"/>
    </row>
    <row r="64" spans="5:5">
      <c r="E64" s="80"/>
    </row>
    <row r="65" spans="5:5">
      <c r="E65" s="80"/>
    </row>
    <row r="66" spans="5:5">
      <c r="E66" s="80"/>
    </row>
    <row r="67" spans="5:5">
      <c r="E67" s="80"/>
    </row>
    <row r="68" spans="5:5">
      <c r="E68" s="80"/>
    </row>
    <row r="69" spans="5:5">
      <c r="E69" s="80"/>
    </row>
    <row r="70" spans="5:5">
      <c r="E70" s="80"/>
    </row>
    <row r="71" spans="5:5">
      <c r="E71" s="80"/>
    </row>
    <row r="72" spans="5:5">
      <c r="E72" s="80"/>
    </row>
    <row r="73" spans="5:5">
      <c r="E73" s="80"/>
    </row>
    <row r="74" spans="5:5">
      <c r="E74" s="80"/>
    </row>
    <row r="75" spans="5:5">
      <c r="E75" s="80"/>
    </row>
    <row r="76" spans="5:5">
      <c r="E76" s="80"/>
    </row>
    <row r="77" spans="5:5">
      <c r="E77" s="80"/>
    </row>
    <row r="78" spans="5:5">
      <c r="E78" s="80"/>
    </row>
    <row r="79" spans="5:5">
      <c r="E79" s="80"/>
    </row>
    <row r="80" spans="5:5">
      <c r="E80" s="80"/>
    </row>
    <row r="81" spans="5:5">
      <c r="E81" s="80"/>
    </row>
    <row r="82" spans="5:5">
      <c r="E82" s="80"/>
    </row>
    <row r="83" spans="5:5">
      <c r="E83" s="80"/>
    </row>
    <row r="84" spans="5:5">
      <c r="E84" s="80"/>
    </row>
    <row r="85" spans="5:5">
      <c r="E85" s="80"/>
    </row>
    <row r="86" spans="5:5">
      <c r="E86" s="80"/>
    </row>
    <row r="87" spans="5:5">
      <c r="E87" s="80"/>
    </row>
    <row r="88" spans="5:5">
      <c r="E88" s="80"/>
    </row>
    <row r="89" spans="5:5">
      <c r="E89" s="80"/>
    </row>
    <row r="90" spans="5:5">
      <c r="E90" s="80"/>
    </row>
    <row r="91" spans="5:5">
      <c r="E91" s="80"/>
    </row>
    <row r="92" spans="5:5">
      <c r="E92" s="80"/>
    </row>
    <row r="93" spans="5:5">
      <c r="E93" s="80"/>
    </row>
    <row r="94" spans="5:5">
      <c r="E94" s="80"/>
    </row>
    <row r="95" spans="5:5">
      <c r="E95" s="80"/>
    </row>
    <row r="96" spans="5:5">
      <c r="E96" s="80"/>
    </row>
    <row r="97" spans="5:5">
      <c r="E97" s="80"/>
    </row>
    <row r="98" spans="5:5">
      <c r="E98" s="80"/>
    </row>
    <row r="99" spans="5:5">
      <c r="E99" s="80"/>
    </row>
    <row r="100" spans="5:5">
      <c r="E100" s="80"/>
    </row>
    <row r="101" spans="5:5">
      <c r="E101" s="80"/>
    </row>
    <row r="102" spans="5:5">
      <c r="E102" s="80"/>
    </row>
    <row r="103" spans="5:5">
      <c r="E103" s="80"/>
    </row>
    <row r="104" spans="5:5">
      <c r="E104" s="80"/>
    </row>
    <row r="105" spans="5:5">
      <c r="E105" s="80"/>
    </row>
    <row r="106" spans="5:5">
      <c r="E106" s="80"/>
    </row>
    <row r="107" spans="5:5">
      <c r="E107" s="80"/>
    </row>
    <row r="108" spans="5:5">
      <c r="E108" s="80"/>
    </row>
    <row r="109" spans="5:5">
      <c r="E109" s="80"/>
    </row>
    <row r="110" spans="5:5">
      <c r="E110" s="80"/>
    </row>
    <row r="111" spans="5:5">
      <c r="E111" s="80"/>
    </row>
    <row r="112" spans="5:5">
      <c r="E112" s="80"/>
    </row>
    <row r="113" spans="5:5">
      <c r="E113" s="80"/>
    </row>
    <row r="114" spans="5:5">
      <c r="E114" s="80"/>
    </row>
    <row r="115" spans="5:5">
      <c r="E115" s="80"/>
    </row>
    <row r="116" spans="5:5">
      <c r="E116" s="80"/>
    </row>
    <row r="117" spans="5:5">
      <c r="E117" s="80"/>
    </row>
    <row r="118" spans="5:5">
      <c r="E118" s="80"/>
    </row>
    <row r="119" spans="5:5">
      <c r="E119" s="80"/>
    </row>
    <row r="120" spans="5:5">
      <c r="E120" s="80"/>
    </row>
    <row r="121" spans="5:5">
      <c r="E121" s="80"/>
    </row>
    <row r="122" spans="5:5">
      <c r="E122" s="80"/>
    </row>
    <row r="123" spans="5:5">
      <c r="E123" s="80"/>
    </row>
    <row r="124" spans="5:5">
      <c r="E124" s="80"/>
    </row>
    <row r="125" spans="5:5">
      <c r="E125" s="80"/>
    </row>
    <row r="126" spans="5:5">
      <c r="E126" s="80"/>
    </row>
    <row r="127" spans="5:5">
      <c r="E127" s="80"/>
    </row>
    <row r="128" spans="5:5">
      <c r="E128" s="80"/>
    </row>
    <row r="129" spans="5:6">
      <c r="E129" s="80"/>
    </row>
    <row r="130" spans="5:6">
      <c r="E130" s="80"/>
    </row>
    <row r="131" spans="5:6">
      <c r="E131" s="80"/>
    </row>
    <row r="132" spans="5:6">
      <c r="E132" s="80"/>
    </row>
    <row r="133" spans="5:6">
      <c r="E133" s="80"/>
      <c r="F133" s="80"/>
    </row>
    <row r="134" spans="5:6">
      <c r="E134" s="80"/>
      <c r="F134" s="80"/>
    </row>
    <row r="135" spans="5:6">
      <c r="E135" s="80"/>
      <c r="F135" s="80"/>
    </row>
    <row r="136" spans="5:6">
      <c r="E136" s="80"/>
      <c r="F136" s="80"/>
    </row>
    <row r="137" spans="5:6">
      <c r="E137" s="80"/>
      <c r="F137" s="80"/>
    </row>
    <row r="138" spans="5:6">
      <c r="E138" s="80"/>
      <c r="F138" s="80"/>
    </row>
    <row r="139" spans="5:6">
      <c r="E139" s="80"/>
      <c r="F139" s="80"/>
    </row>
    <row r="140" spans="5:6">
      <c r="E140" s="80"/>
      <c r="F140" s="80"/>
    </row>
    <row r="141" spans="5:6">
      <c r="E141" s="80"/>
      <c r="F141" s="80"/>
    </row>
    <row r="142" spans="5:6">
      <c r="E142" s="80"/>
      <c r="F142" s="80"/>
    </row>
    <row r="143" spans="5:6">
      <c r="E143" s="80"/>
      <c r="F143" s="80"/>
    </row>
    <row r="144" spans="5:6">
      <c r="E144" s="80"/>
      <c r="F144" s="80"/>
    </row>
    <row r="145" spans="5:6">
      <c r="E145" s="80"/>
      <c r="F145" s="80"/>
    </row>
    <row r="146" spans="5:6">
      <c r="E146" s="80"/>
      <c r="F146" s="80"/>
    </row>
    <row r="147" spans="5:6">
      <c r="E147" s="80"/>
      <c r="F147" s="80"/>
    </row>
    <row r="148" spans="5:6">
      <c r="E148" s="80"/>
      <c r="F148" s="80"/>
    </row>
    <row r="149" spans="5:6">
      <c r="E149" s="80"/>
      <c r="F149" s="80"/>
    </row>
  </sheetData>
  <mergeCells count="5">
    <mergeCell ref="B1:D1"/>
    <mergeCell ref="E1:G1"/>
    <mergeCell ref="H1:J1"/>
    <mergeCell ref="K1:M1"/>
    <mergeCell ref="N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</vt:lpstr>
      <vt:lpstr>Lactate</vt:lpstr>
      <vt:lpstr>Sugars</vt:lpstr>
      <vt:lpstr>Biomass, TCC, CFU</vt:lpstr>
      <vt:lpstr>Lignin</vt:lpstr>
      <vt:lpstr>Model Parameters</vt:lpstr>
      <vt:lpstr>Statistics</vt:lpstr>
    </vt:vector>
  </TitlesOfParts>
  <Company>ATB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rschneider</dc:creator>
  <cp:lastModifiedBy>Microsoft Office User</cp:lastModifiedBy>
  <dcterms:created xsi:type="dcterms:W3CDTF">2004-07-22T11:25:33Z</dcterms:created>
  <dcterms:modified xsi:type="dcterms:W3CDTF">2019-11-25T21:37:42Z</dcterms:modified>
</cp:coreProperties>
</file>