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lukeboagni/Desktop/R class/R scripts/Semester-Project/fermentation data/"/>
    </mc:Choice>
  </mc:AlternateContent>
  <xr:revisionPtr revIDLastSave="0" documentId="13_ncr:1_{8A92AAB0-D26C-9B45-BF67-A26B9C53F3FF}" xr6:coauthVersionLast="45" xr6:coauthVersionMax="45" xr10:uidLastSave="{00000000-0000-0000-0000-000000000000}"/>
  <bookViews>
    <workbookView xWindow="1080" yWindow="460" windowWidth="22600" windowHeight="15320" tabRatio="888" activeTab="4" xr2:uid="{00000000-000D-0000-FFFF-FFFF00000000}"/>
  </bookViews>
  <sheets>
    <sheet name="Protocol" sheetId="1" r:id="rId1"/>
    <sheet name="Lactate" sheetId="2" r:id="rId2"/>
    <sheet name="Sugars" sheetId="3" r:id="rId3"/>
    <sheet name="Biomass, TCC, CFU" sheetId="3584" r:id="rId4"/>
    <sheet name="Lignin" sheetId="12609" r:id="rId5"/>
    <sheet name="Model Parameters" sheetId="12627" r:id="rId6"/>
    <sheet name="Statistics" sheetId="12628" r:id="rId7"/>
  </sheets>
  <definedNames>
    <definedName name="solver_adj" localSheetId="6" hidden="1">Statistics!$Q$29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Statistics!$P$28</definedName>
    <definedName name="solver_pre" localSheetId="6" hidden="1">0.000001</definedName>
    <definedName name="solver_rbv" localSheetId="6" hidden="1">2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2628" l="1"/>
  <c r="O4" i="12628" l="1"/>
  <c r="O5" i="12628"/>
  <c r="O6" i="12628"/>
  <c r="O7" i="12628"/>
  <c r="O8" i="12628"/>
  <c r="O9" i="12628"/>
  <c r="O10" i="12628"/>
  <c r="O11" i="12628"/>
  <c r="O12" i="12628"/>
  <c r="O13" i="12628"/>
  <c r="O14" i="12628"/>
  <c r="O15" i="12628"/>
  <c r="O16" i="12628"/>
  <c r="O3" i="12628"/>
  <c r="L4" i="12628"/>
  <c r="L5" i="12628"/>
  <c r="L6" i="12628"/>
  <c r="L7" i="12628"/>
  <c r="L8" i="12628"/>
  <c r="L9" i="12628"/>
  <c r="L10" i="12628"/>
  <c r="L11" i="12628"/>
  <c r="L12" i="12628"/>
  <c r="L13" i="12628"/>
  <c r="L14" i="12628"/>
  <c r="L15" i="12628"/>
  <c r="L16" i="12628"/>
  <c r="L3" i="12628"/>
  <c r="I4" i="12628"/>
  <c r="I5" i="12628"/>
  <c r="I6" i="12628"/>
  <c r="I7" i="12628"/>
  <c r="I8" i="12628"/>
  <c r="I9" i="12628"/>
  <c r="I10" i="12628"/>
  <c r="I11" i="12628"/>
  <c r="I12" i="12628"/>
  <c r="I13" i="12628"/>
  <c r="I14" i="12628"/>
  <c r="I15" i="12628"/>
  <c r="I16" i="12628"/>
  <c r="I3" i="12628"/>
  <c r="F4" i="12628"/>
  <c r="F5" i="12628"/>
  <c r="F6" i="12628"/>
  <c r="F7" i="12628"/>
  <c r="F8" i="12628"/>
  <c r="F9" i="12628"/>
  <c r="F10" i="12628"/>
  <c r="F11" i="12628"/>
  <c r="F12" i="12628"/>
  <c r="F13" i="12628"/>
  <c r="F14" i="12628"/>
  <c r="F15" i="12628"/>
  <c r="F16" i="12628"/>
  <c r="F3" i="12628"/>
  <c r="C4" i="12628"/>
  <c r="C5" i="12628"/>
  <c r="C6" i="12628"/>
  <c r="C7" i="12628"/>
  <c r="C8" i="12628"/>
  <c r="C9" i="12628"/>
  <c r="C10" i="12628"/>
  <c r="C11" i="12628"/>
  <c r="C12" i="12628"/>
  <c r="C13" i="12628"/>
  <c r="C14" i="12628"/>
  <c r="C15" i="12628"/>
  <c r="C16" i="12628"/>
  <c r="C3" i="12628"/>
  <c r="K16" i="12628" l="1"/>
  <c r="K15" i="12628"/>
  <c r="K12" i="12628"/>
  <c r="H15" i="12628"/>
  <c r="H11" i="12628"/>
  <c r="H13" i="12628"/>
  <c r="N3" i="12628"/>
  <c r="N4" i="12628"/>
  <c r="N5" i="12628"/>
  <c r="H14" i="12628"/>
  <c r="K14" i="12628"/>
  <c r="H16" i="12628"/>
  <c r="E26" i="1"/>
  <c r="A4" i="12628" s="1"/>
  <c r="L24" i="1"/>
  <c r="K9" i="12628"/>
  <c r="H10" i="12628"/>
  <c r="H6" i="12628"/>
  <c r="H9" i="12628"/>
  <c r="H7" i="12628"/>
  <c r="H5" i="12628"/>
  <c r="H3" i="12628"/>
  <c r="K13" i="12628"/>
  <c r="H12" i="12628"/>
  <c r="K11" i="12628"/>
  <c r="K10" i="12628"/>
  <c r="K8" i="12628"/>
  <c r="K7" i="12628"/>
  <c r="K6" i="12628"/>
  <c r="K5" i="12628"/>
  <c r="K4" i="12628"/>
  <c r="K3" i="12628"/>
  <c r="N8" i="12628"/>
  <c r="C33" i="3584"/>
  <c r="C34" i="3584"/>
  <c r="C35" i="3584"/>
  <c r="C36" i="3584"/>
  <c r="C37" i="3584"/>
  <c r="C38" i="3584"/>
  <c r="C39" i="3584"/>
  <c r="C40" i="3584"/>
  <c r="C41" i="3584"/>
  <c r="C42" i="3584"/>
  <c r="C43" i="3584"/>
  <c r="N11" i="12628"/>
  <c r="M27" i="1" l="1"/>
  <c r="M38" i="1"/>
  <c r="M37" i="1"/>
  <c r="M25" i="1"/>
  <c r="M34" i="1"/>
  <c r="M28" i="1"/>
  <c r="M26" i="1"/>
  <c r="M35" i="1"/>
  <c r="M36" i="1"/>
  <c r="M24" i="1"/>
  <c r="M29" i="1"/>
  <c r="M31" i="1"/>
  <c r="M30" i="1"/>
  <c r="M33" i="1"/>
  <c r="M32" i="1"/>
  <c r="N9" i="12628"/>
  <c r="N10" i="12628"/>
  <c r="P10" i="12628" s="1"/>
  <c r="N7" i="12628"/>
  <c r="P7" i="12628" s="1"/>
  <c r="N6" i="12628"/>
  <c r="P6" i="12628" s="1"/>
  <c r="N15" i="12628"/>
  <c r="P15" i="12628" s="1"/>
  <c r="N13" i="12628"/>
  <c r="P13" i="12628" s="1"/>
  <c r="N16" i="12628"/>
  <c r="P11" i="12628"/>
  <c r="N12" i="12628"/>
  <c r="N14" i="12628"/>
  <c r="P4" i="12628"/>
  <c r="P8" i="12628"/>
  <c r="P3" i="12628"/>
  <c r="P5" i="12628"/>
  <c r="E6" i="12628"/>
  <c r="G6" i="12628" s="1"/>
  <c r="E9" i="12628"/>
  <c r="E11" i="12628"/>
  <c r="G11" i="12628" s="1"/>
  <c r="E13" i="12628"/>
  <c r="E14" i="12628"/>
  <c r="G14" i="12628" s="1"/>
  <c r="E4" i="12628"/>
  <c r="G4" i="12628" s="1"/>
  <c r="E10" i="12628"/>
  <c r="E12" i="12628"/>
  <c r="E3" i="12628"/>
  <c r="E7" i="12628"/>
  <c r="G7" i="12628" s="1"/>
  <c r="E8" i="12628"/>
  <c r="E15" i="12628"/>
  <c r="G15" i="12628" s="1"/>
  <c r="M9" i="12628"/>
  <c r="J13" i="12628"/>
  <c r="J11" i="12628"/>
  <c r="J15" i="12628"/>
  <c r="M12" i="12628"/>
  <c r="M15" i="12628"/>
  <c r="M16" i="12628"/>
  <c r="M5" i="12628"/>
  <c r="J7" i="12628"/>
  <c r="J10" i="12628"/>
  <c r="M7" i="12628"/>
  <c r="E16" i="12628"/>
  <c r="M8" i="12628"/>
  <c r="M13" i="12628"/>
  <c r="J3" i="12628"/>
  <c r="M3" i="12628"/>
  <c r="M6" i="12628"/>
  <c r="J14" i="12628"/>
  <c r="M10" i="12628"/>
  <c r="J6" i="12628"/>
  <c r="M14" i="12628"/>
  <c r="M4" i="12628"/>
  <c r="M11" i="12628"/>
  <c r="J12" i="12628"/>
  <c r="J5" i="12628"/>
  <c r="J9" i="12628"/>
  <c r="H4" i="12628"/>
  <c r="H8" i="12628"/>
  <c r="J16" i="12628"/>
  <c r="K25" i="1"/>
  <c r="L25" i="1" s="1"/>
  <c r="E27" i="1"/>
  <c r="A5" i="12628" s="1"/>
  <c r="S7" i="12628" l="1"/>
  <c r="P9" i="12628"/>
  <c r="P16" i="12628"/>
  <c r="P14" i="12628"/>
  <c r="P12" i="12628"/>
  <c r="S8" i="12628" s="1"/>
  <c r="G10" i="12628"/>
  <c r="G13" i="12628"/>
  <c r="G12" i="12628"/>
  <c r="G9" i="12628"/>
  <c r="G3" i="12628"/>
  <c r="G8" i="12628"/>
  <c r="E5" i="12628"/>
  <c r="J8" i="12628"/>
  <c r="G16" i="12628"/>
  <c r="J4" i="12628"/>
  <c r="S6" i="12628" s="1"/>
  <c r="L26" i="1"/>
  <c r="E28" i="1"/>
  <c r="A6" i="12628" s="1"/>
  <c r="G5" i="12628" l="1"/>
  <c r="S5" i="12628" s="1"/>
  <c r="L27" i="1"/>
  <c r="B4" i="12628"/>
  <c r="B12" i="12628"/>
  <c r="B3" i="12628"/>
  <c r="B10" i="12628"/>
  <c r="B13" i="12628"/>
  <c r="B6" i="12628"/>
  <c r="B5" i="12628"/>
  <c r="B7" i="12628"/>
  <c r="B15" i="12628"/>
  <c r="B8" i="12628"/>
  <c r="E29" i="1"/>
  <c r="A7" i="12628" s="1"/>
  <c r="L28" i="1" l="1"/>
  <c r="D10" i="12628"/>
  <c r="D12" i="12628"/>
  <c r="B11" i="12628"/>
  <c r="D5" i="12628"/>
  <c r="D8" i="12628"/>
  <c r="D15" i="12628"/>
  <c r="D7" i="12628"/>
  <c r="D6" i="12628"/>
  <c r="B16" i="12628"/>
  <c r="B14" i="12628"/>
  <c r="B9" i="12628"/>
  <c r="D13" i="12628"/>
  <c r="D3" i="12628"/>
  <c r="D4" i="12628"/>
  <c r="E30" i="1"/>
  <c r="A8" i="12628" s="1"/>
  <c r="L29" i="1" l="1"/>
  <c r="D9" i="12628"/>
  <c r="D16" i="12628"/>
  <c r="D14" i="12628"/>
  <c r="D11" i="12628"/>
  <c r="E31" i="1"/>
  <c r="A9" i="12628" s="1"/>
  <c r="S4" i="12628" l="1"/>
  <c r="S10" i="12628" s="1"/>
  <c r="S12" i="12628" s="1"/>
  <c r="L30" i="1"/>
  <c r="E32" i="1"/>
  <c r="A10" i="12628" s="1"/>
  <c r="L31" i="1" l="1"/>
  <c r="E33" i="1"/>
  <c r="A11" i="12628" s="1"/>
  <c r="L32" i="1" l="1"/>
  <c r="E34" i="1"/>
  <c r="A12" i="12628" s="1"/>
  <c r="L33" i="1" l="1"/>
  <c r="E35" i="1"/>
  <c r="A13" i="12628" s="1"/>
  <c r="L34" i="1" l="1"/>
  <c r="E36" i="1"/>
  <c r="A14" i="12628" s="1"/>
  <c r="L35" i="1" l="1"/>
  <c r="E37" i="1"/>
  <c r="A15" i="12628" s="1"/>
  <c r="L36" i="1" l="1"/>
  <c r="E38" i="1"/>
  <c r="A16" i="12628" s="1"/>
  <c r="L37" i="1" l="1"/>
  <c r="L38" i="1" l="1"/>
</calcChain>
</file>

<file path=xl/sharedStrings.xml><?xml version="1.0" encoding="utf-8"?>
<sst xmlns="http://schemas.openxmlformats.org/spreadsheetml/2006/main" count="260" uniqueCount="125">
  <si>
    <t>NL</t>
  </si>
  <si>
    <t>(h)</t>
  </si>
  <si>
    <t>Glucose</t>
  </si>
  <si>
    <t>GluHPLC a</t>
  </si>
  <si>
    <t>GluHPLC b</t>
  </si>
  <si>
    <t>(°C)</t>
  </si>
  <si>
    <t>Fermentation</t>
  </si>
  <si>
    <t/>
  </si>
  <si>
    <t>Xylose</t>
  </si>
  <si>
    <t>Arabinose</t>
  </si>
  <si>
    <t>XylHPLC a</t>
  </si>
  <si>
    <t>XylHPLC b</t>
  </si>
  <si>
    <t>ArabHPLC a</t>
  </si>
  <si>
    <t>ArabHPLC b</t>
  </si>
  <si>
    <t>Lignin [g/l]</t>
  </si>
  <si>
    <t>k_1</t>
  </si>
  <si>
    <t>k_2</t>
  </si>
  <si>
    <t>k_3</t>
  </si>
  <si>
    <t>RMS</t>
  </si>
  <si>
    <t xml:space="preserve">TSPAN        </t>
  </si>
  <si>
    <t xml:space="preserve">[h]     </t>
  </si>
  <si>
    <t>q_01</t>
  </si>
  <si>
    <t>q_02</t>
  </si>
  <si>
    <t>q_03</t>
  </si>
  <si>
    <t>v_01</t>
  </si>
  <si>
    <t>v_02</t>
  </si>
  <si>
    <t>v_03</t>
  </si>
  <si>
    <t>ANOVA</t>
  </si>
  <si>
    <t xml:space="preserve">lambda </t>
  </si>
  <si>
    <t>lambda glc</t>
  </si>
  <si>
    <t>lambda Xyl</t>
  </si>
  <si>
    <t>lambda Ara</t>
  </si>
  <si>
    <t>mue_s1_max</t>
  </si>
  <si>
    <t>mue_s2_max</t>
  </si>
  <si>
    <t>mue_s3_max</t>
  </si>
  <si>
    <t>K_s1</t>
  </si>
  <si>
    <t>K_s2</t>
  </si>
  <si>
    <t>K_s3</t>
  </si>
  <si>
    <t>K_d1</t>
  </si>
  <si>
    <t>k_d2</t>
  </si>
  <si>
    <t>Y_Xs</t>
  </si>
  <si>
    <t>Y_Xs1</t>
  </si>
  <si>
    <t>Y_Xs2</t>
  </si>
  <si>
    <t>Y_Xs3</t>
  </si>
  <si>
    <t>Y_Xp</t>
  </si>
  <si>
    <t>Y_XH1</t>
  </si>
  <si>
    <t>Y_XH2</t>
  </si>
  <si>
    <t>Y_XH</t>
  </si>
  <si>
    <t>Y_ps</t>
  </si>
  <si>
    <t>Volume Fermenter</t>
  </si>
  <si>
    <t>(mL)</t>
  </si>
  <si>
    <t>Volume Total</t>
  </si>
  <si>
    <t>[L]</t>
  </si>
  <si>
    <t>Define</t>
  </si>
  <si>
    <t>Sample</t>
  </si>
  <si>
    <t>Date</t>
  </si>
  <si>
    <t>Time</t>
  </si>
  <si>
    <t>Duration</t>
  </si>
  <si>
    <t>Step</t>
  </si>
  <si>
    <t>Volume Sample</t>
  </si>
  <si>
    <t>Temperature</t>
  </si>
  <si>
    <t>pH-value</t>
  </si>
  <si>
    <t>Volume NaOH</t>
  </si>
  <si>
    <t>Volume Start</t>
  </si>
  <si>
    <t>pH adjustment</t>
  </si>
  <si>
    <t>Inoculation</t>
  </si>
  <si>
    <t>Stop</t>
  </si>
  <si>
    <t>Volume [L]</t>
  </si>
  <si>
    <t>Lignin [g]</t>
  </si>
  <si>
    <t>Time [h]</t>
  </si>
  <si>
    <t>Remarks</t>
  </si>
  <si>
    <t>BMa</t>
  </si>
  <si>
    <t>BMb</t>
  </si>
  <si>
    <t>BM Average</t>
  </si>
  <si>
    <t>BM by Regression</t>
  </si>
  <si>
    <t>BM norm</t>
  </si>
  <si>
    <t>TCC</t>
  </si>
  <si>
    <t>CFU</t>
  </si>
  <si>
    <t>Inoculum</t>
  </si>
  <si>
    <t>No.</t>
  </si>
  <si>
    <t>(g/L)</t>
  </si>
  <si>
    <t>(cell counts/mL)</t>
  </si>
  <si>
    <t>(CFU/mL)</t>
  </si>
  <si>
    <t>Dilution factor: 1:</t>
  </si>
  <si>
    <t>Total sugars</t>
  </si>
  <si>
    <t xml:space="preserve">LacHPLC a </t>
  </si>
  <si>
    <t>LacHPLC b</t>
  </si>
  <si>
    <t>Lactate</t>
  </si>
  <si>
    <t xml:space="preserve">AAHPLC a </t>
  </si>
  <si>
    <t>AAHPLC b</t>
  </si>
  <si>
    <t>Acidic acid</t>
  </si>
  <si>
    <t>Model adjustment</t>
  </si>
  <si>
    <t>Biomass</t>
  </si>
  <si>
    <t xml:space="preserve">[g/L]   </t>
  </si>
  <si>
    <t>Biomass [g/L]</t>
  </si>
  <si>
    <t>Glucose [g/L]</t>
  </si>
  <si>
    <t>Xylose [g/L]</t>
  </si>
  <si>
    <t>Arabinose [g/L]</t>
  </si>
  <si>
    <t>Lactate [g/L]</t>
  </si>
  <si>
    <t>Variance</t>
  </si>
  <si>
    <t>Original</t>
  </si>
  <si>
    <t>Difference</t>
  </si>
  <si>
    <t>Deiiference</t>
  </si>
  <si>
    <t>based on Difference</t>
  </si>
  <si>
    <t>Sum of Variance</t>
  </si>
  <si>
    <t>Standard Mean Deviation</t>
  </si>
  <si>
    <t>Anova: Single Factor</t>
  </si>
  <si>
    <t>SUMMARY</t>
  </si>
  <si>
    <t>Groups</t>
  </si>
  <si>
    <t>Original Data</t>
  </si>
  <si>
    <t>Source of Variation</t>
  </si>
  <si>
    <t>Between the Groups</t>
  </si>
  <si>
    <t>Within Groups</t>
  </si>
  <si>
    <t>Total</t>
  </si>
  <si>
    <t>Correlation</t>
  </si>
  <si>
    <t>Count</t>
  </si>
  <si>
    <t>Sum</t>
  </si>
  <si>
    <t>Average</t>
  </si>
  <si>
    <t>Sum of squares (SS)</t>
  </si>
  <si>
    <t>Degrees of freedom (df)</t>
  </si>
  <si>
    <t>Average sum of squares (MS)</t>
  </si>
  <si>
    <t>Test statistic (F)</t>
  </si>
  <si>
    <t>P-value</t>
  </si>
  <si>
    <t>Critical F-value</t>
  </si>
  <si>
    <t>mue_max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</si>
</sst>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E+00"/>
    <numFmt numFmtId="167" formatCode="0.0000"/>
    <numFmt numFmtId="168" formatCode="#,##0.000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i/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55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">
    <xf numFmtId="0" fontId="0" fillId="0" borderId="0"/>
    <xf numFmtId="0" fontId="2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29" applyNumberFormat="0" applyAlignment="0" applyProtection="0"/>
    <xf numFmtId="0" fontId="18" fillId="11" borderId="30" applyNumberFormat="0" applyAlignment="0" applyProtection="0"/>
    <xf numFmtId="0" fontId="19" fillId="12" borderId="30" applyNumberFormat="0" applyAlignment="0" applyProtection="0"/>
    <xf numFmtId="0" fontId="14" fillId="0" borderId="31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" fillId="15" borderId="32" applyNumberFormat="0" applyFont="0" applyAlignment="0" applyProtection="0"/>
    <xf numFmtId="0" fontId="23" fillId="16" borderId="0" applyNumberFormat="0" applyBorder="0" applyAlignment="0" applyProtection="0"/>
    <xf numFmtId="0" fontId="24" fillId="0" borderId="0"/>
    <xf numFmtId="0" fontId="1" fillId="0" borderId="0"/>
    <xf numFmtId="0" fontId="25" fillId="0" borderId="33" applyNumberFormat="0" applyFill="0" applyAlignment="0" applyProtection="0"/>
    <xf numFmtId="0" fontId="26" fillId="0" borderId="34" applyNumberFormat="0" applyFill="0" applyAlignment="0" applyProtection="0"/>
    <xf numFmtId="0" fontId="27" fillId="0" borderId="35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30" fillId="0" borderId="0" applyNumberFormat="0" applyFill="0" applyBorder="0" applyAlignment="0" applyProtection="0"/>
    <xf numFmtId="0" fontId="31" fillId="17" borderId="37" applyNumberFormat="0" applyAlignment="0" applyProtection="0"/>
  </cellStyleXfs>
  <cellXfs count="169">
    <xf numFmtId="0" fontId="0" fillId="0" borderId="0" xfId="0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3" fillId="0" borderId="0" xfId="0" applyFont="1" applyBorder="1" applyAlignment="1">
      <alignment wrapText="1"/>
    </xf>
    <xf numFmtId="0" fontId="0" fillId="0" borderId="0" xfId="0" applyAlignment="1">
      <alignment wrapText="1"/>
    </xf>
    <xf numFmtId="164" fontId="3" fillId="0" borderId="3" xfId="0" applyNumberFormat="1" applyFont="1" applyBorder="1"/>
    <xf numFmtId="0" fontId="0" fillId="0" borderId="0" xfId="0" applyBorder="1"/>
    <xf numFmtId="0" fontId="11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Border="1" applyAlignment="1">
      <alignment horizontal="right" wrapText="1"/>
    </xf>
    <xf numFmtId="2" fontId="11" fillId="0" borderId="0" xfId="0" applyNumberFormat="1" applyFont="1" applyBorder="1" applyAlignment="1">
      <alignment wrapText="1"/>
    </xf>
    <xf numFmtId="164" fontId="11" fillId="0" borderId="0" xfId="0" applyNumberFormat="1" applyFont="1" applyBorder="1" applyAlignment="1">
      <alignment horizontal="right" wrapText="1"/>
    </xf>
    <xf numFmtId="164" fontId="1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64" fontId="3" fillId="0" borderId="0" xfId="0" applyNumberFormat="1" applyFont="1" applyBorder="1"/>
    <xf numFmtId="164" fontId="13" fillId="0" borderId="0" xfId="0" applyNumberFormat="1" applyFont="1" applyBorder="1"/>
    <xf numFmtId="2" fontId="11" fillId="0" borderId="0" xfId="0" applyNumberFormat="1" applyFont="1" applyBorder="1"/>
    <xf numFmtId="166" fontId="11" fillId="0" borderId="0" xfId="0" applyNumberFormat="1" applyFont="1" applyBorder="1"/>
    <xf numFmtId="0" fontId="3" fillId="0" borderId="3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64" fontId="12" fillId="0" borderId="0" xfId="0" applyNumberFormat="1" applyFont="1" applyBorder="1"/>
    <xf numFmtId="0" fontId="11" fillId="0" borderId="19" xfId="0" applyFont="1" applyBorder="1" applyAlignment="1">
      <alignment horizontal="center" wrapText="1"/>
    </xf>
    <xf numFmtId="2" fontId="11" fillId="0" borderId="0" xfId="0" quotePrefix="1" applyNumberFormat="1" applyFont="1" applyBorder="1"/>
    <xf numFmtId="0" fontId="2" fillId="0" borderId="0" xfId="1" applyFont="1"/>
    <xf numFmtId="0" fontId="2" fillId="0" borderId="0" xfId="1"/>
    <xf numFmtId="2" fontId="2" fillId="0" borderId="0" xfId="1" applyNumberFormat="1"/>
    <xf numFmtId="0" fontId="0" fillId="0" borderId="0" xfId="0" applyFill="1" applyBorder="1" applyAlignment="1"/>
    <xf numFmtId="0" fontId="0" fillId="0" borderId="6" xfId="0" applyFill="1" applyBorder="1" applyAlignment="1"/>
    <xf numFmtId="0" fontId="15" fillId="0" borderId="2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15" fontId="4" fillId="0" borderId="12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20" fontId="1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/>
    <xf numFmtId="0" fontId="3" fillId="0" borderId="12" xfId="0" applyFont="1" applyBorder="1" applyAlignment="1">
      <alignment horizontal="center"/>
    </xf>
    <xf numFmtId="0" fontId="3" fillId="0" borderId="5" xfId="0" applyFont="1" applyBorder="1"/>
    <xf numFmtId="0" fontId="3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38" xfId="0" applyFont="1" applyBorder="1"/>
    <xf numFmtId="0" fontId="3" fillId="0" borderId="10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2" fontId="3" fillId="0" borderId="4" xfId="0" applyNumberFormat="1" applyFont="1" applyBorder="1"/>
    <xf numFmtId="0" fontId="3" fillId="0" borderId="4" xfId="0" applyFont="1" applyBorder="1"/>
    <xf numFmtId="11" fontId="3" fillId="0" borderId="23" xfId="0" applyNumberFormat="1" applyFont="1" applyBorder="1" applyAlignment="1">
      <alignment horizontal="right"/>
    </xf>
    <xf numFmtId="11" fontId="3" fillId="0" borderId="24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right"/>
    </xf>
    <xf numFmtId="0" fontId="3" fillId="0" borderId="0" xfId="0" applyFont="1" applyBorder="1"/>
    <xf numFmtId="2" fontId="3" fillId="0" borderId="3" xfId="0" applyNumberFormat="1" applyFont="1" applyBorder="1"/>
    <xf numFmtId="166" fontId="3" fillId="0" borderId="3" xfId="0" applyNumberFormat="1" applyFont="1" applyBorder="1"/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166" fontId="3" fillId="0" borderId="3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4" xfId="0" applyFont="1" applyFill="1" applyBorder="1"/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0" fontId="0" fillId="0" borderId="2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5" fontId="0" fillId="0" borderId="39" xfId="0" applyNumberFormat="1" applyBorder="1"/>
    <xf numFmtId="164" fontId="0" fillId="0" borderId="39" xfId="0" applyNumberFormat="1" applyBorder="1"/>
    <xf numFmtId="165" fontId="0" fillId="0" borderId="26" xfId="0" applyNumberFormat="1" applyBorder="1"/>
    <xf numFmtId="164" fontId="0" fillId="0" borderId="26" xfId="0" applyNumberFormat="1" applyBorder="1"/>
    <xf numFmtId="0" fontId="2" fillId="0" borderId="22" xfId="1" applyBorder="1"/>
    <xf numFmtId="0" fontId="2" fillId="0" borderId="27" xfId="1" applyBorder="1"/>
    <xf numFmtId="0" fontId="0" fillId="0" borderId="26" xfId="0" applyBorder="1" applyAlignment="1">
      <alignment horizontal="center" vertical="center"/>
    </xf>
    <xf numFmtId="0" fontId="2" fillId="0" borderId="21" xfId="1" applyBorder="1"/>
    <xf numFmtId="0" fontId="2" fillId="0" borderId="25" xfId="1" applyBorder="1"/>
    <xf numFmtId="2" fontId="2" fillId="0" borderId="39" xfId="1" applyNumberFormat="1" applyBorder="1"/>
    <xf numFmtId="164" fontId="2" fillId="0" borderId="39" xfId="1" applyNumberFormat="1" applyBorder="1"/>
    <xf numFmtId="2" fontId="2" fillId="0" borderId="26" xfId="1" applyNumberFormat="1" applyBorder="1"/>
    <xf numFmtId="164" fontId="2" fillId="0" borderId="26" xfId="1" applyNumberFormat="1" applyBorder="1"/>
    <xf numFmtId="0" fontId="2" fillId="0" borderId="0" xfId="0" applyFont="1" applyFill="1" applyBorder="1" applyAlignment="1"/>
    <xf numFmtId="0" fontId="2" fillId="0" borderId="6" xfId="0" applyFont="1" applyFill="1" applyBorder="1" applyAlignment="1"/>
    <xf numFmtId="164" fontId="0" fillId="0" borderId="6" xfId="0" applyNumberFormat="1" applyFill="1" applyBorder="1" applyAlignment="1"/>
    <xf numFmtId="0" fontId="2" fillId="0" borderId="22" xfId="0" applyFont="1" applyBorder="1"/>
    <xf numFmtId="0" fontId="0" fillId="0" borderId="22" xfId="0" applyBorder="1"/>
    <xf numFmtId="167" fontId="0" fillId="0" borderId="22" xfId="0" applyNumberFormat="1" applyBorder="1"/>
    <xf numFmtId="167" fontId="0" fillId="0" borderId="0" xfId="0" applyNumberFormat="1"/>
    <xf numFmtId="167" fontId="2" fillId="0" borderId="0" xfId="1" applyNumberFormat="1"/>
    <xf numFmtId="167" fontId="2" fillId="0" borderId="25" xfId="1" applyNumberFormat="1" applyBorder="1"/>
    <xf numFmtId="0" fontId="2" fillId="0" borderId="22" xfId="0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</cellXfs>
  <cellStyles count="27">
    <cellStyle name="Akzent1 2" xfId="2" xr:uid="{00000000-0005-0000-0000-000000000000}"/>
    <cellStyle name="Akzent2 2" xfId="3" xr:uid="{00000000-0005-0000-0000-000001000000}"/>
    <cellStyle name="Akzent3 2" xfId="4" xr:uid="{00000000-0005-0000-0000-000002000000}"/>
    <cellStyle name="Akzent4 2" xfId="5" xr:uid="{00000000-0005-0000-0000-000003000000}"/>
    <cellStyle name="Akzent5 2" xfId="6" xr:uid="{00000000-0005-0000-0000-000004000000}"/>
    <cellStyle name="Akzent6 2" xfId="7" xr:uid="{00000000-0005-0000-0000-000005000000}"/>
    <cellStyle name="Ausgabe 2" xfId="8" xr:uid="{00000000-0005-0000-0000-000006000000}"/>
    <cellStyle name="Berechnung 2" xfId="9" xr:uid="{00000000-0005-0000-0000-000007000000}"/>
    <cellStyle name="Eingabe 2" xfId="10" xr:uid="{00000000-0005-0000-0000-000008000000}"/>
    <cellStyle name="Ergebnis 2" xfId="11" xr:uid="{00000000-0005-0000-0000-000009000000}"/>
    <cellStyle name="Erklärender Text 2" xfId="12" xr:uid="{00000000-0005-0000-0000-00000A000000}"/>
    <cellStyle name="Gut 2" xfId="13" xr:uid="{00000000-0005-0000-0000-00000B000000}"/>
    <cellStyle name="Neutral 2" xfId="14" xr:uid="{00000000-0005-0000-0000-00000C000000}"/>
    <cellStyle name="Normal" xfId="0" builtinId="0"/>
    <cellStyle name="Notiz 2" xfId="15" xr:uid="{00000000-0005-0000-0000-00000D000000}"/>
    <cellStyle name="Schlecht 2" xfId="16" xr:uid="{00000000-0005-0000-0000-00000E000000}"/>
    <cellStyle name="Standard 2" xfId="1" xr:uid="{00000000-0005-0000-0000-000010000000}"/>
    <cellStyle name="Standard 3" xfId="17" xr:uid="{00000000-0005-0000-0000-000011000000}"/>
    <cellStyle name="Standard 4" xfId="18" xr:uid="{00000000-0005-0000-0000-000012000000}"/>
    <cellStyle name="Überschrift 1 2" xfId="19" xr:uid="{00000000-0005-0000-0000-000013000000}"/>
    <cellStyle name="Überschrift 2 2" xfId="20" xr:uid="{00000000-0005-0000-0000-000014000000}"/>
    <cellStyle name="Überschrift 3 2" xfId="21" xr:uid="{00000000-0005-0000-0000-000015000000}"/>
    <cellStyle name="Überschrift 4 2" xfId="22" xr:uid="{00000000-0005-0000-0000-000016000000}"/>
    <cellStyle name="Überschrift 5" xfId="23" xr:uid="{00000000-0005-0000-0000-000017000000}"/>
    <cellStyle name="Verknüpfte Zelle 2" xfId="24" xr:uid="{00000000-0005-0000-0000-000018000000}"/>
    <cellStyle name="Warnender Text 2" xfId="25" xr:uid="{00000000-0005-0000-0000-000019000000}"/>
    <cellStyle name="Zelle überprüfen 2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Glucose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Parameters'!$AB$5:$AB$100</c:f>
              <c:numCache>
                <c:formatCode>0.000</c:formatCode>
                <c:ptCount val="96"/>
                <c:pt idx="0">
                  <c:v>41.604126424431726</c:v>
                </c:pt>
                <c:pt idx="1">
                  <c:v>41.539699957111118</c:v>
                </c:pt>
                <c:pt idx="2">
                  <c:v>41.456049869540074</c:v>
                </c:pt>
                <c:pt idx="3">
                  <c:v>41.346750198067696</c:v>
                </c:pt>
                <c:pt idx="4">
                  <c:v>41.203021065108089</c:v>
                </c:pt>
                <c:pt idx="5">
                  <c:v>41.012855482100591</c:v>
                </c:pt>
                <c:pt idx="6">
                  <c:v>40.759866728506417</c:v>
                </c:pt>
                <c:pt idx="7">
                  <c:v>40.421829487582535</c:v>
                </c:pt>
                <c:pt idx="8">
                  <c:v>39.968951967321807</c:v>
                </c:pt>
                <c:pt idx="9">
                  <c:v>39.36207032630778</c:v>
                </c:pt>
                <c:pt idx="10">
                  <c:v>38.551255733558541</c:v>
                </c:pt>
                <c:pt idx="11">
                  <c:v>37.475825104040645</c:v>
                </c:pt>
                <c:pt idx="12">
                  <c:v>36.067427440193534</c:v>
                </c:pt>
                <c:pt idx="13">
                  <c:v>34.258465020806078</c:v>
                </c:pt>
                <c:pt idx="14">
                  <c:v>31.99783134397531</c:v>
                </c:pt>
                <c:pt idx="15">
                  <c:v>29.273529014386373</c:v>
                </c:pt>
                <c:pt idx="16">
                  <c:v>26.136353233073397</c:v>
                </c:pt>
                <c:pt idx="17">
                  <c:v>22.712478241921385</c:v>
                </c:pt>
                <c:pt idx="18">
                  <c:v>19.191753463997888</c:v>
                </c:pt>
                <c:pt idx="19">
                  <c:v>15.78885459557573</c:v>
                </c:pt>
                <c:pt idx="20">
                  <c:v>12.692018691238452</c:v>
                </c:pt>
                <c:pt idx="21">
                  <c:v>10.023607311870965</c:v>
                </c:pt>
                <c:pt idx="22">
                  <c:v>7.8282448969250478</c:v>
                </c:pt>
                <c:pt idx="23">
                  <c:v>6.0863661930198063</c:v>
                </c:pt>
                <c:pt idx="24">
                  <c:v>4.7395913538132719</c:v>
                </c:pt>
                <c:pt idx="25">
                  <c:v>3.7148567704955013</c:v>
                </c:pt>
                <c:pt idx="26">
                  <c:v>2.9408737178105704</c:v>
                </c:pt>
                <c:pt idx="27">
                  <c:v>2.3564289117651049</c:v>
                </c:pt>
                <c:pt idx="28">
                  <c:v>1.9128261526624097</c:v>
                </c:pt>
                <c:pt idx="29">
                  <c:v>1.5731113502355392</c:v>
                </c:pt>
                <c:pt idx="30">
                  <c:v>1.3100158473926524</c:v>
                </c:pt>
                <c:pt idx="31">
                  <c:v>1.1037115057556459</c:v>
                </c:pt>
                <c:pt idx="32">
                  <c:v>0.9398570552694282</c:v>
                </c:pt>
                <c:pt idx="33">
                  <c:v>0.80806759549673957</c:v>
                </c:pt>
                <c:pt idx="34">
                  <c:v>0.70078145274515213</c:v>
                </c:pt>
                <c:pt idx="35">
                  <c:v>0.61244658729417967</c:v>
                </c:pt>
                <c:pt idx="36">
                  <c:v>0.53894557000883858</c:v>
                </c:pt>
                <c:pt idx="37">
                  <c:v>0.47719145268953744</c:v>
                </c:pt>
                <c:pt idx="38">
                  <c:v>0.42484376907793253</c:v>
                </c:pt>
                <c:pt idx="39">
                  <c:v>0.38010802102748231</c:v>
                </c:pt>
                <c:pt idx="40">
                  <c:v>0.34159315442320515</c:v>
                </c:pt>
                <c:pt idx="41">
                  <c:v>0.30820941844997995</c:v>
                </c:pt>
                <c:pt idx="42">
                  <c:v>0.27909442414346064</c:v>
                </c:pt>
                <c:pt idx="43">
                  <c:v>0.25355914890681719</c:v>
                </c:pt>
                <c:pt idx="44">
                  <c:v>0.23104807898989202</c:v>
                </c:pt>
                <c:pt idx="45">
                  <c:v>0.21110949140599444</c:v>
                </c:pt>
                <c:pt idx="46">
                  <c:v>0.19337309733924007</c:v>
                </c:pt>
                <c:pt idx="47">
                  <c:v>0.177533082468631</c:v>
                </c:pt>
                <c:pt idx="48">
                  <c:v>0.1633350626600634</c:v>
                </c:pt>
                <c:pt idx="49">
                  <c:v>0.15056604322682154</c:v>
                </c:pt>
                <c:pt idx="50">
                  <c:v>0.13904655350988748</c:v>
                </c:pt>
                <c:pt idx="51">
                  <c:v>0.12862447484169109</c:v>
                </c:pt>
                <c:pt idx="52">
                  <c:v>0.11917017423704993</c:v>
                </c:pt>
                <c:pt idx="53">
                  <c:v>0.11057261260992406</c:v>
                </c:pt>
                <c:pt idx="54">
                  <c:v>0.10273618050901624</c:v>
                </c:pt>
                <c:pt idx="55">
                  <c:v>9.5578209471653547E-2</c:v>
                </c:pt>
                <c:pt idx="56">
                  <c:v>8.9026895357786059E-2</c:v>
                </c:pt>
                <c:pt idx="57">
                  <c:v>8.3019616036448002E-2</c:v>
                </c:pt>
                <c:pt idx="58">
                  <c:v>7.7501544568679581E-2</c:v>
                </c:pt>
                <c:pt idx="59">
                  <c:v>7.2424521209754969E-2</c:v>
                </c:pt>
                <c:pt idx="60">
                  <c:v>6.7746075720340221E-2</c:v>
                </c:pt>
                <c:pt idx="61">
                  <c:v>6.342864873617543E-2</c:v>
                </c:pt>
                <c:pt idx="62">
                  <c:v>5.9438911836790828E-2</c:v>
                </c:pt>
                <c:pt idx="63">
                  <c:v>5.5747215666669285E-2</c:v>
                </c:pt>
                <c:pt idx="64">
                  <c:v>5.232710346024106E-2</c:v>
                </c:pt>
                <c:pt idx="65">
                  <c:v>4.9154921203575418E-2</c:v>
                </c:pt>
                <c:pt idx="66">
                  <c:v>4.6209434219096797E-2</c:v>
                </c:pt>
                <c:pt idx="67">
                  <c:v>4.3471579940384711E-2</c:v>
                </c:pt>
                <c:pt idx="68">
                  <c:v>4.0924177465382731E-2</c:v>
                </c:pt>
                <c:pt idx="69">
                  <c:v>3.8551713788253603E-2</c:v>
                </c:pt>
                <c:pt idx="70">
                  <c:v>3.6340164650424875E-2</c:v>
                </c:pt>
                <c:pt idx="71">
                  <c:v>3.4276822365144469E-2</c:v>
                </c:pt>
                <c:pt idx="72">
                  <c:v>3.2350144516425573E-2</c:v>
                </c:pt>
                <c:pt idx="73">
                  <c:v>3.0549634234851474E-2</c:v>
                </c:pt>
                <c:pt idx="74">
                  <c:v>2.8865742826102554E-2</c:v>
                </c:pt>
                <c:pt idx="75">
                  <c:v>2.7289746799161865E-2</c:v>
                </c:pt>
                <c:pt idx="76">
                  <c:v>2.5813678383604665E-2</c:v>
                </c:pt>
                <c:pt idx="77">
                  <c:v>2.4430254020946778E-2</c:v>
                </c:pt>
                <c:pt idx="78">
                  <c:v>2.3132797961349063E-2</c:v>
                </c:pt>
                <c:pt idx="79">
                  <c:v>2.1915186387651078E-2</c:v>
                </c:pt>
                <c:pt idx="80">
                  <c:v>2.0771795618002225E-2</c:v>
                </c:pt>
                <c:pt idx="81">
                  <c:v>1.9697454163219195E-2</c:v>
                </c:pt>
                <c:pt idx="82">
                  <c:v>1.8687398429283464E-2</c:v>
                </c:pt>
                <c:pt idx="83">
                  <c:v>1.7737245762154574E-2</c:v>
                </c:pt>
                <c:pt idx="84">
                  <c:v>1.6842954645783038E-2</c:v>
                </c:pt>
                <c:pt idx="85">
                  <c:v>1.6000777603670881E-2</c:v>
                </c:pt>
                <c:pt idx="86">
                  <c:v>1.5207276550444737E-2</c:v>
                </c:pt>
                <c:pt idx="87">
                  <c:v>1.445924393180101E-2</c:v>
                </c:pt>
                <c:pt idx="88">
                  <c:v>1.3753729738172708E-2</c:v>
                </c:pt>
                <c:pt idx="89">
                  <c:v>1.3087998081975938E-2</c:v>
                </c:pt>
                <c:pt idx="90">
                  <c:v>1.2459498506838976E-2</c:v>
                </c:pt>
                <c:pt idx="91">
                  <c:v>1.1865875695062852E-2</c:v>
                </c:pt>
                <c:pt idx="92">
                  <c:v>1.1304940506460193E-2</c:v>
                </c:pt>
                <c:pt idx="93">
                  <c:v>1.077465703690012E-2</c:v>
                </c:pt>
                <c:pt idx="94">
                  <c:v>1.0273131335568998E-2</c:v>
                </c:pt>
                <c:pt idx="95">
                  <c:v>9.7986007026532162E-3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3-2E49-9539-B46F0517E7DD}"/>
            </c:ext>
          </c:extLst>
        </c:ser>
        <c:ser>
          <c:idx val="2"/>
          <c:order val="2"/>
          <c:tx>
            <c:v>Xylose</c:v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Parameters'!$AD$5:$AD$100</c:f>
              <c:numCache>
                <c:formatCode>0.000</c:formatCode>
                <c:ptCount val="96"/>
                <c:pt idx="0">
                  <c:v>21.360049286214181</c:v>
                </c:pt>
                <c:pt idx="1">
                  <c:v>21.340152150471379</c:v>
                </c:pt>
                <c:pt idx="2">
                  <c:v>21.317037993297948</c:v>
                </c:pt>
                <c:pt idx="3">
                  <c:v>21.2897584187217</c:v>
                </c:pt>
                <c:pt idx="4">
                  <c:v>21.257027365825572</c:v>
                </c:pt>
                <c:pt idx="5">
                  <c:v>21.217097109914949</c:v>
                </c:pt>
                <c:pt idx="6">
                  <c:v>21.167591732864039</c:v>
                </c:pt>
                <c:pt idx="7">
                  <c:v>21.105294938213092</c:v>
                </c:pt>
                <c:pt idx="8">
                  <c:v>21.025892669854191</c:v>
                </c:pt>
                <c:pt idx="9">
                  <c:v>20.923694780084581</c:v>
                </c:pt>
                <c:pt idx="10">
                  <c:v>20.791401441651285</c:v>
                </c:pt>
                <c:pt idx="11">
                  <c:v>20.62005331808794</c:v>
                </c:pt>
                <c:pt idx="12">
                  <c:v>20.399407485026053</c:v>
                </c:pt>
                <c:pt idx="13">
                  <c:v>20.1190764405452</c:v>
                </c:pt>
                <c:pt idx="14">
                  <c:v>19.770743101676207</c:v>
                </c:pt>
                <c:pt idx="15">
                  <c:v>19.351428339955422</c:v>
                </c:pt>
                <c:pt idx="16">
                  <c:v>18.867007064269821</c:v>
                </c:pt>
                <c:pt idx="17">
                  <c:v>18.334223659506243</c:v>
                </c:pt>
                <c:pt idx="18">
                  <c:v>17.77927140412946</c:v>
                </c:pt>
                <c:pt idx="19">
                  <c:v>17.232470589823034</c:v>
                </c:pt>
                <c:pt idx="20">
                  <c:v>16.721104459338431</c:v>
                </c:pt>
                <c:pt idx="21">
                  <c:v>16.263826231303703</c:v>
                </c:pt>
                <c:pt idx="22">
                  <c:v>15.868837955418686</c:v>
                </c:pt>
                <c:pt idx="23">
                  <c:v>15.535540594821816</c:v>
                </c:pt>
                <c:pt idx="24">
                  <c:v>15.257805528733742</c:v>
                </c:pt>
                <c:pt idx="25">
                  <c:v>15.027117991490771</c:v>
                </c:pt>
                <c:pt idx="26">
                  <c:v>14.834750257911709</c:v>
                </c:pt>
                <c:pt idx="27">
                  <c:v>14.672905421262545</c:v>
                </c:pt>
                <c:pt idx="28">
                  <c:v>14.535123598168097</c:v>
                </c:pt>
                <c:pt idx="29">
                  <c:v>14.416276793783798</c:v>
                </c:pt>
                <c:pt idx="30">
                  <c:v>14.312386936910288</c:v>
                </c:pt>
                <c:pt idx="31">
                  <c:v>14.220399648824719</c:v>
                </c:pt>
                <c:pt idx="32">
                  <c:v>14.137974496660329</c:v>
                </c:pt>
                <c:pt idx="33">
                  <c:v>14.063312198641183</c:v>
                </c:pt>
                <c:pt idx="34">
                  <c:v>13.99502039488674</c:v>
                </c:pt>
                <c:pt idx="35">
                  <c:v>13.932012452627882</c:v>
                </c:pt>
                <c:pt idx="36">
                  <c:v>13.873432301148458</c:v>
                </c:pt>
                <c:pt idx="37">
                  <c:v>13.818598861163871</c:v>
                </c:pt>
                <c:pt idx="38">
                  <c:v>13.766964955616219</c:v>
                </c:pt>
                <c:pt idx="39">
                  <c:v>13.718086781477901</c:v>
                </c:pt>
                <c:pt idx="40">
                  <c:v>13.671601086016237</c:v>
                </c:pt>
                <c:pt idx="41">
                  <c:v>13.627207975617416</c:v>
                </c:pt>
                <c:pt idx="42">
                  <c:v>13.584657842766534</c:v>
                </c:pt>
                <c:pt idx="43">
                  <c:v>13.543741352906869</c:v>
                </c:pt>
                <c:pt idx="44">
                  <c:v>13.504281697982723</c:v>
                </c:pt>
                <c:pt idx="45">
                  <c:v>13.466128548450829</c:v>
                </c:pt>
                <c:pt idx="46">
                  <c:v>13.429153296459175</c:v>
                </c:pt>
                <c:pt idx="47">
                  <c:v>13.393245291430825</c:v>
                </c:pt>
                <c:pt idx="48">
                  <c:v>13.35830881362809</c:v>
                </c:pt>
                <c:pt idx="49">
                  <c:v>13.324260653232749</c:v>
                </c:pt>
                <c:pt idx="50">
                  <c:v>13.291028132671826</c:v>
                </c:pt>
                <c:pt idx="51">
                  <c:v>13.258547493031569</c:v>
                </c:pt>
                <c:pt idx="52">
                  <c:v>13.226762577263177</c:v>
                </c:pt>
                <c:pt idx="53">
                  <c:v>13.195623736716129</c:v>
                </c:pt>
                <c:pt idx="54">
                  <c:v>13.165086902987294</c:v>
                </c:pt>
                <c:pt idx="55">
                  <c:v>13.135112843129928</c:v>
                </c:pt>
                <c:pt idx="56">
                  <c:v>13.105666509543241</c:v>
                </c:pt>
                <c:pt idx="57">
                  <c:v>13.076716496660753</c:v>
                </c:pt>
                <c:pt idx="58">
                  <c:v>13.048234580142244</c:v>
                </c:pt>
                <c:pt idx="59">
                  <c:v>13.020195332138666</c:v>
                </c:pt>
                <c:pt idx="60">
                  <c:v>12.992575772610936</c:v>
                </c:pt>
                <c:pt idx="61">
                  <c:v>12.965355087363099</c:v>
                </c:pt>
                <c:pt idx="62">
                  <c:v>12.938514372959444</c:v>
                </c:pt>
                <c:pt idx="63">
                  <c:v>12.912036425645434</c:v>
                </c:pt>
                <c:pt idx="64">
                  <c:v>12.885905547784096</c:v>
                </c:pt>
                <c:pt idx="65">
                  <c:v>12.860107393438554</c:v>
                </c:pt>
                <c:pt idx="66">
                  <c:v>12.834628801678551</c:v>
                </c:pt>
                <c:pt idx="67">
                  <c:v>12.809457700868411</c:v>
                </c:pt>
                <c:pt idx="68">
                  <c:v>12.784582975710038</c:v>
                </c:pt>
                <c:pt idx="69">
                  <c:v>12.759994373490196</c:v>
                </c:pt>
                <c:pt idx="70">
                  <c:v>12.735682424583922</c:v>
                </c:pt>
                <c:pt idx="71">
                  <c:v>12.711638361958185</c:v>
                </c:pt>
                <c:pt idx="72">
                  <c:v>12.687854047775231</c:v>
                </c:pt>
                <c:pt idx="73">
                  <c:v>12.664321916368625</c:v>
                </c:pt>
                <c:pt idx="74">
                  <c:v>12.641034930901416</c:v>
                </c:pt>
                <c:pt idx="75">
                  <c:v>12.617986514773595</c:v>
                </c:pt>
                <c:pt idx="76">
                  <c:v>12.595170521084771</c:v>
                </c:pt>
                <c:pt idx="77">
                  <c:v>12.57258119625782</c:v>
                </c:pt>
                <c:pt idx="78">
                  <c:v>12.550213138136252</c:v>
                </c:pt>
                <c:pt idx="79">
                  <c:v>12.528061267229234</c:v>
                </c:pt>
                <c:pt idx="80">
                  <c:v>12.506120799263847</c:v>
                </c:pt>
                <c:pt idx="81">
                  <c:v>12.48438721891374</c:v>
                </c:pt>
                <c:pt idx="82">
                  <c:v>12.462856254534985</c:v>
                </c:pt>
                <c:pt idx="83">
                  <c:v>12.441523866765602</c:v>
                </c:pt>
                <c:pt idx="84">
                  <c:v>12.420386225641787</c:v>
                </c:pt>
                <c:pt idx="85">
                  <c:v>12.399439675523494</c:v>
                </c:pt>
                <c:pt idx="86">
                  <c:v>12.378680762367228</c:v>
                </c:pt>
                <c:pt idx="87">
                  <c:v>12.358106164978894</c:v>
                </c:pt>
                <c:pt idx="88">
                  <c:v>12.337712732798076</c:v>
                </c:pt>
                <c:pt idx="89">
                  <c:v>12.317497449965462</c:v>
                </c:pt>
                <c:pt idx="90">
                  <c:v>12.297457413010633</c:v>
                </c:pt>
                <c:pt idx="91">
                  <c:v>12.27758985006588</c:v>
                </c:pt>
                <c:pt idx="92">
                  <c:v>12.257892096749153</c:v>
                </c:pt>
                <c:pt idx="93">
                  <c:v>12.238361588762611</c:v>
                </c:pt>
                <c:pt idx="94">
                  <c:v>12.218995855808533</c:v>
                </c:pt>
                <c:pt idx="95">
                  <c:v>12.199792515639887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3-2E49-9539-B46F0517E7DD}"/>
            </c:ext>
          </c:extLst>
        </c:ser>
        <c:ser>
          <c:idx val="3"/>
          <c:order val="3"/>
          <c:tx>
            <c:v>Arabinose</c:v>
          </c:tx>
          <c:spPr>
            <a:ln w="1905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Parameters'!$AF$5:$AF$100</c:f>
              <c:numCache>
                <c:formatCode>0.000</c:formatCode>
                <c:ptCount val="96"/>
                <c:pt idx="0">
                  <c:v>10.113947935520688</c:v>
                </c:pt>
                <c:pt idx="1">
                  <c:v>10.112486347510009</c:v>
                </c:pt>
                <c:pt idx="2">
                  <c:v>10.110767541907517</c:v>
                </c:pt>
                <c:pt idx="3">
                  <c:v>10.108712253534403</c:v>
                </c:pt>
                <c:pt idx="4">
                  <c:v>10.106211568575002</c:v>
                </c:pt>
                <c:pt idx="5">
                  <c:v>10.103115226880764</c:v>
                </c:pt>
                <c:pt idx="6">
                  <c:v>10.099215478768835</c:v>
                </c:pt>
                <c:pt idx="7">
                  <c:v>10.094225646782768</c:v>
                </c:pt>
                <c:pt idx="8">
                  <c:v>10.087752739838784</c:v>
                </c:pt>
                <c:pt idx="9">
                  <c:v>10.079265226388658</c:v>
                </c:pt>
                <c:pt idx="10">
                  <c:v>10.068060645116894</c:v>
                </c:pt>
                <c:pt idx="11">
                  <c:v>10.053244639904218</c:v>
                </c:pt>
                <c:pt idx="12">
                  <c:v>10.033743851404269</c:v>
                </c:pt>
                <c:pt idx="13">
                  <c:v>10.008387595884527</c:v>
                </c:pt>
                <c:pt idx="14">
                  <c:v>9.9760978735083903</c:v>
                </c:pt>
                <c:pt idx="15">
                  <c:v>9.9362043918511116</c:v>
                </c:pt>
                <c:pt idx="16">
                  <c:v>9.8888310098323835</c:v>
                </c:pt>
                <c:pt idx="17">
                  <c:v>9.8351956547899313</c:v>
                </c:pt>
                <c:pt idx="18">
                  <c:v>9.7776095278280728</c:v>
                </c:pt>
                <c:pt idx="19">
                  <c:v>9.7190622633291834</c:v>
                </c:pt>
                <c:pt idx="20">
                  <c:v>9.662526333207758</c:v>
                </c:pt>
                <c:pt idx="21">
                  <c:v>9.6103069802900372</c:v>
                </c:pt>
                <c:pt idx="22">
                  <c:v>9.5637153033703495</c:v>
                </c:pt>
                <c:pt idx="23">
                  <c:v>9.5231119936445499</c:v>
                </c:pt>
                <c:pt idx="24">
                  <c:v>9.4881769507017335</c:v>
                </c:pt>
                <c:pt idx="25">
                  <c:v>9.4582233870113654</c:v>
                </c:pt>
                <c:pt idx="26">
                  <c:v>9.4324447949755665</c:v>
                </c:pt>
                <c:pt idx="27">
                  <c:v>9.4100648130747473</c:v>
                </c:pt>
                <c:pt idx="28">
                  <c:v>9.3904068029113201</c:v>
                </c:pt>
                <c:pt idx="29">
                  <c:v>9.3729127006551778</c:v>
                </c:pt>
                <c:pt idx="30">
                  <c:v>9.3571360436272641</c:v>
                </c:pt>
                <c:pt idx="31">
                  <c:v>9.3427250276040379</c:v>
                </c:pt>
                <c:pt idx="32">
                  <c:v>9.3294039189363183</c:v>
                </c:pt>
                <c:pt idx="33">
                  <c:v>9.3169564029836245</c:v>
                </c:pt>
                <c:pt idx="34">
                  <c:v>9.3052119503938329</c:v>
                </c:pt>
                <c:pt idx="35">
                  <c:v>9.2940351469755917</c:v>
                </c:pt>
                <c:pt idx="36">
                  <c:v>9.2833175407418285</c:v>
                </c:pt>
                <c:pt idx="37">
                  <c:v>9.272971477271355</c:v>
                </c:pt>
                <c:pt idx="38">
                  <c:v>9.2629254574241493</c:v>
                </c:pt>
                <c:pt idx="39">
                  <c:v>9.253120635178405</c:v>
                </c:pt>
                <c:pt idx="40">
                  <c:v>9.2435081656925107</c:v>
                </c:pt>
                <c:pt idx="41">
                  <c:v>9.2340471861037461</c:v>
                </c:pt>
                <c:pt idx="42">
                  <c:v>9.224703265874993</c:v>
                </c:pt>
                <c:pt idx="43">
                  <c:v>9.2154472107348315</c:v>
                </c:pt>
                <c:pt idx="44">
                  <c:v>9.2062541313700024</c:v>
                </c:pt>
                <c:pt idx="45">
                  <c:v>9.1971027121922884</c:v>
                </c:pt>
                <c:pt idx="46">
                  <c:v>9.1879746335090982</c:v>
                </c:pt>
                <c:pt idx="47">
                  <c:v>9.1788541126624477</c:v>
                </c:pt>
                <c:pt idx="48">
                  <c:v>9.1697275332400263</c:v>
                </c:pt>
                <c:pt idx="49">
                  <c:v>9.160583147609394</c:v>
                </c:pt>
                <c:pt idx="50">
                  <c:v>9.1514108328120436</c:v>
                </c:pt>
                <c:pt idx="51">
                  <c:v>9.1422018900458166</c:v>
                </c:pt>
                <c:pt idx="52">
                  <c:v>9.1329488801593204</c:v>
                </c:pt>
                <c:pt idx="53">
                  <c:v>9.1236454854407576</c:v>
                </c:pt>
                <c:pt idx="54">
                  <c:v>9.1142863910272922</c:v>
                </c:pt>
                <c:pt idx="55">
                  <c:v>9.1048671878064251</c:v>
                </c:pt>
                <c:pt idx="56">
                  <c:v>9.0953842863339851</c:v>
                </c:pt>
                <c:pt idx="57">
                  <c:v>9.0858348421714421</c:v>
                </c:pt>
                <c:pt idx="58">
                  <c:v>9.0762166916082236</c:v>
                </c:pt>
                <c:pt idx="59">
                  <c:v>9.0665282936667957</c:v>
                </c:pt>
                <c:pt idx="60">
                  <c:v>9.0567686784154606</c:v>
                </c:pt>
                <c:pt idx="61">
                  <c:v>9.0469373992112008</c:v>
                </c:pt>
                <c:pt idx="62">
                  <c:v>9.037034490775202</c:v>
                </c:pt>
                <c:pt idx="63">
                  <c:v>9.0270604285378546</c:v>
                </c:pt>
                <c:pt idx="64">
                  <c:v>9.0170160917296389</c:v>
                </c:pt>
                <c:pt idx="65">
                  <c:v>9.0069027276585469</c:v>
                </c:pt>
                <c:pt idx="66">
                  <c:v>8.9967219215399492</c:v>
                </c:pt>
                <c:pt idx="67">
                  <c:v>8.9864755610835729</c:v>
                </c:pt>
                <c:pt idx="68">
                  <c:v>8.9761658092220031</c:v>
                </c:pt>
                <c:pt idx="69">
                  <c:v>8.9657950765967733</c:v>
                </c:pt>
                <c:pt idx="70">
                  <c:v>8.9553659914837187</c:v>
                </c:pt>
                <c:pt idx="71">
                  <c:v>8.9448813751005858</c:v>
                </c:pt>
                <c:pt idx="72">
                  <c:v>8.9343442187190458</c:v>
                </c:pt>
                <c:pt idx="73">
                  <c:v>8.9237576581684941</c:v>
                </c:pt>
                <c:pt idx="74">
                  <c:v>8.913124947565441</c:v>
                </c:pt>
                <c:pt idx="75">
                  <c:v>8.9024494450018228</c:v>
                </c:pt>
                <c:pt idx="76">
                  <c:v>8.8917345896149893</c:v>
                </c:pt>
                <c:pt idx="77">
                  <c:v>8.8809838776380499</c:v>
                </c:pt>
                <c:pt idx="78">
                  <c:v>8.8702008495347116</c:v>
                </c:pt>
                <c:pt idx="79">
                  <c:v>8.8593890717916022</c:v>
                </c:pt>
                <c:pt idx="80">
                  <c:v>8.8485521206675521</c:v>
                </c:pt>
                <c:pt idx="81">
                  <c:v>8.8376935682964994</c:v>
                </c:pt>
                <c:pt idx="82">
                  <c:v>8.8268169714899578</c:v>
                </c:pt>
                <c:pt idx="83">
                  <c:v>8.8159258495055255</c:v>
                </c:pt>
                <c:pt idx="84">
                  <c:v>8.8050236799712103</c:v>
                </c:pt>
                <c:pt idx="85">
                  <c:v>8.7941139025252841</c:v>
                </c:pt>
                <c:pt idx="86">
                  <c:v>8.7831998697763911</c:v>
                </c:pt>
                <c:pt idx="87">
                  <c:v>8.7722848938459972</c:v>
                </c:pt>
                <c:pt idx="88">
                  <c:v>8.7613721893097001</c:v>
                </c:pt>
                <c:pt idx="89">
                  <c:v>8.75046488712686</c:v>
                </c:pt>
                <c:pt idx="90">
                  <c:v>8.7395660494626899</c:v>
                </c:pt>
                <c:pt idx="91">
                  <c:v>8.728678629770938</c:v>
                </c:pt>
                <c:pt idx="92">
                  <c:v>8.7178054864568946</c:v>
                </c:pt>
                <c:pt idx="93">
                  <c:v>8.7069493799264706</c:v>
                </c:pt>
                <c:pt idx="94">
                  <c:v>8.6961129692256112</c:v>
                </c:pt>
                <c:pt idx="95">
                  <c:v>8.6852988098218429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73-2E49-9539-B46F0517E7DD}"/>
            </c:ext>
          </c:extLst>
        </c:ser>
        <c:ser>
          <c:idx val="4"/>
          <c:order val="4"/>
          <c:tx>
            <c:v>Lactate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Parameters'!$AH$5:$AH$100</c:f>
              <c:numCache>
                <c:formatCode>0.000</c:formatCode>
                <c:ptCount val="96"/>
                <c:pt idx="0">
                  <c:v>0</c:v>
                </c:pt>
                <c:pt idx="1">
                  <c:v>7.0236639142160925E-2</c:v>
                </c:pt>
                <c:pt idx="2">
                  <c:v>0.16129833077164163</c:v>
                </c:pt>
                <c:pt idx="3">
                  <c:v>0.28014033749726663</c:v>
                </c:pt>
                <c:pt idx="4">
                  <c:v>0.43626536869773203</c:v>
                </c:pt>
                <c:pt idx="5">
                  <c:v>0.64266858164148255</c:v>
                </c:pt>
                <c:pt idx="6">
                  <c:v>0.91708517075771623</c:v>
                </c:pt>
                <c:pt idx="7">
                  <c:v>1.2835695865734669</c:v>
                </c:pt>
                <c:pt idx="8">
                  <c:v>1.7743664073771881</c:v>
                </c:pt>
                <c:pt idx="9">
                  <c:v>2.4318660718717449</c:v>
                </c:pt>
                <c:pt idx="10">
                  <c:v>3.3101151674574774</c:v>
                </c:pt>
                <c:pt idx="11">
                  <c:v>4.4748089691067872</c:v>
                </c:pt>
                <c:pt idx="12">
                  <c:v>5.9999566163919082</c:v>
                </c:pt>
                <c:pt idx="13">
                  <c:v>7.9587727691576156</c:v>
                </c:pt>
                <c:pt idx="14">
                  <c:v>10.406648308266247</c:v>
                </c:pt>
                <c:pt idx="15">
                  <c:v>13.356669061721609</c:v>
                </c:pt>
                <c:pt idx="16">
                  <c:v>16.753971822558626</c:v>
                </c:pt>
                <c:pt idx="17">
                  <c:v>20.462100923697086</c:v>
                </c:pt>
                <c:pt idx="18">
                  <c:v>24.275649660013215</c:v>
                </c:pt>
                <c:pt idx="19">
                  <c:v>27.962285626945171</c:v>
                </c:pt>
                <c:pt idx="20">
                  <c:v>31.318227123264794</c:v>
                </c:pt>
                <c:pt idx="21">
                  <c:v>34.210934040761877</c:v>
                </c:pt>
                <c:pt idx="22">
                  <c:v>36.591966430220253</c:v>
                </c:pt>
                <c:pt idx="23">
                  <c:v>38.482347573390001</c:v>
                </c:pt>
                <c:pt idx="24">
                  <c:v>39.945122932475336</c:v>
                </c:pt>
                <c:pt idx="25">
                  <c:v>41.059257893901474</c:v>
                </c:pt>
                <c:pt idx="26">
                  <c:v>41.901830189715717</c:v>
                </c:pt>
                <c:pt idx="27">
                  <c:v>42.539044635947448</c:v>
                </c:pt>
                <c:pt idx="28">
                  <c:v>43.023584732022144</c:v>
                </c:pt>
                <c:pt idx="29">
                  <c:v>43.395444170971111</c:v>
                </c:pt>
                <c:pt idx="30">
                  <c:v>43.684146037812468</c:v>
                </c:pt>
                <c:pt idx="31">
                  <c:v>43.911167167170646</c:v>
                </c:pt>
                <c:pt idx="32">
                  <c:v>44.092048861380597</c:v>
                </c:pt>
                <c:pt idx="33">
                  <c:v>44.238050992399806</c:v>
                </c:pt>
                <c:pt idx="34">
                  <c:v>44.357377046931688</c:v>
                </c:pt>
                <c:pt idx="35">
                  <c:v>44.456053991788899</c:v>
                </c:pt>
                <c:pt idx="36">
                  <c:v>44.538554348746857</c:v>
                </c:pt>
                <c:pt idx="37">
                  <c:v>44.608233549432178</c:v>
                </c:pt>
                <c:pt idx="38">
                  <c:v>44.667637398629843</c:v>
                </c:pt>
                <c:pt idx="39">
                  <c:v>44.718719240244567</c:v>
                </c:pt>
                <c:pt idx="40">
                  <c:v>44.762994380585283</c:v>
                </c:pt>
                <c:pt idx="41">
                  <c:v>44.80165080326762</c:v>
                </c:pt>
                <c:pt idx="42">
                  <c:v>44.835629352548203</c:v>
                </c:pt>
                <c:pt idx="43">
                  <c:v>44.865682312765308</c:v>
                </c:pt>
                <c:pt idx="44">
                  <c:v>44.892416669180847</c:v>
                </c:pt>
                <c:pt idx="45">
                  <c:v>44.916326378611153</c:v>
                </c:pt>
                <c:pt idx="46">
                  <c:v>44.937816657657216</c:v>
                </c:pt>
                <c:pt idx="47">
                  <c:v>44.957222416257885</c:v>
                </c:pt>
                <c:pt idx="48">
                  <c:v>44.974822442847803</c:v>
                </c:pt>
                <c:pt idx="49">
                  <c:v>44.990850328263157</c:v>
                </c:pt>
                <c:pt idx="50">
                  <c:v>45.005503027477133</c:v>
                </c:pt>
                <c:pt idx="51">
                  <c:v>45.018947581497336</c:v>
                </c:pt>
                <c:pt idx="52">
                  <c:v>45.031326419702737</c:v>
                </c:pt>
                <c:pt idx="53">
                  <c:v>45.042761602671931</c:v>
                </c:pt>
                <c:pt idx="54">
                  <c:v>45.053358274111361</c:v>
                </c:pt>
                <c:pt idx="55">
                  <c:v>45.06320737673223</c:v>
                </c:pt>
                <c:pt idx="56">
                  <c:v>45.072387920218695</c:v>
                </c:pt>
                <c:pt idx="57">
                  <c:v>45.080968819684777</c:v>
                </c:pt>
                <c:pt idx="58">
                  <c:v>45.08901041201247</c:v>
                </c:pt>
                <c:pt idx="59">
                  <c:v>45.096565690155366</c:v>
                </c:pt>
                <c:pt idx="60">
                  <c:v>45.10368137374595</c:v>
                </c:pt>
                <c:pt idx="61">
                  <c:v>45.110398762525804</c:v>
                </c:pt>
                <c:pt idx="62">
                  <c:v>45.116754481991372</c:v>
                </c:pt>
                <c:pt idx="63">
                  <c:v>45.122781089403752</c:v>
                </c:pt>
                <c:pt idx="64">
                  <c:v>45.128507608397591</c:v>
                </c:pt>
                <c:pt idx="65">
                  <c:v>45.133959957938487</c:v>
                </c:pt>
                <c:pt idx="66">
                  <c:v>45.13916137437657</c:v>
                </c:pt>
                <c:pt idx="67">
                  <c:v>45.144132684580228</c:v>
                </c:pt>
                <c:pt idx="68">
                  <c:v>45.148892626350815</c:v>
                </c:pt>
                <c:pt idx="69">
                  <c:v>45.153458084768516</c:v>
                </c:pt>
                <c:pt idx="70">
                  <c:v>45.157844290960114</c:v>
                </c:pt>
                <c:pt idx="71">
                  <c:v>45.162065012908627</c:v>
                </c:pt>
                <c:pt idx="72">
                  <c:v>45.166132723353627</c:v>
                </c:pt>
                <c:pt idx="73">
                  <c:v>45.170058733297488</c:v>
                </c:pt>
                <c:pt idx="74">
                  <c:v>45.173853300975239</c:v>
                </c:pt>
                <c:pt idx="75">
                  <c:v>45.177525768295112</c:v>
                </c:pt>
                <c:pt idx="76">
                  <c:v>45.181084638972933</c:v>
                </c:pt>
                <c:pt idx="77">
                  <c:v>45.184537659188059</c:v>
                </c:pt>
                <c:pt idx="78">
                  <c:v>45.187891902696471</c:v>
                </c:pt>
                <c:pt idx="79">
                  <c:v>45.191153833820863</c:v>
                </c:pt>
                <c:pt idx="80">
                  <c:v>45.194329365817524</c:v>
                </c:pt>
                <c:pt idx="81">
                  <c:v>45.197423914828796</c:v>
                </c:pt>
                <c:pt idx="82">
                  <c:v>45.2004424496224</c:v>
                </c:pt>
                <c:pt idx="83">
                  <c:v>45.203389523132877</c:v>
                </c:pt>
                <c:pt idx="84">
                  <c:v>45.206269316600249</c:v>
                </c:pt>
                <c:pt idx="85">
                  <c:v>45.209085691345599</c:v>
                </c:pt>
                <c:pt idx="86">
                  <c:v>45.211842175705705</c:v>
                </c:pt>
                <c:pt idx="87">
                  <c:v>45.214542048361579</c:v>
                </c:pt>
                <c:pt idx="88">
                  <c:v>45.217188313041042</c:v>
                </c:pt>
                <c:pt idx="89">
                  <c:v>45.21978374541662</c:v>
                </c:pt>
                <c:pt idx="90">
                  <c:v>45.222330923505091</c:v>
                </c:pt>
                <c:pt idx="91">
                  <c:v>45.224832220156408</c:v>
                </c:pt>
                <c:pt idx="92">
                  <c:v>45.227289833928808</c:v>
                </c:pt>
                <c:pt idx="93">
                  <c:v>45.229705803590946</c:v>
                </c:pt>
                <c:pt idx="94">
                  <c:v>45.232082020824137</c:v>
                </c:pt>
                <c:pt idx="95">
                  <c:v>45.234420242185507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73-2E49-9539-B46F0517E7DD}"/>
            </c:ext>
          </c:extLst>
        </c:ser>
        <c:ser>
          <c:idx val="5"/>
          <c:order val="5"/>
          <c:tx>
            <c:v>Glc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10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Sugars!$F$6:$F$18</c:f>
              <c:numCache>
                <c:formatCode>0.00</c:formatCode>
                <c:ptCount val="13"/>
                <c:pt idx="0">
                  <c:v>41.604126424431726</c:v>
                </c:pt>
                <c:pt idx="1">
                  <c:v>42.75995119309141</c:v>
                </c:pt>
                <c:pt idx="2">
                  <c:v>42.660836785265431</c:v>
                </c:pt>
                <c:pt idx="3">
                  <c:v>38.654426304539633</c:v>
                </c:pt>
                <c:pt idx="4">
                  <c:v>26.52969392602704</c:v>
                </c:pt>
                <c:pt idx="5">
                  <c:v>10.892699624245076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73-2E49-9539-B46F0517E7DD}"/>
            </c:ext>
          </c:extLst>
        </c:ser>
        <c:ser>
          <c:idx val="6"/>
          <c:order val="6"/>
          <c:tx>
            <c:v>Xyl</c:v>
          </c:tx>
          <c:spPr>
            <a:ln>
              <a:noFill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10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Sugars!$I$6:$I$18</c:f>
              <c:numCache>
                <c:formatCode>0.00</c:formatCode>
                <c:ptCount val="13"/>
                <c:pt idx="0">
                  <c:v>21.360049286214181</c:v>
                </c:pt>
                <c:pt idx="1">
                  <c:v>22.024435489055797</c:v>
                </c:pt>
                <c:pt idx="2">
                  <c:v>21.97593957090929</c:v>
                </c:pt>
                <c:pt idx="3">
                  <c:v>20.736947667944342</c:v>
                </c:pt>
                <c:pt idx="4">
                  <c:v>19.271505209428003</c:v>
                </c:pt>
                <c:pt idx="5">
                  <c:v>16.845482932897632</c:v>
                </c:pt>
                <c:pt idx="6">
                  <c:v>14.103443368876427</c:v>
                </c:pt>
                <c:pt idx="7">
                  <c:v>13.650469948915838</c:v>
                </c:pt>
                <c:pt idx="8">
                  <c:v>13.16934745898067</c:v>
                </c:pt>
                <c:pt idx="9">
                  <c:v>13.216774934858304</c:v>
                </c:pt>
                <c:pt idx="10">
                  <c:v>12.861324965364451</c:v>
                </c:pt>
                <c:pt idx="11">
                  <c:v>12.730674041807339</c:v>
                </c:pt>
                <c:pt idx="12">
                  <c:v>11.862185454166681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73-2E49-9539-B46F0517E7DD}"/>
            </c:ext>
          </c:extLst>
        </c:ser>
        <c:ser>
          <c:idx val="7"/>
          <c:order val="7"/>
          <c:tx>
            <c:v>Ara</c:v>
          </c:tx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10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Sugars!$L$6:$L$18</c:f>
              <c:numCache>
                <c:formatCode>0.00</c:formatCode>
                <c:ptCount val="13"/>
                <c:pt idx="0">
                  <c:v>10.113947935520688</c:v>
                </c:pt>
                <c:pt idx="1">
                  <c:v>10.583860555743236</c:v>
                </c:pt>
                <c:pt idx="2">
                  <c:v>10.470108118198176</c:v>
                </c:pt>
                <c:pt idx="3">
                  <c:v>9.7842052183433879</c:v>
                </c:pt>
                <c:pt idx="4">
                  <c:v>9.9791847784085626</c:v>
                </c:pt>
                <c:pt idx="5">
                  <c:v>9.6717591754004282</c:v>
                </c:pt>
                <c:pt idx="6">
                  <c:v>9.118129925744789</c:v>
                </c:pt>
                <c:pt idx="7">
                  <c:v>9.1695348852705116</c:v>
                </c:pt>
                <c:pt idx="8">
                  <c:v>8.9908470726252396</c:v>
                </c:pt>
                <c:pt idx="9">
                  <c:v>9.0920673571151962</c:v>
                </c:pt>
                <c:pt idx="10">
                  <c:v>8.983147821050947</c:v>
                </c:pt>
                <c:pt idx="11">
                  <c:v>8.9646171081486088</c:v>
                </c:pt>
                <c:pt idx="12">
                  <c:v>8.7724756920135167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73-2E49-9539-B46F0517E7DD}"/>
            </c:ext>
          </c:extLst>
        </c:ser>
        <c:ser>
          <c:idx val="8"/>
          <c:order val="8"/>
          <c:tx>
            <c:v>LA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Lactate!$B$6:$B$18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10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Lactate!$F$6:$F$18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3.1946654196689237</c:v>
                </c:pt>
                <c:pt idx="4">
                  <c:v>16.991067001229908</c:v>
                </c:pt>
                <c:pt idx="5">
                  <c:v>33.546921601473571</c:v>
                </c:pt>
                <c:pt idx="6">
                  <c:v>44.640525808105401</c:v>
                </c:pt>
                <c:pt idx="7">
                  <c:v>45.295828826690801</c:v>
                </c:pt>
                <c:pt idx="8">
                  <c:v>45.285292124622792</c:v>
                </c:pt>
                <c:pt idx="9">
                  <c:v>45.563143157678113</c:v>
                </c:pt>
                <c:pt idx="10">
                  <c:v>45.259634044566411</c:v>
                </c:pt>
                <c:pt idx="11">
                  <c:v>45.448523621219408</c:v>
                </c:pt>
                <c:pt idx="12">
                  <c:v>45.424583488600504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73-2E49-9539-B46F0517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66176"/>
        <c:axId val="266072832"/>
      </c:scatterChart>
      <c:scatterChart>
        <c:scatterStyle val="smoothMarker"/>
        <c:varyColors val="0"/>
        <c:ser>
          <c:idx val="0"/>
          <c:order val="0"/>
          <c:tx>
            <c:v>Biomass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Parameters'!$Z$5:$Z$100</c:f>
              <c:numCache>
                <c:formatCode>0.000</c:formatCode>
                <c:ptCount val="96"/>
                <c:pt idx="0">
                  <c:v>6.9999999999836859E-2</c:v>
                </c:pt>
                <c:pt idx="1">
                  <c:v>7.7879116451588626E-2</c:v>
                </c:pt>
                <c:pt idx="2">
                  <c:v>8.811022680632373E-2</c:v>
                </c:pt>
                <c:pt idx="3">
                  <c:v>0.10147922077320917</c:v>
                </c:pt>
                <c:pt idx="4">
                  <c:v>0.11905993139775915</c:v>
                </c:pt>
                <c:pt idx="5">
                  <c:v>0.14232096480710263</c:v>
                </c:pt>
                <c:pt idx="6">
                  <c:v>0.17326671702160626</c:v>
                </c:pt>
                <c:pt idx="7">
                  <c:v>0.21461585313538059</c:v>
                </c:pt>
                <c:pt idx="8">
                  <c:v>0.27001267278041563</c:v>
                </c:pt>
                <c:pt idx="9">
                  <c:v>0.34424790031338981</c:v>
                </c:pt>
                <c:pt idx="10">
                  <c:v>0.44342878919761392</c:v>
                </c:pt>
                <c:pt idx="11">
                  <c:v>0.57497705663663556</c:v>
                </c:pt>
                <c:pt idx="12">
                  <c:v>0.74724970760807963</c:v>
                </c:pt>
                <c:pt idx="13">
                  <c:v>0.96850584165178411</c:v>
                </c:pt>
                <c:pt idx="14">
                  <c:v>1.2449766338967174</c:v>
                </c:pt>
                <c:pt idx="15">
                  <c:v>1.5780924418118385</c:v>
                </c:pt>
                <c:pt idx="16">
                  <c:v>1.9615806418288699</c:v>
                </c:pt>
                <c:pt idx="17">
                  <c:v>2.3799263338308099</c:v>
                </c:pt>
                <c:pt idx="18">
                  <c:v>2.8098138263987051</c:v>
                </c:pt>
                <c:pt idx="19">
                  <c:v>3.2248975261303885</c:v>
                </c:pt>
                <c:pt idx="20">
                  <c:v>3.6020931750872269</c:v>
                </c:pt>
                <c:pt idx="21">
                  <c:v>3.9264139740728154</c:v>
                </c:pt>
                <c:pt idx="22">
                  <c:v>4.192420524073345</c:v>
                </c:pt>
                <c:pt idx="23">
                  <c:v>4.4025525885353236</c:v>
                </c:pt>
                <c:pt idx="24">
                  <c:v>4.5640109624843781</c:v>
                </c:pt>
                <c:pt idx="25">
                  <c:v>4.6857940417217829</c:v>
                </c:pt>
                <c:pt idx="26">
                  <c:v>4.7766774769004767</c:v>
                </c:pt>
                <c:pt idx="27">
                  <c:v>4.8441958464004999</c:v>
                </c:pt>
                <c:pt idx="28">
                  <c:v>4.8943436501636013</c:v>
                </c:pt>
                <c:pt idx="29">
                  <c:v>4.9316710733419198</c:v>
                </c:pt>
                <c:pt idx="30">
                  <c:v>4.9595369638827602</c:v>
                </c:pt>
                <c:pt idx="31">
                  <c:v>4.9803848190388749</c:v>
                </c:pt>
                <c:pt idx="32">
                  <c:v>4.9959829469211208</c:v>
                </c:pt>
                <c:pt idx="33">
                  <c:v>5.0076126303750259</c:v>
                </c:pt>
                <c:pt idx="34">
                  <c:v>5.0162074685434845</c:v>
                </c:pt>
                <c:pt idx="35">
                  <c:v>5.0224534526902902</c:v>
                </c:pt>
                <c:pt idx="36">
                  <c:v>5.0268597213868942</c:v>
                </c:pt>
                <c:pt idx="37">
                  <c:v>5.0298083072675137</c:v>
                </c:pt>
                <c:pt idx="38">
                  <c:v>5.0315891112358813</c:v>
                </c:pt>
                <c:pt idx="39">
                  <c:v>5.0324246070065426</c:v>
                </c:pt>
                <c:pt idx="40">
                  <c:v>5.0324874095466683</c:v>
                </c:pt>
                <c:pt idx="41">
                  <c:v>5.0319128720374993</c:v>
                </c:pt>
                <c:pt idx="42">
                  <c:v>5.0308082099029043</c:v>
                </c:pt>
                <c:pt idx="43">
                  <c:v>5.0292591672288935</c:v>
                </c:pt>
                <c:pt idx="44">
                  <c:v>5.0273349404436241</c:v>
                </c:pt>
                <c:pt idx="45">
                  <c:v>5.0250918515794361</c:v>
                </c:pt>
                <c:pt idx="46">
                  <c:v>5.022576113247176</c:v>
                </c:pt>
                <c:pt idx="47">
                  <c:v>5.0198259273596832</c:v>
                </c:pt>
                <c:pt idx="48">
                  <c:v>5.0168731003699527</c:v>
                </c:pt>
                <c:pt idx="49">
                  <c:v>5.0137442873026377</c:v>
                </c:pt>
                <c:pt idx="50">
                  <c:v>5.0104619669099728</c:v>
                </c:pt>
                <c:pt idx="51">
                  <c:v>5.0070452073752891</c:v>
                </c:pt>
                <c:pt idx="52">
                  <c:v>5.0035102703848535</c:v>
                </c:pt>
                <c:pt idx="53">
                  <c:v>4.9998710945607945</c:v>
                </c:pt>
                <c:pt idx="54">
                  <c:v>4.9961396888426846</c:v>
                </c:pt>
                <c:pt idx="55">
                  <c:v>4.9923264420129332</c:v>
                </c:pt>
                <c:pt idx="56">
                  <c:v>4.9884403812228468</c:v>
                </c:pt>
                <c:pt idx="57">
                  <c:v>4.9844893815852966</c:v>
                </c:pt>
                <c:pt idx="58">
                  <c:v>4.9804803390676424</c:v>
                </c:pt>
                <c:pt idx="59">
                  <c:v>4.9764193112424655</c:v>
                </c:pt>
                <c:pt idx="60">
                  <c:v>4.9723116393986837</c:v>
                </c:pt>
                <c:pt idx="61">
                  <c:v>4.9681620458876266</c:v>
                </c:pt>
                <c:pt idx="62">
                  <c:v>4.9639747191918859</c:v>
                </c:pt>
                <c:pt idx="63">
                  <c:v>4.9597533830689322</c:v>
                </c:pt>
                <c:pt idx="64">
                  <c:v>4.9555013575615936</c:v>
                </c:pt>
                <c:pt idx="65">
                  <c:v>4.9512216079512958</c:v>
                </c:pt>
                <c:pt idx="66">
                  <c:v>4.9469167929459807</c:v>
                </c:pt>
                <c:pt idx="67">
                  <c:v>4.942589295848987</c:v>
                </c:pt>
                <c:pt idx="68">
                  <c:v>4.9382412611534283</c:v>
                </c:pt>
                <c:pt idx="69">
                  <c:v>4.9338746215306584</c:v>
                </c:pt>
                <c:pt idx="70">
                  <c:v>4.9294911205290157</c:v>
                </c:pt>
                <c:pt idx="71">
                  <c:v>4.9250923343708291</c:v>
                </c:pt>
                <c:pt idx="72">
                  <c:v>4.9206796911357147</c:v>
                </c:pt>
                <c:pt idx="73">
                  <c:v>4.9162544860136626</c:v>
                </c:pt>
                <c:pt idx="74">
                  <c:v>4.9118178937525956</c:v>
                </c:pt>
                <c:pt idx="75">
                  <c:v>4.9073709842589741</c:v>
                </c:pt>
                <c:pt idx="76">
                  <c:v>4.902914731524219</c:v>
                </c:pt>
                <c:pt idx="77">
                  <c:v>4.8984500228435808</c:v>
                </c:pt>
                <c:pt idx="78">
                  <c:v>4.8939776685492262</c:v>
                </c:pt>
                <c:pt idx="79">
                  <c:v>4.889498409211309</c:v>
                </c:pt>
                <c:pt idx="80">
                  <c:v>4.8850129223121614</c:v>
                </c:pt>
                <c:pt idx="81">
                  <c:v>4.8805218284168141</c:v>
                </c:pt>
                <c:pt idx="82">
                  <c:v>4.8760256968617304</c:v>
                </c:pt>
                <c:pt idx="83">
                  <c:v>4.8715250493610256</c:v>
                </c:pt>
                <c:pt idx="84">
                  <c:v>4.8670203650566295</c:v>
                </c:pt>
                <c:pt idx="85">
                  <c:v>4.862512086445105</c:v>
                </c:pt>
                <c:pt idx="86">
                  <c:v>4.858000617874473</c:v>
                </c:pt>
                <c:pt idx="87">
                  <c:v>4.8534863350891628</c:v>
                </c:pt>
                <c:pt idx="88">
                  <c:v>4.8489695823268528</c:v>
                </c:pt>
                <c:pt idx="89">
                  <c:v>4.8444506776884309</c:v>
                </c:pt>
                <c:pt idx="90">
                  <c:v>4.8399299166205543</c:v>
                </c:pt>
                <c:pt idx="91">
                  <c:v>4.8354075710506281</c:v>
                </c:pt>
                <c:pt idx="92">
                  <c:v>4.8308838929238993</c:v>
                </c:pt>
                <c:pt idx="93">
                  <c:v>4.8263591158629229</c:v>
                </c:pt>
                <c:pt idx="94">
                  <c:v>4.8218334566225085</c:v>
                </c:pt>
                <c:pt idx="95">
                  <c:v>4.8173071164586032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73-2E49-9539-B46F0517E7DD}"/>
            </c:ext>
          </c:extLst>
        </c:ser>
        <c:ser>
          <c:idx val="9"/>
          <c:order val="9"/>
          <c:tx>
            <c:v>BM</c:v>
          </c:tx>
          <c:spPr>
            <a:ln>
              <a:noFill/>
            </a:ln>
          </c:spPr>
          <c:marker>
            <c:symbol val="star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'Biomass, TCC, CFU'!$B$4:$B$16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10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'Biomass, TCC, CFU'!$H$4:$H$16</c:f>
              <c:numCache>
                <c:formatCode>0.00</c:formatCode>
                <c:ptCount val="13"/>
                <c:pt idx="0">
                  <c:v>6.9999999999836859E-2</c:v>
                </c:pt>
                <c:pt idx="1">
                  <c:v>1.9999999999598117E-2</c:v>
                </c:pt>
                <c:pt idx="2">
                  <c:v>-3.9999999999906777E-2</c:v>
                </c:pt>
                <c:pt idx="3">
                  <c:v>0.43000000000006366</c:v>
                </c:pt>
                <c:pt idx="4">
                  <c:v>3.1599999999997408</c:v>
                </c:pt>
                <c:pt idx="5">
                  <c:v>4.9299999999998789</c:v>
                </c:pt>
                <c:pt idx="6">
                  <c:v>5.0099999999996925</c:v>
                </c:pt>
                <c:pt idx="7">
                  <c:v>5.1700000000000301</c:v>
                </c:pt>
                <c:pt idx="8">
                  <c:v>4.9200000000002575</c:v>
                </c:pt>
                <c:pt idx="9">
                  <c:v>4.690000000000083</c:v>
                </c:pt>
                <c:pt idx="10">
                  <c:v>4.7799999999996956</c:v>
                </c:pt>
                <c:pt idx="11">
                  <c:v>4.9500000000000099</c:v>
                </c:pt>
                <c:pt idx="12">
                  <c:v>4.6700000000001296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73-2E49-9539-B46F0517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76928"/>
        <c:axId val="266074752"/>
      </c:scatterChart>
      <c:valAx>
        <c:axId val="266066176"/>
        <c:scaling>
          <c:orientation val="minMax"/>
          <c:max val="5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[h]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66072832"/>
        <c:crosses val="autoZero"/>
        <c:crossBetween val="midCat"/>
        <c:majorUnit val="10"/>
      </c:valAx>
      <c:valAx>
        <c:axId val="266072832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Glc/</a:t>
                </a:r>
                <a:r>
                  <a:rPr lang="en-US" baseline="0"/>
                  <a:t> Xyl/ Ara/ LA [g/L]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66066176"/>
        <c:crosses val="autoZero"/>
        <c:crossBetween val="midCat"/>
      </c:valAx>
      <c:valAx>
        <c:axId val="266074752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[g/L]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66076928"/>
        <c:crosses val="max"/>
        <c:crossBetween val="midCat"/>
      </c:valAx>
      <c:valAx>
        <c:axId val="266076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66074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133350</xdr:colOff>
      <xdr:row>20</xdr:row>
      <xdr:rowOff>95250</xdr:rowOff>
    </xdr:to>
    <xdr:sp macro="" textlink="">
      <xdr:nvSpPr>
        <xdr:cNvPr id="2156" name="Text Box 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248775" cy="3429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Experiment - Ref.No.: SF 1843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Scope:  	Performance  inhibition of lactic acid production by lignin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Strain:  	DSM ID 14-301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Parameter: 	T=52,0;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pH= 6,00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NaOH=20%,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Stirrer=2x 6blade Rushton Turbine;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Rotation speed = 200rpm ,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Bafflecage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Medium:  	15,0g/l Yeasr extract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50g/l Glucose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20g/l D(+)-Xylose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10g/l L(+)-Arabinose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1.25g/L Alkali-Lignin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Preculture:	180 ml MRS at 52°C, 15h, 100rpm shaking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Parallel: 	SF1841 &amp; SF1842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Starting volume: 2060mL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11206</xdr:colOff>
      <xdr:row>4</xdr:row>
      <xdr:rowOff>56030</xdr:rowOff>
    </xdr:from>
    <xdr:to>
      <xdr:col>22</xdr:col>
      <xdr:colOff>203206</xdr:colOff>
      <xdr:row>17</xdr:row>
      <xdr:rowOff>111005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0.06468</cdr:x>
      <cdr:y>0.11906</cdr:y>
    </cdr:to>
    <cdr:sp macro="" textlink="">
      <cdr:nvSpPr>
        <cdr:cNvPr id="2" name="Textfeld 1"/>
        <cdr:cNvSpPr txBox="1"/>
      </cdr:nvSpPr>
      <cdr:spPr bwMode="auto">
        <a:xfrm xmlns:a="http://schemas.openxmlformats.org/drawingml/2006/main">
          <a:off x="0" y="0"/>
          <a:ext cx="209550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none" lIns="27432" tIns="22860" rIns="0" bIns="0" rtlCol="0" anchor="t" upright="1"/>
        <a:lstStyle xmlns:a="http://schemas.openxmlformats.org/drawingml/2006/main"/>
        <a:p xmlns:a="http://schemas.openxmlformats.org/drawingml/2006/main">
          <a:pPr algn="l" rtl="1"/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vertOverflow="clip" wrap="square" lIns="27432" tIns="22860" rIns="0" bIns="0" anchor="t" upright="1"/>
      <a:lstStyle>
        <a:defPPr algn="l" rtl="1">
          <a:defRPr sz="1000" b="0" i="1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P56"/>
  <sheetViews>
    <sheetView zoomScale="80" workbookViewId="0">
      <selection activeCell="L1" sqref="L1"/>
    </sheetView>
  </sheetViews>
  <sheetFormatPr baseColWidth="10" defaultColWidth="11.5" defaultRowHeight="13"/>
  <cols>
    <col min="1" max="1" width="13.6640625" style="53" bestFit="1" customWidth="1"/>
    <col min="2" max="2" width="8.83203125" style="53" bestFit="1" customWidth="1"/>
    <col min="3" max="3" width="9.33203125" style="53" bestFit="1" customWidth="1"/>
    <col min="4" max="4" width="9.5" style="53" bestFit="1" customWidth="1"/>
    <col min="5" max="5" width="12.5" style="53" bestFit="1" customWidth="1"/>
    <col min="6" max="6" width="17" style="53" bestFit="1" customWidth="1"/>
    <col min="7" max="7" width="9.5" style="53" bestFit="1" customWidth="1"/>
    <col min="8" max="8" width="8.83203125" style="53" bestFit="1" customWidth="1"/>
    <col min="9" max="9" width="7.5" style="53" customWidth="1"/>
    <col min="10" max="10" width="8.6640625" style="53" bestFit="1" customWidth="1"/>
    <col min="11" max="11" width="11.33203125" style="53" bestFit="1" customWidth="1"/>
    <col min="12" max="13" width="12.6640625" style="53" bestFit="1" customWidth="1"/>
    <col min="14" max="14" width="6.5" style="53" bestFit="1" customWidth="1"/>
    <col min="15" max="15" width="5.5" style="53" bestFit="1" customWidth="1"/>
    <col min="16" max="16" width="6.5" style="53" bestFit="1" customWidth="1"/>
    <col min="17" max="16384" width="11.5" style="53"/>
  </cols>
  <sheetData>
    <row r="1" spans="2:10" ht="14" thickBot="1">
      <c r="B1" s="47"/>
      <c r="C1" s="48"/>
      <c r="D1" s="49"/>
      <c r="E1" s="50"/>
      <c r="F1" s="48"/>
      <c r="G1" s="49"/>
      <c r="H1" s="51"/>
      <c r="I1" s="48"/>
      <c r="J1" s="52"/>
    </row>
    <row r="2" spans="2:10" ht="14" thickBot="1">
      <c r="B2" s="47"/>
      <c r="C2" s="48"/>
      <c r="D2" s="48"/>
      <c r="E2" s="48"/>
      <c r="F2" s="48"/>
      <c r="G2" s="48"/>
      <c r="H2" s="48"/>
      <c r="I2" s="49"/>
      <c r="J2" s="54"/>
    </row>
    <row r="3" spans="2:10" ht="13.5" customHeight="1" thickBot="1">
      <c r="B3" s="55"/>
      <c r="C3" s="56"/>
      <c r="D3" s="56"/>
      <c r="E3" s="57"/>
      <c r="F3" s="57"/>
      <c r="G3" s="56"/>
      <c r="H3" s="56"/>
      <c r="I3" s="58"/>
      <c r="J3" s="59"/>
    </row>
    <row r="4" spans="2:10">
      <c r="B4" s="60"/>
      <c r="C4" s="61"/>
      <c r="D4" s="61"/>
      <c r="E4" s="61"/>
      <c r="F4" s="62"/>
      <c r="G4" s="62"/>
      <c r="H4" s="62"/>
      <c r="I4" s="63"/>
      <c r="J4" s="64"/>
    </row>
    <row r="5" spans="2:10" ht="14" thickBot="1">
      <c r="B5" s="65"/>
      <c r="C5" s="66"/>
      <c r="D5" s="66"/>
      <c r="E5" s="66"/>
      <c r="F5" s="66"/>
      <c r="G5" s="66"/>
      <c r="H5" s="66"/>
      <c r="I5" s="67"/>
      <c r="J5" s="54"/>
    </row>
    <row r="6" spans="2:10" ht="14" thickBot="1">
      <c r="B6" s="68"/>
      <c r="C6" s="63"/>
      <c r="D6" s="63"/>
      <c r="E6" s="63"/>
      <c r="F6" s="63"/>
      <c r="G6" s="63"/>
      <c r="H6" s="63"/>
      <c r="I6" s="69"/>
      <c r="J6" s="54"/>
    </row>
    <row r="7" spans="2:10" ht="16">
      <c r="B7" s="60"/>
      <c r="C7" s="62"/>
      <c r="D7" s="70"/>
      <c r="E7" s="70"/>
      <c r="F7" s="70"/>
      <c r="G7" s="70"/>
      <c r="H7" s="70"/>
      <c r="I7" s="70"/>
      <c r="J7" s="71"/>
    </row>
    <row r="8" spans="2:10">
      <c r="B8" s="72"/>
      <c r="C8" s="69"/>
      <c r="D8" s="69"/>
      <c r="E8" s="69"/>
      <c r="F8" s="69"/>
      <c r="G8" s="69"/>
      <c r="H8" s="69"/>
      <c r="I8" s="69"/>
      <c r="J8" s="54"/>
    </row>
    <row r="9" spans="2:10">
      <c r="B9" s="72"/>
      <c r="C9" s="69"/>
      <c r="D9" s="69"/>
      <c r="E9" s="69"/>
      <c r="F9" s="69"/>
      <c r="G9" s="69"/>
      <c r="H9" s="69"/>
      <c r="I9" s="69"/>
      <c r="J9" s="54"/>
    </row>
    <row r="10" spans="2:10">
      <c r="B10" s="68"/>
      <c r="C10" s="73"/>
      <c r="D10" s="69"/>
      <c r="E10" s="69"/>
      <c r="F10" s="69"/>
      <c r="G10" s="69"/>
      <c r="H10" s="69"/>
      <c r="I10" s="69"/>
      <c r="J10" s="54"/>
    </row>
    <row r="11" spans="2:10">
      <c r="B11" s="68"/>
      <c r="C11" s="73"/>
      <c r="D11" s="69"/>
      <c r="E11" s="69"/>
      <c r="F11" s="69"/>
      <c r="G11" s="69"/>
      <c r="H11" s="69"/>
      <c r="I11" s="69"/>
      <c r="J11" s="54"/>
    </row>
    <row r="12" spans="2:10">
      <c r="B12" s="72"/>
      <c r="C12" s="73"/>
      <c r="D12" s="69"/>
      <c r="E12" s="69"/>
      <c r="F12" s="69"/>
      <c r="G12" s="69"/>
      <c r="H12" s="69"/>
      <c r="I12" s="69"/>
      <c r="J12" s="54"/>
    </row>
    <row r="13" spans="2:10" ht="14" thickBot="1">
      <c r="B13" s="74"/>
      <c r="C13" s="75"/>
      <c r="D13" s="67"/>
      <c r="E13" s="67"/>
      <c r="F13" s="67"/>
      <c r="G13" s="67"/>
      <c r="H13" s="67"/>
      <c r="I13" s="67"/>
      <c r="J13" s="54"/>
    </row>
    <row r="14" spans="2:10">
      <c r="B14" s="76"/>
      <c r="C14" s="76"/>
      <c r="D14" s="69"/>
      <c r="E14" s="69"/>
      <c r="F14" s="69"/>
      <c r="G14" s="69"/>
      <c r="H14" s="69"/>
      <c r="I14" s="69"/>
      <c r="J14" s="54"/>
    </row>
    <row r="15" spans="2:10">
      <c r="B15" s="76"/>
      <c r="C15" s="76"/>
      <c r="D15" s="69"/>
      <c r="E15" s="69"/>
      <c r="F15" s="69"/>
      <c r="G15" s="69"/>
      <c r="H15" s="69"/>
      <c r="I15" s="69"/>
      <c r="J15" s="54"/>
    </row>
    <row r="16" spans="2:10">
      <c r="B16" s="76"/>
      <c r="C16" s="76"/>
      <c r="D16" s="69"/>
      <c r="E16" s="69"/>
      <c r="F16" s="69"/>
      <c r="G16" s="69"/>
      <c r="H16" s="69"/>
      <c r="I16" s="69"/>
      <c r="J16" s="54"/>
    </row>
    <row r="17" spans="1:16">
      <c r="B17" s="76"/>
      <c r="C17" s="76"/>
      <c r="D17" s="69"/>
      <c r="E17" s="69"/>
      <c r="F17" s="69"/>
      <c r="G17" s="69"/>
      <c r="H17" s="69"/>
      <c r="I17" s="69"/>
      <c r="J17" s="54"/>
    </row>
    <row r="18" spans="1:16">
      <c r="B18" s="76"/>
      <c r="C18" s="76"/>
      <c r="D18" s="69"/>
      <c r="E18" s="69"/>
      <c r="F18" s="69"/>
      <c r="G18" s="69"/>
      <c r="H18" s="69"/>
      <c r="I18" s="69"/>
      <c r="J18" s="54"/>
    </row>
    <row r="19" spans="1:16">
      <c r="B19" s="76"/>
      <c r="C19" s="76"/>
      <c r="D19" s="69"/>
      <c r="E19" s="69"/>
      <c r="F19" s="69"/>
      <c r="G19" s="69"/>
      <c r="H19" s="69"/>
      <c r="I19" s="69"/>
      <c r="J19" s="54"/>
    </row>
    <row r="20" spans="1:16" ht="14" thickBot="1">
      <c r="B20" s="76"/>
      <c r="C20" s="76"/>
      <c r="D20" s="69"/>
      <c r="E20" s="69"/>
      <c r="F20" s="69"/>
      <c r="G20" s="69"/>
      <c r="H20" s="69"/>
      <c r="I20" s="69"/>
      <c r="J20" s="54"/>
    </row>
    <row r="21" spans="1:16" ht="14" thickBot="1">
      <c r="B21" s="77"/>
      <c r="C21" s="77"/>
      <c r="D21" s="78"/>
      <c r="E21" s="79"/>
      <c r="F21" s="79"/>
      <c r="G21" s="79"/>
      <c r="H21" s="79"/>
      <c r="I21" s="79"/>
      <c r="J21" s="54"/>
    </row>
    <row r="22" spans="1:16" s="81" customFormat="1" ht="24">
      <c r="A22" s="39" t="s">
        <v>53</v>
      </c>
      <c r="B22" s="40" t="s">
        <v>54</v>
      </c>
      <c r="C22" s="40" t="s">
        <v>55</v>
      </c>
      <c r="D22" s="40" t="s">
        <v>56</v>
      </c>
      <c r="E22" s="41" t="s">
        <v>57</v>
      </c>
      <c r="F22" s="35" t="s">
        <v>58</v>
      </c>
      <c r="G22" s="35" t="s">
        <v>59</v>
      </c>
      <c r="H22" s="35" t="s">
        <v>60</v>
      </c>
      <c r="I22" s="35" t="s">
        <v>61</v>
      </c>
      <c r="J22" s="35" t="s">
        <v>62</v>
      </c>
      <c r="K22" s="35" t="s">
        <v>63</v>
      </c>
      <c r="L22" s="35" t="s">
        <v>49</v>
      </c>
      <c r="M22" s="35" t="s">
        <v>51</v>
      </c>
      <c r="N22" s="80"/>
      <c r="O22" s="80"/>
    </row>
    <row r="23" spans="1:16" ht="14" thickBot="1">
      <c r="A23" s="42"/>
      <c r="B23" s="43"/>
      <c r="C23" s="43"/>
      <c r="D23" s="43"/>
      <c r="E23" s="43" t="s">
        <v>1</v>
      </c>
      <c r="F23" s="36"/>
      <c r="G23" s="36" t="s">
        <v>50</v>
      </c>
      <c r="H23" s="36" t="s">
        <v>5</v>
      </c>
      <c r="I23" s="36"/>
      <c r="J23" s="36" t="s">
        <v>50</v>
      </c>
      <c r="K23" s="36" t="s">
        <v>50</v>
      </c>
      <c r="L23" s="36" t="s">
        <v>50</v>
      </c>
      <c r="M23" s="36" t="s">
        <v>52</v>
      </c>
      <c r="N23" s="80"/>
      <c r="O23" s="80"/>
      <c r="P23" s="81"/>
    </row>
    <row r="24" spans="1:16">
      <c r="A24" s="82" t="s">
        <v>6</v>
      </c>
      <c r="B24" s="46" t="s">
        <v>0</v>
      </c>
      <c r="C24" s="83">
        <v>41283</v>
      </c>
      <c r="D24" s="84">
        <v>0.34027777777777773</v>
      </c>
      <c r="E24" s="85">
        <v>0</v>
      </c>
      <c r="F24" s="44" t="s">
        <v>64</v>
      </c>
      <c r="G24" s="85">
        <v>25</v>
      </c>
      <c r="H24" s="44">
        <v>52</v>
      </c>
      <c r="I24" s="86">
        <v>5.25</v>
      </c>
      <c r="J24" s="37">
        <v>2</v>
      </c>
      <c r="K24" s="85">
        <v>2060</v>
      </c>
      <c r="L24" s="87">
        <f>K24+J24-G24</f>
        <v>2037</v>
      </c>
      <c r="M24" s="38">
        <f t="shared" ref="M24:M38" si="0">($L$24+J24)/1000</f>
        <v>2.0390000000000001</v>
      </c>
      <c r="N24" s="80"/>
      <c r="O24" s="80"/>
      <c r="P24" s="81"/>
    </row>
    <row r="25" spans="1:16" s="88" customFormat="1">
      <c r="A25" s="82"/>
      <c r="B25" s="85">
        <v>0</v>
      </c>
      <c r="C25" s="83">
        <v>41283</v>
      </c>
      <c r="D25" s="84">
        <v>0.36458333333333331</v>
      </c>
      <c r="E25" s="85">
        <v>0</v>
      </c>
      <c r="F25" s="45" t="s">
        <v>65</v>
      </c>
      <c r="G25" s="85">
        <v>25</v>
      </c>
      <c r="H25" s="44">
        <v>51.7</v>
      </c>
      <c r="I25" s="86">
        <v>6</v>
      </c>
      <c r="J25" s="37">
        <v>0</v>
      </c>
      <c r="K25" s="87">
        <f>L24+J24</f>
        <v>2039</v>
      </c>
      <c r="L25" s="87">
        <f>K25+J25-G25</f>
        <v>2014</v>
      </c>
      <c r="M25" s="38">
        <f t="shared" si="0"/>
        <v>2.0369999999999999</v>
      </c>
      <c r="N25" s="80"/>
      <c r="O25" s="80"/>
      <c r="P25" s="81"/>
    </row>
    <row r="26" spans="1:16" s="88" customFormat="1">
      <c r="A26" s="85"/>
      <c r="B26" s="85">
        <v>1</v>
      </c>
      <c r="C26" s="83">
        <v>41283</v>
      </c>
      <c r="D26" s="84">
        <v>0.44791666666666669</v>
      </c>
      <c r="E26" s="85">
        <f t="shared" ref="E26:E32" si="1">((C26-C25+D26-D25)*24)+E25</f>
        <v>2.0000000000000009</v>
      </c>
      <c r="F26" s="85"/>
      <c r="G26" s="85">
        <v>25</v>
      </c>
      <c r="H26" s="44">
        <v>52</v>
      </c>
      <c r="I26" s="86">
        <v>5.99</v>
      </c>
      <c r="J26" s="37">
        <v>0</v>
      </c>
      <c r="K26" s="85"/>
      <c r="L26" s="87">
        <f t="shared" ref="L26:L38" si="2">L25-G26+(J26-J25)</f>
        <v>1989</v>
      </c>
      <c r="M26" s="38">
        <f t="shared" si="0"/>
        <v>2.0369999999999999</v>
      </c>
      <c r="N26" s="80"/>
      <c r="O26" s="80"/>
      <c r="P26" s="81"/>
    </row>
    <row r="27" spans="1:16" s="88" customFormat="1">
      <c r="A27" s="85"/>
      <c r="B27" s="85">
        <v>2</v>
      </c>
      <c r="C27" s="83">
        <v>41283</v>
      </c>
      <c r="D27" s="84">
        <v>0.53125</v>
      </c>
      <c r="E27" s="85">
        <f t="shared" si="1"/>
        <v>4</v>
      </c>
      <c r="F27" s="85"/>
      <c r="G27" s="85">
        <v>25</v>
      </c>
      <c r="H27" s="44">
        <v>52</v>
      </c>
      <c r="I27" s="86">
        <v>6</v>
      </c>
      <c r="J27" s="37">
        <v>1</v>
      </c>
      <c r="K27" s="85"/>
      <c r="L27" s="87">
        <f t="shared" si="2"/>
        <v>1965</v>
      </c>
      <c r="M27" s="38">
        <f t="shared" si="0"/>
        <v>2.0379999999999998</v>
      </c>
      <c r="N27" s="80"/>
      <c r="O27" s="80"/>
      <c r="P27" s="81"/>
    </row>
    <row r="28" spans="1:16" s="88" customFormat="1">
      <c r="A28" s="85"/>
      <c r="B28" s="85">
        <v>3</v>
      </c>
      <c r="C28" s="83">
        <v>41283</v>
      </c>
      <c r="D28" s="84">
        <v>0.61458333333333337</v>
      </c>
      <c r="E28" s="85">
        <f t="shared" si="1"/>
        <v>6.0000000000000009</v>
      </c>
      <c r="F28" s="85"/>
      <c r="G28" s="85">
        <v>25</v>
      </c>
      <c r="H28" s="44">
        <v>52</v>
      </c>
      <c r="I28" s="86">
        <v>6</v>
      </c>
      <c r="J28" s="37">
        <v>10</v>
      </c>
      <c r="K28" s="85"/>
      <c r="L28" s="87">
        <f t="shared" si="2"/>
        <v>1949</v>
      </c>
      <c r="M28" s="38">
        <f t="shared" si="0"/>
        <v>2.0470000000000002</v>
      </c>
      <c r="N28" s="80"/>
      <c r="O28" s="80"/>
      <c r="P28" s="81"/>
    </row>
    <row r="29" spans="1:16" s="88" customFormat="1">
      <c r="A29" s="85"/>
      <c r="B29" s="85">
        <v>4</v>
      </c>
      <c r="C29" s="83">
        <v>41283</v>
      </c>
      <c r="D29" s="84">
        <v>0.69791666666666663</v>
      </c>
      <c r="E29" s="85">
        <f>((C29-C28+D29-D28)*24)+E28</f>
        <v>7.9999999999999991</v>
      </c>
      <c r="F29" s="85"/>
      <c r="G29" s="85">
        <v>25</v>
      </c>
      <c r="H29" s="44">
        <v>52</v>
      </c>
      <c r="I29" s="86">
        <v>6</v>
      </c>
      <c r="J29" s="37">
        <v>58</v>
      </c>
      <c r="K29" s="85"/>
      <c r="L29" s="87">
        <f t="shared" si="2"/>
        <v>1972</v>
      </c>
      <c r="M29" s="38">
        <f t="shared" si="0"/>
        <v>2.0950000000000002</v>
      </c>
      <c r="N29" s="80"/>
      <c r="O29" s="80"/>
      <c r="P29" s="81"/>
    </row>
    <row r="30" spans="1:16" s="88" customFormat="1">
      <c r="A30" s="85"/>
      <c r="B30" s="85">
        <v>5</v>
      </c>
      <c r="C30" s="83">
        <v>41283</v>
      </c>
      <c r="D30" s="84">
        <v>0.78125</v>
      </c>
      <c r="E30" s="85">
        <f>((C30-C29+D30-D29)*24)+E29</f>
        <v>10</v>
      </c>
      <c r="F30" s="85"/>
      <c r="G30" s="85">
        <v>25</v>
      </c>
      <c r="H30" s="44">
        <v>52</v>
      </c>
      <c r="I30" s="86">
        <v>5.96</v>
      </c>
      <c r="J30" s="37">
        <v>119</v>
      </c>
      <c r="K30" s="85"/>
      <c r="L30" s="87">
        <f t="shared" si="2"/>
        <v>2008</v>
      </c>
      <c r="M30" s="38">
        <f t="shared" si="0"/>
        <v>2.1560000000000001</v>
      </c>
      <c r="N30" s="80"/>
      <c r="O30" s="80"/>
      <c r="P30" s="81"/>
    </row>
    <row r="31" spans="1:16" s="88" customFormat="1">
      <c r="A31" s="85"/>
      <c r="B31" s="85">
        <v>6</v>
      </c>
      <c r="C31" s="83">
        <v>41284</v>
      </c>
      <c r="D31" s="84">
        <v>0.15625</v>
      </c>
      <c r="E31" s="85">
        <f>((C31-C30+D31-D30)*24)+E30</f>
        <v>19</v>
      </c>
      <c r="F31" s="85"/>
      <c r="G31" s="85">
        <v>25</v>
      </c>
      <c r="H31" s="44">
        <v>52</v>
      </c>
      <c r="I31" s="86">
        <v>5.99</v>
      </c>
      <c r="J31" s="37">
        <v>167</v>
      </c>
      <c r="K31" s="85"/>
      <c r="L31" s="87">
        <f t="shared" si="2"/>
        <v>2031</v>
      </c>
      <c r="M31" s="38">
        <f t="shared" si="0"/>
        <v>2.2040000000000002</v>
      </c>
      <c r="N31" s="80"/>
      <c r="O31" s="80"/>
      <c r="P31" s="81"/>
    </row>
    <row r="32" spans="1:16" s="88" customFormat="1">
      <c r="A32" s="85"/>
      <c r="B32" s="85">
        <v>7</v>
      </c>
      <c r="C32" s="83">
        <v>41284</v>
      </c>
      <c r="D32" s="84">
        <v>0.36458333333333331</v>
      </c>
      <c r="E32" s="85">
        <f t="shared" si="1"/>
        <v>24</v>
      </c>
      <c r="F32" s="85"/>
      <c r="G32" s="85">
        <v>25</v>
      </c>
      <c r="H32" s="44">
        <v>52</v>
      </c>
      <c r="I32" s="86">
        <v>5.99</v>
      </c>
      <c r="J32" s="37">
        <v>169</v>
      </c>
      <c r="K32" s="85"/>
      <c r="L32" s="87">
        <f t="shared" si="2"/>
        <v>2008</v>
      </c>
      <c r="M32" s="38">
        <f t="shared" si="0"/>
        <v>2.206</v>
      </c>
      <c r="N32" s="80"/>
      <c r="O32" s="80"/>
      <c r="P32" s="81"/>
    </row>
    <row r="33" spans="1:16" s="88" customFormat="1">
      <c r="A33" s="85"/>
      <c r="B33" s="85">
        <v>8</v>
      </c>
      <c r="C33" s="83">
        <v>41284</v>
      </c>
      <c r="D33" s="84">
        <v>0.44791666666666669</v>
      </c>
      <c r="E33" s="85">
        <f t="shared" ref="E33:E38" si="3">((C33-C32+D33-D32)*24)+E32</f>
        <v>26</v>
      </c>
      <c r="F33" s="85"/>
      <c r="G33" s="85">
        <v>25</v>
      </c>
      <c r="H33" s="44">
        <v>52</v>
      </c>
      <c r="I33" s="86">
        <v>5.99</v>
      </c>
      <c r="J33" s="37">
        <v>170</v>
      </c>
      <c r="K33" s="85"/>
      <c r="L33" s="87">
        <f t="shared" si="2"/>
        <v>1984</v>
      </c>
      <c r="M33" s="38">
        <f t="shared" si="0"/>
        <v>2.2069999999999999</v>
      </c>
      <c r="N33" s="80"/>
      <c r="O33" s="80"/>
      <c r="P33" s="81"/>
    </row>
    <row r="34" spans="1:16" s="89" customFormat="1">
      <c r="A34" s="85"/>
      <c r="B34" s="85">
        <v>9</v>
      </c>
      <c r="C34" s="83">
        <v>41284</v>
      </c>
      <c r="D34" s="84">
        <v>0.53125</v>
      </c>
      <c r="E34" s="85">
        <f t="shared" si="3"/>
        <v>28</v>
      </c>
      <c r="F34" s="85"/>
      <c r="G34" s="85">
        <v>25</v>
      </c>
      <c r="H34" s="44">
        <v>52</v>
      </c>
      <c r="I34" s="86">
        <v>5.99</v>
      </c>
      <c r="J34" s="37">
        <v>171</v>
      </c>
      <c r="K34" s="85"/>
      <c r="L34" s="87">
        <f t="shared" si="2"/>
        <v>1960</v>
      </c>
      <c r="M34" s="38">
        <f t="shared" si="0"/>
        <v>2.2080000000000002</v>
      </c>
      <c r="N34" s="80"/>
      <c r="O34" s="80"/>
      <c r="P34" s="81"/>
    </row>
    <row r="35" spans="1:16" s="90" customFormat="1">
      <c r="A35" s="85"/>
      <c r="B35" s="85">
        <v>10</v>
      </c>
      <c r="C35" s="83">
        <v>41284</v>
      </c>
      <c r="D35" s="84">
        <v>0.61458333333333337</v>
      </c>
      <c r="E35" s="85">
        <f t="shared" si="3"/>
        <v>30</v>
      </c>
      <c r="F35" s="46"/>
      <c r="G35" s="85">
        <v>25</v>
      </c>
      <c r="H35" s="44">
        <v>52</v>
      </c>
      <c r="I35" s="86">
        <v>5.99</v>
      </c>
      <c r="J35" s="37">
        <v>171</v>
      </c>
      <c r="K35" s="85"/>
      <c r="L35" s="87">
        <f t="shared" si="2"/>
        <v>1935</v>
      </c>
      <c r="M35" s="38">
        <f t="shared" si="0"/>
        <v>2.2080000000000002</v>
      </c>
      <c r="N35" s="80"/>
      <c r="O35" s="80"/>
      <c r="P35" s="81"/>
    </row>
    <row r="36" spans="1:16">
      <c r="A36" s="85"/>
      <c r="B36" s="85">
        <v>11</v>
      </c>
      <c r="C36" s="83">
        <v>41284</v>
      </c>
      <c r="D36" s="84">
        <v>0.69791666666666663</v>
      </c>
      <c r="E36" s="85">
        <f t="shared" si="3"/>
        <v>32</v>
      </c>
      <c r="F36" s="85"/>
      <c r="G36" s="85">
        <v>25</v>
      </c>
      <c r="H36" s="44">
        <v>52</v>
      </c>
      <c r="I36" s="86">
        <v>5.99</v>
      </c>
      <c r="J36" s="37">
        <v>172</v>
      </c>
      <c r="K36" s="85"/>
      <c r="L36" s="87">
        <f t="shared" si="2"/>
        <v>1911</v>
      </c>
      <c r="M36" s="38">
        <f t="shared" si="0"/>
        <v>2.2090000000000001</v>
      </c>
      <c r="N36" s="80"/>
      <c r="O36" s="80"/>
      <c r="P36" s="81"/>
    </row>
    <row r="37" spans="1:16" s="88" customFormat="1">
      <c r="A37" s="85"/>
      <c r="B37" s="85">
        <v>12</v>
      </c>
      <c r="C37" s="83">
        <v>41285</v>
      </c>
      <c r="D37" s="84">
        <v>0.15625</v>
      </c>
      <c r="E37" s="85">
        <f t="shared" si="3"/>
        <v>43</v>
      </c>
      <c r="F37" s="85"/>
      <c r="G37" s="85">
        <v>25</v>
      </c>
      <c r="H37" s="44">
        <v>52</v>
      </c>
      <c r="I37" s="86">
        <v>5.99</v>
      </c>
      <c r="J37" s="37">
        <v>174</v>
      </c>
      <c r="K37" s="85"/>
      <c r="L37" s="87">
        <f t="shared" si="2"/>
        <v>1888</v>
      </c>
      <c r="M37" s="38">
        <f t="shared" si="0"/>
        <v>2.2109999999999999</v>
      </c>
      <c r="N37" s="80"/>
      <c r="O37" s="80"/>
      <c r="P37" s="81"/>
    </row>
    <row r="38" spans="1:16" s="88" customFormat="1">
      <c r="A38" s="85"/>
      <c r="B38" s="85">
        <v>13</v>
      </c>
      <c r="C38" s="83">
        <v>41285</v>
      </c>
      <c r="D38" s="84">
        <v>0.36458333333333331</v>
      </c>
      <c r="E38" s="85">
        <f t="shared" si="3"/>
        <v>48</v>
      </c>
      <c r="F38" s="46" t="s">
        <v>66</v>
      </c>
      <c r="G38" s="85">
        <v>25</v>
      </c>
      <c r="H38" s="44">
        <v>52</v>
      </c>
      <c r="I38" s="86">
        <v>5.99</v>
      </c>
      <c r="J38" s="37">
        <v>175</v>
      </c>
      <c r="K38" s="85"/>
      <c r="L38" s="87">
        <f t="shared" si="2"/>
        <v>1864</v>
      </c>
      <c r="M38" s="38">
        <f t="shared" si="0"/>
        <v>2.2120000000000002</v>
      </c>
      <c r="N38" s="80"/>
      <c r="O38" s="80"/>
      <c r="P38" s="81"/>
    </row>
    <row r="39" spans="1:16" s="88" customFormat="1">
      <c r="A39" s="91"/>
      <c r="B39" s="91"/>
      <c r="C39" s="92"/>
      <c r="D39" s="93"/>
      <c r="E39" s="91"/>
      <c r="F39" s="89"/>
      <c r="G39" s="91"/>
      <c r="H39" s="94"/>
      <c r="I39" s="95"/>
      <c r="J39" s="96"/>
      <c r="K39" s="91"/>
      <c r="L39" s="96"/>
      <c r="M39" s="95"/>
      <c r="N39" s="80"/>
      <c r="O39" s="80"/>
      <c r="P39" s="81"/>
    </row>
    <row r="40" spans="1:16" s="89" customFormat="1">
      <c r="A40" s="91"/>
      <c r="B40" s="91"/>
      <c r="C40" s="92"/>
      <c r="D40" s="97"/>
      <c r="E40" s="91"/>
      <c r="F40" s="91"/>
      <c r="G40" s="91"/>
      <c r="H40" s="94"/>
      <c r="I40" s="95"/>
      <c r="J40" s="96"/>
      <c r="K40" s="91"/>
      <c r="L40" s="96"/>
      <c r="M40" s="95"/>
    </row>
    <row r="41" spans="1:16" s="89" customFormat="1">
      <c r="A41" s="91"/>
      <c r="B41" s="91"/>
      <c r="C41" s="92"/>
      <c r="D41" s="93"/>
      <c r="E41" s="91"/>
      <c r="F41" s="91"/>
      <c r="G41" s="91"/>
      <c r="H41" s="94"/>
      <c r="I41" s="95"/>
      <c r="J41" s="96"/>
      <c r="K41" s="91"/>
      <c r="L41" s="96"/>
      <c r="M41" s="95"/>
    </row>
    <row r="42" spans="1:16" s="89" customFormat="1">
      <c r="A42" s="91"/>
      <c r="B42" s="91"/>
      <c r="C42" s="92"/>
      <c r="D42" s="93"/>
      <c r="E42" s="91"/>
      <c r="F42" s="91"/>
      <c r="G42" s="91"/>
      <c r="H42" s="94"/>
      <c r="I42" s="95"/>
      <c r="J42" s="96"/>
      <c r="K42" s="91"/>
      <c r="L42" s="96"/>
      <c r="M42" s="95"/>
    </row>
    <row r="43" spans="1:16" s="89" customFormat="1">
      <c r="A43" s="91"/>
      <c r="B43" s="91"/>
      <c r="C43" s="92"/>
      <c r="D43" s="97"/>
      <c r="E43" s="91"/>
      <c r="F43" s="91"/>
      <c r="G43" s="91"/>
      <c r="H43" s="94"/>
      <c r="I43" s="95"/>
      <c r="J43" s="96"/>
      <c r="K43" s="91"/>
      <c r="L43" s="96"/>
      <c r="M43" s="95"/>
    </row>
    <row r="44" spans="1:16" s="89" customFormat="1">
      <c r="A44" s="91"/>
      <c r="B44" s="91"/>
      <c r="C44" s="92"/>
      <c r="D44" s="93"/>
      <c r="E44" s="91"/>
      <c r="F44" s="91"/>
      <c r="G44" s="91"/>
      <c r="H44" s="94"/>
      <c r="I44" s="95"/>
      <c r="J44" s="96"/>
      <c r="K44" s="91"/>
      <c r="L44" s="96"/>
      <c r="M44" s="95"/>
    </row>
    <row r="45" spans="1:16" s="89" customFormat="1">
      <c r="A45" s="91"/>
      <c r="B45" s="91"/>
      <c r="C45" s="92"/>
      <c r="D45" s="93"/>
      <c r="E45" s="91"/>
      <c r="F45" s="91"/>
      <c r="G45" s="91"/>
      <c r="H45" s="94"/>
      <c r="I45" s="95"/>
      <c r="J45" s="96"/>
      <c r="K45" s="91"/>
      <c r="L45" s="96"/>
      <c r="M45" s="95"/>
    </row>
    <row r="46" spans="1:16" s="89" customFormat="1">
      <c r="A46" s="91"/>
      <c r="B46" s="91"/>
      <c r="C46" s="92"/>
      <c r="D46" s="97"/>
      <c r="E46" s="91"/>
      <c r="F46" s="91"/>
      <c r="G46" s="91"/>
      <c r="H46" s="94"/>
      <c r="I46" s="95"/>
      <c r="J46" s="96"/>
      <c r="K46" s="91"/>
      <c r="L46" s="96"/>
      <c r="M46" s="95"/>
    </row>
    <row r="47" spans="1:16" s="89" customFormat="1">
      <c r="A47" s="91"/>
      <c r="B47" s="91"/>
      <c r="C47" s="92"/>
      <c r="D47" s="93"/>
      <c r="E47" s="91"/>
      <c r="F47" s="91"/>
      <c r="G47" s="91"/>
      <c r="H47" s="94"/>
      <c r="I47" s="95"/>
      <c r="J47" s="96"/>
      <c r="K47" s="91"/>
      <c r="L47" s="96"/>
      <c r="M47" s="95"/>
    </row>
    <row r="48" spans="1:16" s="89" customFormat="1">
      <c r="A48" s="91"/>
      <c r="B48" s="91"/>
      <c r="C48" s="92"/>
      <c r="D48" s="93"/>
      <c r="E48" s="91"/>
      <c r="F48" s="91"/>
      <c r="G48" s="91"/>
      <c r="H48" s="94"/>
      <c r="I48" s="95"/>
      <c r="J48" s="96"/>
      <c r="K48" s="91"/>
      <c r="L48" s="96"/>
      <c r="M48" s="95"/>
    </row>
    <row r="49" spans="1:13" s="89" customFormat="1">
      <c r="A49" s="91"/>
      <c r="B49" s="91"/>
      <c r="C49" s="92"/>
      <c r="D49" s="97"/>
      <c r="E49" s="91"/>
      <c r="F49" s="91"/>
      <c r="G49" s="91"/>
      <c r="H49" s="94"/>
      <c r="I49" s="95"/>
      <c r="J49" s="96"/>
      <c r="K49" s="91"/>
      <c r="L49" s="96"/>
      <c r="M49" s="95"/>
    </row>
    <row r="50" spans="1:13" s="89" customFormat="1">
      <c r="A50" s="91"/>
      <c r="B50" s="91"/>
      <c r="C50" s="92"/>
      <c r="D50" s="93"/>
      <c r="E50" s="91"/>
      <c r="F50" s="91"/>
      <c r="G50" s="91"/>
      <c r="H50" s="94"/>
      <c r="I50" s="95"/>
      <c r="J50" s="96"/>
      <c r="K50" s="91"/>
      <c r="L50" s="96"/>
      <c r="M50" s="95"/>
    </row>
    <row r="51" spans="1:13" s="89" customFormat="1">
      <c r="A51" s="91"/>
      <c r="B51" s="91"/>
      <c r="C51" s="92"/>
      <c r="D51" s="93"/>
      <c r="E51" s="91"/>
      <c r="F51" s="98"/>
      <c r="G51" s="91"/>
      <c r="H51" s="94"/>
      <c r="I51" s="95"/>
      <c r="J51" s="96"/>
      <c r="K51" s="91"/>
      <c r="L51" s="96"/>
      <c r="M51" s="95"/>
    </row>
    <row r="52" spans="1:13" s="89" customFormat="1">
      <c r="A52" s="91"/>
      <c r="B52" s="91"/>
      <c r="C52" s="92"/>
      <c r="D52" s="97"/>
      <c r="E52" s="91"/>
      <c r="F52" s="91"/>
      <c r="G52" s="91"/>
      <c r="H52" s="94"/>
      <c r="I52" s="95"/>
      <c r="J52" s="96"/>
      <c r="K52" s="91"/>
      <c r="L52" s="96"/>
      <c r="M52" s="95"/>
    </row>
    <row r="53" spans="1:13" s="88" customFormat="1">
      <c r="A53" s="91"/>
      <c r="B53" s="91"/>
      <c r="C53" s="92"/>
      <c r="D53" s="93"/>
      <c r="E53" s="91"/>
      <c r="F53" s="91"/>
      <c r="G53" s="91"/>
      <c r="H53" s="94"/>
      <c r="I53" s="95"/>
      <c r="J53" s="96"/>
      <c r="K53" s="91"/>
      <c r="L53" s="96"/>
      <c r="M53" s="95"/>
    </row>
    <row r="54" spans="1:13" s="88" customFormat="1">
      <c r="A54" s="91"/>
      <c r="B54" s="91"/>
      <c r="C54" s="92"/>
      <c r="D54" s="93"/>
      <c r="E54" s="91"/>
      <c r="F54" s="91"/>
      <c r="G54" s="91"/>
      <c r="H54" s="94"/>
      <c r="I54" s="95"/>
      <c r="J54" s="96"/>
      <c r="K54" s="91"/>
      <c r="L54" s="96"/>
      <c r="M54" s="95"/>
    </row>
    <row r="55" spans="1:13" s="88" customFormat="1">
      <c r="A55" s="91"/>
      <c r="B55" s="91"/>
      <c r="C55" s="92"/>
      <c r="D55" s="97"/>
      <c r="E55" s="91"/>
      <c r="F55" s="91"/>
      <c r="G55" s="91"/>
      <c r="H55" s="94"/>
      <c r="I55" s="95"/>
      <c r="J55" s="96"/>
      <c r="K55" s="91"/>
      <c r="L55" s="96"/>
      <c r="M55" s="95"/>
    </row>
    <row r="56" spans="1:13" s="88" customForma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I33"/>
  <sheetViews>
    <sheetView zoomScaleNormal="100" workbookViewId="0"/>
  </sheetViews>
  <sheetFormatPr baseColWidth="10" defaultColWidth="11.5" defaultRowHeight="13"/>
  <cols>
    <col min="1" max="1" width="6" style="2" bestFit="1" customWidth="1"/>
    <col min="2" max="2" width="7" style="2" customWidth="1"/>
    <col min="3" max="3" width="18.5" customWidth="1"/>
    <col min="4" max="4" width="8.5" customWidth="1"/>
    <col min="5" max="5" width="9" customWidth="1"/>
    <col min="7" max="7" width="8.33203125" customWidth="1"/>
    <col min="8" max="8" width="8.5" customWidth="1"/>
    <col min="9" max="9" width="9.1640625" customWidth="1"/>
  </cols>
  <sheetData>
    <row r="1" spans="1:9">
      <c r="A1" s="34"/>
      <c r="B1" s="34"/>
      <c r="C1" s="130" t="s">
        <v>83</v>
      </c>
      <c r="D1" s="99">
        <v>25</v>
      </c>
      <c r="E1" s="33"/>
      <c r="F1" s="33"/>
      <c r="G1" s="33"/>
      <c r="H1" s="33"/>
      <c r="I1" s="33"/>
    </row>
    <row r="2" spans="1:9" ht="14" thickBot="1">
      <c r="A2" s="34"/>
      <c r="B2" s="34"/>
      <c r="C2" s="33"/>
      <c r="D2" s="33"/>
      <c r="E2" s="33"/>
      <c r="F2" s="33"/>
      <c r="G2" s="33"/>
      <c r="H2" s="33"/>
      <c r="I2" s="33"/>
    </row>
    <row r="3" spans="1:9">
      <c r="A3" s="114" t="s">
        <v>54</v>
      </c>
      <c r="B3" s="105" t="s">
        <v>56</v>
      </c>
      <c r="C3" s="117" t="s">
        <v>70</v>
      </c>
      <c r="D3" s="117" t="s">
        <v>85</v>
      </c>
      <c r="E3" s="117" t="s">
        <v>86</v>
      </c>
      <c r="F3" s="117" t="s">
        <v>87</v>
      </c>
      <c r="G3" s="117" t="s">
        <v>88</v>
      </c>
      <c r="H3" s="117" t="s">
        <v>89</v>
      </c>
      <c r="I3" s="117" t="s">
        <v>90</v>
      </c>
    </row>
    <row r="4" spans="1:9" ht="14" thickBot="1">
      <c r="A4" s="132" t="s">
        <v>79</v>
      </c>
      <c r="B4" s="111" t="s">
        <v>1</v>
      </c>
      <c r="C4" s="1"/>
      <c r="D4" s="1" t="s">
        <v>80</v>
      </c>
      <c r="E4" s="1" t="s">
        <v>80</v>
      </c>
      <c r="F4" s="1" t="s">
        <v>80</v>
      </c>
      <c r="G4" s="1" t="s">
        <v>80</v>
      </c>
      <c r="H4" s="1" t="s">
        <v>80</v>
      </c>
      <c r="I4" s="1" t="s">
        <v>80</v>
      </c>
    </row>
    <row r="5" spans="1:9">
      <c r="A5" s="120"/>
      <c r="B5" s="106" t="s">
        <v>0</v>
      </c>
      <c r="C5" s="134" t="s">
        <v>64</v>
      </c>
      <c r="D5" s="7">
        <v>0</v>
      </c>
      <c r="E5" s="7">
        <v>0</v>
      </c>
      <c r="F5" s="123">
        <v>0</v>
      </c>
      <c r="G5" s="7">
        <v>0</v>
      </c>
      <c r="H5" s="7">
        <v>0</v>
      </c>
      <c r="I5" s="123">
        <v>0</v>
      </c>
    </row>
    <row r="6" spans="1:9">
      <c r="A6" s="120">
        <v>0</v>
      </c>
      <c r="B6" s="120">
        <v>0</v>
      </c>
      <c r="C6" s="135" t="s">
        <v>65</v>
      </c>
      <c r="D6" s="7">
        <v>0</v>
      </c>
      <c r="E6" s="7">
        <v>0</v>
      </c>
      <c r="F6" s="123">
        <v>0</v>
      </c>
      <c r="G6" s="7">
        <v>0</v>
      </c>
      <c r="H6" s="7">
        <v>0</v>
      </c>
      <c r="I6" s="123">
        <v>0</v>
      </c>
    </row>
    <row r="7" spans="1:9">
      <c r="A7" s="120">
        <v>1</v>
      </c>
      <c r="B7" s="120">
        <v>2.0000000000000009</v>
      </c>
      <c r="C7" s="135" t="s">
        <v>7</v>
      </c>
      <c r="D7" s="7">
        <v>0</v>
      </c>
      <c r="E7" s="7">
        <v>0</v>
      </c>
      <c r="F7" s="123">
        <v>0</v>
      </c>
      <c r="G7" s="7">
        <v>0</v>
      </c>
      <c r="H7" s="7">
        <v>0</v>
      </c>
      <c r="I7" s="123">
        <v>0</v>
      </c>
    </row>
    <row r="8" spans="1:9">
      <c r="A8" s="120">
        <v>2</v>
      </c>
      <c r="B8" s="120">
        <v>4</v>
      </c>
      <c r="C8" s="135" t="s">
        <v>7</v>
      </c>
      <c r="D8" s="7">
        <v>0</v>
      </c>
      <c r="E8" s="7">
        <v>0</v>
      </c>
      <c r="F8" s="123">
        <v>0</v>
      </c>
      <c r="G8" s="7">
        <v>0</v>
      </c>
      <c r="H8" s="7">
        <v>0</v>
      </c>
      <c r="I8" s="123">
        <v>0</v>
      </c>
    </row>
    <row r="9" spans="1:9">
      <c r="A9" s="120">
        <v>3</v>
      </c>
      <c r="B9" s="120">
        <v>6.0000000000000009</v>
      </c>
      <c r="C9" s="135" t="s">
        <v>7</v>
      </c>
      <c r="D9" s="7">
        <v>0.13868864916866333</v>
      </c>
      <c r="E9" s="7">
        <v>0.11688458440485057</v>
      </c>
      <c r="F9" s="123">
        <v>3.1946654196689237</v>
      </c>
      <c r="G9" s="7">
        <v>0</v>
      </c>
      <c r="H9" s="7">
        <v>0</v>
      </c>
      <c r="I9" s="123">
        <v>0</v>
      </c>
    </row>
    <row r="10" spans="1:9">
      <c r="A10" s="120">
        <v>4</v>
      </c>
      <c r="B10" s="120">
        <v>7.9999999999999991</v>
      </c>
      <c r="C10" s="135" t="s">
        <v>7</v>
      </c>
      <c r="D10" s="7">
        <v>0.68046146490049586</v>
      </c>
      <c r="E10" s="7">
        <v>0.67882389519789665</v>
      </c>
      <c r="F10" s="123">
        <v>16.991067001229908</v>
      </c>
      <c r="G10" s="7">
        <v>0</v>
      </c>
      <c r="H10" s="7">
        <v>0</v>
      </c>
      <c r="I10" s="123">
        <v>0</v>
      </c>
    </row>
    <row r="11" spans="1:9">
      <c r="A11" s="120">
        <v>5</v>
      </c>
      <c r="B11" s="120">
        <v>10</v>
      </c>
      <c r="C11" s="135" t="s">
        <v>7</v>
      </c>
      <c r="D11" s="7">
        <v>1.3430618066419961</v>
      </c>
      <c r="E11" s="7">
        <v>1.3406919214758894</v>
      </c>
      <c r="F11" s="123">
        <v>33.546921601473571</v>
      </c>
      <c r="G11" s="7">
        <v>0</v>
      </c>
      <c r="H11" s="7">
        <v>0</v>
      </c>
      <c r="I11" s="123">
        <v>0</v>
      </c>
    </row>
    <row r="12" spans="1:9">
      <c r="A12" s="120">
        <v>6</v>
      </c>
      <c r="B12" s="120">
        <v>19</v>
      </c>
      <c r="C12" s="135" t="s">
        <v>7</v>
      </c>
      <c r="D12" s="7">
        <v>1.7887228108018618</v>
      </c>
      <c r="E12" s="7">
        <v>1.7825192538465704</v>
      </c>
      <c r="F12" s="123">
        <v>44.640525808105401</v>
      </c>
      <c r="G12" s="7">
        <v>0</v>
      </c>
      <c r="H12" s="7">
        <v>0</v>
      </c>
      <c r="I12" s="123">
        <v>0</v>
      </c>
    </row>
    <row r="13" spans="1:9">
      <c r="A13" s="120">
        <v>7</v>
      </c>
      <c r="B13" s="120">
        <v>24</v>
      </c>
      <c r="C13" s="135" t="s">
        <v>7</v>
      </c>
      <c r="D13" s="7">
        <v>1.8188432946823216</v>
      </c>
      <c r="E13" s="7">
        <v>1.8048230114529427</v>
      </c>
      <c r="F13" s="123">
        <v>45.295828826690801</v>
      </c>
      <c r="G13" s="7">
        <v>0</v>
      </c>
      <c r="H13" s="7">
        <v>0</v>
      </c>
      <c r="I13" s="123">
        <v>0</v>
      </c>
    </row>
    <row r="14" spans="1:9" ht="12" customHeight="1">
      <c r="A14" s="120">
        <v>8</v>
      </c>
      <c r="B14" s="120">
        <v>26</v>
      </c>
      <c r="C14" s="135" t="s">
        <v>7</v>
      </c>
      <c r="D14" s="7">
        <v>1.8178034837246597</v>
      </c>
      <c r="E14" s="7">
        <v>1.8050198862451636</v>
      </c>
      <c r="F14" s="123">
        <v>45.285292124622792</v>
      </c>
      <c r="G14" s="7">
        <v>0</v>
      </c>
      <c r="H14" s="7">
        <v>0</v>
      </c>
      <c r="I14" s="123">
        <v>0</v>
      </c>
    </row>
    <row r="15" spans="1:9">
      <c r="A15" s="120">
        <v>9</v>
      </c>
      <c r="B15" s="120">
        <v>28</v>
      </c>
      <c r="C15" s="135" t="s">
        <v>7</v>
      </c>
      <c r="D15" s="7">
        <v>1.8202901952266428</v>
      </c>
      <c r="E15" s="7">
        <v>1.8247612573876062</v>
      </c>
      <c r="F15" s="123">
        <v>45.563143157678113</v>
      </c>
      <c r="G15" s="7">
        <v>0</v>
      </c>
      <c r="H15" s="7">
        <v>0</v>
      </c>
      <c r="I15" s="123">
        <v>0</v>
      </c>
    </row>
    <row r="16" spans="1:9">
      <c r="A16" s="120">
        <v>10</v>
      </c>
      <c r="B16" s="120">
        <v>30</v>
      </c>
      <c r="C16" s="135" t="s">
        <v>7</v>
      </c>
      <c r="D16" s="7">
        <v>1.8111206323099465</v>
      </c>
      <c r="E16" s="7">
        <v>1.8096500912553664</v>
      </c>
      <c r="F16" s="123">
        <v>45.259634044566411</v>
      </c>
      <c r="G16" s="7">
        <v>0</v>
      </c>
      <c r="H16" s="7">
        <v>0</v>
      </c>
      <c r="I16" s="123">
        <v>0</v>
      </c>
    </row>
    <row r="17" spans="1:9" ht="12" customHeight="1">
      <c r="A17" s="120">
        <v>11</v>
      </c>
      <c r="B17" s="120">
        <v>32</v>
      </c>
      <c r="C17" s="135" t="s">
        <v>7</v>
      </c>
      <c r="D17" s="7">
        <v>1.8247612573876062</v>
      </c>
      <c r="E17" s="7">
        <v>1.8111206323099465</v>
      </c>
      <c r="F17" s="123">
        <v>45.448523621219408</v>
      </c>
      <c r="G17" s="7">
        <v>0</v>
      </c>
      <c r="H17" s="7">
        <v>0</v>
      </c>
      <c r="I17" s="123">
        <v>0</v>
      </c>
    </row>
    <row r="18" spans="1:9">
      <c r="A18" s="120">
        <v>12</v>
      </c>
      <c r="B18" s="120">
        <v>43</v>
      </c>
      <c r="C18" s="135" t="s">
        <v>7</v>
      </c>
      <c r="D18" s="7">
        <v>1.8096500912553664</v>
      </c>
      <c r="E18" s="7">
        <v>1.8243165878326741</v>
      </c>
      <c r="F18" s="123">
        <v>45.424583488600504</v>
      </c>
      <c r="G18" s="7">
        <v>0</v>
      </c>
      <c r="H18" s="7">
        <v>0</v>
      </c>
      <c r="I18" s="123">
        <v>0</v>
      </c>
    </row>
    <row r="19" spans="1:9">
      <c r="A19" s="120">
        <v>13</v>
      </c>
      <c r="B19" s="120">
        <v>48</v>
      </c>
      <c r="C19" s="135" t="s">
        <v>66</v>
      </c>
      <c r="D19" s="7">
        <v>1.8307318962155708</v>
      </c>
      <c r="E19" s="7">
        <v>1.813708212803381</v>
      </c>
      <c r="F19" s="123">
        <v>45.555501362736898</v>
      </c>
      <c r="G19" s="7">
        <v>0</v>
      </c>
      <c r="H19" s="7">
        <v>0</v>
      </c>
      <c r="I19" s="123">
        <v>0</v>
      </c>
    </row>
    <row r="20" spans="1:9" s="8" customFormat="1"/>
    <row r="21" spans="1:9" s="8" customFormat="1">
      <c r="A21" s="16"/>
      <c r="B21" s="16"/>
      <c r="C21" s="17"/>
      <c r="D21" s="18"/>
      <c r="E21" s="18"/>
      <c r="F21" s="20"/>
      <c r="G21" s="19"/>
      <c r="H21" s="19"/>
      <c r="I21" s="20"/>
    </row>
    <row r="22" spans="1:9" s="8" customFormat="1">
      <c r="A22" s="16"/>
      <c r="B22" s="16"/>
      <c r="C22" s="17"/>
      <c r="D22" s="18"/>
      <c r="E22" s="18"/>
      <c r="F22" s="20"/>
      <c r="G22" s="19"/>
      <c r="H22" s="19"/>
      <c r="I22" s="20"/>
    </row>
    <row r="23" spans="1:9" s="8" customFormat="1">
      <c r="A23" s="16"/>
      <c r="B23" s="16"/>
      <c r="C23" s="17"/>
      <c r="D23" s="18"/>
      <c r="E23" s="18"/>
      <c r="F23" s="20"/>
      <c r="G23" s="19"/>
      <c r="H23" s="19"/>
      <c r="I23" s="20"/>
    </row>
    <row r="24" spans="1:9" s="8" customFormat="1">
      <c r="A24" s="16"/>
      <c r="B24" s="16"/>
      <c r="C24" s="17"/>
      <c r="D24" s="18"/>
      <c r="E24" s="18"/>
      <c r="F24" s="20"/>
      <c r="G24" s="19"/>
      <c r="H24" s="19"/>
      <c r="I24" s="20"/>
    </row>
    <row r="25" spans="1:9" s="8" customFormat="1">
      <c r="A25" s="16"/>
      <c r="B25" s="16"/>
      <c r="C25" s="17"/>
      <c r="D25" s="18"/>
      <c r="E25" s="18"/>
      <c r="F25" s="20"/>
      <c r="G25" s="19"/>
      <c r="H25" s="19"/>
      <c r="I25" s="20"/>
    </row>
    <row r="26" spans="1:9" s="8" customFormat="1">
      <c r="A26" s="16"/>
      <c r="B26" s="16"/>
      <c r="C26" s="17"/>
      <c r="D26" s="18"/>
      <c r="E26" s="18"/>
      <c r="F26" s="20"/>
      <c r="G26" s="19"/>
      <c r="H26" s="19"/>
      <c r="I26" s="20"/>
    </row>
    <row r="27" spans="1:9" s="8" customFormat="1">
      <c r="A27" s="16"/>
      <c r="B27" s="16"/>
      <c r="C27" s="17"/>
      <c r="D27" s="18"/>
      <c r="E27" s="18"/>
      <c r="F27" s="20"/>
      <c r="G27" s="19"/>
      <c r="H27" s="19"/>
      <c r="I27" s="20"/>
    </row>
    <row r="28" spans="1:9" s="8" customFormat="1">
      <c r="A28" s="16"/>
      <c r="B28" s="16"/>
      <c r="C28" s="17"/>
      <c r="D28" s="18"/>
      <c r="E28" s="18"/>
      <c r="F28" s="20"/>
      <c r="G28" s="19"/>
      <c r="H28" s="19"/>
      <c r="I28" s="20"/>
    </row>
    <row r="29" spans="1:9" s="8" customFormat="1">
      <c r="A29" s="16"/>
      <c r="B29" s="16"/>
      <c r="C29" s="17"/>
      <c r="D29" s="18"/>
      <c r="E29" s="18"/>
      <c r="F29" s="20"/>
      <c r="G29" s="19"/>
      <c r="H29" s="19"/>
      <c r="I29" s="20"/>
    </row>
    <row r="30" spans="1:9" s="8" customFormat="1">
      <c r="A30" s="16"/>
      <c r="B30" s="16"/>
      <c r="C30" s="17"/>
      <c r="D30" s="18"/>
      <c r="E30" s="18"/>
      <c r="F30" s="20"/>
      <c r="G30" s="19"/>
      <c r="H30" s="19"/>
      <c r="I30" s="20"/>
    </row>
    <row r="31" spans="1:9">
      <c r="A31" s="16"/>
      <c r="B31" s="16"/>
      <c r="C31" s="17"/>
      <c r="D31" s="18"/>
      <c r="G31" s="19"/>
      <c r="H31" s="19"/>
      <c r="I31" s="20"/>
    </row>
    <row r="32" spans="1:9">
      <c r="A32" s="16"/>
      <c r="B32" s="16"/>
      <c r="C32" s="17"/>
      <c r="D32" s="18"/>
      <c r="E32" s="19"/>
      <c r="F32" s="20"/>
      <c r="G32" s="19"/>
      <c r="H32" s="19"/>
      <c r="I32" s="20"/>
    </row>
    <row r="33" spans="1:9">
      <c r="A33" s="16"/>
      <c r="B33" s="16"/>
      <c r="D33" s="18"/>
      <c r="E33" s="19"/>
      <c r="F33" s="20"/>
      <c r="G33" s="19"/>
      <c r="H33" s="19"/>
      <c r="I33" s="20"/>
    </row>
  </sheetData>
  <phoneticPr fontId="3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M41"/>
  <sheetViews>
    <sheetView workbookViewId="0"/>
  </sheetViews>
  <sheetFormatPr baseColWidth="10" defaultColWidth="11.5" defaultRowHeight="13"/>
  <cols>
    <col min="1" max="2" width="7" style="2" customWidth="1"/>
    <col min="3" max="3" width="18" customWidth="1"/>
    <col min="4" max="4" width="9.5" customWidth="1"/>
    <col min="5" max="5" width="9" customWidth="1"/>
    <col min="6" max="6" width="7" customWidth="1"/>
    <col min="7" max="7" width="8.5" customWidth="1"/>
    <col min="8" max="8" width="8.6640625" customWidth="1"/>
    <col min="9" max="9" width="6.5" customWidth="1"/>
    <col min="10" max="10" width="9.6640625" customWidth="1"/>
    <col min="11" max="11" width="10" customWidth="1"/>
    <col min="12" max="12" width="8.5" customWidth="1"/>
    <col min="13" max="13" width="12.6640625" customWidth="1"/>
  </cols>
  <sheetData>
    <row r="1" spans="1:13">
      <c r="C1" s="130" t="s">
        <v>83</v>
      </c>
      <c r="D1" s="4">
        <v>25</v>
      </c>
    </row>
    <row r="2" spans="1:13" ht="14" thickBot="1"/>
    <row r="3" spans="1:13">
      <c r="A3" s="114" t="s">
        <v>54</v>
      </c>
      <c r="B3" s="105" t="s">
        <v>56</v>
      </c>
      <c r="C3" s="117" t="s">
        <v>70</v>
      </c>
      <c r="D3" s="117" t="s">
        <v>3</v>
      </c>
      <c r="E3" s="117" t="s">
        <v>4</v>
      </c>
      <c r="F3" s="117" t="s">
        <v>2</v>
      </c>
      <c r="G3" s="117" t="s">
        <v>10</v>
      </c>
      <c r="H3" s="117" t="s">
        <v>11</v>
      </c>
      <c r="I3" s="117" t="s">
        <v>8</v>
      </c>
      <c r="J3" s="117" t="s">
        <v>12</v>
      </c>
      <c r="K3" s="117" t="s">
        <v>13</v>
      </c>
      <c r="L3" s="117" t="s">
        <v>9</v>
      </c>
      <c r="M3" s="131" t="s">
        <v>84</v>
      </c>
    </row>
    <row r="4" spans="1:13" ht="14" thickBot="1">
      <c r="A4" s="132" t="s">
        <v>79</v>
      </c>
      <c r="B4" s="111" t="s">
        <v>1</v>
      </c>
      <c r="C4" s="1"/>
      <c r="D4" s="1" t="s">
        <v>80</v>
      </c>
      <c r="E4" s="1" t="s">
        <v>80</v>
      </c>
      <c r="F4" s="1" t="s">
        <v>80</v>
      </c>
      <c r="G4" s="1" t="s">
        <v>80</v>
      </c>
      <c r="H4" s="1" t="s">
        <v>80</v>
      </c>
      <c r="I4" s="1" t="s">
        <v>80</v>
      </c>
      <c r="J4" s="1" t="s">
        <v>80</v>
      </c>
      <c r="K4" s="1" t="s">
        <v>80</v>
      </c>
      <c r="L4" s="1" t="s">
        <v>80</v>
      </c>
      <c r="M4" s="1" t="s">
        <v>80</v>
      </c>
    </row>
    <row r="5" spans="1:13">
      <c r="A5" s="120"/>
      <c r="B5" s="120" t="s">
        <v>0</v>
      </c>
      <c r="C5" s="115" t="s">
        <v>64</v>
      </c>
      <c r="D5" s="133">
        <v>1.7856107309275859</v>
      </c>
      <c r="E5" s="7">
        <v>1.7854256443756036</v>
      </c>
      <c r="F5" s="123">
        <v>44.63795469128987</v>
      </c>
      <c r="G5" s="7">
        <v>0.92105570303822193</v>
      </c>
      <c r="H5" s="7">
        <v>0.9162290661987329</v>
      </c>
      <c r="I5" s="123">
        <v>22.966059615461937</v>
      </c>
      <c r="J5" s="7">
        <v>0.43816806947547454</v>
      </c>
      <c r="K5" s="7">
        <v>0.43898674637193624</v>
      </c>
      <c r="L5" s="123">
        <v>10.964435198092634</v>
      </c>
      <c r="M5" s="116">
        <v>78.568449504844438</v>
      </c>
    </row>
    <row r="6" spans="1:13">
      <c r="A6" s="120">
        <v>0</v>
      </c>
      <c r="B6" s="120">
        <v>0</v>
      </c>
      <c r="C6" s="22" t="s">
        <v>65</v>
      </c>
      <c r="D6" s="7">
        <v>1.664789770919729</v>
      </c>
      <c r="E6" s="7">
        <v>1.663540343034809</v>
      </c>
      <c r="F6" s="123">
        <v>41.604126424431726</v>
      </c>
      <c r="G6" s="7">
        <v>0.85699441276713939</v>
      </c>
      <c r="H6" s="7">
        <v>0.85180953012999505</v>
      </c>
      <c r="I6" s="123">
        <v>21.360049286214181</v>
      </c>
      <c r="J6" s="7">
        <v>0.40762318945646098</v>
      </c>
      <c r="K6" s="7">
        <v>0.40149264538519408</v>
      </c>
      <c r="L6" s="123">
        <v>10.113947935520688</v>
      </c>
      <c r="M6" s="123">
        <v>73.078123646166588</v>
      </c>
    </row>
    <row r="7" spans="1:13">
      <c r="A7" s="120">
        <v>1</v>
      </c>
      <c r="B7" s="120">
        <v>2.0000000000000009</v>
      </c>
      <c r="C7" s="22" t="s">
        <v>7</v>
      </c>
      <c r="D7" s="7">
        <v>1.7113698213478101</v>
      </c>
      <c r="E7" s="7">
        <v>1.7094262740995023</v>
      </c>
      <c r="F7" s="123">
        <v>42.75995119309141</v>
      </c>
      <c r="G7" s="7">
        <v>0.8801326161045665</v>
      </c>
      <c r="H7" s="7">
        <v>0.88182222301989743</v>
      </c>
      <c r="I7" s="123">
        <v>22.024435489055797</v>
      </c>
      <c r="J7" s="7">
        <v>0.42276128269958119</v>
      </c>
      <c r="K7" s="7">
        <v>0.42394756175987769</v>
      </c>
      <c r="L7" s="123">
        <v>10.583860555743236</v>
      </c>
      <c r="M7" s="123">
        <v>75.368247237890444</v>
      </c>
    </row>
    <row r="8" spans="1:13">
      <c r="A8" s="120">
        <v>2</v>
      </c>
      <c r="B8" s="120">
        <v>4</v>
      </c>
      <c r="C8" s="22" t="s">
        <v>7</v>
      </c>
      <c r="D8" s="7">
        <v>1.706860733093033</v>
      </c>
      <c r="E8" s="7">
        <v>1.7060062097282016</v>
      </c>
      <c r="F8" s="123">
        <v>42.660836785265431</v>
      </c>
      <c r="G8" s="7">
        <v>0.87542658550038477</v>
      </c>
      <c r="H8" s="7">
        <v>0.88264858017235848</v>
      </c>
      <c r="I8" s="123">
        <v>21.97593957090929</v>
      </c>
      <c r="J8" s="7">
        <v>0.4159935591876831</v>
      </c>
      <c r="K8" s="7">
        <v>0.42161509026817107</v>
      </c>
      <c r="L8" s="123">
        <v>10.470108118198176</v>
      </c>
      <c r="M8" s="123">
        <v>75.10688447437289</v>
      </c>
    </row>
    <row r="9" spans="1:13">
      <c r="A9" s="120">
        <v>3</v>
      </c>
      <c r="B9" s="120">
        <v>6.0000000000000009</v>
      </c>
      <c r="C9" s="22" t="s">
        <v>7</v>
      </c>
      <c r="D9" s="7">
        <v>1.5484513054287399</v>
      </c>
      <c r="E9" s="7">
        <v>1.5439027989344307</v>
      </c>
      <c r="F9" s="123">
        <v>38.654426304539633</v>
      </c>
      <c r="G9" s="7">
        <v>0.83804431103185761</v>
      </c>
      <c r="H9" s="7">
        <v>0.82091150240368993</v>
      </c>
      <c r="I9" s="123">
        <v>20.736947667944342</v>
      </c>
      <c r="J9" s="7">
        <v>0.40865032389308359</v>
      </c>
      <c r="K9" s="7">
        <v>0.37408609357438749</v>
      </c>
      <c r="L9" s="123">
        <v>9.7842052183433879</v>
      </c>
      <c r="M9" s="123">
        <v>69.175579190827364</v>
      </c>
    </row>
    <row r="10" spans="1:13">
      <c r="A10" s="120">
        <v>4</v>
      </c>
      <c r="B10" s="120">
        <v>7.9999999999999991</v>
      </c>
      <c r="C10" s="22" t="s">
        <v>7</v>
      </c>
      <c r="D10" s="7">
        <v>1.0584726954851162</v>
      </c>
      <c r="E10" s="7">
        <v>1.0639028185970469</v>
      </c>
      <c r="F10" s="123">
        <v>26.52969392602704</v>
      </c>
      <c r="G10" s="7">
        <v>0.76787909391306375</v>
      </c>
      <c r="H10" s="7">
        <v>0.77384132284117657</v>
      </c>
      <c r="I10" s="123">
        <v>19.271505209428003</v>
      </c>
      <c r="J10" s="7">
        <v>0.39742855996306381</v>
      </c>
      <c r="K10" s="7">
        <v>0.40090622230962109</v>
      </c>
      <c r="L10" s="123">
        <v>9.9791847784085626</v>
      </c>
      <c r="M10" s="123">
        <v>55.780383913863602</v>
      </c>
    </row>
    <row r="11" spans="1:13">
      <c r="A11" s="120">
        <v>5</v>
      </c>
      <c r="B11" s="120">
        <v>10</v>
      </c>
      <c r="C11" s="22" t="s">
        <v>7</v>
      </c>
      <c r="D11" s="7">
        <v>0.43540528981086585</v>
      </c>
      <c r="E11" s="7">
        <v>0.43601068012874022</v>
      </c>
      <c r="F11" s="123">
        <v>10.892699624245076</v>
      </c>
      <c r="G11" s="7">
        <v>0.67257013034421997</v>
      </c>
      <c r="H11" s="7">
        <v>0.67506850428759058</v>
      </c>
      <c r="I11" s="123">
        <v>16.845482932897632</v>
      </c>
      <c r="J11" s="7">
        <v>0.3872253640442696</v>
      </c>
      <c r="K11" s="7">
        <v>0.3865153699877647</v>
      </c>
      <c r="L11" s="123">
        <v>9.6717591754004282</v>
      </c>
      <c r="M11" s="123">
        <v>37.409941732543132</v>
      </c>
    </row>
    <row r="12" spans="1:13">
      <c r="A12" s="120">
        <v>6</v>
      </c>
      <c r="B12" s="120">
        <v>19</v>
      </c>
      <c r="C12" s="22" t="s">
        <v>7</v>
      </c>
      <c r="D12" s="7">
        <v>0</v>
      </c>
      <c r="E12" s="7">
        <v>0</v>
      </c>
      <c r="F12" s="123">
        <v>0</v>
      </c>
      <c r="G12" s="7">
        <v>0.5637736466212252</v>
      </c>
      <c r="H12" s="7">
        <v>0.56450182288888895</v>
      </c>
      <c r="I12" s="123">
        <v>14.103443368876427</v>
      </c>
      <c r="J12" s="7">
        <v>0.36408992353043695</v>
      </c>
      <c r="K12" s="7">
        <v>0.36536047052914628</v>
      </c>
      <c r="L12" s="123">
        <v>9.118129925744789</v>
      </c>
      <c r="M12" s="123">
        <v>23.221573294621216</v>
      </c>
    </row>
    <row r="13" spans="1:13">
      <c r="A13" s="120">
        <v>7</v>
      </c>
      <c r="B13" s="120">
        <v>24</v>
      </c>
      <c r="C13" s="22" t="s">
        <v>7</v>
      </c>
      <c r="D13" s="7">
        <v>0</v>
      </c>
      <c r="E13" s="7">
        <v>0</v>
      </c>
      <c r="F13" s="123">
        <v>0</v>
      </c>
      <c r="G13" s="7">
        <v>0.54520152125997767</v>
      </c>
      <c r="H13" s="7">
        <v>0.54683607465328943</v>
      </c>
      <c r="I13" s="123">
        <v>13.650469948915838</v>
      </c>
      <c r="J13" s="7">
        <v>0.36569942760338003</v>
      </c>
      <c r="K13" s="7">
        <v>0.36786336321826102</v>
      </c>
      <c r="L13" s="123">
        <v>9.1695348852705116</v>
      </c>
      <c r="M13" s="123">
        <v>22.820004834186349</v>
      </c>
    </row>
    <row r="14" spans="1:13">
      <c r="A14" s="120">
        <v>8</v>
      </c>
      <c r="B14" s="120">
        <v>26</v>
      </c>
      <c r="C14" s="22" t="s">
        <v>7</v>
      </c>
      <c r="D14" s="7">
        <v>0</v>
      </c>
      <c r="E14" s="7">
        <v>0</v>
      </c>
      <c r="F14" s="123">
        <v>0</v>
      </c>
      <c r="G14" s="7">
        <v>0.52701583529050466</v>
      </c>
      <c r="H14" s="7">
        <v>0.52653196142794889</v>
      </c>
      <c r="I14" s="123">
        <v>13.16934745898067</v>
      </c>
      <c r="J14" s="7">
        <v>0.35914165221322852</v>
      </c>
      <c r="K14" s="7">
        <v>0.36012611359679064</v>
      </c>
      <c r="L14" s="123">
        <v>8.9908470726252396</v>
      </c>
      <c r="M14" s="123">
        <v>22.16019453160591</v>
      </c>
    </row>
    <row r="15" spans="1:13">
      <c r="A15" s="120">
        <v>9</v>
      </c>
      <c r="B15" s="120">
        <v>28</v>
      </c>
      <c r="C15" s="22" t="s">
        <v>7</v>
      </c>
      <c r="D15" s="7">
        <v>0</v>
      </c>
      <c r="E15" s="7">
        <v>0</v>
      </c>
      <c r="F15" s="123">
        <v>0</v>
      </c>
      <c r="G15" s="7">
        <v>0.52643718880126888</v>
      </c>
      <c r="H15" s="7">
        <v>0.53090480598739531</v>
      </c>
      <c r="I15" s="123">
        <v>13.216774934858304</v>
      </c>
      <c r="J15" s="7">
        <v>0.36273930932323784</v>
      </c>
      <c r="K15" s="7">
        <v>0.36462607924597784</v>
      </c>
      <c r="L15" s="123">
        <v>9.0920673571151962</v>
      </c>
      <c r="M15" s="123">
        <v>22.308842291973498</v>
      </c>
    </row>
    <row r="16" spans="1:13">
      <c r="A16" s="120">
        <v>10</v>
      </c>
      <c r="B16" s="120">
        <v>30</v>
      </c>
      <c r="C16" s="22" t="s">
        <v>7</v>
      </c>
      <c r="D16" s="7">
        <v>0</v>
      </c>
      <c r="E16" s="7">
        <v>0</v>
      </c>
      <c r="F16" s="123">
        <v>0</v>
      </c>
      <c r="G16" s="7">
        <v>0.51370053370553292</v>
      </c>
      <c r="H16" s="7">
        <v>0.51520546352362317</v>
      </c>
      <c r="I16" s="123">
        <v>12.861324965364451</v>
      </c>
      <c r="J16" s="7">
        <v>0.35986405992744408</v>
      </c>
      <c r="K16" s="7">
        <v>0.35878776575663168</v>
      </c>
      <c r="L16" s="123">
        <v>8.983147821050947</v>
      </c>
      <c r="M16" s="123">
        <v>21.844472786415398</v>
      </c>
    </row>
    <row r="17" spans="1:13">
      <c r="A17" s="120">
        <v>11</v>
      </c>
      <c r="B17" s="120">
        <v>32</v>
      </c>
      <c r="C17" s="22" t="s">
        <v>7</v>
      </c>
      <c r="D17" s="7">
        <v>0</v>
      </c>
      <c r="E17" s="7">
        <v>0</v>
      </c>
      <c r="F17" s="123">
        <v>0</v>
      </c>
      <c r="G17" s="7">
        <v>0.51006554135426674</v>
      </c>
      <c r="H17" s="7">
        <v>0.50838838199032033</v>
      </c>
      <c r="I17" s="123">
        <v>12.730674041807339</v>
      </c>
      <c r="J17" s="7">
        <v>0.3592476897127429</v>
      </c>
      <c r="K17" s="7">
        <v>0.35792167893914589</v>
      </c>
      <c r="L17" s="123">
        <v>8.9646171081486088</v>
      </c>
      <c r="M17" s="123">
        <v>21.695291149955949</v>
      </c>
    </row>
    <row r="18" spans="1:13">
      <c r="A18" s="120">
        <v>12</v>
      </c>
      <c r="B18" s="120">
        <v>43</v>
      </c>
      <c r="C18" s="22" t="s">
        <v>7</v>
      </c>
      <c r="D18" s="7">
        <v>0</v>
      </c>
      <c r="E18" s="7">
        <v>0</v>
      </c>
      <c r="F18" s="123">
        <v>0</v>
      </c>
      <c r="G18" s="7">
        <v>0.47442567161602661</v>
      </c>
      <c r="H18" s="7">
        <v>0.47454916471730785</v>
      </c>
      <c r="I18" s="123">
        <v>11.862185454166681</v>
      </c>
      <c r="J18" s="7">
        <v>0.35089404631006393</v>
      </c>
      <c r="K18" s="7">
        <v>0.35090400905101737</v>
      </c>
      <c r="L18" s="123">
        <v>8.7724756920135167</v>
      </c>
      <c r="M18" s="123">
        <v>20.6346611461802</v>
      </c>
    </row>
    <row r="19" spans="1:13">
      <c r="A19" s="120">
        <v>13</v>
      </c>
      <c r="B19" s="120">
        <v>48</v>
      </c>
      <c r="C19" s="22" t="s">
        <v>66</v>
      </c>
      <c r="D19" s="7">
        <v>0</v>
      </c>
      <c r="E19" s="7">
        <v>0</v>
      </c>
      <c r="F19" s="123">
        <v>0</v>
      </c>
      <c r="G19" s="7">
        <v>0.46157536400967619</v>
      </c>
      <c r="H19" s="7">
        <v>0.46228776679291339</v>
      </c>
      <c r="I19" s="123">
        <v>11.54828913503237</v>
      </c>
      <c r="J19" s="7">
        <v>0.34946119088407829</v>
      </c>
      <c r="K19" s="7">
        <v>0.35204678433887171</v>
      </c>
      <c r="L19" s="123">
        <v>8.7688496902868742</v>
      </c>
      <c r="M19" s="123">
        <v>20.317138825319244</v>
      </c>
    </row>
    <row r="20" spans="1:13">
      <c r="A20" s="16"/>
      <c r="B20" s="16"/>
      <c r="C20" s="23"/>
      <c r="D20" s="18"/>
      <c r="E20" s="18"/>
      <c r="F20" s="20"/>
      <c r="G20" s="24"/>
      <c r="H20" s="24"/>
      <c r="I20" s="20"/>
      <c r="J20" s="24"/>
      <c r="K20" s="24"/>
      <c r="L20" s="20"/>
      <c r="M20" s="20"/>
    </row>
    <row r="21" spans="1:13">
      <c r="A21" s="16"/>
      <c r="B21" s="16"/>
      <c r="C21" s="23"/>
      <c r="D21" s="18"/>
      <c r="E21" s="18"/>
      <c r="F21" s="26"/>
      <c r="G21" s="8"/>
      <c r="H21" s="8"/>
      <c r="I21" s="20"/>
      <c r="J21" s="8"/>
      <c r="K21" s="8"/>
      <c r="L21" s="20"/>
      <c r="M21" s="26"/>
    </row>
    <row r="22" spans="1:13">
      <c r="A22" s="16"/>
      <c r="B22" s="16"/>
      <c r="C22" s="23"/>
      <c r="D22" s="18"/>
      <c r="E22" s="18"/>
      <c r="F22" s="20"/>
      <c r="G22" s="24"/>
      <c r="H22" s="24"/>
      <c r="I22" s="20"/>
      <c r="J22" s="24"/>
      <c r="K22" s="24"/>
      <c r="L22" s="20"/>
      <c r="M22" s="20"/>
    </row>
    <row r="23" spans="1:13">
      <c r="A23" s="16"/>
      <c r="B23" s="16"/>
      <c r="C23" s="23"/>
      <c r="D23" s="18"/>
      <c r="E23" s="18"/>
      <c r="F23" s="20"/>
      <c r="G23" s="8"/>
      <c r="H23" s="8"/>
      <c r="I23" s="20"/>
      <c r="J23" s="8"/>
      <c r="K23" s="8"/>
      <c r="L23" s="20"/>
      <c r="M23" s="20"/>
    </row>
    <row r="24" spans="1:13">
      <c r="A24" s="16"/>
      <c r="B24" s="16"/>
      <c r="C24" s="23"/>
      <c r="D24" s="18"/>
      <c r="E24" s="18"/>
      <c r="F24" s="20"/>
      <c r="G24" s="24"/>
      <c r="H24" s="24"/>
      <c r="I24" s="20"/>
      <c r="J24" s="24"/>
      <c r="K24" s="24"/>
      <c r="L24" s="20"/>
      <c r="M24" s="20"/>
    </row>
    <row r="25" spans="1:13">
      <c r="A25" s="16"/>
      <c r="B25" s="16"/>
      <c r="C25" s="23"/>
      <c r="D25" s="18"/>
      <c r="E25" s="18"/>
      <c r="F25" s="20"/>
      <c r="G25" s="8"/>
      <c r="H25" s="8"/>
      <c r="I25" s="20"/>
      <c r="J25" s="8"/>
      <c r="K25" s="8"/>
      <c r="L25" s="20"/>
      <c r="M25" s="20"/>
    </row>
    <row r="26" spans="1:13">
      <c r="A26" s="16"/>
      <c r="B26" s="16"/>
      <c r="C26" s="23"/>
      <c r="D26" s="18"/>
      <c r="E26" s="18"/>
      <c r="F26" s="20"/>
      <c r="G26" s="24"/>
      <c r="H26" s="24"/>
      <c r="I26" s="20"/>
      <c r="J26" s="24"/>
      <c r="K26" s="24"/>
      <c r="L26" s="20"/>
      <c r="M26" s="20"/>
    </row>
    <row r="27" spans="1:13">
      <c r="A27" s="16"/>
      <c r="B27" s="16"/>
      <c r="C27" s="23"/>
      <c r="D27" s="18"/>
      <c r="E27" s="18"/>
      <c r="F27" s="20"/>
      <c r="G27" s="8"/>
      <c r="H27" s="8"/>
      <c r="I27" s="20"/>
      <c r="J27" s="8"/>
      <c r="K27" s="8"/>
      <c r="L27" s="20"/>
      <c r="M27" s="20"/>
    </row>
    <row r="28" spans="1:13">
      <c r="A28" s="16"/>
      <c r="B28" s="16"/>
      <c r="C28" s="23"/>
      <c r="D28" s="18"/>
      <c r="E28" s="18"/>
      <c r="F28" s="20"/>
      <c r="G28" s="24"/>
      <c r="H28" s="24"/>
      <c r="I28" s="20"/>
      <c r="J28" s="24"/>
      <c r="K28" s="24"/>
      <c r="L28" s="20"/>
      <c r="M28" s="20"/>
    </row>
    <row r="29" spans="1:13">
      <c r="A29" s="16"/>
      <c r="B29" s="16"/>
      <c r="C29" s="23"/>
      <c r="D29" s="18"/>
      <c r="E29" s="18"/>
      <c r="F29" s="20"/>
      <c r="G29" s="24"/>
      <c r="H29" s="24"/>
      <c r="I29" s="20"/>
      <c r="J29" s="24"/>
      <c r="K29" s="24"/>
      <c r="L29" s="20"/>
      <c r="M29" s="20"/>
    </row>
    <row r="30" spans="1:13">
      <c r="A30" s="16"/>
      <c r="B30" s="16"/>
      <c r="C30" s="23"/>
      <c r="D30" s="18"/>
      <c r="E30" s="18"/>
      <c r="F30" s="20"/>
      <c r="G30" s="24"/>
      <c r="H30" s="24"/>
      <c r="I30" s="20"/>
      <c r="J30" s="24"/>
      <c r="K30" s="24"/>
      <c r="L30" s="20"/>
      <c r="M30" s="20"/>
    </row>
    <row r="31" spans="1:13">
      <c r="A31" s="16"/>
      <c r="B31" s="16"/>
      <c r="C31" s="23"/>
      <c r="D31" s="18"/>
      <c r="E31" s="18"/>
      <c r="F31" s="20"/>
      <c r="G31" s="24"/>
      <c r="H31" s="24"/>
      <c r="I31" s="20"/>
      <c r="J31" s="24"/>
      <c r="K31" s="24"/>
      <c r="L31" s="20"/>
      <c r="M31" s="20"/>
    </row>
    <row r="32" spans="1:13">
      <c r="G32" s="24"/>
      <c r="H32" s="8"/>
      <c r="I32" s="8"/>
      <c r="J32" s="24"/>
      <c r="K32" s="24"/>
    </row>
    <row r="33" spans="7:11">
      <c r="G33" s="24"/>
      <c r="H33" s="8"/>
      <c r="I33" s="8"/>
      <c r="J33" s="24"/>
      <c r="K33" s="24"/>
    </row>
    <row r="34" spans="7:11">
      <c r="G34" s="24"/>
      <c r="H34" s="8"/>
      <c r="I34" s="8"/>
      <c r="J34" s="24"/>
      <c r="K34" s="24"/>
    </row>
    <row r="35" spans="7:11">
      <c r="G35" s="24"/>
      <c r="H35" s="8"/>
      <c r="I35" s="8"/>
      <c r="J35" s="24"/>
      <c r="K35" s="24"/>
    </row>
    <row r="36" spans="7:11">
      <c r="G36" s="24"/>
      <c r="H36" s="8"/>
      <c r="J36" s="24"/>
      <c r="K36" s="24"/>
    </row>
    <row r="37" spans="7:11">
      <c r="G37" s="24"/>
      <c r="H37" s="8"/>
      <c r="J37" s="24"/>
      <c r="K37" s="24"/>
    </row>
    <row r="38" spans="7:11">
      <c r="G38" s="24"/>
      <c r="H38" s="8"/>
      <c r="J38" s="24"/>
      <c r="K38" s="24"/>
    </row>
    <row r="39" spans="7:11">
      <c r="G39" s="24"/>
      <c r="H39" s="8"/>
      <c r="J39" s="8"/>
      <c r="K39" s="8"/>
    </row>
    <row r="40" spans="7:11">
      <c r="G40" s="8"/>
      <c r="H40" s="8"/>
      <c r="J40" s="8"/>
      <c r="K40" s="8"/>
    </row>
    <row r="41" spans="7:11">
      <c r="G41" s="8"/>
      <c r="H41" s="8"/>
      <c r="J41" s="8"/>
      <c r="K41" s="8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/>
  <dimension ref="A1:O45"/>
  <sheetViews>
    <sheetView workbookViewId="0"/>
  </sheetViews>
  <sheetFormatPr baseColWidth="10" defaultColWidth="11.5" defaultRowHeight="13"/>
  <cols>
    <col min="1" max="1" width="6" style="2" bestFit="1" customWidth="1"/>
    <col min="2" max="2" width="4.1640625" style="2" bestFit="1" customWidth="1"/>
    <col min="3" max="3" width="10.6640625" bestFit="1" customWidth="1"/>
    <col min="4" max="5" width="4.33203125" bestFit="1" customWidth="1"/>
    <col min="6" max="6" width="9.5" bestFit="1" customWidth="1"/>
    <col min="7" max="7" width="13.5" bestFit="1" customWidth="1"/>
    <col min="8" max="8" width="7" bestFit="1" customWidth="1"/>
    <col min="9" max="9" width="12" bestFit="1" customWidth="1"/>
    <col min="10" max="10" width="8.33203125" bestFit="1" customWidth="1"/>
    <col min="12" max="12" width="7" bestFit="1" customWidth="1"/>
    <col min="13" max="13" width="12" bestFit="1" customWidth="1"/>
    <col min="14" max="14" width="7.5" bestFit="1" customWidth="1"/>
    <col min="15" max="15" width="14.83203125" customWidth="1"/>
  </cols>
  <sheetData>
    <row r="1" spans="1:15" ht="14" thickBot="1">
      <c r="A1" s="105" t="s">
        <v>54</v>
      </c>
      <c r="B1" s="106" t="s">
        <v>56</v>
      </c>
      <c r="C1" s="107" t="s">
        <v>70</v>
      </c>
      <c r="D1" s="107" t="s">
        <v>71</v>
      </c>
      <c r="E1" s="107" t="s">
        <v>72</v>
      </c>
      <c r="F1" s="107" t="s">
        <v>73</v>
      </c>
      <c r="G1" s="107" t="s">
        <v>74</v>
      </c>
      <c r="H1" s="107" t="s">
        <v>75</v>
      </c>
      <c r="I1" s="107" t="s">
        <v>76</v>
      </c>
      <c r="J1" s="107" t="s">
        <v>77</v>
      </c>
      <c r="K1" s="33"/>
      <c r="L1" s="108" t="s">
        <v>78</v>
      </c>
      <c r="M1" s="109" t="s">
        <v>76</v>
      </c>
      <c r="N1" s="110" t="s">
        <v>77</v>
      </c>
    </row>
    <row r="2" spans="1:15" ht="14" thickBot="1">
      <c r="A2" s="106" t="s">
        <v>79</v>
      </c>
      <c r="B2" s="111" t="s">
        <v>1</v>
      </c>
      <c r="C2" s="1"/>
      <c r="D2" s="1" t="s">
        <v>80</v>
      </c>
      <c r="E2" s="1" t="s">
        <v>80</v>
      </c>
      <c r="F2" s="1" t="s">
        <v>80</v>
      </c>
      <c r="G2" s="1" t="s">
        <v>80</v>
      </c>
      <c r="H2" s="1" t="s">
        <v>80</v>
      </c>
      <c r="I2" s="1" t="s">
        <v>81</v>
      </c>
      <c r="J2" s="1" t="s">
        <v>82</v>
      </c>
      <c r="K2" s="33"/>
      <c r="L2" s="100"/>
      <c r="M2" s="112" t="s">
        <v>81</v>
      </c>
      <c r="N2" s="113" t="s">
        <v>82</v>
      </c>
    </row>
    <row r="3" spans="1:15" ht="14" thickBot="1">
      <c r="A3" s="114"/>
      <c r="B3" s="105" t="s">
        <v>0</v>
      </c>
      <c r="C3" s="115" t="s">
        <v>64</v>
      </c>
      <c r="D3" s="116">
        <v>0.5000000000002558</v>
      </c>
      <c r="E3" s="116">
        <v>0.39999999999977831</v>
      </c>
      <c r="F3" s="117">
        <v>0.45000000000001705</v>
      </c>
      <c r="G3" s="117"/>
      <c r="H3" s="117"/>
      <c r="I3" s="117"/>
      <c r="J3" s="117"/>
      <c r="K3" s="6"/>
      <c r="L3" s="100"/>
      <c r="M3" s="118">
        <v>2304687500</v>
      </c>
      <c r="N3" s="119">
        <v>160000000</v>
      </c>
      <c r="O3" s="3"/>
    </row>
    <row r="4" spans="1:15">
      <c r="A4" s="120">
        <v>0</v>
      </c>
      <c r="B4" s="120">
        <v>0</v>
      </c>
      <c r="C4" s="22" t="s">
        <v>65</v>
      </c>
      <c r="D4" s="121">
        <v>0.63999999999992951</v>
      </c>
      <c r="E4" s="121">
        <v>0.39999999999977831</v>
      </c>
      <c r="F4" s="122">
        <v>0.51999999999985391</v>
      </c>
      <c r="G4" s="123">
        <v>4.3593750000000001E-2</v>
      </c>
      <c r="H4" s="123">
        <v>6.9999999999836859E-2</v>
      </c>
      <c r="I4" s="124">
        <v>72656250</v>
      </c>
      <c r="J4" s="124">
        <v>0</v>
      </c>
      <c r="K4" s="6"/>
      <c r="L4" s="6"/>
      <c r="M4" s="6"/>
      <c r="N4" s="6"/>
    </row>
    <row r="5" spans="1:15" s="6" customFormat="1">
      <c r="A5" s="125">
        <v>1</v>
      </c>
      <c r="B5" s="125">
        <v>2.0000000000000009</v>
      </c>
      <c r="C5" s="22" t="s">
        <v>7</v>
      </c>
      <c r="D5" s="121">
        <v>0.51999999999949864</v>
      </c>
      <c r="E5" s="121">
        <v>0.4199999999997317</v>
      </c>
      <c r="F5" s="126">
        <v>0.46999999999961517</v>
      </c>
      <c r="G5" s="123">
        <v>5.859375E-2</v>
      </c>
      <c r="H5" s="127">
        <v>1.9999999999598117E-2</v>
      </c>
      <c r="I5" s="128">
        <v>97656250</v>
      </c>
      <c r="J5" s="124">
        <v>1066666.6666666665</v>
      </c>
    </row>
    <row r="6" spans="1:15" s="6" customFormat="1">
      <c r="A6" s="125">
        <v>2</v>
      </c>
      <c r="B6" s="125">
        <v>4</v>
      </c>
      <c r="C6" s="22" t="s">
        <v>7</v>
      </c>
      <c r="D6" s="121">
        <v>0.36000000000058208</v>
      </c>
      <c r="E6" s="121">
        <v>0.45999999999963848</v>
      </c>
      <c r="F6" s="126">
        <v>0.41000000000011028</v>
      </c>
      <c r="G6" s="123">
        <v>7.4999999999999997E-2</v>
      </c>
      <c r="H6" s="127">
        <v>-3.9999999999906777E-2</v>
      </c>
      <c r="I6" s="124">
        <v>125000000</v>
      </c>
      <c r="J6" s="124">
        <v>3866666.6666666665</v>
      </c>
    </row>
    <row r="7" spans="1:15" s="6" customFormat="1">
      <c r="A7" s="125">
        <v>3</v>
      </c>
      <c r="B7" s="125">
        <v>6.0000000000000009</v>
      </c>
      <c r="C7" s="22" t="s">
        <v>7</v>
      </c>
      <c r="D7" s="121">
        <v>0.90000000000003411</v>
      </c>
      <c r="E7" s="121">
        <v>0.86000000000012733</v>
      </c>
      <c r="F7" s="126">
        <v>0.88000000000008072</v>
      </c>
      <c r="G7" s="123">
        <v>0.59062499999999996</v>
      </c>
      <c r="H7" s="127">
        <v>0.43000000000006366</v>
      </c>
      <c r="I7" s="124">
        <v>984375000</v>
      </c>
      <c r="J7" s="124">
        <v>52666666.666666664</v>
      </c>
    </row>
    <row r="8" spans="1:15" s="6" customFormat="1">
      <c r="A8" s="125">
        <v>4</v>
      </c>
      <c r="B8" s="125">
        <v>7.9999999999999991</v>
      </c>
      <c r="C8" s="22" t="s">
        <v>7</v>
      </c>
      <c r="D8" s="121">
        <v>3.5599999999995191</v>
      </c>
      <c r="E8" s="121">
        <v>3.6599999999999966</v>
      </c>
      <c r="F8" s="126">
        <v>3.6099999999997578</v>
      </c>
      <c r="G8" s="123">
        <v>2.3249999999999997</v>
      </c>
      <c r="H8" s="127">
        <v>3.1599999999997408</v>
      </c>
      <c r="I8" s="124">
        <v>3875000000</v>
      </c>
      <c r="J8" s="124">
        <v>1400000000</v>
      </c>
    </row>
    <row r="9" spans="1:15" s="6" customFormat="1">
      <c r="A9" s="125">
        <v>5</v>
      </c>
      <c r="B9" s="125">
        <v>10</v>
      </c>
      <c r="C9" s="22" t="s">
        <v>7</v>
      </c>
      <c r="D9" s="121">
        <v>5.3800000000002512</v>
      </c>
      <c r="E9" s="121">
        <v>5.3799999999995407</v>
      </c>
      <c r="F9" s="126">
        <v>5.379999999999896</v>
      </c>
      <c r="G9" s="123">
        <v>4.59375</v>
      </c>
      <c r="H9" s="127">
        <v>4.9299999999998789</v>
      </c>
      <c r="I9" s="124">
        <v>7656250000</v>
      </c>
      <c r="J9" s="124">
        <v>2133333333.3333333</v>
      </c>
    </row>
    <row r="10" spans="1:15" s="6" customFormat="1">
      <c r="A10" s="125">
        <v>6</v>
      </c>
      <c r="B10" s="125">
        <v>19</v>
      </c>
      <c r="C10" s="22" t="s">
        <v>7</v>
      </c>
      <c r="D10" s="121">
        <v>5.239999999999867</v>
      </c>
      <c r="E10" s="121">
        <v>5.6799999999995521</v>
      </c>
      <c r="F10" s="126">
        <v>5.4599999999997095</v>
      </c>
      <c r="G10" s="123">
        <v>4.5</v>
      </c>
      <c r="H10" s="127">
        <v>5.0099999999996925</v>
      </c>
      <c r="I10" s="124">
        <v>7500000000</v>
      </c>
      <c r="J10" s="124">
        <v>1666666666.6666667</v>
      </c>
    </row>
    <row r="11" spans="1:15" s="6" customFormat="1">
      <c r="A11" s="125">
        <v>7</v>
      </c>
      <c r="B11" s="125">
        <v>24</v>
      </c>
      <c r="C11" s="22" t="s">
        <v>7</v>
      </c>
      <c r="D11" s="121">
        <v>5.4999999999999716</v>
      </c>
      <c r="E11" s="121">
        <v>5.7400000000001228</v>
      </c>
      <c r="F11" s="126">
        <v>5.6200000000000472</v>
      </c>
      <c r="G11" s="123">
        <v>6.421875</v>
      </c>
      <c r="H11" s="127">
        <v>5.1700000000000301</v>
      </c>
      <c r="I11" s="124">
        <v>10703125000</v>
      </c>
      <c r="J11" s="124">
        <v>286666666.66666669</v>
      </c>
    </row>
    <row r="12" spans="1:15" s="6" customFormat="1">
      <c r="A12" s="125">
        <v>8</v>
      </c>
      <c r="B12" s="125">
        <v>26</v>
      </c>
      <c r="C12" s="22" t="s">
        <v>7</v>
      </c>
      <c r="D12" s="121">
        <v>5.3800000000002512</v>
      </c>
      <c r="E12" s="121">
        <v>5.3600000000002979</v>
      </c>
      <c r="F12" s="126">
        <v>5.3700000000002746</v>
      </c>
      <c r="G12" s="123">
        <v>5.4375</v>
      </c>
      <c r="H12" s="127">
        <v>4.9200000000002575</v>
      </c>
      <c r="I12" s="124">
        <v>9062500000</v>
      </c>
      <c r="J12" s="124">
        <v>326666666.66666663</v>
      </c>
    </row>
    <row r="13" spans="1:15">
      <c r="A13" s="125">
        <v>9</v>
      </c>
      <c r="B13" s="125">
        <v>28</v>
      </c>
      <c r="C13" s="22" t="s">
        <v>7</v>
      </c>
      <c r="D13" s="121">
        <v>5.1999999999999602</v>
      </c>
      <c r="E13" s="121">
        <v>5.0800000000002399</v>
      </c>
      <c r="F13" s="126">
        <v>5.1400000000001</v>
      </c>
      <c r="G13" s="123">
        <v>4.59375</v>
      </c>
      <c r="H13" s="127">
        <v>4.690000000000083</v>
      </c>
      <c r="I13" s="124">
        <v>7656250000</v>
      </c>
      <c r="J13" s="124">
        <v>220000000</v>
      </c>
    </row>
    <row r="14" spans="1:15">
      <c r="A14" s="125">
        <v>10</v>
      </c>
      <c r="B14" s="125">
        <v>30</v>
      </c>
      <c r="C14" s="22" t="s">
        <v>7</v>
      </c>
      <c r="D14" s="121">
        <v>5.0599999999999312</v>
      </c>
      <c r="E14" s="121">
        <v>5.3999999999994941</v>
      </c>
      <c r="F14" s="126">
        <v>5.2299999999997127</v>
      </c>
      <c r="G14" s="123">
        <v>5.25</v>
      </c>
      <c r="H14" s="127">
        <v>4.7799999999996956</v>
      </c>
      <c r="I14" s="124">
        <v>8750000000</v>
      </c>
      <c r="J14" s="124">
        <v>226666666.66666669</v>
      </c>
    </row>
    <row r="15" spans="1:15">
      <c r="A15" s="125">
        <v>11</v>
      </c>
      <c r="B15" s="125">
        <v>32</v>
      </c>
      <c r="C15" s="22" t="s">
        <v>7</v>
      </c>
      <c r="D15" s="121">
        <v>5.3000000000000824</v>
      </c>
      <c r="E15" s="121">
        <v>5.4999999999999716</v>
      </c>
      <c r="F15" s="126">
        <v>5.400000000000027</v>
      </c>
      <c r="G15" s="123">
        <v>5.578125</v>
      </c>
      <c r="H15" s="127">
        <v>4.9500000000000099</v>
      </c>
      <c r="I15" s="124">
        <v>9296875000</v>
      </c>
      <c r="J15" s="124">
        <v>333333333.33333337</v>
      </c>
    </row>
    <row r="16" spans="1:15">
      <c r="A16" s="125">
        <v>12</v>
      </c>
      <c r="B16" s="125">
        <v>43</v>
      </c>
      <c r="C16" s="22" t="s">
        <v>7</v>
      </c>
      <c r="D16" s="121">
        <v>5.1800000000000068</v>
      </c>
      <c r="E16" s="121">
        <v>5.0600000000002865</v>
      </c>
      <c r="F16" s="126">
        <v>5.1200000000001467</v>
      </c>
      <c r="G16" s="123">
        <v>5.53125</v>
      </c>
      <c r="H16" s="127">
        <v>4.6700000000001296</v>
      </c>
      <c r="I16" s="124">
        <v>9218750000</v>
      </c>
      <c r="J16" s="124">
        <v>0</v>
      </c>
    </row>
    <row r="17" spans="1:11">
      <c r="A17" s="125">
        <v>13</v>
      </c>
      <c r="B17" s="125">
        <v>48</v>
      </c>
      <c r="C17" s="22" t="s">
        <v>66</v>
      </c>
      <c r="D17" s="121">
        <v>5.1600000000000534</v>
      </c>
      <c r="E17" s="121">
        <v>5.1000000000001933</v>
      </c>
      <c r="F17" s="126">
        <v>5.1300000000001234</v>
      </c>
      <c r="G17" s="123">
        <v>5.53125</v>
      </c>
      <c r="H17" s="127">
        <v>4.6800000000001063</v>
      </c>
      <c r="I17" s="124">
        <v>9218750000</v>
      </c>
      <c r="J17" s="124">
        <v>60666666.666666664</v>
      </c>
    </row>
    <row r="18" spans="1:11">
      <c r="A18" s="25"/>
      <c r="B18" s="9"/>
      <c r="C18" s="8"/>
      <c r="D18" s="129"/>
      <c r="E18" s="129"/>
      <c r="F18" s="126"/>
      <c r="G18" s="126"/>
      <c r="H18" s="12"/>
      <c r="I18" s="21"/>
      <c r="J18" s="21"/>
    </row>
    <row r="19" spans="1:11">
      <c r="A19" s="9"/>
      <c r="B19" s="9"/>
      <c r="C19" s="10"/>
      <c r="D19" s="11"/>
      <c r="E19" s="11"/>
      <c r="F19" s="5"/>
      <c r="G19" s="5"/>
      <c r="H19" s="12"/>
      <c r="I19" s="21"/>
      <c r="J19" s="21"/>
      <c r="K19" s="8"/>
    </row>
    <row r="20" spans="1:11">
      <c r="A20" s="9"/>
      <c r="B20" s="9"/>
      <c r="C20" s="10"/>
      <c r="D20" s="11"/>
      <c r="E20" s="11"/>
      <c r="F20" s="5"/>
      <c r="G20" s="5"/>
      <c r="H20" s="12"/>
      <c r="I20" s="21"/>
      <c r="J20" s="21"/>
      <c r="K20" s="8"/>
    </row>
    <row r="21" spans="1:11">
      <c r="A21" s="9"/>
      <c r="B21" s="9"/>
      <c r="C21" s="10"/>
      <c r="D21" s="11"/>
      <c r="E21" s="11"/>
      <c r="F21" s="5"/>
      <c r="G21" s="5"/>
      <c r="H21" s="12"/>
      <c r="I21" s="21"/>
      <c r="J21" s="21"/>
      <c r="K21" s="8"/>
    </row>
    <row r="22" spans="1:11">
      <c r="A22" s="9"/>
      <c r="B22" s="9"/>
      <c r="C22" s="10"/>
      <c r="D22" s="11"/>
      <c r="E22" s="11"/>
      <c r="F22" s="5"/>
      <c r="G22" s="5"/>
      <c r="H22" s="12"/>
      <c r="I22" s="21"/>
      <c r="J22" s="21"/>
      <c r="K22" s="8"/>
    </row>
    <row r="23" spans="1:11">
      <c r="A23" s="9"/>
      <c r="B23" s="9"/>
      <c r="C23" s="10"/>
      <c r="D23" s="11"/>
      <c r="E23" s="11"/>
      <c r="F23" s="5"/>
      <c r="G23" s="5"/>
      <c r="H23" s="12"/>
      <c r="I23" s="21"/>
      <c r="J23" s="21"/>
      <c r="K23" s="8"/>
    </row>
    <row r="24" spans="1:11">
      <c r="A24" s="9"/>
      <c r="B24" s="9"/>
      <c r="C24" s="10"/>
      <c r="D24" s="11"/>
      <c r="E24" s="11"/>
      <c r="F24" s="5"/>
      <c r="G24" s="5"/>
      <c r="H24" s="12"/>
      <c r="I24" s="21"/>
      <c r="J24" s="21"/>
      <c r="K24" s="8"/>
    </row>
    <row r="25" spans="1:11">
      <c r="A25" s="9"/>
      <c r="B25" s="9"/>
      <c r="C25" s="10"/>
      <c r="D25" s="11"/>
      <c r="E25" s="11"/>
      <c r="F25" s="5"/>
      <c r="G25" s="5"/>
      <c r="H25" s="12"/>
      <c r="I25" s="21"/>
      <c r="J25" s="21"/>
      <c r="K25" s="8"/>
    </row>
    <row r="26" spans="1:11">
      <c r="A26" s="9"/>
      <c r="B26" s="9"/>
      <c r="C26" s="10"/>
      <c r="D26" s="11"/>
      <c r="E26" s="11"/>
      <c r="F26" s="5"/>
      <c r="G26" s="5"/>
      <c r="H26" s="12"/>
      <c r="I26" s="21"/>
      <c r="J26" s="21"/>
      <c r="K26" s="8"/>
    </row>
    <row r="27" spans="1:11">
      <c r="A27" s="9"/>
      <c r="B27" s="9"/>
      <c r="C27" s="10"/>
      <c r="D27" s="11"/>
      <c r="E27" s="11"/>
      <c r="F27" s="5"/>
      <c r="G27" s="5"/>
      <c r="H27" s="12"/>
      <c r="I27" s="21"/>
      <c r="J27" s="21"/>
      <c r="K27" s="8"/>
    </row>
    <row r="28" spans="1:11">
      <c r="A28" s="9"/>
      <c r="B28" s="9"/>
      <c r="C28" s="10"/>
      <c r="D28" s="11"/>
      <c r="E28" s="11"/>
      <c r="F28" s="5"/>
      <c r="G28" s="5"/>
      <c r="H28" s="12"/>
      <c r="I28" s="21"/>
      <c r="J28" s="21"/>
      <c r="K28" s="8"/>
    </row>
    <row r="29" spans="1:11">
      <c r="A29" s="9"/>
      <c r="B29" s="9"/>
      <c r="C29" s="10"/>
      <c r="D29" s="11"/>
      <c r="E29" s="11"/>
      <c r="F29" s="5"/>
      <c r="G29" s="5"/>
      <c r="H29" s="12"/>
      <c r="I29" s="21"/>
      <c r="J29" s="21"/>
      <c r="K29" s="8"/>
    </row>
    <row r="30" spans="1:11">
      <c r="A30" s="9"/>
      <c r="B30" s="9"/>
      <c r="C30" s="10"/>
      <c r="D30" s="11"/>
      <c r="E30" s="11"/>
      <c r="F30" s="5"/>
      <c r="G30" s="5"/>
      <c r="H30" s="12"/>
      <c r="I30" s="21"/>
      <c r="J30" s="21"/>
      <c r="K30" s="8"/>
    </row>
    <row r="31" spans="1:11">
      <c r="A31" s="9"/>
      <c r="B31" s="9"/>
      <c r="C31" s="10"/>
      <c r="D31" s="11"/>
      <c r="E31" s="11"/>
      <c r="F31" s="5"/>
      <c r="G31" s="5"/>
      <c r="H31" s="12"/>
      <c r="I31" s="13"/>
      <c r="J31" s="14"/>
      <c r="K31" s="8"/>
    </row>
    <row r="32" spans="1:11">
      <c r="A32" s="9"/>
      <c r="B32" s="9"/>
      <c r="C32" s="10"/>
      <c r="D32" s="11"/>
      <c r="E32" s="11"/>
      <c r="F32" s="5"/>
      <c r="G32" s="5"/>
      <c r="H32" s="12"/>
      <c r="I32" s="13"/>
      <c r="J32" s="14"/>
      <c r="K32" s="8"/>
    </row>
    <row r="33" spans="1:10">
      <c r="A33" s="9"/>
      <c r="B33" s="9"/>
      <c r="C33" s="10" t="str">
        <f>IF(Protocol!F54="","",Protocol!F54)</f>
        <v/>
      </c>
      <c r="D33" s="11"/>
      <c r="E33" s="11"/>
      <c r="F33" s="5"/>
      <c r="G33" s="5"/>
      <c r="H33" s="12"/>
      <c r="I33" s="13"/>
      <c r="J33" s="14"/>
    </row>
    <row r="34" spans="1:10">
      <c r="A34" s="9"/>
      <c r="B34" s="9"/>
      <c r="C34" s="10" t="str">
        <f>IF(Protocol!F55="","",Protocol!F55)</f>
        <v/>
      </c>
      <c r="D34" s="11"/>
      <c r="E34" s="11"/>
      <c r="F34" s="5"/>
      <c r="G34" s="5"/>
      <c r="H34" s="12"/>
      <c r="I34" s="13"/>
      <c r="J34" s="14"/>
    </row>
    <row r="35" spans="1:10">
      <c r="A35" s="9"/>
      <c r="B35" s="9"/>
      <c r="C35" s="10" t="str">
        <f>IF(Protocol!F56="","",Protocol!F56)</f>
        <v/>
      </c>
      <c r="D35" s="11"/>
      <c r="E35" s="11"/>
      <c r="F35" s="5"/>
      <c r="G35" s="5"/>
      <c r="H35" s="12"/>
      <c r="I35" s="13"/>
      <c r="J35" s="14"/>
    </row>
    <row r="36" spans="1:10">
      <c r="A36" s="9"/>
      <c r="B36" s="9"/>
      <c r="C36" s="10" t="str">
        <f>IF(Protocol!F57="","",Protocol!F57)</f>
        <v/>
      </c>
      <c r="D36" s="11"/>
      <c r="E36" s="11"/>
      <c r="F36" s="5"/>
      <c r="G36" s="5"/>
      <c r="H36" s="12"/>
      <c r="I36" s="13"/>
      <c r="J36" s="14"/>
    </row>
    <row r="37" spans="1:10">
      <c r="A37" s="9"/>
      <c r="B37" s="9"/>
      <c r="C37" s="10" t="str">
        <f>IF(Protocol!F58="","",Protocol!F58)</f>
        <v/>
      </c>
      <c r="D37" s="11"/>
      <c r="E37" s="11"/>
      <c r="F37" s="5"/>
      <c r="G37" s="5"/>
      <c r="H37" s="12"/>
      <c r="I37" s="13"/>
      <c r="J37" s="14"/>
    </row>
    <row r="38" spans="1:10">
      <c r="A38" s="9"/>
      <c r="B38" s="9"/>
      <c r="C38" s="10" t="str">
        <f>IF(Protocol!F59="","",Protocol!F59)</f>
        <v/>
      </c>
      <c r="D38" s="11"/>
      <c r="E38" s="11"/>
      <c r="F38" s="5"/>
      <c r="G38" s="5"/>
      <c r="H38" s="12"/>
      <c r="I38" s="13"/>
      <c r="J38" s="14"/>
    </row>
    <row r="39" spans="1:10">
      <c r="A39" s="9"/>
      <c r="B39" s="9"/>
      <c r="C39" s="10" t="str">
        <f>IF(Protocol!F60="","",Protocol!F60)</f>
        <v/>
      </c>
      <c r="D39" s="11"/>
      <c r="E39" s="11"/>
      <c r="F39" s="5"/>
      <c r="G39" s="5"/>
      <c r="H39" s="12"/>
      <c r="I39" s="13"/>
      <c r="J39" s="14"/>
    </row>
    <row r="40" spans="1:10">
      <c r="A40" s="9"/>
      <c r="B40" s="9"/>
      <c r="C40" s="10" t="str">
        <f>IF(Protocol!F61="","",Protocol!F61)</f>
        <v/>
      </c>
      <c r="D40" s="11"/>
      <c r="E40" s="11"/>
      <c r="F40" s="5"/>
      <c r="G40" s="5"/>
      <c r="H40" s="12"/>
      <c r="I40" s="13"/>
      <c r="J40" s="14"/>
    </row>
    <row r="41" spans="1:10">
      <c r="A41" s="9"/>
      <c r="B41" s="9"/>
      <c r="C41" s="10" t="str">
        <f>IF(Protocol!F62="","",Protocol!F62)</f>
        <v/>
      </c>
      <c r="D41" s="11"/>
      <c r="E41" s="11"/>
      <c r="F41" s="5"/>
      <c r="G41" s="5"/>
      <c r="H41" s="12"/>
      <c r="I41" s="13"/>
      <c r="J41" s="14"/>
    </row>
    <row r="42" spans="1:10">
      <c r="A42" s="9"/>
      <c r="B42" s="9"/>
      <c r="C42" s="10" t="str">
        <f>IF(Protocol!F63="","",Protocol!F63)</f>
        <v/>
      </c>
      <c r="D42" s="11"/>
      <c r="E42" s="11"/>
      <c r="F42" s="5"/>
      <c r="G42" s="5"/>
      <c r="H42" s="12"/>
      <c r="I42" s="13"/>
      <c r="J42" s="14"/>
    </row>
    <row r="43" spans="1:10">
      <c r="A43" s="9"/>
      <c r="B43" s="9"/>
      <c r="C43" s="10" t="str">
        <f>IF(Protocol!F64="","",Protocol!F64)</f>
        <v/>
      </c>
      <c r="D43" s="11"/>
      <c r="E43" s="11"/>
      <c r="F43" s="5"/>
      <c r="G43" s="5"/>
      <c r="H43" s="12"/>
      <c r="I43" s="13"/>
      <c r="J43" s="14"/>
    </row>
    <row r="44" spans="1:10">
      <c r="A44" s="15"/>
      <c r="B44" s="15"/>
      <c r="C44" s="8"/>
      <c r="D44" s="8"/>
      <c r="E44" s="8"/>
      <c r="F44" s="8"/>
      <c r="G44" s="8"/>
      <c r="H44" s="8"/>
      <c r="I44" s="8"/>
      <c r="J44" s="8"/>
    </row>
    <row r="45" spans="1:10">
      <c r="A45" s="15"/>
      <c r="B45" s="15"/>
      <c r="C45" s="8"/>
      <c r="D45" s="8"/>
      <c r="E45" s="8"/>
      <c r="F45" s="8"/>
      <c r="G45" s="8"/>
      <c r="H45" s="8"/>
      <c r="I45" s="8"/>
      <c r="J45" s="8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6"/>
  <dimension ref="A1:N75"/>
  <sheetViews>
    <sheetView tabSelected="1" zoomScale="70" zoomScaleNormal="70" workbookViewId="0">
      <selection sqref="A1:M74"/>
    </sheetView>
  </sheetViews>
  <sheetFormatPr baseColWidth="10" defaultColWidth="11.5" defaultRowHeight="13"/>
  <cols>
    <col min="1" max="1" width="15" style="102" customWidth="1"/>
    <col min="2" max="2" width="15.83203125" style="102" bestFit="1" customWidth="1"/>
    <col min="3" max="4" width="15.6640625" style="102" bestFit="1" customWidth="1"/>
    <col min="5" max="5" width="8.83203125" style="102" bestFit="1" customWidth="1"/>
    <col min="6" max="6" width="15.83203125" style="102" bestFit="1" customWidth="1"/>
    <col min="7" max="7" width="15.6640625" style="102" bestFit="1" customWidth="1"/>
    <col min="8" max="8" width="7.6640625" style="102" bestFit="1" customWidth="1"/>
    <col min="9" max="9" width="11.5" style="102" bestFit="1" customWidth="1"/>
    <col min="10" max="10" width="11.5" style="102"/>
    <col min="11" max="11" width="15.6640625" style="102" bestFit="1" customWidth="1"/>
    <col min="12" max="12" width="13.1640625" style="102" bestFit="1" customWidth="1"/>
    <col min="13" max="13" width="12.5" style="102" bestFit="1" customWidth="1"/>
    <col min="14" max="14" width="17.83203125" style="102" customWidth="1"/>
    <col min="15" max="15" width="11.5" style="102" bestFit="1" customWidth="1"/>
    <col min="16" max="16" width="14.5" style="102" bestFit="1" customWidth="1"/>
    <col min="17" max="17" width="17.5" style="102" bestFit="1" customWidth="1"/>
    <col min="18" max="18" width="17.83203125" style="102" bestFit="1" customWidth="1"/>
    <col min="19" max="19" width="22.5" style="102" bestFit="1" customWidth="1"/>
    <col min="20" max="20" width="26.83203125" style="102" bestFit="1" customWidth="1"/>
    <col min="21" max="16384" width="11.5" style="102"/>
  </cols>
  <sheetData>
    <row r="1" spans="1:13">
      <c r="A1" s="162" t="s">
        <v>54</v>
      </c>
      <c r="B1" s="162" t="s">
        <v>69</v>
      </c>
      <c r="C1" s="162" t="s">
        <v>14</v>
      </c>
      <c r="D1" s="162" t="s">
        <v>67</v>
      </c>
      <c r="E1" s="162" t="s">
        <v>68</v>
      </c>
      <c r="F1" s="162"/>
      <c r="G1" s="162"/>
      <c r="H1" s="162"/>
      <c r="I1" s="162"/>
      <c r="J1" s="162"/>
      <c r="K1" s="162"/>
      <c r="L1" s="162"/>
      <c r="M1" s="162"/>
    </row>
    <row r="2" spans="1:13">
      <c r="A2" s="162" t="s">
        <v>0</v>
      </c>
      <c r="B2" s="162">
        <v>0</v>
      </c>
      <c r="C2" s="101">
        <v>1.238950131233596</v>
      </c>
      <c r="D2" s="162">
        <v>2.0369999999999999</v>
      </c>
      <c r="E2" s="101">
        <v>2.5237414173228347</v>
      </c>
      <c r="F2" s="162"/>
      <c r="G2" s="162"/>
      <c r="H2" s="162"/>
      <c r="I2" s="162"/>
      <c r="J2" s="162"/>
      <c r="K2" s="162"/>
      <c r="L2" s="162"/>
      <c r="M2" s="162"/>
    </row>
    <row r="3" spans="1:13">
      <c r="A3" s="162">
        <v>0</v>
      </c>
      <c r="B3" s="162">
        <v>0</v>
      </c>
      <c r="C3" s="101">
        <v>1.0835695538057746</v>
      </c>
      <c r="D3" s="162">
        <v>2.0139999999999998</v>
      </c>
      <c r="E3" s="101">
        <v>2.1823090813648296</v>
      </c>
      <c r="F3" s="162"/>
      <c r="G3" s="162"/>
      <c r="H3" s="162"/>
      <c r="I3" s="162"/>
      <c r="J3" s="162"/>
      <c r="K3" s="162"/>
      <c r="L3" s="162"/>
      <c r="M3" s="162"/>
    </row>
    <row r="4" spans="1:13">
      <c r="A4" s="162">
        <v>1</v>
      </c>
      <c r="B4" s="162">
        <v>2.0000000000000009</v>
      </c>
      <c r="C4" s="101">
        <v>1.4153280839895013</v>
      </c>
      <c r="D4" s="162">
        <v>1.9890000000000001</v>
      </c>
      <c r="E4" s="101">
        <v>2.8150875590551183</v>
      </c>
      <c r="F4" s="162"/>
      <c r="G4" s="162"/>
      <c r="H4" s="162"/>
      <c r="I4" s="162"/>
      <c r="J4" s="162"/>
      <c r="K4" s="162"/>
      <c r="L4" s="162"/>
      <c r="M4" s="162"/>
    </row>
    <row r="5" spans="1:13">
      <c r="A5" s="162">
        <v>2</v>
      </c>
      <c r="B5" s="162">
        <v>4</v>
      </c>
      <c r="C5" s="101">
        <v>1.2683464566929139</v>
      </c>
      <c r="D5" s="162">
        <v>1.9650000000000001</v>
      </c>
      <c r="E5" s="101">
        <v>2.4923007874015761</v>
      </c>
      <c r="F5" s="162"/>
      <c r="G5" s="162"/>
      <c r="H5" s="162"/>
      <c r="I5" s="162"/>
      <c r="J5" s="162"/>
      <c r="K5" s="162"/>
      <c r="L5" s="162"/>
      <c r="M5" s="162"/>
    </row>
    <row r="6" spans="1:13">
      <c r="A6" s="162">
        <v>3</v>
      </c>
      <c r="B6" s="162">
        <v>6.0000000000000009</v>
      </c>
      <c r="C6" s="101">
        <v>1.0993175853018371</v>
      </c>
      <c r="D6" s="162">
        <v>1.9490000000000001</v>
      </c>
      <c r="E6" s="101">
        <v>2.1425699737532806</v>
      </c>
      <c r="F6" s="162"/>
      <c r="G6" s="162"/>
      <c r="H6" s="162"/>
      <c r="I6" s="162"/>
      <c r="J6" s="162"/>
      <c r="K6" s="162"/>
      <c r="L6" s="162"/>
      <c r="M6" s="162"/>
    </row>
    <row r="7" spans="1:13">
      <c r="A7" s="162">
        <v>4</v>
      </c>
      <c r="B7" s="162">
        <v>7.9999999999999991</v>
      </c>
      <c r="C7" s="101">
        <v>0.64262467191601036</v>
      </c>
      <c r="D7" s="162">
        <v>1.972</v>
      </c>
      <c r="E7" s="101">
        <v>1.2672558530183724</v>
      </c>
      <c r="F7" s="162"/>
      <c r="G7" s="162"/>
      <c r="H7" s="162"/>
      <c r="I7" s="162"/>
      <c r="J7" s="162"/>
      <c r="K7" s="162"/>
      <c r="L7" s="162"/>
      <c r="M7" s="162"/>
    </row>
    <row r="8" spans="1:13">
      <c r="A8" s="162">
        <v>5</v>
      </c>
      <c r="B8" s="162">
        <v>10</v>
      </c>
      <c r="C8" s="101">
        <v>0.57228346456692869</v>
      </c>
      <c r="D8" s="162">
        <v>2.008</v>
      </c>
      <c r="E8" s="101">
        <v>1.1491451968503927</v>
      </c>
      <c r="F8" s="162"/>
      <c r="G8" s="162"/>
      <c r="H8" s="162"/>
      <c r="I8" s="162"/>
      <c r="J8" s="162"/>
      <c r="K8" s="162"/>
      <c r="L8" s="162"/>
      <c r="M8" s="162"/>
    </row>
    <row r="9" spans="1:13">
      <c r="A9" s="162">
        <v>6</v>
      </c>
      <c r="B9" s="162">
        <v>19</v>
      </c>
      <c r="C9" s="101">
        <v>0.56073490813648308</v>
      </c>
      <c r="D9" s="162">
        <v>2.0310000000000001</v>
      </c>
      <c r="E9" s="101">
        <v>1.1388525984251971</v>
      </c>
      <c r="F9" s="162"/>
      <c r="G9" s="162"/>
      <c r="H9" s="162"/>
      <c r="I9" s="162"/>
      <c r="J9" s="162"/>
      <c r="K9" s="162"/>
      <c r="L9" s="162"/>
      <c r="M9" s="162"/>
    </row>
    <row r="10" spans="1:13">
      <c r="A10" s="162">
        <v>7</v>
      </c>
      <c r="B10" s="162">
        <v>24</v>
      </c>
      <c r="C10" s="101">
        <v>0.57543307086614159</v>
      </c>
      <c r="D10" s="162">
        <v>2.008</v>
      </c>
      <c r="E10" s="101">
        <v>1.1554696062992122</v>
      </c>
      <c r="F10" s="162"/>
      <c r="G10" s="162"/>
      <c r="H10" s="162"/>
      <c r="I10" s="162"/>
      <c r="J10" s="162"/>
      <c r="K10" s="162"/>
      <c r="L10" s="162"/>
      <c r="M10" s="162"/>
    </row>
    <row r="11" spans="1:13">
      <c r="A11" s="162">
        <v>8</v>
      </c>
      <c r="B11" s="162">
        <v>26</v>
      </c>
      <c r="C11" s="101">
        <v>0.64577427821522293</v>
      </c>
      <c r="D11" s="162">
        <v>1.984</v>
      </c>
      <c r="E11" s="101">
        <v>1.2812161679790022</v>
      </c>
      <c r="F11" s="162"/>
      <c r="G11" s="162"/>
      <c r="H11" s="162"/>
      <c r="I11" s="162"/>
      <c r="J11" s="162"/>
      <c r="K11" s="162"/>
      <c r="L11" s="162"/>
      <c r="M11" s="162"/>
    </row>
    <row r="12" spans="1:13">
      <c r="A12" s="162">
        <v>9</v>
      </c>
      <c r="B12" s="162">
        <v>28</v>
      </c>
      <c r="C12" s="101">
        <v>0.47044619422572209</v>
      </c>
      <c r="D12" s="162">
        <v>1.96</v>
      </c>
      <c r="E12" s="101">
        <v>0.92207454068241523</v>
      </c>
      <c r="F12" s="162"/>
      <c r="G12" s="162"/>
      <c r="H12" s="162"/>
      <c r="I12" s="162"/>
      <c r="J12" s="162"/>
      <c r="K12" s="162"/>
      <c r="L12" s="162"/>
      <c r="M12" s="162"/>
    </row>
    <row r="13" spans="1:13">
      <c r="A13" s="162">
        <v>10</v>
      </c>
      <c r="B13" s="162">
        <v>30</v>
      </c>
      <c r="C13" s="101">
        <v>0.5628346456692912</v>
      </c>
      <c r="D13" s="162">
        <v>1.9350000000000001</v>
      </c>
      <c r="E13" s="101">
        <v>1.0890850393700786</v>
      </c>
      <c r="F13" s="162"/>
      <c r="G13" s="162"/>
      <c r="H13" s="162"/>
      <c r="I13" s="162"/>
      <c r="J13" s="162"/>
      <c r="K13" s="162"/>
      <c r="L13" s="162"/>
      <c r="M13" s="162"/>
    </row>
    <row r="14" spans="1:13">
      <c r="A14" s="162">
        <v>11</v>
      </c>
      <c r="B14" s="162">
        <v>32</v>
      </c>
      <c r="C14" s="101">
        <v>0.50089238845144368</v>
      </c>
      <c r="D14" s="162">
        <v>1.911</v>
      </c>
      <c r="E14" s="101">
        <v>0.95720535433070886</v>
      </c>
      <c r="F14" s="162"/>
      <c r="G14" s="162"/>
      <c r="H14" s="162"/>
      <c r="I14" s="162"/>
      <c r="J14" s="162"/>
      <c r="K14" s="162"/>
      <c r="L14" s="162"/>
      <c r="M14" s="162"/>
    </row>
    <row r="15" spans="1:13">
      <c r="A15" s="162">
        <v>12</v>
      </c>
      <c r="B15" s="162">
        <v>43</v>
      </c>
      <c r="C15" s="101">
        <v>0.48409448818897655</v>
      </c>
      <c r="D15" s="162">
        <v>1.8879999999999999</v>
      </c>
      <c r="E15" s="101">
        <v>0.9139703937007877</v>
      </c>
      <c r="F15" s="162"/>
      <c r="G15" s="162"/>
      <c r="H15" s="162"/>
      <c r="I15" s="162"/>
      <c r="J15" s="162"/>
      <c r="K15" s="162"/>
      <c r="L15" s="162"/>
      <c r="M15" s="162"/>
    </row>
    <row r="16" spans="1:13">
      <c r="A16" s="162">
        <v>13</v>
      </c>
      <c r="B16" s="162">
        <v>48</v>
      </c>
      <c r="C16" s="101">
        <v>0.60692913385826763</v>
      </c>
      <c r="D16" s="162">
        <v>1.8640000000000001</v>
      </c>
      <c r="E16" s="101">
        <v>1.1313159055118109</v>
      </c>
      <c r="F16" s="162"/>
      <c r="G16" s="162"/>
      <c r="H16" s="162"/>
      <c r="I16" s="162"/>
      <c r="J16" s="162"/>
      <c r="K16" s="162"/>
      <c r="L16" s="162"/>
      <c r="M16" s="162"/>
    </row>
    <row r="17" spans="1:13">
      <c r="A17" s="162"/>
      <c r="B17" s="101"/>
      <c r="C17" s="101"/>
      <c r="D17" s="101"/>
      <c r="E17" s="163"/>
      <c r="F17" s="162"/>
      <c r="G17" s="162"/>
      <c r="H17" s="162"/>
      <c r="I17" s="162"/>
      <c r="J17" s="162"/>
      <c r="K17" s="162"/>
      <c r="L17" s="162"/>
      <c r="M17" s="162"/>
    </row>
    <row r="18" spans="1:13">
      <c r="A18" s="162"/>
      <c r="B18" s="101"/>
      <c r="C18" s="101"/>
      <c r="D18" s="101"/>
      <c r="E18" s="163"/>
      <c r="F18" s="162"/>
      <c r="G18" s="162"/>
      <c r="H18" s="162"/>
      <c r="I18" s="162"/>
      <c r="J18" s="162"/>
      <c r="K18" s="162"/>
      <c r="L18" s="162"/>
      <c r="M18" s="162"/>
    </row>
    <row r="19" spans="1:13">
      <c r="A19" s="162"/>
      <c r="B19" s="101"/>
      <c r="C19" s="101"/>
      <c r="D19" s="101"/>
      <c r="E19" s="163"/>
      <c r="F19" s="162"/>
      <c r="G19" s="162"/>
      <c r="H19" s="162"/>
      <c r="I19" s="162"/>
      <c r="J19" s="162"/>
      <c r="K19" s="162"/>
      <c r="L19" s="162"/>
      <c r="M19" s="162"/>
    </row>
    <row r="20" spans="1:13">
      <c r="A20" s="162"/>
      <c r="B20" s="101"/>
      <c r="C20" s="101"/>
      <c r="D20" s="101"/>
      <c r="E20" s="163"/>
      <c r="F20" s="162"/>
      <c r="G20" s="162"/>
      <c r="H20" s="162"/>
      <c r="I20" s="162"/>
      <c r="J20" s="162"/>
      <c r="K20" s="162"/>
      <c r="L20" s="162"/>
      <c r="M20" s="162"/>
    </row>
    <row r="21" spans="1:13">
      <c r="A21" s="162"/>
      <c r="B21" s="101"/>
      <c r="C21" s="101"/>
      <c r="D21" s="101"/>
      <c r="E21" s="163"/>
      <c r="F21" s="162"/>
      <c r="G21" s="162"/>
      <c r="H21" s="162"/>
      <c r="I21" s="162"/>
      <c r="J21" s="162"/>
      <c r="K21" s="162"/>
      <c r="L21" s="162"/>
      <c r="M21" s="162"/>
    </row>
    <row r="22" spans="1:13">
      <c r="A22" s="162"/>
      <c r="B22" s="101"/>
      <c r="C22" s="101"/>
      <c r="D22" s="101"/>
      <c r="E22" s="163"/>
      <c r="F22" s="162"/>
      <c r="G22" s="162"/>
      <c r="H22" s="162"/>
      <c r="I22" s="162"/>
      <c r="J22" s="162"/>
      <c r="K22" s="162"/>
      <c r="L22" s="162"/>
      <c r="M22" s="162"/>
    </row>
    <row r="23" spans="1:13">
      <c r="A23" s="162"/>
      <c r="B23" s="163"/>
      <c r="C23" s="101"/>
      <c r="D23" s="101"/>
      <c r="E23" s="163"/>
      <c r="F23" s="162"/>
      <c r="G23" s="162"/>
      <c r="H23" s="162"/>
      <c r="I23" s="162"/>
      <c r="J23" s="162"/>
      <c r="K23" s="162"/>
      <c r="L23" s="162"/>
      <c r="M23" s="162"/>
    </row>
    <row r="24" spans="1:13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</row>
    <row r="25" spans="1:13">
      <c r="A25" s="162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>
      <c r="A26" s="162"/>
      <c r="B26" s="162"/>
      <c r="C26" s="164"/>
      <c r="D26" s="164"/>
      <c r="E26" s="162"/>
      <c r="F26" s="162"/>
      <c r="G26" s="162"/>
      <c r="H26" s="162"/>
      <c r="I26" s="162"/>
      <c r="J26" s="162"/>
      <c r="K26" s="162"/>
      <c r="L26" s="162"/>
      <c r="M26" s="162"/>
    </row>
    <row r="27" spans="1:13">
      <c r="A27" s="162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</row>
    <row r="28" spans="1:13">
      <c r="A28" s="162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</row>
    <row r="29" spans="1:13">
      <c r="A29" s="162"/>
      <c r="B29" s="162"/>
      <c r="C29" s="101"/>
      <c r="D29" s="165"/>
      <c r="E29" s="101"/>
      <c r="F29" s="162"/>
      <c r="G29" s="162"/>
      <c r="H29" s="162"/>
      <c r="I29" s="162"/>
      <c r="J29" s="162"/>
      <c r="K29" s="162"/>
      <c r="L29" s="162"/>
      <c r="M29" s="162"/>
    </row>
    <row r="30" spans="1:13">
      <c r="A30" s="162"/>
      <c r="B30" s="162"/>
      <c r="C30" s="101"/>
      <c r="D30" s="165"/>
      <c r="E30" s="101"/>
      <c r="F30" s="162"/>
      <c r="G30" s="162"/>
      <c r="H30" s="162"/>
      <c r="I30" s="162"/>
      <c r="J30" s="162"/>
      <c r="K30" s="162"/>
      <c r="L30" s="162"/>
      <c r="M30" s="162"/>
    </row>
    <row r="31" spans="1:13">
      <c r="A31" s="162"/>
      <c r="B31" s="162"/>
      <c r="C31" s="101"/>
      <c r="D31" s="165"/>
      <c r="E31" s="101"/>
      <c r="F31" s="162"/>
      <c r="G31" s="162"/>
      <c r="H31" s="162"/>
      <c r="I31" s="162"/>
      <c r="J31" s="162"/>
      <c r="K31" s="162"/>
      <c r="L31" s="162"/>
      <c r="M31" s="162"/>
    </row>
    <row r="32" spans="1:13">
      <c r="A32" s="162"/>
      <c r="B32" s="162"/>
      <c r="C32" s="101"/>
      <c r="D32" s="165"/>
      <c r="E32" s="101"/>
      <c r="F32" s="162"/>
      <c r="G32" s="162"/>
      <c r="H32" s="162"/>
      <c r="I32" s="162"/>
      <c r="J32" s="162"/>
      <c r="K32" s="162"/>
      <c r="L32" s="162"/>
      <c r="M32" s="162"/>
    </row>
    <row r="33" spans="1:13">
      <c r="A33" s="162"/>
      <c r="B33" s="162"/>
      <c r="C33" s="101"/>
      <c r="D33" s="165"/>
      <c r="E33" s="101"/>
      <c r="F33" s="162"/>
      <c r="G33" s="162"/>
      <c r="H33" s="162"/>
      <c r="I33" s="162"/>
      <c r="J33" s="162"/>
      <c r="K33" s="162"/>
      <c r="L33" s="162"/>
      <c r="M33" s="162"/>
    </row>
    <row r="34" spans="1:13">
      <c r="A34" s="162"/>
      <c r="B34" s="162"/>
      <c r="C34" s="101"/>
      <c r="D34" s="165"/>
      <c r="E34" s="101"/>
      <c r="F34" s="162"/>
      <c r="G34" s="162"/>
      <c r="H34" s="162"/>
      <c r="I34" s="162"/>
      <c r="J34" s="162"/>
      <c r="K34" s="162"/>
      <c r="L34" s="162"/>
      <c r="M34" s="162"/>
    </row>
    <row r="35" spans="1:13">
      <c r="A35" s="162"/>
      <c r="B35" s="162"/>
      <c r="C35" s="101"/>
      <c r="D35" s="165"/>
      <c r="E35" s="101"/>
      <c r="F35" s="162"/>
      <c r="G35" s="162"/>
      <c r="H35" s="162"/>
      <c r="I35" s="162"/>
      <c r="J35" s="162"/>
      <c r="K35" s="162"/>
      <c r="L35" s="162"/>
      <c r="M35" s="162"/>
    </row>
    <row r="36" spans="1:13">
      <c r="A36" s="162"/>
      <c r="B36" s="162"/>
      <c r="C36" s="101"/>
      <c r="D36" s="165"/>
      <c r="E36" s="101"/>
      <c r="F36" s="162"/>
      <c r="G36" s="162"/>
      <c r="H36" s="162"/>
      <c r="I36" s="162"/>
      <c r="J36" s="162"/>
      <c r="K36" s="162"/>
      <c r="L36" s="162"/>
      <c r="M36" s="162"/>
    </row>
    <row r="37" spans="1:13">
      <c r="A37" s="162"/>
      <c r="B37" s="162"/>
      <c r="C37" s="101"/>
      <c r="D37" s="165"/>
      <c r="E37" s="101"/>
      <c r="F37" s="162"/>
      <c r="G37" s="162"/>
      <c r="H37" s="162"/>
      <c r="I37" s="162"/>
      <c r="J37" s="162"/>
      <c r="K37" s="162"/>
      <c r="L37" s="162"/>
      <c r="M37" s="162"/>
    </row>
    <row r="38" spans="1:13">
      <c r="A38" s="162"/>
      <c r="B38" s="162"/>
      <c r="C38" s="101"/>
      <c r="D38" s="165"/>
      <c r="E38" s="101"/>
      <c r="F38" s="162"/>
      <c r="G38" s="162"/>
      <c r="H38" s="162"/>
      <c r="I38" s="162"/>
      <c r="J38" s="162"/>
      <c r="K38" s="162"/>
      <c r="L38" s="162"/>
      <c r="M38" s="162"/>
    </row>
    <row r="39" spans="1:13">
      <c r="A39" s="162"/>
      <c r="B39" s="162"/>
      <c r="C39" s="101"/>
      <c r="D39" s="165"/>
      <c r="E39" s="101"/>
      <c r="F39" s="162"/>
      <c r="G39" s="162"/>
      <c r="H39" s="162"/>
      <c r="I39" s="162"/>
      <c r="J39" s="162"/>
      <c r="K39" s="162"/>
      <c r="L39" s="162"/>
      <c r="M39" s="162"/>
    </row>
    <row r="40" spans="1:13">
      <c r="A40" s="162"/>
      <c r="B40" s="162"/>
      <c r="C40" s="101"/>
      <c r="D40" s="165"/>
      <c r="E40" s="101"/>
      <c r="F40" s="162"/>
      <c r="G40" s="162"/>
      <c r="H40" s="162"/>
      <c r="I40" s="162"/>
      <c r="J40" s="162"/>
      <c r="K40" s="162"/>
      <c r="L40" s="162"/>
      <c r="M40" s="162"/>
    </row>
    <row r="41" spans="1:13">
      <c r="A41" s="162"/>
      <c r="B41" s="162"/>
      <c r="C41" s="101"/>
      <c r="D41" s="165"/>
      <c r="E41" s="101"/>
      <c r="F41" s="162"/>
      <c r="G41" s="162"/>
      <c r="H41" s="162"/>
      <c r="I41" s="162"/>
      <c r="J41" s="162"/>
      <c r="K41" s="162"/>
      <c r="L41" s="162"/>
      <c r="M41" s="162"/>
    </row>
    <row r="42" spans="1:13">
      <c r="A42" s="162"/>
      <c r="B42" s="162"/>
      <c r="C42" s="101"/>
      <c r="D42" s="165"/>
      <c r="E42" s="101"/>
      <c r="F42" s="162"/>
      <c r="G42" s="162"/>
      <c r="H42" s="162"/>
      <c r="I42" s="162"/>
      <c r="J42" s="162"/>
      <c r="K42" s="162"/>
      <c r="L42" s="162"/>
      <c r="M42" s="162"/>
    </row>
    <row r="43" spans="1:13">
      <c r="A43" s="162"/>
      <c r="B43" s="162"/>
      <c r="C43" s="101"/>
      <c r="D43" s="165"/>
      <c r="E43" s="101"/>
      <c r="F43" s="162"/>
      <c r="G43" s="162"/>
      <c r="H43" s="162"/>
      <c r="I43" s="162"/>
      <c r="J43" s="162"/>
      <c r="K43" s="162"/>
      <c r="L43" s="162"/>
      <c r="M43" s="162"/>
    </row>
    <row r="44" spans="1:13">
      <c r="A44" s="162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</row>
    <row r="45" spans="1:13">
      <c r="A45" s="162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</row>
    <row r="46" spans="1:13">
      <c r="A46" s="162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</row>
    <row r="47" spans="1:13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</row>
    <row r="48" spans="1:13">
      <c r="A48" s="162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</row>
    <row r="49" spans="1:14">
      <c r="A49" s="162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</row>
    <row r="50" spans="1:14">
      <c r="A50" s="162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</row>
    <row r="51" spans="1:14">
      <c r="A51" s="162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</row>
    <row r="52" spans="1:14">
      <c r="A52" s="162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</row>
    <row r="53" spans="1:14">
      <c r="A53" s="162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</row>
    <row r="54" spans="1:14">
      <c r="A54" s="162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</row>
    <row r="55" spans="1:14">
      <c r="A55" s="162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</row>
    <row r="56" spans="1:14">
      <c r="A56" s="164"/>
      <c r="B56" s="164"/>
      <c r="C56" s="164"/>
      <c r="D56" s="164"/>
      <c r="E56" s="164"/>
      <c r="F56" s="164"/>
      <c r="G56" s="162"/>
      <c r="H56" s="162"/>
      <c r="I56" s="162"/>
      <c r="J56" s="162"/>
      <c r="K56" s="164"/>
      <c r="L56" s="164"/>
      <c r="M56" s="164"/>
    </row>
    <row r="57" spans="1:14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</row>
    <row r="58" spans="1:14">
      <c r="A58" s="162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</row>
    <row r="59" spans="1:14" s="103" customFormat="1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02"/>
    </row>
    <row r="60" spans="1:14">
      <c r="A60" s="101"/>
      <c r="B60" s="101"/>
      <c r="C60" s="167"/>
      <c r="D60" s="167"/>
      <c r="E60" s="167"/>
      <c r="F60" s="101"/>
      <c r="G60" s="168"/>
      <c r="H60" s="162"/>
      <c r="I60" s="101"/>
      <c r="J60" s="162"/>
      <c r="K60" s="168"/>
      <c r="L60" s="168"/>
      <c r="M60" s="101"/>
    </row>
    <row r="61" spans="1:14">
      <c r="A61" s="101"/>
      <c r="B61" s="101"/>
      <c r="C61" s="167"/>
      <c r="D61" s="167"/>
      <c r="E61" s="167"/>
      <c r="F61" s="101"/>
      <c r="G61" s="168"/>
      <c r="H61" s="162"/>
      <c r="I61" s="162"/>
      <c r="J61" s="162"/>
      <c r="K61" s="168"/>
      <c r="L61" s="168"/>
      <c r="M61" s="101"/>
    </row>
    <row r="62" spans="1:14">
      <c r="A62" s="101"/>
      <c r="B62" s="101"/>
      <c r="C62" s="167"/>
      <c r="D62" s="167"/>
      <c r="E62" s="167"/>
      <c r="F62" s="101"/>
      <c r="G62" s="168"/>
      <c r="H62" s="162"/>
      <c r="I62" s="162"/>
      <c r="J62" s="162"/>
      <c r="K62" s="168"/>
      <c r="L62" s="168"/>
      <c r="M62" s="101"/>
    </row>
    <row r="63" spans="1:14">
      <c r="A63" s="101"/>
      <c r="B63" s="101"/>
      <c r="C63" s="167"/>
      <c r="D63" s="167"/>
      <c r="E63" s="167"/>
      <c r="F63" s="101"/>
      <c r="G63" s="168"/>
      <c r="H63" s="162"/>
      <c r="I63" s="162"/>
      <c r="J63" s="162"/>
      <c r="K63" s="168"/>
      <c r="L63" s="168"/>
      <c r="M63" s="101"/>
    </row>
    <row r="64" spans="1:14">
      <c r="A64" s="101"/>
      <c r="B64" s="101"/>
      <c r="C64" s="167"/>
      <c r="D64" s="167"/>
      <c r="E64" s="167"/>
      <c r="F64" s="101"/>
      <c r="G64" s="168"/>
      <c r="H64" s="162"/>
      <c r="I64" s="162"/>
      <c r="J64" s="162"/>
      <c r="K64" s="168"/>
      <c r="L64" s="168"/>
      <c r="M64" s="101"/>
    </row>
    <row r="65" spans="1:13">
      <c r="A65" s="101"/>
      <c r="B65" s="101"/>
      <c r="C65" s="167"/>
      <c r="D65" s="167"/>
      <c r="E65" s="167"/>
      <c r="F65" s="101"/>
      <c r="G65" s="168"/>
      <c r="H65" s="162"/>
      <c r="I65" s="162"/>
      <c r="J65" s="162"/>
      <c r="K65" s="168"/>
      <c r="L65" s="168"/>
      <c r="M65" s="101"/>
    </row>
    <row r="66" spans="1:13">
      <c r="A66" s="101"/>
      <c r="B66" s="101"/>
      <c r="C66" s="167"/>
      <c r="D66" s="167"/>
      <c r="E66" s="167"/>
      <c r="F66" s="101"/>
      <c r="G66" s="168"/>
      <c r="H66" s="162"/>
      <c r="I66" s="162"/>
      <c r="J66" s="162"/>
      <c r="K66" s="168"/>
      <c r="L66" s="168"/>
      <c r="M66" s="101"/>
    </row>
    <row r="67" spans="1:13">
      <c r="A67" s="101"/>
      <c r="B67" s="101"/>
      <c r="C67" s="167"/>
      <c r="D67" s="167"/>
      <c r="E67" s="167"/>
      <c r="F67" s="101"/>
      <c r="G67" s="168"/>
      <c r="H67" s="162"/>
      <c r="I67" s="162"/>
      <c r="J67" s="162"/>
      <c r="K67" s="168"/>
      <c r="L67" s="168"/>
      <c r="M67" s="101"/>
    </row>
    <row r="68" spans="1:13">
      <c r="A68" s="101"/>
      <c r="B68" s="101"/>
      <c r="C68" s="167"/>
      <c r="D68" s="167"/>
      <c r="E68" s="167"/>
      <c r="F68" s="101"/>
      <c r="G68" s="168"/>
      <c r="H68" s="162"/>
      <c r="I68" s="162"/>
      <c r="J68" s="162"/>
      <c r="K68" s="168"/>
      <c r="L68" s="168"/>
      <c r="M68" s="101"/>
    </row>
    <row r="69" spans="1:13">
      <c r="A69" s="101"/>
      <c r="B69" s="101"/>
      <c r="C69" s="167"/>
      <c r="D69" s="167"/>
      <c r="E69" s="167"/>
      <c r="F69" s="101"/>
      <c r="G69" s="168"/>
      <c r="H69" s="162"/>
      <c r="I69" s="162"/>
      <c r="J69" s="162"/>
      <c r="K69" s="168"/>
      <c r="L69" s="168"/>
      <c r="M69" s="101"/>
    </row>
    <row r="70" spans="1:13">
      <c r="A70" s="101"/>
      <c r="B70" s="101"/>
      <c r="C70" s="167"/>
      <c r="D70" s="167"/>
      <c r="E70" s="167"/>
      <c r="F70" s="101"/>
      <c r="G70" s="168"/>
      <c r="H70" s="162"/>
      <c r="I70" s="162"/>
      <c r="J70" s="162"/>
      <c r="K70" s="168"/>
      <c r="L70" s="168"/>
      <c r="M70" s="101"/>
    </row>
    <row r="71" spans="1:13">
      <c r="A71" s="101"/>
      <c r="B71" s="101"/>
      <c r="C71" s="167"/>
      <c r="D71" s="167"/>
      <c r="E71" s="167"/>
      <c r="F71" s="101"/>
      <c r="G71" s="168"/>
      <c r="H71" s="162"/>
      <c r="I71" s="162"/>
      <c r="J71" s="162"/>
      <c r="K71" s="168"/>
      <c r="L71" s="168"/>
      <c r="M71" s="101"/>
    </row>
    <row r="72" spans="1:13">
      <c r="A72" s="101"/>
      <c r="B72" s="101"/>
      <c r="C72" s="167"/>
      <c r="D72" s="167"/>
      <c r="E72" s="167"/>
      <c r="F72" s="101"/>
      <c r="G72" s="168"/>
      <c r="H72" s="162"/>
      <c r="I72" s="162"/>
      <c r="J72" s="162"/>
      <c r="K72" s="168"/>
      <c r="L72" s="168"/>
      <c r="M72" s="101"/>
    </row>
    <row r="73" spans="1:13">
      <c r="A73" s="101"/>
      <c r="B73" s="101"/>
      <c r="C73" s="167"/>
      <c r="D73" s="167"/>
      <c r="E73" s="167"/>
      <c r="F73" s="101"/>
      <c r="G73" s="168"/>
      <c r="H73" s="162"/>
      <c r="I73" s="162"/>
      <c r="J73" s="162"/>
      <c r="K73" s="168"/>
      <c r="L73" s="168"/>
      <c r="M73" s="101"/>
    </row>
    <row r="74" spans="1:13">
      <c r="A74" s="101"/>
      <c r="B74" s="101"/>
      <c r="C74" s="167"/>
      <c r="D74" s="167"/>
      <c r="E74" s="167"/>
      <c r="F74" s="101"/>
      <c r="G74" s="168"/>
      <c r="H74" s="162"/>
      <c r="I74" s="162"/>
      <c r="J74" s="162"/>
      <c r="K74" s="168"/>
      <c r="L74" s="168"/>
      <c r="M74" s="101"/>
    </row>
    <row r="75" spans="1:13">
      <c r="F75" s="104"/>
    </row>
  </sheetData>
  <mergeCells count="3">
    <mergeCell ref="A56:F56"/>
    <mergeCell ref="K56:M56"/>
    <mergeCell ref="C26:D26"/>
  </mergeCells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1"/>
  <dimension ref="A2:AH101"/>
  <sheetViews>
    <sheetView zoomScale="80" zoomScaleNormal="80" workbookViewId="0"/>
  </sheetViews>
  <sheetFormatPr baseColWidth="10" defaultRowHeight="13"/>
  <cols>
    <col min="1" max="1" width="12.5" bestFit="1" customWidth="1"/>
  </cols>
  <sheetData>
    <row r="2" spans="1:34">
      <c r="G2" s="160" t="s">
        <v>91</v>
      </c>
      <c r="H2" s="160"/>
      <c r="X2" s="160" t="s">
        <v>91</v>
      </c>
      <c r="Y2" s="160"/>
    </row>
    <row r="3" spans="1:34">
      <c r="G3" s="136" t="s">
        <v>19</v>
      </c>
      <c r="H3" s="136"/>
      <c r="I3" s="137" t="s">
        <v>92</v>
      </c>
      <c r="J3" s="136"/>
      <c r="K3" s="137" t="s">
        <v>2</v>
      </c>
      <c r="L3" s="136"/>
      <c r="M3" s="137" t="s">
        <v>8</v>
      </c>
      <c r="N3" s="136"/>
      <c r="O3" s="137" t="s">
        <v>9</v>
      </c>
      <c r="P3" s="136"/>
      <c r="Q3" s="137" t="s">
        <v>87</v>
      </c>
      <c r="X3" s="136" t="s">
        <v>19</v>
      </c>
      <c r="Y3" s="136"/>
      <c r="Z3" s="137" t="s">
        <v>92</v>
      </c>
      <c r="AA3" s="136"/>
      <c r="AB3" s="137" t="s">
        <v>2</v>
      </c>
      <c r="AC3" s="136"/>
      <c r="AD3" s="137" t="s">
        <v>8</v>
      </c>
      <c r="AE3" s="136"/>
      <c r="AF3" s="137" t="s">
        <v>9</v>
      </c>
      <c r="AG3" s="136"/>
      <c r="AH3" s="137" t="s">
        <v>87</v>
      </c>
    </row>
    <row r="4" spans="1:34">
      <c r="G4" s="136" t="s">
        <v>20</v>
      </c>
      <c r="H4" s="136"/>
      <c r="I4" s="137" t="s">
        <v>93</v>
      </c>
      <c r="J4" s="136"/>
      <c r="K4" s="137" t="s">
        <v>93</v>
      </c>
      <c r="L4" s="136"/>
      <c r="M4" s="137" t="s">
        <v>93</v>
      </c>
      <c r="N4" s="136"/>
      <c r="O4" s="137" t="s">
        <v>93</v>
      </c>
      <c r="P4" s="136"/>
      <c r="Q4" s="137" t="s">
        <v>93</v>
      </c>
      <c r="X4" s="136" t="s">
        <v>20</v>
      </c>
      <c r="Y4" s="136"/>
      <c r="Z4" s="137" t="s">
        <v>93</v>
      </c>
      <c r="AA4" s="136"/>
      <c r="AB4" s="137" t="s">
        <v>93</v>
      </c>
      <c r="AC4" s="136"/>
      <c r="AD4" s="137" t="s">
        <v>93</v>
      </c>
      <c r="AE4" s="136"/>
      <c r="AF4" s="137" t="s">
        <v>93</v>
      </c>
      <c r="AG4" s="136"/>
      <c r="AH4" s="137" t="s">
        <v>93</v>
      </c>
    </row>
    <row r="5" spans="1:34">
      <c r="A5" s="154" t="s">
        <v>124</v>
      </c>
      <c r="B5" s="155"/>
      <c r="C5" s="156">
        <v>2.0032880899778802</v>
      </c>
      <c r="G5" s="138">
        <v>0</v>
      </c>
      <c r="H5" s="138"/>
      <c r="I5" s="139">
        <v>6.9999999999836859E-2</v>
      </c>
      <c r="J5" s="139"/>
      <c r="K5" s="139">
        <v>41.604126424431726</v>
      </c>
      <c r="L5" s="139"/>
      <c r="M5" s="139">
        <v>21.360049286214181</v>
      </c>
      <c r="N5" s="139"/>
      <c r="O5" s="139">
        <v>10.113947935520688</v>
      </c>
      <c r="P5" s="139"/>
      <c r="Q5" s="139">
        <v>0</v>
      </c>
      <c r="X5" s="138">
        <v>0</v>
      </c>
      <c r="Y5" s="138"/>
      <c r="Z5" s="139">
        <v>6.9999999999836859E-2</v>
      </c>
      <c r="AA5" s="139"/>
      <c r="AB5" s="139">
        <v>41.604126424431726</v>
      </c>
      <c r="AC5" s="139"/>
      <c r="AD5" s="139">
        <v>21.360049286214181</v>
      </c>
      <c r="AE5" s="139"/>
      <c r="AF5" s="139">
        <v>10.113947935520688</v>
      </c>
      <c r="AG5" s="139"/>
      <c r="AH5" s="139">
        <v>0</v>
      </c>
    </row>
    <row r="6" spans="1:34">
      <c r="A6" s="155" t="s">
        <v>32</v>
      </c>
      <c r="B6" s="155"/>
      <c r="C6" s="156">
        <v>0.43213069603279503</v>
      </c>
      <c r="G6" s="140">
        <v>2.0000000000000009</v>
      </c>
      <c r="H6" s="140"/>
      <c r="I6" s="141">
        <v>0.11905993139775919</v>
      </c>
      <c r="J6" s="141"/>
      <c r="K6" s="141">
        <v>41.203021065108089</v>
      </c>
      <c r="L6" s="141"/>
      <c r="M6" s="141">
        <v>21.257027365825572</v>
      </c>
      <c r="N6" s="141"/>
      <c r="O6" s="141">
        <v>10.106211568575002</v>
      </c>
      <c r="P6" s="141"/>
      <c r="Q6" s="141">
        <v>0.4362653686977323</v>
      </c>
      <c r="X6" s="140">
        <v>0.5</v>
      </c>
      <c r="Y6" s="140"/>
      <c r="Z6" s="141">
        <v>7.7879116451588626E-2</v>
      </c>
      <c r="AA6" s="141"/>
      <c r="AB6" s="141">
        <v>41.539699957111118</v>
      </c>
      <c r="AC6" s="141"/>
      <c r="AD6" s="141">
        <v>21.340152150471379</v>
      </c>
      <c r="AE6" s="141"/>
      <c r="AF6" s="141">
        <v>10.112486347510009</v>
      </c>
      <c r="AG6" s="141"/>
      <c r="AH6" s="141">
        <v>7.0236639142160925E-2</v>
      </c>
    </row>
    <row r="7" spans="1:34">
      <c r="A7" s="155" t="s">
        <v>33</v>
      </c>
      <c r="B7" s="155"/>
      <c r="C7" s="156">
        <v>0.125340817973041</v>
      </c>
      <c r="G7" s="140">
        <v>4</v>
      </c>
      <c r="H7" s="140"/>
      <c r="I7" s="141">
        <v>0.27001267278041563</v>
      </c>
      <c r="J7" s="141"/>
      <c r="K7" s="141">
        <v>39.968951967321807</v>
      </c>
      <c r="L7" s="141"/>
      <c r="M7" s="141">
        <v>21.025892669854191</v>
      </c>
      <c r="N7" s="141"/>
      <c r="O7" s="141">
        <v>10.087752739838784</v>
      </c>
      <c r="P7" s="141"/>
      <c r="Q7" s="141">
        <v>1.7743664073771881</v>
      </c>
      <c r="X7" s="140">
        <v>1</v>
      </c>
      <c r="Y7" s="140"/>
      <c r="Z7" s="141">
        <v>8.811022680632373E-2</v>
      </c>
      <c r="AA7" s="141"/>
      <c r="AB7" s="141">
        <v>41.456049869540074</v>
      </c>
      <c r="AC7" s="141"/>
      <c r="AD7" s="141">
        <v>21.317037993297948</v>
      </c>
      <c r="AE7" s="141"/>
      <c r="AF7" s="141">
        <v>10.110767541907517</v>
      </c>
      <c r="AG7" s="141"/>
      <c r="AH7" s="141">
        <v>0.16129833077164163</v>
      </c>
    </row>
    <row r="8" spans="1:34">
      <c r="A8" s="155" t="s">
        <v>34</v>
      </c>
      <c r="B8" s="155"/>
      <c r="C8" s="156">
        <v>0.103024656998063</v>
      </c>
      <c r="G8" s="140">
        <v>6.0000000000000009</v>
      </c>
      <c r="H8" s="140"/>
      <c r="I8" s="141">
        <v>0.74724970760807996</v>
      </c>
      <c r="J8" s="141"/>
      <c r="K8" s="141">
        <v>36.067427440193526</v>
      </c>
      <c r="L8" s="141"/>
      <c r="M8" s="141">
        <v>20.399407485026053</v>
      </c>
      <c r="N8" s="141"/>
      <c r="O8" s="141">
        <v>10.033743851404269</v>
      </c>
      <c r="P8" s="141"/>
      <c r="Q8" s="141">
        <v>5.9999566163919118</v>
      </c>
      <c r="X8" s="140">
        <v>1.5</v>
      </c>
      <c r="Y8" s="140"/>
      <c r="Z8" s="141">
        <v>0.10147922077320917</v>
      </c>
      <c r="AA8" s="141"/>
      <c r="AB8" s="141">
        <v>41.346750198067696</v>
      </c>
      <c r="AC8" s="141"/>
      <c r="AD8" s="141">
        <v>21.2897584187217</v>
      </c>
      <c r="AE8" s="141"/>
      <c r="AF8" s="141">
        <v>10.108712253534403</v>
      </c>
      <c r="AG8" s="141"/>
      <c r="AH8" s="141">
        <v>0.28014033749726663</v>
      </c>
    </row>
    <row r="9" spans="1:34">
      <c r="C9" s="157"/>
      <c r="G9" s="140">
        <v>7.9999999999999991</v>
      </c>
      <c r="H9" s="140"/>
      <c r="I9" s="141">
        <v>1.9615806418288693</v>
      </c>
      <c r="J9" s="141"/>
      <c r="K9" s="141">
        <v>26.136353233073404</v>
      </c>
      <c r="L9" s="141"/>
      <c r="M9" s="141">
        <v>18.867007064269824</v>
      </c>
      <c r="N9" s="141"/>
      <c r="O9" s="141">
        <v>9.8888310098323835</v>
      </c>
      <c r="P9" s="141"/>
      <c r="Q9" s="141">
        <v>16.753971822558618</v>
      </c>
      <c r="X9" s="140">
        <v>2</v>
      </c>
      <c r="Y9" s="140"/>
      <c r="Z9" s="141">
        <v>0.11905993139775915</v>
      </c>
      <c r="AA9" s="141"/>
      <c r="AB9" s="141">
        <v>41.203021065108089</v>
      </c>
      <c r="AC9" s="141"/>
      <c r="AD9" s="141">
        <v>21.257027365825572</v>
      </c>
      <c r="AE9" s="141"/>
      <c r="AF9" s="141">
        <v>10.106211568575002</v>
      </c>
      <c r="AG9" s="141"/>
      <c r="AH9" s="141">
        <v>0.43626536869773203</v>
      </c>
    </row>
    <row r="10" spans="1:34">
      <c r="A10" s="155" t="s">
        <v>35</v>
      </c>
      <c r="B10" s="155"/>
      <c r="C10" s="156">
        <v>2.3141147092316499</v>
      </c>
      <c r="G10" s="140">
        <v>10</v>
      </c>
      <c r="H10" s="140"/>
      <c r="I10" s="141">
        <v>3.6020931750872269</v>
      </c>
      <c r="J10" s="141"/>
      <c r="K10" s="141">
        <v>12.692018691238452</v>
      </c>
      <c r="L10" s="141"/>
      <c r="M10" s="141">
        <v>16.721104459338431</v>
      </c>
      <c r="N10" s="141"/>
      <c r="O10" s="141">
        <v>9.662526333207758</v>
      </c>
      <c r="P10" s="141"/>
      <c r="Q10" s="141">
        <v>31.318227123264794</v>
      </c>
      <c r="X10" s="140">
        <v>2.5</v>
      </c>
      <c r="Y10" s="140"/>
      <c r="Z10" s="141">
        <v>0.14232096480710263</v>
      </c>
      <c r="AA10" s="141"/>
      <c r="AB10" s="141">
        <v>41.012855482100591</v>
      </c>
      <c r="AC10" s="141"/>
      <c r="AD10" s="141">
        <v>21.217097109914949</v>
      </c>
      <c r="AE10" s="141"/>
      <c r="AF10" s="141">
        <v>10.103115226880764</v>
      </c>
      <c r="AG10" s="141"/>
      <c r="AH10" s="141">
        <v>0.64266858164148255</v>
      </c>
    </row>
    <row r="11" spans="1:34">
      <c r="A11" s="155" t="s">
        <v>36</v>
      </c>
      <c r="B11" s="155"/>
      <c r="C11" s="156">
        <v>7.9782469603404698</v>
      </c>
      <c r="G11" s="140">
        <v>19</v>
      </c>
      <c r="H11" s="140"/>
      <c r="I11" s="141">
        <v>5.0315891112358813</v>
      </c>
      <c r="J11" s="141"/>
      <c r="K11" s="141">
        <v>0.42484376907793253</v>
      </c>
      <c r="L11" s="141"/>
      <c r="M11" s="141">
        <v>13.766964955616219</v>
      </c>
      <c r="N11" s="141"/>
      <c r="O11" s="141">
        <v>9.2629254574241493</v>
      </c>
      <c r="P11" s="141"/>
      <c r="Q11" s="141">
        <v>44.667637398629843</v>
      </c>
      <c r="X11" s="140">
        <v>3</v>
      </c>
      <c r="Y11" s="140"/>
      <c r="Z11" s="141">
        <v>0.17326671702160626</v>
      </c>
      <c r="AA11" s="141"/>
      <c r="AB11" s="141">
        <v>40.759866728506417</v>
      </c>
      <c r="AC11" s="141"/>
      <c r="AD11" s="141">
        <v>21.167591732864039</v>
      </c>
      <c r="AE11" s="141"/>
      <c r="AF11" s="141">
        <v>10.099215478768835</v>
      </c>
      <c r="AG11" s="141"/>
      <c r="AH11" s="141">
        <v>0.91708517075771623</v>
      </c>
    </row>
    <row r="12" spans="1:34">
      <c r="A12" s="155" t="s">
        <v>37</v>
      </c>
      <c r="B12" s="155"/>
      <c r="C12" s="156">
        <v>9.7064142617703997</v>
      </c>
      <c r="G12" s="140">
        <v>24</v>
      </c>
      <c r="H12" s="140"/>
      <c r="I12" s="141">
        <v>5.0168731003699527</v>
      </c>
      <c r="J12" s="141"/>
      <c r="K12" s="141">
        <v>0.1633350626600634</v>
      </c>
      <c r="L12" s="141"/>
      <c r="M12" s="141">
        <v>13.35830881362809</v>
      </c>
      <c r="N12" s="141"/>
      <c r="O12" s="141">
        <v>9.1697275332400263</v>
      </c>
      <c r="P12" s="141"/>
      <c r="Q12" s="141">
        <v>44.974822442847803</v>
      </c>
      <c r="X12" s="140">
        <v>3.5</v>
      </c>
      <c r="Y12" s="140"/>
      <c r="Z12" s="141">
        <v>0.21461585313538059</v>
      </c>
      <c r="AA12" s="141"/>
      <c r="AB12" s="141">
        <v>40.421829487582535</v>
      </c>
      <c r="AC12" s="141"/>
      <c r="AD12" s="141">
        <v>21.105294938213092</v>
      </c>
      <c r="AE12" s="141"/>
      <c r="AF12" s="141">
        <v>10.094225646782768</v>
      </c>
      <c r="AG12" s="141"/>
      <c r="AH12" s="141">
        <v>1.2835695865734669</v>
      </c>
    </row>
    <row r="13" spans="1:34">
      <c r="C13" s="157"/>
      <c r="G13" s="140">
        <v>26</v>
      </c>
      <c r="H13" s="140"/>
      <c r="I13" s="141">
        <v>5.0035102703848535</v>
      </c>
      <c r="J13" s="141"/>
      <c r="K13" s="141">
        <v>0.11917017423704993</v>
      </c>
      <c r="L13" s="141"/>
      <c r="M13" s="141">
        <v>13.226762577263177</v>
      </c>
      <c r="N13" s="141"/>
      <c r="O13" s="141">
        <v>9.1329488801593204</v>
      </c>
      <c r="P13" s="141"/>
      <c r="Q13" s="141">
        <v>45.031326419702737</v>
      </c>
      <c r="X13" s="140">
        <v>4</v>
      </c>
      <c r="Y13" s="140"/>
      <c r="Z13" s="141">
        <v>0.27001267278041563</v>
      </c>
      <c r="AA13" s="141"/>
      <c r="AB13" s="141">
        <v>39.968951967321807</v>
      </c>
      <c r="AC13" s="141"/>
      <c r="AD13" s="141">
        <v>21.025892669854191</v>
      </c>
      <c r="AE13" s="141"/>
      <c r="AF13" s="141">
        <v>10.087752739838784</v>
      </c>
      <c r="AG13" s="141"/>
      <c r="AH13" s="141">
        <v>1.7743664073771881</v>
      </c>
    </row>
    <row r="14" spans="1:34">
      <c r="A14" s="155" t="s">
        <v>15</v>
      </c>
      <c r="B14" s="155"/>
      <c r="C14" s="156">
        <v>0.82017257294623003</v>
      </c>
      <c r="G14" s="140">
        <v>28</v>
      </c>
      <c r="H14" s="140"/>
      <c r="I14" s="141">
        <v>4.9884403812228468</v>
      </c>
      <c r="J14" s="141"/>
      <c r="K14" s="141">
        <v>8.9026895357786059E-2</v>
      </c>
      <c r="L14" s="141"/>
      <c r="M14" s="141">
        <v>13.105666509543241</v>
      </c>
      <c r="N14" s="141"/>
      <c r="O14" s="141">
        <v>9.0953842863339851</v>
      </c>
      <c r="P14" s="141"/>
      <c r="Q14" s="141">
        <v>45.072387920218695</v>
      </c>
      <c r="X14" s="140">
        <v>4.5</v>
      </c>
      <c r="Y14" s="140"/>
      <c r="Z14" s="141">
        <v>0.34424790031338981</v>
      </c>
      <c r="AA14" s="141"/>
      <c r="AB14" s="141">
        <v>39.36207032630778</v>
      </c>
      <c r="AC14" s="141"/>
      <c r="AD14" s="141">
        <v>20.923694780084581</v>
      </c>
      <c r="AE14" s="141"/>
      <c r="AF14" s="141">
        <v>10.079265226388658</v>
      </c>
      <c r="AG14" s="141"/>
      <c r="AH14" s="141">
        <v>2.4318660718717449</v>
      </c>
    </row>
    <row r="15" spans="1:34">
      <c r="A15" s="155" t="s">
        <v>16</v>
      </c>
      <c r="B15" s="155"/>
      <c r="C15" s="156">
        <v>3.2387266803858901E-2</v>
      </c>
      <c r="G15" s="140">
        <v>30</v>
      </c>
      <c r="H15" s="140"/>
      <c r="I15" s="141">
        <v>4.9723116393986837</v>
      </c>
      <c r="J15" s="141"/>
      <c r="K15" s="141">
        <v>6.7746075720340221E-2</v>
      </c>
      <c r="L15" s="141"/>
      <c r="M15" s="141">
        <v>12.992575772610936</v>
      </c>
      <c r="N15" s="141"/>
      <c r="O15" s="141">
        <v>9.0567686784154606</v>
      </c>
      <c r="P15" s="141"/>
      <c r="Q15" s="141">
        <v>45.10368137374595</v>
      </c>
      <c r="X15" s="140">
        <v>5</v>
      </c>
      <c r="Y15" s="140"/>
      <c r="Z15" s="141">
        <v>0.44342878919761392</v>
      </c>
      <c r="AA15" s="141"/>
      <c r="AB15" s="141">
        <v>38.551255733558541</v>
      </c>
      <c r="AC15" s="141"/>
      <c r="AD15" s="141">
        <v>20.791401441651285</v>
      </c>
      <c r="AE15" s="141"/>
      <c r="AF15" s="141">
        <v>10.068060645116894</v>
      </c>
      <c r="AG15" s="141"/>
      <c r="AH15" s="141">
        <v>3.3101151674574774</v>
      </c>
    </row>
    <row r="16" spans="1:34">
      <c r="A16" s="155" t="s">
        <v>17</v>
      </c>
      <c r="B16" s="155"/>
      <c r="C16" s="156">
        <v>7.1470516704926906E-2</v>
      </c>
      <c r="G16" s="140">
        <v>32</v>
      </c>
      <c r="H16" s="140"/>
      <c r="I16" s="141">
        <v>4.9555013575615936</v>
      </c>
      <c r="J16" s="141"/>
      <c r="K16" s="141">
        <v>5.232710346024106E-2</v>
      </c>
      <c r="L16" s="141"/>
      <c r="M16" s="141">
        <v>12.885905547784096</v>
      </c>
      <c r="N16" s="141"/>
      <c r="O16" s="141">
        <v>9.0170160917296389</v>
      </c>
      <c r="P16" s="141"/>
      <c r="Q16" s="141">
        <v>45.128507608397591</v>
      </c>
      <c r="X16" s="140">
        <v>5.5</v>
      </c>
      <c r="Y16" s="140"/>
      <c r="Z16" s="141">
        <v>0.57497705663663556</v>
      </c>
      <c r="AA16" s="141"/>
      <c r="AB16" s="141">
        <v>37.475825104040645</v>
      </c>
      <c r="AC16" s="141"/>
      <c r="AD16" s="141">
        <v>20.62005331808794</v>
      </c>
      <c r="AE16" s="141"/>
      <c r="AF16" s="141">
        <v>10.053244639904218</v>
      </c>
      <c r="AG16" s="141"/>
      <c r="AH16" s="141">
        <v>4.4748089691067872</v>
      </c>
    </row>
    <row r="17" spans="1:34">
      <c r="C17" s="157"/>
      <c r="G17" s="140">
        <v>43</v>
      </c>
      <c r="H17" s="140"/>
      <c r="I17" s="141">
        <v>4.858000617874473</v>
      </c>
      <c r="J17" s="141"/>
      <c r="K17" s="141">
        <v>1.5207276550444737E-2</v>
      </c>
      <c r="L17" s="141"/>
      <c r="M17" s="141">
        <v>12.378680762367228</v>
      </c>
      <c r="N17" s="141"/>
      <c r="O17" s="141">
        <v>8.7831998697763911</v>
      </c>
      <c r="P17" s="141"/>
      <c r="Q17" s="141">
        <v>45.211842175705705</v>
      </c>
      <c r="X17" s="140">
        <v>6</v>
      </c>
      <c r="Y17" s="140"/>
      <c r="Z17" s="141">
        <v>0.74724970760807963</v>
      </c>
      <c r="AA17" s="141"/>
      <c r="AB17" s="141">
        <v>36.067427440193534</v>
      </c>
      <c r="AC17" s="141"/>
      <c r="AD17" s="141">
        <v>20.399407485026053</v>
      </c>
      <c r="AE17" s="141"/>
      <c r="AF17" s="141">
        <v>10.033743851404269</v>
      </c>
      <c r="AG17" s="141"/>
      <c r="AH17" s="141">
        <v>5.9999566163919082</v>
      </c>
    </row>
    <row r="18" spans="1:34">
      <c r="C18" s="157"/>
      <c r="G18" s="140">
        <v>48</v>
      </c>
      <c r="H18" s="140"/>
      <c r="I18" s="141">
        <v>4.8127802821966448</v>
      </c>
      <c r="J18" s="141"/>
      <c r="K18" s="141">
        <v>9.3494240589446359E-3</v>
      </c>
      <c r="L18" s="141"/>
      <c r="M18" s="141">
        <v>12.180749270993051</v>
      </c>
      <c r="N18" s="141"/>
      <c r="O18" s="141">
        <v>8.6745093665649229</v>
      </c>
      <c r="P18" s="141"/>
      <c r="Q18" s="141">
        <v>45.236722098377797</v>
      </c>
      <c r="X18" s="140">
        <v>6.5</v>
      </c>
      <c r="Y18" s="140"/>
      <c r="Z18" s="141">
        <v>0.96850584165178411</v>
      </c>
      <c r="AA18" s="141"/>
      <c r="AB18" s="141">
        <v>34.258465020806078</v>
      </c>
      <c r="AC18" s="141"/>
      <c r="AD18" s="141">
        <v>20.1190764405452</v>
      </c>
      <c r="AE18" s="141"/>
      <c r="AF18" s="141">
        <v>10.008387595884527</v>
      </c>
      <c r="AG18" s="141"/>
      <c r="AH18" s="141">
        <v>7.9587727691576156</v>
      </c>
    </row>
    <row r="19" spans="1:34">
      <c r="C19" s="157"/>
      <c r="X19" s="140">
        <v>7</v>
      </c>
      <c r="Y19" s="140"/>
      <c r="Z19" s="141">
        <v>1.2449766338967174</v>
      </c>
      <c r="AA19" s="141"/>
      <c r="AB19" s="141">
        <v>31.99783134397531</v>
      </c>
      <c r="AC19" s="141"/>
      <c r="AD19" s="141">
        <v>19.770743101676207</v>
      </c>
      <c r="AE19" s="141"/>
      <c r="AF19" s="141">
        <v>9.9760978735083903</v>
      </c>
      <c r="AG19" s="141"/>
      <c r="AH19" s="141">
        <v>10.406648308266247</v>
      </c>
    </row>
    <row r="20" spans="1:34">
      <c r="A20" s="155" t="s">
        <v>21</v>
      </c>
      <c r="B20" s="155"/>
      <c r="C20" s="156">
        <v>0.37084847427832301</v>
      </c>
      <c r="X20" s="140">
        <v>7.5</v>
      </c>
      <c r="Y20" s="140"/>
      <c r="Z20" s="141">
        <v>1.5780924418118385</v>
      </c>
      <c r="AA20" s="141"/>
      <c r="AB20" s="141">
        <v>29.273529014386373</v>
      </c>
      <c r="AC20" s="141"/>
      <c r="AD20" s="141">
        <v>19.351428339955422</v>
      </c>
      <c r="AE20" s="141"/>
      <c r="AF20" s="141">
        <v>9.9362043918511116</v>
      </c>
      <c r="AG20" s="141"/>
      <c r="AH20" s="141">
        <v>13.356669061721609</v>
      </c>
    </row>
    <row r="21" spans="1:34">
      <c r="A21" s="155" t="s">
        <v>22</v>
      </c>
      <c r="B21" s="155"/>
      <c r="C21" s="156">
        <v>0.661611735208809</v>
      </c>
      <c r="X21" s="140">
        <v>8</v>
      </c>
      <c r="Y21" s="140"/>
      <c r="Z21" s="141">
        <v>1.9615806418288699</v>
      </c>
      <c r="AA21" s="141"/>
      <c r="AB21" s="141">
        <v>26.136353233073397</v>
      </c>
      <c r="AC21" s="141"/>
      <c r="AD21" s="141">
        <v>18.867007064269821</v>
      </c>
      <c r="AE21" s="141"/>
      <c r="AF21" s="141">
        <v>9.8888310098323835</v>
      </c>
      <c r="AG21" s="141"/>
      <c r="AH21" s="141">
        <v>16.753971822558626</v>
      </c>
    </row>
    <row r="22" spans="1:34">
      <c r="A22" s="155" t="s">
        <v>23</v>
      </c>
      <c r="B22" s="155"/>
      <c r="C22" s="156">
        <v>5.3151632751880999E-2</v>
      </c>
      <c r="X22" s="140">
        <v>8.5</v>
      </c>
      <c r="Y22" s="140"/>
      <c r="Z22" s="141">
        <v>2.3799263338308099</v>
      </c>
      <c r="AA22" s="141"/>
      <c r="AB22" s="141">
        <v>22.712478241921385</v>
      </c>
      <c r="AC22" s="141"/>
      <c r="AD22" s="141">
        <v>18.334223659506243</v>
      </c>
      <c r="AE22" s="141"/>
      <c r="AF22" s="141">
        <v>9.8351956547899313</v>
      </c>
      <c r="AG22" s="141"/>
      <c r="AH22" s="141">
        <v>20.462100923697086</v>
      </c>
    </row>
    <row r="23" spans="1:34">
      <c r="A23" s="155" t="s">
        <v>24</v>
      </c>
      <c r="B23" s="155"/>
      <c r="C23" s="156">
        <v>0.43213069603279497</v>
      </c>
      <c r="X23" s="140">
        <v>9</v>
      </c>
      <c r="Y23" s="140"/>
      <c r="Z23" s="141">
        <v>2.8098138263987051</v>
      </c>
      <c r="AA23" s="141"/>
      <c r="AB23" s="141">
        <v>19.191753463997888</v>
      </c>
      <c r="AC23" s="141"/>
      <c r="AD23" s="141">
        <v>17.77927140412946</v>
      </c>
      <c r="AE23" s="141"/>
      <c r="AF23" s="141">
        <v>9.7776095278280728</v>
      </c>
      <c r="AG23" s="141"/>
      <c r="AH23" s="141">
        <v>24.275649660013215</v>
      </c>
    </row>
    <row r="24" spans="1:34">
      <c r="A24" s="155" t="s">
        <v>25</v>
      </c>
      <c r="B24" s="155"/>
      <c r="C24" s="156">
        <v>0.1253408179730407</v>
      </c>
      <c r="X24" s="140">
        <v>9.5</v>
      </c>
      <c r="Y24" s="140"/>
      <c r="Z24" s="141">
        <v>3.2248975261303885</v>
      </c>
      <c r="AA24" s="141"/>
      <c r="AB24" s="141">
        <v>15.78885459557573</v>
      </c>
      <c r="AC24" s="141"/>
      <c r="AD24" s="141">
        <v>17.232470589823034</v>
      </c>
      <c r="AE24" s="141"/>
      <c r="AF24" s="141">
        <v>9.7190622633291834</v>
      </c>
      <c r="AG24" s="141"/>
      <c r="AH24" s="141">
        <v>27.962285626945171</v>
      </c>
    </row>
    <row r="25" spans="1:34">
      <c r="A25" s="155" t="s">
        <v>26</v>
      </c>
      <c r="B25" s="155"/>
      <c r="C25" s="156">
        <v>0.10302465699806274</v>
      </c>
      <c r="X25" s="140">
        <v>10</v>
      </c>
      <c r="Y25" s="140"/>
      <c r="Z25" s="141">
        <v>3.6020931750872269</v>
      </c>
      <c r="AA25" s="141"/>
      <c r="AB25" s="141">
        <v>12.692018691238452</v>
      </c>
      <c r="AC25" s="141"/>
      <c r="AD25" s="141">
        <v>16.721104459338431</v>
      </c>
      <c r="AE25" s="141"/>
      <c r="AF25" s="141">
        <v>9.662526333207758</v>
      </c>
      <c r="AG25" s="141"/>
      <c r="AH25" s="141">
        <v>31.318227123264794</v>
      </c>
    </row>
    <row r="26" spans="1:34">
      <c r="A26" s="155" t="s">
        <v>38</v>
      </c>
      <c r="B26" s="155"/>
      <c r="C26" s="156">
        <v>20.145034943408501</v>
      </c>
      <c r="X26" s="140">
        <v>10.5</v>
      </c>
      <c r="Y26" s="140"/>
      <c r="Z26" s="141">
        <v>3.9264139740728154</v>
      </c>
      <c r="AA26" s="141"/>
      <c r="AB26" s="141">
        <v>10.023607311870965</v>
      </c>
      <c r="AC26" s="141"/>
      <c r="AD26" s="141">
        <v>16.263826231303703</v>
      </c>
      <c r="AE26" s="141"/>
      <c r="AF26" s="141">
        <v>9.6103069802900372</v>
      </c>
      <c r="AG26" s="141"/>
      <c r="AH26" s="141">
        <v>34.210934040761877</v>
      </c>
    </row>
    <row r="27" spans="1:34">
      <c r="A27" s="155" t="s">
        <v>39</v>
      </c>
      <c r="B27" s="155"/>
      <c r="C27" s="156">
        <v>4.9640023102923501E-2</v>
      </c>
      <c r="X27" s="140">
        <v>11</v>
      </c>
      <c r="Y27" s="140"/>
      <c r="Z27" s="141">
        <v>4.192420524073345</v>
      </c>
      <c r="AA27" s="141"/>
      <c r="AB27" s="141">
        <v>7.8282448969250478</v>
      </c>
      <c r="AC27" s="141"/>
      <c r="AD27" s="141">
        <v>15.868837955418686</v>
      </c>
      <c r="AE27" s="141"/>
      <c r="AF27" s="141">
        <v>9.5637153033703495</v>
      </c>
      <c r="AG27" s="141"/>
      <c r="AH27" s="141">
        <v>36.591966430220253</v>
      </c>
    </row>
    <row r="28" spans="1:34">
      <c r="C28" s="157"/>
      <c r="X28" s="140">
        <v>11.5</v>
      </c>
      <c r="Y28" s="140"/>
      <c r="Z28" s="141">
        <v>4.4025525885353236</v>
      </c>
      <c r="AA28" s="141"/>
      <c r="AB28" s="141">
        <v>6.0863661930198063</v>
      </c>
      <c r="AC28" s="141"/>
      <c r="AD28" s="141">
        <v>15.535540594821816</v>
      </c>
      <c r="AE28" s="141"/>
      <c r="AF28" s="141">
        <v>9.5231119936445499</v>
      </c>
      <c r="AG28" s="141"/>
      <c r="AH28" s="141">
        <v>38.482347573390001</v>
      </c>
    </row>
    <row r="29" spans="1:34">
      <c r="A29" s="155" t="s">
        <v>40</v>
      </c>
      <c r="B29" s="155"/>
      <c r="C29" s="156">
        <v>6.8596526912475114E-2</v>
      </c>
      <c r="X29" s="140">
        <v>12</v>
      </c>
      <c r="Y29" s="140"/>
      <c r="Z29" s="141">
        <v>4.5640109624843781</v>
      </c>
      <c r="AA29" s="141"/>
      <c r="AB29" s="141">
        <v>4.7395913538132719</v>
      </c>
      <c r="AC29" s="141"/>
      <c r="AD29" s="141">
        <v>15.257805528733742</v>
      </c>
      <c r="AE29" s="141"/>
      <c r="AF29" s="141">
        <v>9.4881769507017335</v>
      </c>
      <c r="AG29" s="141"/>
      <c r="AH29" s="141">
        <v>39.945122932475336</v>
      </c>
    </row>
    <row r="30" spans="1:34">
      <c r="A30" s="155" t="s">
        <v>41</v>
      </c>
      <c r="B30" s="155"/>
      <c r="C30" s="156">
        <v>3.891803578149812E-2</v>
      </c>
      <c r="X30" s="140">
        <v>12.5</v>
      </c>
      <c r="Y30" s="140"/>
      <c r="Z30" s="141">
        <v>4.6857940417217829</v>
      </c>
      <c r="AA30" s="141"/>
      <c r="AB30" s="141">
        <v>3.7148567704955013</v>
      </c>
      <c r="AC30" s="141"/>
      <c r="AD30" s="141">
        <v>15.027117991490771</v>
      </c>
      <c r="AE30" s="141"/>
      <c r="AF30" s="141">
        <v>9.4582233870113654</v>
      </c>
      <c r="AG30" s="141"/>
      <c r="AH30" s="141">
        <v>41.059257893901474</v>
      </c>
    </row>
    <row r="31" spans="1:34">
      <c r="A31" s="155" t="s">
        <v>42</v>
      </c>
      <c r="B31" s="155"/>
      <c r="C31" s="156">
        <v>2.0045574059702323E-2</v>
      </c>
      <c r="X31" s="140">
        <v>13</v>
      </c>
      <c r="Y31" s="140"/>
      <c r="Z31" s="141">
        <v>4.7766774769004767</v>
      </c>
      <c r="AA31" s="141"/>
      <c r="AB31" s="141">
        <v>2.9408737178105704</v>
      </c>
      <c r="AC31" s="141"/>
      <c r="AD31" s="141">
        <v>14.834750257911709</v>
      </c>
      <c r="AE31" s="141"/>
      <c r="AF31" s="141">
        <v>9.4324447949755665</v>
      </c>
      <c r="AG31" s="141"/>
      <c r="AH31" s="141">
        <v>41.901830189715717</v>
      </c>
    </row>
    <row r="32" spans="1:34">
      <c r="A32" s="155" t="s">
        <v>43</v>
      </c>
      <c r="B32" s="155"/>
      <c r="C32" s="156">
        <v>9.632917071274668E-3</v>
      </c>
      <c r="X32" s="140">
        <v>13.5</v>
      </c>
      <c r="Y32" s="140"/>
      <c r="Z32" s="141">
        <v>4.8441958464004999</v>
      </c>
      <c r="AA32" s="141"/>
      <c r="AB32" s="141">
        <v>2.3564289117651049</v>
      </c>
      <c r="AC32" s="141"/>
      <c r="AD32" s="141">
        <v>14.672905421262545</v>
      </c>
      <c r="AE32" s="141"/>
      <c r="AF32" s="141">
        <v>9.4100648130747473</v>
      </c>
      <c r="AG32" s="141"/>
      <c r="AH32" s="141">
        <v>42.539044635947448</v>
      </c>
    </row>
    <row r="33" spans="1:34">
      <c r="C33" s="157"/>
      <c r="X33" s="140">
        <v>14</v>
      </c>
      <c r="Y33" s="140"/>
      <c r="Z33" s="141">
        <v>4.8943436501636013</v>
      </c>
      <c r="AA33" s="141"/>
      <c r="AB33" s="141">
        <v>1.9128261526624097</v>
      </c>
      <c r="AC33" s="141"/>
      <c r="AD33" s="141">
        <v>14.535123598168097</v>
      </c>
      <c r="AE33" s="141"/>
      <c r="AF33" s="141">
        <v>9.3904068029113201</v>
      </c>
      <c r="AG33" s="141"/>
      <c r="AH33" s="141">
        <v>43.023584732022144</v>
      </c>
    </row>
    <row r="34" spans="1:34">
      <c r="A34" s="155" t="s">
        <v>44</v>
      </c>
      <c r="B34" s="155"/>
      <c r="C34" s="156">
        <v>0.1134689058239127</v>
      </c>
      <c r="X34" s="140">
        <v>14.5</v>
      </c>
      <c r="Y34" s="140"/>
      <c r="Z34" s="141">
        <v>4.9316710733419198</v>
      </c>
      <c r="AA34" s="141"/>
      <c r="AB34" s="141">
        <v>1.5731113502355392</v>
      </c>
      <c r="AC34" s="141"/>
      <c r="AD34" s="141">
        <v>14.416276793783798</v>
      </c>
      <c r="AE34" s="141"/>
      <c r="AF34" s="141">
        <v>9.3729127006551778</v>
      </c>
      <c r="AG34" s="141"/>
      <c r="AH34" s="141">
        <v>43.395444170971111</v>
      </c>
    </row>
    <row r="35" spans="1:34">
      <c r="A35" s="155" t="s">
        <v>45</v>
      </c>
      <c r="B35" s="155"/>
      <c r="C35" s="156">
        <v>10.221279036618055</v>
      </c>
      <c r="X35" s="140">
        <v>15</v>
      </c>
      <c r="Y35" s="140"/>
      <c r="Z35" s="141">
        <v>4.9595369638827602</v>
      </c>
      <c r="AA35" s="141"/>
      <c r="AB35" s="141">
        <v>1.3100158473926524</v>
      </c>
      <c r="AC35" s="141"/>
      <c r="AD35" s="141">
        <v>14.312386936910288</v>
      </c>
      <c r="AE35" s="141"/>
      <c r="AF35" s="141">
        <v>9.3571360436272641</v>
      </c>
      <c r="AG35" s="141"/>
      <c r="AH35" s="141">
        <v>43.684146037812468</v>
      </c>
    </row>
    <row r="36" spans="1:34">
      <c r="A36" s="155" t="s">
        <v>46</v>
      </c>
      <c r="B36" s="155"/>
      <c r="C36" s="156">
        <v>5.9081282857143202</v>
      </c>
      <c r="X36" s="140">
        <v>15.5</v>
      </c>
      <c r="Y36" s="140"/>
      <c r="Z36" s="141">
        <v>4.9803848190388749</v>
      </c>
      <c r="AA36" s="141"/>
      <c r="AB36" s="141">
        <v>1.1037115057556459</v>
      </c>
      <c r="AC36" s="141"/>
      <c r="AD36" s="141">
        <v>14.220399648824719</v>
      </c>
      <c r="AE36" s="141"/>
      <c r="AF36" s="141">
        <v>9.3427250276040379</v>
      </c>
      <c r="AG36" s="141"/>
      <c r="AH36" s="141">
        <v>43.911167167170646</v>
      </c>
    </row>
    <row r="37" spans="1:34">
      <c r="A37" s="155" t="s">
        <v>47</v>
      </c>
      <c r="B37" s="155"/>
      <c r="C37" s="156">
        <v>8.0647036611661882</v>
      </c>
      <c r="X37" s="140">
        <v>16</v>
      </c>
      <c r="Y37" s="140"/>
      <c r="Z37" s="141">
        <v>4.9959829469211208</v>
      </c>
      <c r="AA37" s="141"/>
      <c r="AB37" s="141">
        <v>0.9398570552694282</v>
      </c>
      <c r="AC37" s="141"/>
      <c r="AD37" s="141">
        <v>14.137974496660329</v>
      </c>
      <c r="AE37" s="141"/>
      <c r="AF37" s="141">
        <v>9.3294039189363183</v>
      </c>
      <c r="AG37" s="141"/>
      <c r="AH37" s="141">
        <v>44.092048861380597</v>
      </c>
    </row>
    <row r="38" spans="1:34">
      <c r="A38" s="155" t="s">
        <v>48</v>
      </c>
      <c r="B38" s="155"/>
      <c r="C38" s="156">
        <v>0.60454030480321175</v>
      </c>
      <c r="X38" s="140">
        <v>16.5</v>
      </c>
      <c r="Y38" s="140"/>
      <c r="Z38" s="141">
        <v>5.0076126303750259</v>
      </c>
      <c r="AA38" s="141"/>
      <c r="AB38" s="141">
        <v>0.80806759549673957</v>
      </c>
      <c r="AC38" s="141"/>
      <c r="AD38" s="141">
        <v>14.063312198641183</v>
      </c>
      <c r="AE38" s="141"/>
      <c r="AF38" s="141">
        <v>9.3169564029836245</v>
      </c>
      <c r="AG38" s="141"/>
      <c r="AH38" s="141">
        <v>44.238050992399806</v>
      </c>
    </row>
    <row r="39" spans="1:34">
      <c r="C39" s="157"/>
      <c r="X39" s="140">
        <v>17</v>
      </c>
      <c r="Y39" s="140"/>
      <c r="Z39" s="141">
        <v>5.0162074685434845</v>
      </c>
      <c r="AA39" s="141"/>
      <c r="AB39" s="141">
        <v>0.70078145274515213</v>
      </c>
      <c r="AC39" s="141"/>
      <c r="AD39" s="141">
        <v>13.99502039488674</v>
      </c>
      <c r="AE39" s="141"/>
      <c r="AF39" s="141">
        <v>9.3052119503938329</v>
      </c>
      <c r="AG39" s="141"/>
      <c r="AH39" s="141">
        <v>44.357377046931688</v>
      </c>
    </row>
    <row r="40" spans="1:34">
      <c r="A40" s="155" t="s">
        <v>18</v>
      </c>
      <c r="B40" s="155"/>
      <c r="C40" s="156">
        <v>1.6553751794391101</v>
      </c>
      <c r="X40" s="140">
        <v>17.5</v>
      </c>
      <c r="Y40" s="140"/>
      <c r="Z40" s="141">
        <v>5.0224534526902902</v>
      </c>
      <c r="AA40" s="141"/>
      <c r="AB40" s="141">
        <v>0.61244658729417967</v>
      </c>
      <c r="AC40" s="141"/>
      <c r="AD40" s="141">
        <v>13.932012452627882</v>
      </c>
      <c r="AE40" s="141"/>
      <c r="AF40" s="141">
        <v>9.2940351469755917</v>
      </c>
      <c r="AG40" s="141"/>
      <c r="AH40" s="141">
        <v>44.456053991788899</v>
      </c>
    </row>
    <row r="41" spans="1:34">
      <c r="C41" s="157"/>
      <c r="X41" s="140">
        <v>18</v>
      </c>
      <c r="Y41" s="140"/>
      <c r="Z41" s="141">
        <v>5.0268597213868942</v>
      </c>
      <c r="AA41" s="141"/>
      <c r="AB41" s="141">
        <v>0.53894557000883858</v>
      </c>
      <c r="AC41" s="141"/>
      <c r="AD41" s="141">
        <v>13.873432301148458</v>
      </c>
      <c r="AE41" s="141"/>
      <c r="AF41" s="141">
        <v>9.2833175407418285</v>
      </c>
      <c r="AG41" s="141"/>
      <c r="AH41" s="141">
        <v>44.538554348746857</v>
      </c>
    </row>
    <row r="42" spans="1:34">
      <c r="A42" s="154" t="s">
        <v>28</v>
      </c>
      <c r="B42" s="155"/>
      <c r="C42" s="156"/>
      <c r="X42" s="140">
        <v>18.5</v>
      </c>
      <c r="Y42" s="140"/>
      <c r="Z42" s="141">
        <v>5.0298083072675137</v>
      </c>
      <c r="AA42" s="141"/>
      <c r="AB42" s="141">
        <v>0.47719145268953744</v>
      </c>
      <c r="AC42" s="141"/>
      <c r="AD42" s="141">
        <v>13.818598861163871</v>
      </c>
      <c r="AE42" s="141"/>
      <c r="AF42" s="141">
        <v>9.272971477271355</v>
      </c>
      <c r="AG42" s="141"/>
      <c r="AH42" s="141">
        <v>44.608233549432178</v>
      </c>
    </row>
    <row r="43" spans="1:34">
      <c r="A43" s="154" t="s">
        <v>29</v>
      </c>
      <c r="B43" s="155"/>
      <c r="C43" s="156">
        <v>3.0254541261706454</v>
      </c>
      <c r="X43" s="140">
        <v>19</v>
      </c>
      <c r="Y43" s="140"/>
      <c r="Z43" s="141">
        <v>5.0315891112358813</v>
      </c>
      <c r="AA43" s="141"/>
      <c r="AB43" s="141">
        <v>0.42484376907793253</v>
      </c>
      <c r="AC43" s="141"/>
      <c r="AD43" s="141">
        <v>13.766964955616219</v>
      </c>
      <c r="AE43" s="141"/>
      <c r="AF43" s="141">
        <v>9.2629254574241493</v>
      </c>
      <c r="AG43" s="141"/>
      <c r="AH43" s="141">
        <v>44.667637398629843</v>
      </c>
    </row>
    <row r="44" spans="1:34">
      <c r="A44" s="154" t="s">
        <v>30</v>
      </c>
      <c r="B44" s="155"/>
      <c r="C44" s="156">
        <v>7.3468840307018946</v>
      </c>
      <c r="X44" s="140">
        <v>19.5</v>
      </c>
      <c r="Y44" s="140"/>
      <c r="Z44" s="141">
        <v>5.0324246070065426</v>
      </c>
      <c r="AA44" s="141"/>
      <c r="AB44" s="141">
        <v>0.38010802102748231</v>
      </c>
      <c r="AC44" s="141"/>
      <c r="AD44" s="141">
        <v>13.718086781477901</v>
      </c>
      <c r="AE44" s="141"/>
      <c r="AF44" s="141">
        <v>9.253120635178405</v>
      </c>
      <c r="AG44" s="141"/>
      <c r="AH44" s="141">
        <v>44.718719240244567</v>
      </c>
    </row>
    <row r="45" spans="1:34">
      <c r="A45" s="154" t="s">
        <v>31</v>
      </c>
      <c r="B45" s="155"/>
      <c r="C45" s="156">
        <v>28.987174191943293</v>
      </c>
      <c r="X45" s="140">
        <v>20</v>
      </c>
      <c r="Y45" s="140"/>
      <c r="Z45" s="141">
        <v>5.0324874095466683</v>
      </c>
      <c r="AA45" s="141"/>
      <c r="AB45" s="141">
        <v>0.34159315442320515</v>
      </c>
      <c r="AC45" s="141"/>
      <c r="AD45" s="141">
        <v>13.671601086016237</v>
      </c>
      <c r="AE45" s="141"/>
      <c r="AF45" s="141">
        <v>9.2435081656925107</v>
      </c>
      <c r="AG45" s="141"/>
      <c r="AH45" s="141">
        <v>44.762994380585283</v>
      </c>
    </row>
    <row r="46" spans="1:34">
      <c r="X46" s="140">
        <v>20.5</v>
      </c>
      <c r="Y46" s="140"/>
      <c r="Z46" s="141">
        <v>5.0319128720374993</v>
      </c>
      <c r="AA46" s="141"/>
      <c r="AB46" s="141">
        <v>0.30820941844997995</v>
      </c>
      <c r="AC46" s="141"/>
      <c r="AD46" s="141">
        <v>13.627207975617416</v>
      </c>
      <c r="AE46" s="141"/>
      <c r="AF46" s="141">
        <v>9.2340471861037461</v>
      </c>
      <c r="AG46" s="141"/>
      <c r="AH46" s="141">
        <v>44.80165080326762</v>
      </c>
    </row>
    <row r="47" spans="1:34">
      <c r="X47" s="140">
        <v>21</v>
      </c>
      <c r="Y47" s="140"/>
      <c r="Z47" s="141">
        <v>5.0308082099029043</v>
      </c>
      <c r="AA47" s="141"/>
      <c r="AB47" s="141">
        <v>0.27909442414346064</v>
      </c>
      <c r="AC47" s="141"/>
      <c r="AD47" s="141">
        <v>13.584657842766534</v>
      </c>
      <c r="AE47" s="141"/>
      <c r="AF47" s="141">
        <v>9.224703265874993</v>
      </c>
      <c r="AG47" s="141"/>
      <c r="AH47" s="141">
        <v>44.835629352548203</v>
      </c>
    </row>
    <row r="48" spans="1:34">
      <c r="X48" s="140">
        <v>21.5</v>
      </c>
      <c r="Y48" s="140"/>
      <c r="Z48" s="141">
        <v>5.0292591672288935</v>
      </c>
      <c r="AA48" s="141"/>
      <c r="AB48" s="141">
        <v>0.25355914890681719</v>
      </c>
      <c r="AC48" s="141"/>
      <c r="AD48" s="141">
        <v>13.543741352906869</v>
      </c>
      <c r="AE48" s="141"/>
      <c r="AF48" s="141">
        <v>9.2154472107348315</v>
      </c>
      <c r="AG48" s="141"/>
      <c r="AH48" s="141">
        <v>44.865682312765308</v>
      </c>
    </row>
    <row r="49" spans="24:34">
      <c r="X49" s="140">
        <v>22</v>
      </c>
      <c r="Y49" s="140"/>
      <c r="Z49" s="141">
        <v>5.0273349404436241</v>
      </c>
      <c r="AA49" s="141"/>
      <c r="AB49" s="141">
        <v>0.23104807898989202</v>
      </c>
      <c r="AC49" s="141"/>
      <c r="AD49" s="141">
        <v>13.504281697982723</v>
      </c>
      <c r="AE49" s="141"/>
      <c r="AF49" s="141">
        <v>9.2062541313700024</v>
      </c>
      <c r="AG49" s="141"/>
      <c r="AH49" s="141">
        <v>44.892416669180847</v>
      </c>
    </row>
    <row r="50" spans="24:34">
      <c r="X50" s="140">
        <v>22.5</v>
      </c>
      <c r="Y50" s="140"/>
      <c r="Z50" s="141">
        <v>5.0250918515794361</v>
      </c>
      <c r="AA50" s="141"/>
      <c r="AB50" s="141">
        <v>0.21110949140599444</v>
      </c>
      <c r="AC50" s="141"/>
      <c r="AD50" s="141">
        <v>13.466128548450829</v>
      </c>
      <c r="AE50" s="141"/>
      <c r="AF50" s="141">
        <v>9.1971027121922884</v>
      </c>
      <c r="AG50" s="141"/>
      <c r="AH50" s="141">
        <v>44.916326378611153</v>
      </c>
    </row>
    <row r="51" spans="24:34">
      <c r="X51" s="140">
        <v>23</v>
      </c>
      <c r="Y51" s="140"/>
      <c r="Z51" s="141">
        <v>5.022576113247176</v>
      </c>
      <c r="AA51" s="141"/>
      <c r="AB51" s="141">
        <v>0.19337309733924007</v>
      </c>
      <c r="AC51" s="141"/>
      <c r="AD51" s="141">
        <v>13.429153296459175</v>
      </c>
      <c r="AE51" s="141"/>
      <c r="AF51" s="141">
        <v>9.1879746335090982</v>
      </c>
      <c r="AG51" s="141"/>
      <c r="AH51" s="141">
        <v>44.937816657657216</v>
      </c>
    </row>
    <row r="52" spans="24:34">
      <c r="X52" s="140">
        <v>23.5</v>
      </c>
      <c r="Y52" s="140"/>
      <c r="Z52" s="141">
        <v>5.0198259273596832</v>
      </c>
      <c r="AA52" s="141"/>
      <c r="AB52" s="141">
        <v>0.177533082468631</v>
      </c>
      <c r="AC52" s="141"/>
      <c r="AD52" s="141">
        <v>13.393245291430825</v>
      </c>
      <c r="AE52" s="141"/>
      <c r="AF52" s="141">
        <v>9.1788541126624477</v>
      </c>
      <c r="AG52" s="141"/>
      <c r="AH52" s="141">
        <v>44.957222416257885</v>
      </c>
    </row>
    <row r="53" spans="24:34">
      <c r="X53" s="140">
        <v>24</v>
      </c>
      <c r="Y53" s="140"/>
      <c r="Z53" s="141">
        <v>5.0168731003699527</v>
      </c>
      <c r="AA53" s="141"/>
      <c r="AB53" s="141">
        <v>0.1633350626600634</v>
      </c>
      <c r="AC53" s="141"/>
      <c r="AD53" s="141">
        <v>13.35830881362809</v>
      </c>
      <c r="AE53" s="141"/>
      <c r="AF53" s="141">
        <v>9.1697275332400263</v>
      </c>
      <c r="AG53" s="141"/>
      <c r="AH53" s="141">
        <v>44.974822442847803</v>
      </c>
    </row>
    <row r="54" spans="24:34">
      <c r="X54" s="140">
        <v>24.5</v>
      </c>
      <c r="Y54" s="140"/>
      <c r="Z54" s="141">
        <v>5.0137442873026377</v>
      </c>
      <c r="AA54" s="141"/>
      <c r="AB54" s="141">
        <v>0.15056604322682154</v>
      </c>
      <c r="AC54" s="141"/>
      <c r="AD54" s="141">
        <v>13.324260653232749</v>
      </c>
      <c r="AE54" s="141"/>
      <c r="AF54" s="141">
        <v>9.160583147609394</v>
      </c>
      <c r="AG54" s="141"/>
      <c r="AH54" s="141">
        <v>44.990850328263157</v>
      </c>
    </row>
    <row r="55" spans="24:34">
      <c r="X55" s="140">
        <v>25</v>
      </c>
      <c r="Y55" s="140"/>
      <c r="Z55" s="141">
        <v>5.0104619669099728</v>
      </c>
      <c r="AA55" s="141"/>
      <c r="AB55" s="141">
        <v>0.13904655350988748</v>
      </c>
      <c r="AC55" s="141"/>
      <c r="AD55" s="141">
        <v>13.291028132671826</v>
      </c>
      <c r="AE55" s="141"/>
      <c r="AF55" s="141">
        <v>9.1514108328120436</v>
      </c>
      <c r="AG55" s="141"/>
      <c r="AH55" s="141">
        <v>45.005503027477133</v>
      </c>
    </row>
    <row r="56" spans="24:34">
      <c r="X56" s="140">
        <v>25.5</v>
      </c>
      <c r="Y56" s="140"/>
      <c r="Z56" s="141">
        <v>5.0070452073752891</v>
      </c>
      <c r="AA56" s="141"/>
      <c r="AB56" s="141">
        <v>0.12862447484169109</v>
      </c>
      <c r="AC56" s="141"/>
      <c r="AD56" s="141">
        <v>13.258547493031569</v>
      </c>
      <c r="AE56" s="141"/>
      <c r="AF56" s="141">
        <v>9.1422018900458166</v>
      </c>
      <c r="AG56" s="141"/>
      <c r="AH56" s="141">
        <v>45.018947581497336</v>
      </c>
    </row>
    <row r="57" spans="24:34">
      <c r="X57" s="140">
        <v>26</v>
      </c>
      <c r="Y57" s="140"/>
      <c r="Z57" s="141">
        <v>5.0035102703848535</v>
      </c>
      <c r="AA57" s="141"/>
      <c r="AB57" s="141">
        <v>0.11917017423704993</v>
      </c>
      <c r="AC57" s="141"/>
      <c r="AD57" s="141">
        <v>13.226762577263177</v>
      </c>
      <c r="AE57" s="141"/>
      <c r="AF57" s="141">
        <v>9.1329488801593204</v>
      </c>
      <c r="AG57" s="141"/>
      <c r="AH57" s="141">
        <v>45.031326419702737</v>
      </c>
    </row>
    <row r="58" spans="24:34">
      <c r="X58" s="140">
        <v>26.5</v>
      </c>
      <c r="Y58" s="140"/>
      <c r="Z58" s="141">
        <v>4.9998710945607945</v>
      </c>
      <c r="AA58" s="141"/>
      <c r="AB58" s="141">
        <v>0.11057261260992406</v>
      </c>
      <c r="AC58" s="141"/>
      <c r="AD58" s="141">
        <v>13.195623736716129</v>
      </c>
      <c r="AE58" s="141"/>
      <c r="AF58" s="141">
        <v>9.1236454854407576</v>
      </c>
      <c r="AG58" s="141"/>
      <c r="AH58" s="141">
        <v>45.042761602671931</v>
      </c>
    </row>
    <row r="59" spans="24:34">
      <c r="X59" s="140">
        <v>27</v>
      </c>
      <c r="Y59" s="140"/>
      <c r="Z59" s="141">
        <v>4.9961396888426846</v>
      </c>
      <c r="AA59" s="141"/>
      <c r="AB59" s="141">
        <v>0.10273618050901624</v>
      </c>
      <c r="AC59" s="141"/>
      <c r="AD59" s="141">
        <v>13.165086902987294</v>
      </c>
      <c r="AE59" s="141"/>
      <c r="AF59" s="141">
        <v>9.1142863910272922</v>
      </c>
      <c r="AG59" s="141"/>
      <c r="AH59" s="141">
        <v>45.053358274111361</v>
      </c>
    </row>
    <row r="60" spans="24:34">
      <c r="X60" s="140">
        <v>27.5</v>
      </c>
      <c r="Y60" s="140"/>
      <c r="Z60" s="141">
        <v>4.9923264420129332</v>
      </c>
      <c r="AA60" s="141"/>
      <c r="AB60" s="141">
        <v>9.5578209471653547E-2</v>
      </c>
      <c r="AC60" s="141"/>
      <c r="AD60" s="141">
        <v>13.135112843129928</v>
      </c>
      <c r="AE60" s="141"/>
      <c r="AF60" s="141">
        <v>9.1048671878064251</v>
      </c>
      <c r="AG60" s="141"/>
      <c r="AH60" s="141">
        <v>45.06320737673223</v>
      </c>
    </row>
    <row r="61" spans="24:34">
      <c r="X61" s="140">
        <v>28</v>
      </c>
      <c r="Y61" s="140"/>
      <c r="Z61" s="141">
        <v>4.9884403812228468</v>
      </c>
      <c r="AA61" s="141"/>
      <c r="AB61" s="141">
        <v>8.9026895357786059E-2</v>
      </c>
      <c r="AC61" s="141"/>
      <c r="AD61" s="141">
        <v>13.105666509543241</v>
      </c>
      <c r="AE61" s="141"/>
      <c r="AF61" s="141">
        <v>9.0953842863339851</v>
      </c>
      <c r="AG61" s="141"/>
      <c r="AH61" s="141">
        <v>45.072387920218695</v>
      </c>
    </row>
    <row r="62" spans="24:34">
      <c r="X62" s="140">
        <v>28.5</v>
      </c>
      <c r="Y62" s="140"/>
      <c r="Z62" s="141">
        <v>4.9844893815852966</v>
      </c>
      <c r="AA62" s="141"/>
      <c r="AB62" s="141">
        <v>8.3019616036448002E-2</v>
      </c>
      <c r="AC62" s="141"/>
      <c r="AD62" s="141">
        <v>13.076716496660753</v>
      </c>
      <c r="AE62" s="141"/>
      <c r="AF62" s="141">
        <v>9.0858348421714421</v>
      </c>
      <c r="AG62" s="141"/>
      <c r="AH62" s="141">
        <v>45.080968819684777</v>
      </c>
    </row>
    <row r="63" spans="24:34">
      <c r="X63" s="140">
        <v>29</v>
      </c>
      <c r="Y63" s="140"/>
      <c r="Z63" s="141">
        <v>4.9804803390676424</v>
      </c>
      <c r="AA63" s="141"/>
      <c r="AB63" s="141">
        <v>7.7501544568679581E-2</v>
      </c>
      <c r="AC63" s="141"/>
      <c r="AD63" s="141">
        <v>13.048234580142244</v>
      </c>
      <c r="AE63" s="141"/>
      <c r="AF63" s="141">
        <v>9.0762166916082236</v>
      </c>
      <c r="AG63" s="141"/>
      <c r="AH63" s="141">
        <v>45.08901041201247</v>
      </c>
    </row>
    <row r="64" spans="24:34">
      <c r="X64" s="140">
        <v>29.5</v>
      </c>
      <c r="Y64" s="140"/>
      <c r="Z64" s="141">
        <v>4.9764193112424655</v>
      </c>
      <c r="AA64" s="141"/>
      <c r="AB64" s="141">
        <v>7.2424521209754969E-2</v>
      </c>
      <c r="AC64" s="141"/>
      <c r="AD64" s="141">
        <v>13.020195332138666</v>
      </c>
      <c r="AE64" s="141"/>
      <c r="AF64" s="141">
        <v>9.0665282936667957</v>
      </c>
      <c r="AG64" s="141"/>
      <c r="AH64" s="141">
        <v>45.096565690155366</v>
      </c>
    </row>
    <row r="65" spans="24:34">
      <c r="X65" s="140">
        <v>30</v>
      </c>
      <c r="Y65" s="140"/>
      <c r="Z65" s="141">
        <v>4.9723116393986837</v>
      </c>
      <c r="AA65" s="141"/>
      <c r="AB65" s="141">
        <v>6.7746075720340221E-2</v>
      </c>
      <c r="AC65" s="141"/>
      <c r="AD65" s="141">
        <v>12.992575772610936</v>
      </c>
      <c r="AE65" s="141"/>
      <c r="AF65" s="141">
        <v>9.0567686784154606</v>
      </c>
      <c r="AG65" s="141"/>
      <c r="AH65" s="141">
        <v>45.10368137374595</v>
      </c>
    </row>
    <row r="66" spans="24:34">
      <c r="X66" s="140">
        <v>30.5</v>
      </c>
      <c r="Y66" s="140"/>
      <c r="Z66" s="141">
        <v>4.9681620458876266</v>
      </c>
      <c r="AA66" s="141"/>
      <c r="AB66" s="141">
        <v>6.342864873617543E-2</v>
      </c>
      <c r="AC66" s="141"/>
      <c r="AD66" s="141">
        <v>12.965355087363099</v>
      </c>
      <c r="AE66" s="141"/>
      <c r="AF66" s="141">
        <v>9.0469373992112008</v>
      </c>
      <c r="AG66" s="141"/>
      <c r="AH66" s="141">
        <v>45.110398762525804</v>
      </c>
    </row>
    <row r="67" spans="24:34">
      <c r="X67" s="140">
        <v>31</v>
      </c>
      <c r="Y67" s="140"/>
      <c r="Z67" s="141">
        <v>4.9639747191918859</v>
      </c>
      <c r="AA67" s="141"/>
      <c r="AB67" s="141">
        <v>5.9438911836790828E-2</v>
      </c>
      <c r="AC67" s="141"/>
      <c r="AD67" s="141">
        <v>12.938514372959444</v>
      </c>
      <c r="AE67" s="141"/>
      <c r="AF67" s="141">
        <v>9.037034490775202</v>
      </c>
      <c r="AG67" s="141"/>
      <c r="AH67" s="141">
        <v>45.116754481991372</v>
      </c>
    </row>
    <row r="68" spans="24:34">
      <c r="X68" s="140">
        <v>31.5</v>
      </c>
      <c r="Y68" s="140"/>
      <c r="Z68" s="141">
        <v>4.9597533830689322</v>
      </c>
      <c r="AA68" s="141"/>
      <c r="AB68" s="141">
        <v>5.5747215666669285E-2</v>
      </c>
      <c r="AC68" s="141"/>
      <c r="AD68" s="141">
        <v>12.912036425645434</v>
      </c>
      <c r="AE68" s="141"/>
      <c r="AF68" s="141">
        <v>9.0270604285378546</v>
      </c>
      <c r="AG68" s="141"/>
      <c r="AH68" s="141">
        <v>45.122781089403752</v>
      </c>
    </row>
    <row r="69" spans="24:34">
      <c r="X69" s="140">
        <v>32</v>
      </c>
      <c r="Y69" s="140"/>
      <c r="Z69" s="141">
        <v>4.9555013575615936</v>
      </c>
      <c r="AA69" s="141"/>
      <c r="AB69" s="141">
        <v>5.232710346024106E-2</v>
      </c>
      <c r="AC69" s="141"/>
      <c r="AD69" s="141">
        <v>12.885905547784096</v>
      </c>
      <c r="AE69" s="141"/>
      <c r="AF69" s="141">
        <v>9.0170160917296389</v>
      </c>
      <c r="AG69" s="141"/>
      <c r="AH69" s="141">
        <v>45.128507608397591</v>
      </c>
    </row>
    <row r="70" spans="24:34">
      <c r="X70" s="140">
        <v>32.5</v>
      </c>
      <c r="Y70" s="140"/>
      <c r="Z70" s="141">
        <v>4.9512216079512958</v>
      </c>
      <c r="AA70" s="141"/>
      <c r="AB70" s="141">
        <v>4.9154921203575418E-2</v>
      </c>
      <c r="AC70" s="141"/>
      <c r="AD70" s="141">
        <v>12.860107393438554</v>
      </c>
      <c r="AE70" s="141"/>
      <c r="AF70" s="141">
        <v>9.0069027276585469</v>
      </c>
      <c r="AG70" s="141"/>
      <c r="AH70" s="141">
        <v>45.133959957938487</v>
      </c>
    </row>
    <row r="71" spans="24:34">
      <c r="X71" s="140">
        <v>33</v>
      </c>
      <c r="Y71" s="140"/>
      <c r="Z71" s="141">
        <v>4.9469167929459807</v>
      </c>
      <c r="AA71" s="141"/>
      <c r="AB71" s="141">
        <v>4.6209434219096797E-2</v>
      </c>
      <c r="AC71" s="141"/>
      <c r="AD71" s="141">
        <v>12.834628801678551</v>
      </c>
      <c r="AE71" s="141"/>
      <c r="AF71" s="141">
        <v>8.9967219215399492</v>
      </c>
      <c r="AG71" s="141"/>
      <c r="AH71" s="141">
        <v>45.13916137437657</v>
      </c>
    </row>
    <row r="72" spans="24:34">
      <c r="X72" s="140">
        <v>33.5</v>
      </c>
      <c r="Y72" s="140"/>
      <c r="Z72" s="141">
        <v>4.942589295848987</v>
      </c>
      <c r="AA72" s="141"/>
      <c r="AB72" s="141">
        <v>4.3471579940384711E-2</v>
      </c>
      <c r="AC72" s="141"/>
      <c r="AD72" s="141">
        <v>12.809457700868411</v>
      </c>
      <c r="AE72" s="141"/>
      <c r="AF72" s="141">
        <v>8.9864755610835729</v>
      </c>
      <c r="AG72" s="141"/>
      <c r="AH72" s="141">
        <v>45.144132684580228</v>
      </c>
    </row>
    <row r="73" spans="24:34">
      <c r="X73" s="140">
        <v>34</v>
      </c>
      <c r="Y73" s="140"/>
      <c r="Z73" s="141">
        <v>4.9382412611534283</v>
      </c>
      <c r="AA73" s="141"/>
      <c r="AB73" s="141">
        <v>4.0924177465382731E-2</v>
      </c>
      <c r="AC73" s="141"/>
      <c r="AD73" s="141">
        <v>12.784582975710038</v>
      </c>
      <c r="AE73" s="141"/>
      <c r="AF73" s="141">
        <v>8.9761658092220031</v>
      </c>
      <c r="AG73" s="141"/>
      <c r="AH73" s="141">
        <v>45.148892626350815</v>
      </c>
    </row>
    <row r="74" spans="24:34">
      <c r="X74" s="140">
        <v>34.5</v>
      </c>
      <c r="Y74" s="140"/>
      <c r="Z74" s="141">
        <v>4.9338746215306584</v>
      </c>
      <c r="AA74" s="141"/>
      <c r="AB74" s="141">
        <v>3.8551713788253603E-2</v>
      </c>
      <c r="AC74" s="141"/>
      <c r="AD74" s="141">
        <v>12.759994373490196</v>
      </c>
      <c r="AE74" s="141"/>
      <c r="AF74" s="141">
        <v>8.9657950765967733</v>
      </c>
      <c r="AG74" s="141"/>
      <c r="AH74" s="141">
        <v>45.153458084768516</v>
      </c>
    </row>
    <row r="75" spans="24:34">
      <c r="X75" s="140">
        <v>35</v>
      </c>
      <c r="Y75" s="140"/>
      <c r="Z75" s="141">
        <v>4.9294911205290157</v>
      </c>
      <c r="AA75" s="141"/>
      <c r="AB75" s="141">
        <v>3.6340164650424875E-2</v>
      </c>
      <c r="AC75" s="141"/>
      <c r="AD75" s="141">
        <v>12.735682424583922</v>
      </c>
      <c r="AE75" s="141"/>
      <c r="AF75" s="141">
        <v>8.9553659914837187</v>
      </c>
      <c r="AG75" s="141"/>
      <c r="AH75" s="141">
        <v>45.157844290960114</v>
      </c>
    </row>
    <row r="76" spans="24:34">
      <c r="X76" s="140">
        <v>35.5</v>
      </c>
      <c r="Y76" s="140"/>
      <c r="Z76" s="141">
        <v>4.9250923343708291</v>
      </c>
      <c r="AA76" s="141"/>
      <c r="AB76" s="141">
        <v>3.4276822365144469E-2</v>
      </c>
      <c r="AC76" s="141"/>
      <c r="AD76" s="141">
        <v>12.711638361958185</v>
      </c>
      <c r="AE76" s="141"/>
      <c r="AF76" s="141">
        <v>8.9448813751005858</v>
      </c>
      <c r="AG76" s="141"/>
      <c r="AH76" s="141">
        <v>45.162065012908627</v>
      </c>
    </row>
    <row r="77" spans="24:34">
      <c r="X77" s="140">
        <v>36</v>
      </c>
      <c r="Y77" s="140"/>
      <c r="Z77" s="141">
        <v>4.9206796911357147</v>
      </c>
      <c r="AA77" s="141"/>
      <c r="AB77" s="141">
        <v>3.2350144516425573E-2</v>
      </c>
      <c r="AC77" s="141"/>
      <c r="AD77" s="141">
        <v>12.687854047775231</v>
      </c>
      <c r="AE77" s="141"/>
      <c r="AF77" s="141">
        <v>8.9343442187190458</v>
      </c>
      <c r="AG77" s="141"/>
      <c r="AH77" s="141">
        <v>45.166132723353627</v>
      </c>
    </row>
    <row r="78" spans="24:34">
      <c r="X78" s="140">
        <v>36.5</v>
      </c>
      <c r="Y78" s="140"/>
      <c r="Z78" s="141">
        <v>4.9162544860136626</v>
      </c>
      <c r="AA78" s="141"/>
      <c r="AB78" s="141">
        <v>3.0549634234851474E-2</v>
      </c>
      <c r="AC78" s="141"/>
      <c r="AD78" s="141">
        <v>12.664321916368625</v>
      </c>
      <c r="AE78" s="141"/>
      <c r="AF78" s="141">
        <v>8.9237576581684941</v>
      </c>
      <c r="AG78" s="141"/>
      <c r="AH78" s="141">
        <v>45.170058733297488</v>
      </c>
    </row>
    <row r="79" spans="24:34">
      <c r="X79" s="140">
        <v>37</v>
      </c>
      <c r="Y79" s="140"/>
      <c r="Z79" s="141">
        <v>4.9118178937525956</v>
      </c>
      <c r="AA79" s="141"/>
      <c r="AB79" s="141">
        <v>2.8865742826102554E-2</v>
      </c>
      <c r="AC79" s="141"/>
      <c r="AD79" s="141">
        <v>12.641034930901416</v>
      </c>
      <c r="AE79" s="141"/>
      <c r="AF79" s="141">
        <v>8.913124947565441</v>
      </c>
      <c r="AG79" s="141"/>
      <c r="AH79" s="141">
        <v>45.173853300975239</v>
      </c>
    </row>
    <row r="80" spans="24:34">
      <c r="X80" s="140">
        <v>37.5</v>
      </c>
      <c r="Y80" s="140"/>
      <c r="Z80" s="141">
        <v>4.9073709842589741</v>
      </c>
      <c r="AA80" s="141"/>
      <c r="AB80" s="141">
        <v>2.7289746799161865E-2</v>
      </c>
      <c r="AC80" s="141"/>
      <c r="AD80" s="141">
        <v>12.617986514773595</v>
      </c>
      <c r="AE80" s="141"/>
      <c r="AF80" s="141">
        <v>8.9024494450018228</v>
      </c>
      <c r="AG80" s="141"/>
      <c r="AH80" s="141">
        <v>45.177525768295112</v>
      </c>
    </row>
    <row r="81" spans="24:34">
      <c r="X81" s="140">
        <v>38</v>
      </c>
      <c r="Y81" s="140"/>
      <c r="Z81" s="141">
        <v>4.902914731524219</v>
      </c>
      <c r="AA81" s="141"/>
      <c r="AB81" s="141">
        <v>2.5813678383604665E-2</v>
      </c>
      <c r="AC81" s="141"/>
      <c r="AD81" s="141">
        <v>12.595170521084771</v>
      </c>
      <c r="AE81" s="141"/>
      <c r="AF81" s="141">
        <v>8.8917345896149893</v>
      </c>
      <c r="AG81" s="141"/>
      <c r="AH81" s="141">
        <v>45.181084638972933</v>
      </c>
    </row>
    <row r="82" spans="24:34">
      <c r="X82" s="140">
        <v>38.5</v>
      </c>
      <c r="Y82" s="140"/>
      <c r="Z82" s="141">
        <v>4.8984500228435808</v>
      </c>
      <c r="AA82" s="141"/>
      <c r="AB82" s="141">
        <v>2.4430254020946778E-2</v>
      </c>
      <c r="AC82" s="141"/>
      <c r="AD82" s="141">
        <v>12.57258119625782</v>
      </c>
      <c r="AE82" s="141"/>
      <c r="AF82" s="141">
        <v>8.8809838776380499</v>
      </c>
      <c r="AG82" s="141"/>
      <c r="AH82" s="141">
        <v>45.184537659188059</v>
      </c>
    </row>
    <row r="83" spans="24:34">
      <c r="X83" s="140">
        <v>39</v>
      </c>
      <c r="Y83" s="140"/>
      <c r="Z83" s="141">
        <v>4.8939776685492262</v>
      </c>
      <c r="AA83" s="141"/>
      <c r="AB83" s="141">
        <v>2.3132797961349063E-2</v>
      </c>
      <c r="AC83" s="141"/>
      <c r="AD83" s="141">
        <v>12.550213138136252</v>
      </c>
      <c r="AE83" s="141"/>
      <c r="AF83" s="141">
        <v>8.8702008495347116</v>
      </c>
      <c r="AG83" s="141"/>
      <c r="AH83" s="141">
        <v>45.187891902696471</v>
      </c>
    </row>
    <row r="84" spans="24:34">
      <c r="X84" s="140">
        <v>39.5</v>
      </c>
      <c r="Y84" s="140"/>
      <c r="Z84" s="141">
        <v>4.889498409211309</v>
      </c>
      <c r="AA84" s="141"/>
      <c r="AB84" s="141">
        <v>2.1915186387651078E-2</v>
      </c>
      <c r="AC84" s="141"/>
      <c r="AD84" s="141">
        <v>12.528061267229234</v>
      </c>
      <c r="AE84" s="141"/>
      <c r="AF84" s="141">
        <v>8.8593890717916022</v>
      </c>
      <c r="AG84" s="141"/>
      <c r="AH84" s="141">
        <v>45.191153833820863</v>
      </c>
    </row>
    <row r="85" spans="24:34">
      <c r="X85" s="140">
        <v>40</v>
      </c>
      <c r="Y85" s="140"/>
      <c r="Z85" s="141">
        <v>4.8850129223121614</v>
      </c>
      <c r="AA85" s="141"/>
      <c r="AB85" s="141">
        <v>2.0771795618002225E-2</v>
      </c>
      <c r="AC85" s="141"/>
      <c r="AD85" s="141">
        <v>12.506120799263847</v>
      </c>
      <c r="AE85" s="141"/>
      <c r="AF85" s="141">
        <v>8.8485521206675521</v>
      </c>
      <c r="AG85" s="141"/>
      <c r="AH85" s="141">
        <v>45.194329365817524</v>
      </c>
    </row>
    <row r="86" spans="24:34">
      <c r="X86" s="140">
        <v>40.5</v>
      </c>
      <c r="Y86" s="140"/>
      <c r="Z86" s="141">
        <v>4.8805218284168141</v>
      </c>
      <c r="AA86" s="141"/>
      <c r="AB86" s="141">
        <v>1.9697454163219195E-2</v>
      </c>
      <c r="AC86" s="141"/>
      <c r="AD86" s="141">
        <v>12.48438721891374</v>
      </c>
      <c r="AE86" s="141"/>
      <c r="AF86" s="141">
        <v>8.8376935682964994</v>
      </c>
      <c r="AG86" s="141"/>
      <c r="AH86" s="141">
        <v>45.197423914828796</v>
      </c>
    </row>
    <row r="87" spans="24:34">
      <c r="X87" s="140">
        <v>41</v>
      </c>
      <c r="Y87" s="140"/>
      <c r="Z87" s="141">
        <v>4.8760256968617304</v>
      </c>
      <c r="AA87" s="141"/>
      <c r="AB87" s="141">
        <v>1.8687398429283464E-2</v>
      </c>
      <c r="AC87" s="141"/>
      <c r="AD87" s="141">
        <v>12.462856254534985</v>
      </c>
      <c r="AE87" s="141"/>
      <c r="AF87" s="141">
        <v>8.8268169714899578</v>
      </c>
      <c r="AG87" s="141"/>
      <c r="AH87" s="141">
        <v>45.2004424496224</v>
      </c>
    </row>
    <row r="88" spans="24:34">
      <c r="X88" s="140">
        <v>41.5</v>
      </c>
      <c r="Y88" s="140"/>
      <c r="Z88" s="141">
        <v>4.8715250493610256</v>
      </c>
      <c r="AA88" s="141"/>
      <c r="AB88" s="141">
        <v>1.7737245762154574E-2</v>
      </c>
      <c r="AC88" s="141"/>
      <c r="AD88" s="141">
        <v>12.441523866765602</v>
      </c>
      <c r="AE88" s="141"/>
      <c r="AF88" s="141">
        <v>8.8159258495055255</v>
      </c>
      <c r="AG88" s="141"/>
      <c r="AH88" s="141">
        <v>45.203389523132877</v>
      </c>
    </row>
    <row r="89" spans="24:34">
      <c r="X89" s="140">
        <v>42</v>
      </c>
      <c r="Y89" s="140"/>
      <c r="Z89" s="141">
        <v>4.8670203650566295</v>
      </c>
      <c r="AA89" s="141"/>
      <c r="AB89" s="141">
        <v>1.6842954645783038E-2</v>
      </c>
      <c r="AC89" s="141"/>
      <c r="AD89" s="141">
        <v>12.420386225641787</v>
      </c>
      <c r="AE89" s="141"/>
      <c r="AF89" s="141">
        <v>8.8050236799712103</v>
      </c>
      <c r="AG89" s="141"/>
      <c r="AH89" s="141">
        <v>45.206269316600249</v>
      </c>
    </row>
    <row r="90" spans="24:34">
      <c r="X90" s="140">
        <v>42.5</v>
      </c>
      <c r="Y90" s="140"/>
      <c r="Z90" s="141">
        <v>4.862512086445105</v>
      </c>
      <c r="AA90" s="141"/>
      <c r="AB90" s="141">
        <v>1.6000777603670881E-2</v>
      </c>
      <c r="AC90" s="141"/>
      <c r="AD90" s="141">
        <v>12.399439675523494</v>
      </c>
      <c r="AE90" s="141"/>
      <c r="AF90" s="141">
        <v>8.7941139025252841</v>
      </c>
      <c r="AG90" s="141"/>
      <c r="AH90" s="141">
        <v>45.209085691345599</v>
      </c>
    </row>
    <row r="91" spans="24:34">
      <c r="X91" s="140">
        <v>43</v>
      </c>
      <c r="Y91" s="140"/>
      <c r="Z91" s="141">
        <v>4.858000617874473</v>
      </c>
      <c r="AA91" s="141"/>
      <c r="AB91" s="141">
        <v>1.5207276550444737E-2</v>
      </c>
      <c r="AC91" s="141"/>
      <c r="AD91" s="141">
        <v>12.378680762367228</v>
      </c>
      <c r="AE91" s="141"/>
      <c r="AF91" s="141">
        <v>8.7831998697763911</v>
      </c>
      <c r="AG91" s="141"/>
      <c r="AH91" s="141">
        <v>45.211842175705705</v>
      </c>
    </row>
    <row r="92" spans="24:34">
      <c r="X92" s="140">
        <v>43.5</v>
      </c>
      <c r="Y92" s="140"/>
      <c r="Z92" s="141">
        <v>4.8534863350891628</v>
      </c>
      <c r="AA92" s="141"/>
      <c r="AB92" s="141">
        <v>1.445924393180101E-2</v>
      </c>
      <c r="AC92" s="141"/>
      <c r="AD92" s="141">
        <v>12.358106164978894</v>
      </c>
      <c r="AE92" s="141"/>
      <c r="AF92" s="141">
        <v>8.7722848938459972</v>
      </c>
      <c r="AG92" s="141"/>
      <c r="AH92" s="141">
        <v>45.214542048361579</v>
      </c>
    </row>
    <row r="93" spans="24:34">
      <c r="X93" s="140">
        <v>44</v>
      </c>
      <c r="Y93" s="140"/>
      <c r="Z93" s="141">
        <v>4.8489695823268528</v>
      </c>
      <c r="AA93" s="141"/>
      <c r="AB93" s="141">
        <v>1.3753729738172708E-2</v>
      </c>
      <c r="AC93" s="141"/>
      <c r="AD93" s="141">
        <v>12.337712732798076</v>
      </c>
      <c r="AE93" s="141"/>
      <c r="AF93" s="141">
        <v>8.7613721893097001</v>
      </c>
      <c r="AG93" s="141"/>
      <c r="AH93" s="141">
        <v>45.217188313041042</v>
      </c>
    </row>
    <row r="94" spans="24:34">
      <c r="X94" s="140">
        <v>44.5</v>
      </c>
      <c r="Y94" s="140"/>
      <c r="Z94" s="141">
        <v>4.8444506776884309</v>
      </c>
      <c r="AA94" s="141"/>
      <c r="AB94" s="141">
        <v>1.3087998081975938E-2</v>
      </c>
      <c r="AC94" s="141"/>
      <c r="AD94" s="141">
        <v>12.317497449965462</v>
      </c>
      <c r="AE94" s="141"/>
      <c r="AF94" s="141">
        <v>8.75046488712686</v>
      </c>
      <c r="AG94" s="141"/>
      <c r="AH94" s="141">
        <v>45.21978374541662</v>
      </c>
    </row>
    <row r="95" spans="24:34">
      <c r="X95" s="140">
        <v>45</v>
      </c>
      <c r="Y95" s="140"/>
      <c r="Z95" s="141">
        <v>4.8399299166205543</v>
      </c>
      <c r="AA95" s="141"/>
      <c r="AB95" s="141">
        <v>1.2459498506838976E-2</v>
      </c>
      <c r="AC95" s="141"/>
      <c r="AD95" s="141">
        <v>12.297457413010633</v>
      </c>
      <c r="AE95" s="141"/>
      <c r="AF95" s="141">
        <v>8.7395660494626899</v>
      </c>
      <c r="AG95" s="141"/>
      <c r="AH95" s="141">
        <v>45.222330923505091</v>
      </c>
    </row>
    <row r="96" spans="24:34">
      <c r="X96" s="140">
        <v>45.5</v>
      </c>
      <c r="Y96" s="140"/>
      <c r="Z96" s="141">
        <v>4.8354075710506281</v>
      </c>
      <c r="AA96" s="141"/>
      <c r="AB96" s="141">
        <v>1.1865875695062852E-2</v>
      </c>
      <c r="AC96" s="141"/>
      <c r="AD96" s="141">
        <v>12.27758985006588</v>
      </c>
      <c r="AE96" s="141"/>
      <c r="AF96" s="141">
        <v>8.728678629770938</v>
      </c>
      <c r="AG96" s="141"/>
      <c r="AH96" s="141">
        <v>45.224832220156408</v>
      </c>
    </row>
    <row r="97" spans="24:34">
      <c r="X97" s="140">
        <v>46</v>
      </c>
      <c r="Y97" s="140"/>
      <c r="Z97" s="141">
        <v>4.8308838929238993</v>
      </c>
      <c r="AA97" s="141"/>
      <c r="AB97" s="141">
        <v>1.1304940506460193E-2</v>
      </c>
      <c r="AC97" s="141"/>
      <c r="AD97" s="141">
        <v>12.257892096749153</v>
      </c>
      <c r="AE97" s="141"/>
      <c r="AF97" s="141">
        <v>8.7178054864568946</v>
      </c>
      <c r="AG97" s="141"/>
      <c r="AH97" s="141">
        <v>45.227289833928808</v>
      </c>
    </row>
    <row r="98" spans="24:34">
      <c r="X98" s="140">
        <v>46.5</v>
      </c>
      <c r="Y98" s="140"/>
      <c r="Z98" s="141">
        <v>4.8263591158629229</v>
      </c>
      <c r="AA98" s="141"/>
      <c r="AB98" s="141">
        <v>1.077465703690012E-2</v>
      </c>
      <c r="AC98" s="141"/>
      <c r="AD98" s="141">
        <v>12.238361588762611</v>
      </c>
      <c r="AE98" s="141"/>
      <c r="AF98" s="141">
        <v>8.7069493799264706</v>
      </c>
      <c r="AG98" s="141"/>
      <c r="AH98" s="141">
        <v>45.229705803590946</v>
      </c>
    </row>
    <row r="99" spans="24:34">
      <c r="X99" s="140">
        <v>47</v>
      </c>
      <c r="Y99" s="140"/>
      <c r="Z99" s="141">
        <v>4.8218334566225085</v>
      </c>
      <c r="AA99" s="141"/>
      <c r="AB99" s="141">
        <v>1.0273131335568998E-2</v>
      </c>
      <c r="AC99" s="141"/>
      <c r="AD99" s="141">
        <v>12.218995855808533</v>
      </c>
      <c r="AE99" s="141"/>
      <c r="AF99" s="141">
        <v>8.6961129692256112</v>
      </c>
      <c r="AG99" s="141"/>
      <c r="AH99" s="141">
        <v>45.232082020824137</v>
      </c>
    </row>
    <row r="100" spans="24:34">
      <c r="X100" s="140">
        <v>47.5</v>
      </c>
      <c r="Y100" s="140"/>
      <c r="Z100" s="141">
        <v>4.8173071164586032</v>
      </c>
      <c r="AA100" s="141"/>
      <c r="AB100" s="141">
        <v>9.7986007026532162E-3</v>
      </c>
      <c r="AC100" s="141"/>
      <c r="AD100" s="141">
        <v>12.199792515639887</v>
      </c>
      <c r="AE100" s="141"/>
      <c r="AF100" s="141">
        <v>8.6852988098218429</v>
      </c>
      <c r="AG100" s="141"/>
      <c r="AH100" s="141">
        <v>45.234420242185507</v>
      </c>
    </row>
    <row r="101" spans="24:34">
      <c r="X101" s="140">
        <v>48</v>
      </c>
      <c r="Y101" s="140"/>
      <c r="Z101" s="141">
        <v>4.8127802821966448</v>
      </c>
      <c r="AA101" s="141"/>
      <c r="AB101" s="141">
        <v>9.3494240589446359E-3</v>
      </c>
      <c r="AC101" s="141"/>
      <c r="AD101" s="141">
        <v>12.180749270993051</v>
      </c>
      <c r="AE101" s="141"/>
      <c r="AF101" s="141">
        <v>8.6745093665649229</v>
      </c>
      <c r="AG101" s="141"/>
      <c r="AH101" s="141">
        <v>45.236722098377797</v>
      </c>
    </row>
  </sheetData>
  <mergeCells count="2">
    <mergeCell ref="G2:H2"/>
    <mergeCell ref="X2:Y2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2"/>
  <dimension ref="A1:AK149"/>
  <sheetViews>
    <sheetView zoomScale="70" zoomScaleNormal="70" workbookViewId="0"/>
  </sheetViews>
  <sheetFormatPr baseColWidth="10" defaultColWidth="11.5" defaultRowHeight="13"/>
  <cols>
    <col min="1" max="1" width="20" style="28" bestFit="1" customWidth="1"/>
    <col min="2" max="2" width="21" style="28" bestFit="1" customWidth="1"/>
    <col min="3" max="3" width="24" style="28" bestFit="1" customWidth="1"/>
    <col min="4" max="4" width="29.33203125" style="28" bestFit="1" customWidth="1"/>
    <col min="5" max="5" width="17.33203125" style="28" bestFit="1" customWidth="1"/>
    <col min="6" max="6" width="16.83203125" style="28" bestFit="1" customWidth="1"/>
    <col min="7" max="7" width="16" style="28" bestFit="1" customWidth="1"/>
    <col min="8" max="8" width="7.6640625" style="28" bestFit="1" customWidth="1"/>
    <col min="9" max="9" width="16.83203125" style="28" bestFit="1" customWidth="1"/>
    <col min="10" max="10" width="14.33203125" style="28" bestFit="1" customWidth="1"/>
    <col min="11" max="11" width="18.83203125" style="28" bestFit="1" customWidth="1"/>
    <col min="12" max="12" width="16.83203125" style="28" bestFit="1" customWidth="1"/>
    <col min="13" max="13" width="10.1640625" style="28" bestFit="1" customWidth="1"/>
    <col min="14" max="14" width="7.6640625" style="28" bestFit="1" customWidth="1"/>
    <col min="15" max="15" width="16.83203125" style="28" bestFit="1" customWidth="1"/>
    <col min="16" max="16" width="11" style="28" bestFit="1" customWidth="1"/>
    <col min="17" max="17" width="11.5" style="28"/>
    <col min="18" max="18" width="23.1640625" style="28" bestFit="1" customWidth="1"/>
    <col min="19" max="19" width="18.5" style="28" bestFit="1" customWidth="1"/>
    <col min="20" max="16384" width="11.5" style="28"/>
  </cols>
  <sheetData>
    <row r="1" spans="1:19">
      <c r="A1" s="142" t="s">
        <v>56</v>
      </c>
      <c r="B1" s="161" t="s">
        <v>94</v>
      </c>
      <c r="C1" s="161"/>
      <c r="D1" s="161"/>
      <c r="E1" s="161" t="s">
        <v>95</v>
      </c>
      <c r="F1" s="161"/>
      <c r="G1" s="161"/>
      <c r="H1" s="161" t="s">
        <v>96</v>
      </c>
      <c r="I1" s="161"/>
      <c r="J1" s="161"/>
      <c r="K1" s="161" t="s">
        <v>97</v>
      </c>
      <c r="L1" s="161"/>
      <c r="M1" s="161"/>
      <c r="N1" s="161" t="s">
        <v>98</v>
      </c>
      <c r="O1" s="161"/>
      <c r="P1" s="161"/>
      <c r="R1" s="143"/>
      <c r="S1" s="28" t="s">
        <v>99</v>
      </c>
    </row>
    <row r="2" spans="1:19">
      <c r="A2" s="142"/>
      <c r="B2" s="142" t="s">
        <v>100</v>
      </c>
      <c r="C2" s="142" t="s">
        <v>91</v>
      </c>
      <c r="D2" s="142" t="s">
        <v>101</v>
      </c>
      <c r="E2" s="142" t="s">
        <v>100</v>
      </c>
      <c r="F2" s="142" t="s">
        <v>91</v>
      </c>
      <c r="G2" s="142" t="s">
        <v>101</v>
      </c>
      <c r="H2" s="142" t="s">
        <v>100</v>
      </c>
      <c r="I2" s="142" t="s">
        <v>91</v>
      </c>
      <c r="J2" s="142" t="s">
        <v>101</v>
      </c>
      <c r="K2" s="142" t="s">
        <v>100</v>
      </c>
      <c r="L2" s="142" t="s">
        <v>91</v>
      </c>
      <c r="M2" s="142" t="s">
        <v>101</v>
      </c>
      <c r="N2" s="142" t="s">
        <v>100</v>
      </c>
      <c r="O2" s="142" t="s">
        <v>91</v>
      </c>
      <c r="P2" s="142" t="s">
        <v>102</v>
      </c>
      <c r="R2" s="143"/>
      <c r="S2" s="28" t="s">
        <v>103</v>
      </c>
    </row>
    <row r="3" spans="1:19">
      <c r="A3" s="144">
        <f>Protocol!E25</f>
        <v>0</v>
      </c>
      <c r="B3" s="147">
        <f>'Biomass, TCC, CFU'!H4</f>
        <v>6.9999999999836859E-2</v>
      </c>
      <c r="C3" s="148">
        <f>'Model Parameters'!I5</f>
        <v>6.9999999999836859E-2</v>
      </c>
      <c r="D3" s="148">
        <f>ABS(B3-C3)</f>
        <v>0</v>
      </c>
      <c r="E3" s="147">
        <f>Sugars!F6</f>
        <v>41.604126424431726</v>
      </c>
      <c r="F3" s="148">
        <f>'Model Parameters'!K5</f>
        <v>41.604126424431726</v>
      </c>
      <c r="G3" s="148">
        <f>ABS(E3-F3)</f>
        <v>0</v>
      </c>
      <c r="H3" s="147">
        <f>Sugars!I6</f>
        <v>21.360049286214181</v>
      </c>
      <c r="I3" s="148">
        <f>'Model Parameters'!M5</f>
        <v>21.360049286214181</v>
      </c>
      <c r="J3" s="148">
        <f>ABS(H3-I3)</f>
        <v>0</v>
      </c>
      <c r="K3" s="147">
        <f>Sugars!L6</f>
        <v>10.113947935520688</v>
      </c>
      <c r="L3" s="148">
        <f>'Model Parameters'!O5</f>
        <v>10.113947935520688</v>
      </c>
      <c r="M3" s="148">
        <f>ABS(K3-L3)</f>
        <v>0</v>
      </c>
      <c r="N3" s="147">
        <f>Lactate!F6</f>
        <v>0</v>
      </c>
      <c r="O3" s="148">
        <f>'Model Parameters'!Q5</f>
        <v>0</v>
      </c>
      <c r="P3" s="148">
        <f>ABS(N3-O3)</f>
        <v>0</v>
      </c>
      <c r="R3" s="145"/>
      <c r="S3" s="146"/>
    </row>
    <row r="4" spans="1:19">
      <c r="A4" s="144">
        <f>Protocol!E26</f>
        <v>2.0000000000000009</v>
      </c>
      <c r="B4" s="149">
        <f>'Biomass, TCC, CFU'!H5</f>
        <v>1.9999999999598117E-2</v>
      </c>
      <c r="C4" s="150">
        <f>'Model Parameters'!I6</f>
        <v>0.11905993139775919</v>
      </c>
      <c r="D4" s="150">
        <f t="shared" ref="D4:D16" si="0">ABS(B4-C4)</f>
        <v>9.9059931398161077E-2</v>
      </c>
      <c r="E4" s="149">
        <f>Sugars!F7</f>
        <v>42.75995119309141</v>
      </c>
      <c r="F4" s="150">
        <f>'Model Parameters'!K6</f>
        <v>41.203021065108089</v>
      </c>
      <c r="G4" s="150">
        <f t="shared" ref="G4:G16" si="1">ABS(E4-F4)</f>
        <v>1.5569301279833212</v>
      </c>
      <c r="H4" s="149">
        <f>Sugars!I7</f>
        <v>22.024435489055797</v>
      </c>
      <c r="I4" s="150">
        <f>'Model Parameters'!M6</f>
        <v>21.257027365825572</v>
      </c>
      <c r="J4" s="150">
        <f t="shared" ref="J4:J16" si="2">ABS(H4-I4)</f>
        <v>0.76740812323022567</v>
      </c>
      <c r="K4" s="149">
        <f>Sugars!L7</f>
        <v>10.583860555743236</v>
      </c>
      <c r="L4" s="150">
        <f>'Model Parameters'!O6</f>
        <v>10.106211568575002</v>
      </c>
      <c r="M4" s="150">
        <f t="shared" ref="M4:M16" si="3">ABS(K4-L4)</f>
        <v>0.47764898716823367</v>
      </c>
      <c r="N4" s="149">
        <f>Lactate!F7</f>
        <v>0</v>
      </c>
      <c r="O4" s="150">
        <f>'Model Parameters'!Q6</f>
        <v>0.4362653686977323</v>
      </c>
      <c r="P4" s="150">
        <f t="shared" ref="P4:P16" si="4">ABS(N4-O4)</f>
        <v>0.4362653686977323</v>
      </c>
      <c r="R4" s="143" t="s">
        <v>92</v>
      </c>
      <c r="S4" s="158">
        <f>VAR(D3:D16)</f>
        <v>0.1752417671382534</v>
      </c>
    </row>
    <row r="5" spans="1:19">
      <c r="A5" s="144">
        <f>Protocol!E27</f>
        <v>4</v>
      </c>
      <c r="B5" s="149">
        <f>'Biomass, TCC, CFU'!H6</f>
        <v>-3.9999999999906777E-2</v>
      </c>
      <c r="C5" s="150">
        <f>'Model Parameters'!I7</f>
        <v>0.27001267278041563</v>
      </c>
      <c r="D5" s="150">
        <f t="shared" si="0"/>
        <v>0.31001267278032241</v>
      </c>
      <c r="E5" s="149">
        <f>Sugars!F8</f>
        <v>42.660836785265431</v>
      </c>
      <c r="F5" s="150">
        <f>'Model Parameters'!K7</f>
        <v>39.968951967321807</v>
      </c>
      <c r="G5" s="150">
        <f t="shared" si="1"/>
        <v>2.6918848179436239</v>
      </c>
      <c r="H5" s="149">
        <f>Sugars!I8</f>
        <v>21.97593957090929</v>
      </c>
      <c r="I5" s="150">
        <f>'Model Parameters'!M7</f>
        <v>21.025892669854191</v>
      </c>
      <c r="J5" s="150">
        <f t="shared" si="2"/>
        <v>0.95004690105509937</v>
      </c>
      <c r="K5" s="149">
        <f>Sugars!L8</f>
        <v>10.470108118198176</v>
      </c>
      <c r="L5" s="150">
        <f>'Model Parameters'!O7</f>
        <v>10.087752739838784</v>
      </c>
      <c r="M5" s="150">
        <f t="shared" si="3"/>
        <v>0.38235537835939226</v>
      </c>
      <c r="N5" s="149">
        <f>Lactate!F8</f>
        <v>0</v>
      </c>
      <c r="O5" s="150">
        <f>'Model Parameters'!Q7</f>
        <v>1.7743664073771881</v>
      </c>
      <c r="P5" s="150">
        <f t="shared" si="4"/>
        <v>1.7743664073771881</v>
      </c>
      <c r="R5" s="143" t="s">
        <v>2</v>
      </c>
      <c r="S5" s="158">
        <f>VAR(G3:G16)</f>
        <v>0.99174814557215996</v>
      </c>
    </row>
    <row r="6" spans="1:19">
      <c r="A6" s="144">
        <f>Protocol!E28</f>
        <v>6.0000000000000009</v>
      </c>
      <c r="B6" s="149">
        <f>'Biomass, TCC, CFU'!H7</f>
        <v>0.43000000000006366</v>
      </c>
      <c r="C6" s="150">
        <f>'Model Parameters'!I8</f>
        <v>0.74724970760807996</v>
      </c>
      <c r="D6" s="150">
        <f t="shared" si="0"/>
        <v>0.3172497076080163</v>
      </c>
      <c r="E6" s="149">
        <f>Sugars!F9</f>
        <v>38.654426304539633</v>
      </c>
      <c r="F6" s="150">
        <f>'Model Parameters'!K8</f>
        <v>36.067427440193526</v>
      </c>
      <c r="G6" s="150">
        <f t="shared" si="1"/>
        <v>2.586998864346107</v>
      </c>
      <c r="H6" s="149">
        <f>Sugars!I9</f>
        <v>20.736947667944342</v>
      </c>
      <c r="I6" s="150">
        <f>'Model Parameters'!M8</f>
        <v>20.399407485026053</v>
      </c>
      <c r="J6" s="150">
        <f t="shared" si="2"/>
        <v>0.33754018291828913</v>
      </c>
      <c r="K6" s="149">
        <f>Sugars!L9</f>
        <v>9.7842052183433879</v>
      </c>
      <c r="L6" s="150">
        <f>'Model Parameters'!O8</f>
        <v>10.033743851404269</v>
      </c>
      <c r="M6" s="150">
        <f t="shared" si="3"/>
        <v>0.24953863306088131</v>
      </c>
      <c r="N6" s="149">
        <f>Lactate!F9</f>
        <v>3.1946654196689237</v>
      </c>
      <c r="O6" s="150">
        <f>'Model Parameters'!Q8</f>
        <v>5.9999566163919118</v>
      </c>
      <c r="P6" s="150">
        <f t="shared" si="4"/>
        <v>2.8052911967229881</v>
      </c>
      <c r="Q6" s="27"/>
      <c r="R6" s="143" t="s">
        <v>8</v>
      </c>
      <c r="S6" s="158">
        <f>VAR(J3:J16)</f>
        <v>8.0754731208487501E-2</v>
      </c>
    </row>
    <row r="7" spans="1:19">
      <c r="A7" s="144">
        <f>Protocol!E29</f>
        <v>7.9999999999999991</v>
      </c>
      <c r="B7" s="149">
        <f>'Biomass, TCC, CFU'!H8</f>
        <v>3.1599999999997408</v>
      </c>
      <c r="C7" s="150">
        <f>'Model Parameters'!I9</f>
        <v>1.9615806418288693</v>
      </c>
      <c r="D7" s="150">
        <f t="shared" si="0"/>
        <v>1.1984193581708715</v>
      </c>
      <c r="E7" s="149">
        <f>Sugars!F10</f>
        <v>26.52969392602704</v>
      </c>
      <c r="F7" s="150">
        <f>'Model Parameters'!K9</f>
        <v>26.136353233073404</v>
      </c>
      <c r="G7" s="150">
        <f t="shared" si="1"/>
        <v>0.39334069295363605</v>
      </c>
      <c r="H7" s="149">
        <f>Sugars!I10</f>
        <v>19.271505209428003</v>
      </c>
      <c r="I7" s="150">
        <f>'Model Parameters'!M9</f>
        <v>18.867007064269824</v>
      </c>
      <c r="J7" s="150">
        <f t="shared" si="2"/>
        <v>0.40449814515817906</v>
      </c>
      <c r="K7" s="149">
        <f>Sugars!L10</f>
        <v>9.9791847784085626</v>
      </c>
      <c r="L7" s="150">
        <f>'Model Parameters'!O9</f>
        <v>9.8888310098323835</v>
      </c>
      <c r="M7" s="150">
        <f t="shared" si="3"/>
        <v>9.035376857617905E-2</v>
      </c>
      <c r="N7" s="149">
        <f>Lactate!F10</f>
        <v>16.991067001229908</v>
      </c>
      <c r="O7" s="150">
        <f>'Model Parameters'!Q9</f>
        <v>16.753971822558618</v>
      </c>
      <c r="P7" s="150">
        <f t="shared" si="4"/>
        <v>0.23709517867128937</v>
      </c>
      <c r="R7" s="143" t="s">
        <v>9</v>
      </c>
      <c r="S7" s="158">
        <f>VAR(M3:M16)</f>
        <v>2.2252401852503604E-2</v>
      </c>
    </row>
    <row r="8" spans="1:19">
      <c r="A8" s="144">
        <f>Protocol!E30</f>
        <v>10</v>
      </c>
      <c r="B8" s="149">
        <f>'Biomass, TCC, CFU'!H9</f>
        <v>4.9299999999998789</v>
      </c>
      <c r="C8" s="150">
        <f>'Model Parameters'!I10</f>
        <v>3.6020931750872269</v>
      </c>
      <c r="D8" s="150">
        <f t="shared" si="0"/>
        <v>1.327906824912652</v>
      </c>
      <c r="E8" s="149">
        <f>Sugars!F11</f>
        <v>10.892699624245076</v>
      </c>
      <c r="F8" s="150">
        <f>'Model Parameters'!K10</f>
        <v>12.692018691238452</v>
      </c>
      <c r="G8" s="150">
        <f t="shared" si="1"/>
        <v>1.7993190669933767</v>
      </c>
      <c r="H8" s="149">
        <f>Sugars!I11</f>
        <v>16.845482932897632</v>
      </c>
      <c r="I8" s="150">
        <f>'Model Parameters'!M10</f>
        <v>16.721104459338431</v>
      </c>
      <c r="J8" s="150">
        <f t="shared" si="2"/>
        <v>0.12437847355920084</v>
      </c>
      <c r="K8" s="149">
        <f>Sugars!L11</f>
        <v>9.6717591754004282</v>
      </c>
      <c r="L8" s="150">
        <f>'Model Parameters'!O10</f>
        <v>9.662526333207758</v>
      </c>
      <c r="M8" s="150">
        <f t="shared" si="3"/>
        <v>9.2328421926701765E-3</v>
      </c>
      <c r="N8" s="149">
        <f>Lactate!F11</f>
        <v>33.546921601473571</v>
      </c>
      <c r="O8" s="150">
        <f>'Model Parameters'!Q10</f>
        <v>31.318227123264794</v>
      </c>
      <c r="P8" s="150">
        <f t="shared" si="4"/>
        <v>2.2286944782087765</v>
      </c>
      <c r="R8" s="145" t="s">
        <v>87</v>
      </c>
      <c r="S8" s="159">
        <f>VAR(P3:P16)</f>
        <v>0.79662577513432042</v>
      </c>
    </row>
    <row r="9" spans="1:19">
      <c r="A9" s="144">
        <f>Protocol!E31</f>
        <v>19</v>
      </c>
      <c r="B9" s="149">
        <f>'Biomass, TCC, CFU'!H10</f>
        <v>5.0099999999996925</v>
      </c>
      <c r="C9" s="150">
        <f>'Model Parameters'!I11</f>
        <v>5.0315891112358813</v>
      </c>
      <c r="D9" s="150">
        <f t="shared" si="0"/>
        <v>2.1589111236188785E-2</v>
      </c>
      <c r="E9" s="149">
        <f>Sugars!F12</f>
        <v>0</v>
      </c>
      <c r="F9" s="150">
        <f>'Model Parameters'!K11</f>
        <v>0.42484376907793253</v>
      </c>
      <c r="G9" s="150">
        <f t="shared" si="1"/>
        <v>0.42484376907793253</v>
      </c>
      <c r="H9" s="149">
        <f>Sugars!I12</f>
        <v>14.103443368876427</v>
      </c>
      <c r="I9" s="150">
        <f>'Model Parameters'!M11</f>
        <v>13.766964955616219</v>
      </c>
      <c r="J9" s="150">
        <f t="shared" si="2"/>
        <v>0.33647841326020789</v>
      </c>
      <c r="K9" s="149">
        <f>Sugars!L12</f>
        <v>9.118129925744789</v>
      </c>
      <c r="L9" s="150">
        <f>'Model Parameters'!O11</f>
        <v>9.2629254574241493</v>
      </c>
      <c r="M9" s="150">
        <f t="shared" si="3"/>
        <v>0.14479553167936032</v>
      </c>
      <c r="N9" s="149">
        <f>Lactate!F12</f>
        <v>44.640525808105401</v>
      </c>
      <c r="O9" s="150">
        <f>'Model Parameters'!Q11</f>
        <v>44.667637398629843</v>
      </c>
      <c r="P9" s="150">
        <f t="shared" si="4"/>
        <v>2.7111590524441453E-2</v>
      </c>
      <c r="R9" s="143"/>
      <c r="S9" s="158"/>
    </row>
    <row r="10" spans="1:19">
      <c r="A10" s="144">
        <f>Protocol!E32</f>
        <v>24</v>
      </c>
      <c r="B10" s="149">
        <f>'Biomass, TCC, CFU'!H11</f>
        <v>5.1700000000000301</v>
      </c>
      <c r="C10" s="150">
        <f>'Model Parameters'!I12</f>
        <v>5.0168731003699527</v>
      </c>
      <c r="D10" s="150">
        <f t="shared" si="0"/>
        <v>0.15312689963007742</v>
      </c>
      <c r="E10" s="149">
        <f>Sugars!F13</f>
        <v>0</v>
      </c>
      <c r="F10" s="150">
        <f>'Model Parameters'!K12</f>
        <v>0.1633350626600634</v>
      </c>
      <c r="G10" s="150">
        <f t="shared" si="1"/>
        <v>0.1633350626600634</v>
      </c>
      <c r="H10" s="149">
        <f>Sugars!I13</f>
        <v>13.650469948915838</v>
      </c>
      <c r="I10" s="150">
        <f>'Model Parameters'!M12</f>
        <v>13.35830881362809</v>
      </c>
      <c r="J10" s="150">
        <f t="shared" si="2"/>
        <v>0.29216113528774734</v>
      </c>
      <c r="K10" s="149">
        <f>Sugars!L13</f>
        <v>9.1695348852705116</v>
      </c>
      <c r="L10" s="150">
        <f>'Model Parameters'!O12</f>
        <v>9.1697275332400263</v>
      </c>
      <c r="M10" s="150">
        <f t="shared" si="3"/>
        <v>1.9264796951468099E-4</v>
      </c>
      <c r="N10" s="149">
        <f>Lactate!F13</f>
        <v>45.295828826690801</v>
      </c>
      <c r="O10" s="150">
        <f>'Model Parameters'!Q12</f>
        <v>44.974822442847803</v>
      </c>
      <c r="P10" s="150">
        <f t="shared" si="4"/>
        <v>0.32100638384299884</v>
      </c>
      <c r="R10" s="145" t="s">
        <v>104</v>
      </c>
      <c r="S10" s="159">
        <f>S4+S5+S6+S7+S8</f>
        <v>2.0666228209057249</v>
      </c>
    </row>
    <row r="11" spans="1:19">
      <c r="A11" s="144">
        <f>Protocol!E33</f>
        <v>26</v>
      </c>
      <c r="B11" s="149">
        <f>'Biomass, TCC, CFU'!H12</f>
        <v>4.9200000000002575</v>
      </c>
      <c r="C11" s="150">
        <f>'Model Parameters'!I13</f>
        <v>5.0035102703848535</v>
      </c>
      <c r="D11" s="150">
        <f t="shared" si="0"/>
        <v>8.3510270384596019E-2</v>
      </c>
      <c r="E11" s="149">
        <f>Sugars!F14</f>
        <v>0</v>
      </c>
      <c r="F11" s="150">
        <f>'Model Parameters'!K13</f>
        <v>0.11917017423704993</v>
      </c>
      <c r="G11" s="150">
        <f t="shared" si="1"/>
        <v>0.11917017423704993</v>
      </c>
      <c r="H11" s="149">
        <f>Sugars!I14</f>
        <v>13.16934745898067</v>
      </c>
      <c r="I11" s="150">
        <f>'Model Parameters'!M13</f>
        <v>13.226762577263177</v>
      </c>
      <c r="J11" s="150">
        <f t="shared" si="2"/>
        <v>5.7415118282506228E-2</v>
      </c>
      <c r="K11" s="149">
        <f>Sugars!L14</f>
        <v>8.9908470726252396</v>
      </c>
      <c r="L11" s="150">
        <f>'Model Parameters'!O13</f>
        <v>9.1329488801593204</v>
      </c>
      <c r="M11" s="150">
        <f t="shared" si="3"/>
        <v>0.14210180753408075</v>
      </c>
      <c r="N11" s="149">
        <f>Lactate!F14</f>
        <v>45.285292124622792</v>
      </c>
      <c r="O11" s="150">
        <f>'Model Parameters'!Q13</f>
        <v>45.031326419702737</v>
      </c>
      <c r="P11" s="150">
        <f t="shared" si="4"/>
        <v>0.25396570492005566</v>
      </c>
      <c r="R11" s="143"/>
      <c r="S11" s="158"/>
    </row>
    <row r="12" spans="1:19">
      <c r="A12" s="144">
        <f>Protocol!E34</f>
        <v>28</v>
      </c>
      <c r="B12" s="149">
        <f>'Biomass, TCC, CFU'!H13</f>
        <v>4.690000000000083</v>
      </c>
      <c r="C12" s="150">
        <f>'Model Parameters'!I14</f>
        <v>4.9884403812228468</v>
      </c>
      <c r="D12" s="150">
        <f t="shared" si="0"/>
        <v>0.29844038122276384</v>
      </c>
      <c r="E12" s="149">
        <f>Sugars!F15</f>
        <v>0</v>
      </c>
      <c r="F12" s="150">
        <f>'Model Parameters'!K14</f>
        <v>8.9026895357786059E-2</v>
      </c>
      <c r="G12" s="150">
        <f t="shared" si="1"/>
        <v>8.9026895357786059E-2</v>
      </c>
      <c r="H12" s="149">
        <f>Sugars!I15</f>
        <v>13.216774934858304</v>
      </c>
      <c r="I12" s="150">
        <f>'Model Parameters'!M14</f>
        <v>13.105666509543241</v>
      </c>
      <c r="J12" s="150">
        <f t="shared" si="2"/>
        <v>0.11110842531506293</v>
      </c>
      <c r="K12" s="149">
        <f>Sugars!L15</f>
        <v>9.0920673571151962</v>
      </c>
      <c r="L12" s="150">
        <f>'Model Parameters'!O14</f>
        <v>9.0953842863339851</v>
      </c>
      <c r="M12" s="150">
        <f t="shared" si="3"/>
        <v>3.3169292187888999E-3</v>
      </c>
      <c r="N12" s="149">
        <f>Lactate!F15</f>
        <v>45.563143157678113</v>
      </c>
      <c r="O12" s="150">
        <f>'Model Parameters'!Q14</f>
        <v>45.072387920218695</v>
      </c>
      <c r="P12" s="150">
        <f t="shared" si="4"/>
        <v>0.49075523745941751</v>
      </c>
      <c r="R12" s="145" t="s">
        <v>105</v>
      </c>
      <c r="S12" s="159">
        <f>SQRT(S10)</f>
        <v>1.4375753270370653</v>
      </c>
    </row>
    <row r="13" spans="1:19">
      <c r="A13" s="144">
        <f>Protocol!E35</f>
        <v>30</v>
      </c>
      <c r="B13" s="149">
        <f>'Biomass, TCC, CFU'!H14</f>
        <v>4.7799999999996956</v>
      </c>
      <c r="C13" s="150">
        <f>'Model Parameters'!I15</f>
        <v>4.9723116393986837</v>
      </c>
      <c r="D13" s="150">
        <f t="shared" si="0"/>
        <v>0.1923116393989881</v>
      </c>
      <c r="E13" s="149">
        <f>Sugars!F16</f>
        <v>0</v>
      </c>
      <c r="F13" s="150">
        <f>'Model Parameters'!K15</f>
        <v>6.7746075720340221E-2</v>
      </c>
      <c r="G13" s="150">
        <f t="shared" si="1"/>
        <v>6.7746075720340221E-2</v>
      </c>
      <c r="H13" s="149">
        <f>Sugars!I16</f>
        <v>12.861324965364451</v>
      </c>
      <c r="I13" s="150">
        <f>'Model Parameters'!M15</f>
        <v>12.992575772610936</v>
      </c>
      <c r="J13" s="150">
        <f t="shared" si="2"/>
        <v>0.13125080724648441</v>
      </c>
      <c r="K13" s="149">
        <f>Sugars!L16</f>
        <v>8.983147821050947</v>
      </c>
      <c r="L13" s="150">
        <f>'Model Parameters'!O15</f>
        <v>9.0567686784154606</v>
      </c>
      <c r="M13" s="150">
        <f t="shared" si="3"/>
        <v>7.3620857364513625E-2</v>
      </c>
      <c r="N13" s="149">
        <f>Lactate!F16</f>
        <v>45.259634044566411</v>
      </c>
      <c r="O13" s="150">
        <f>'Model Parameters'!Q15</f>
        <v>45.10368137374595</v>
      </c>
      <c r="P13" s="150">
        <f t="shared" si="4"/>
        <v>0.15595267082046149</v>
      </c>
    </row>
    <row r="14" spans="1:19">
      <c r="A14" s="144">
        <f>Protocol!E36</f>
        <v>32</v>
      </c>
      <c r="B14" s="149">
        <f>'Biomass, TCC, CFU'!H15</f>
        <v>4.9500000000000099</v>
      </c>
      <c r="C14" s="150">
        <f>'Model Parameters'!I16</f>
        <v>4.9555013575615936</v>
      </c>
      <c r="D14" s="150">
        <f t="shared" si="0"/>
        <v>5.501357561583653E-3</v>
      </c>
      <c r="E14" s="149">
        <f>Sugars!F17</f>
        <v>0</v>
      </c>
      <c r="F14" s="150">
        <f>'Model Parameters'!K16</f>
        <v>5.232710346024106E-2</v>
      </c>
      <c r="G14" s="150">
        <f t="shared" si="1"/>
        <v>5.232710346024106E-2</v>
      </c>
      <c r="H14" s="149">
        <f>Sugars!I17</f>
        <v>12.730674041807339</v>
      </c>
      <c r="I14" s="150">
        <f>'Model Parameters'!M16</f>
        <v>12.885905547784096</v>
      </c>
      <c r="J14" s="150">
        <f t="shared" si="2"/>
        <v>0.15523150597675794</v>
      </c>
      <c r="K14" s="149">
        <f>Sugars!L17</f>
        <v>8.9646171081486088</v>
      </c>
      <c r="L14" s="150">
        <f>'Model Parameters'!O16</f>
        <v>9.0170160917296389</v>
      </c>
      <c r="M14" s="150">
        <f t="shared" si="3"/>
        <v>5.2398983581030123E-2</v>
      </c>
      <c r="N14" s="149">
        <f>Lactate!F17</f>
        <v>45.448523621219408</v>
      </c>
      <c r="O14" s="150">
        <f>'Model Parameters'!Q16</f>
        <v>45.128507608397591</v>
      </c>
      <c r="P14" s="150">
        <f t="shared" si="4"/>
        <v>0.32001601282181724</v>
      </c>
    </row>
    <row r="15" spans="1:19">
      <c r="A15" s="144">
        <f>Protocol!E37</f>
        <v>43</v>
      </c>
      <c r="B15" s="149">
        <f>'Biomass, TCC, CFU'!H16</f>
        <v>4.6700000000001296</v>
      </c>
      <c r="C15" s="150">
        <f>'Model Parameters'!I17</f>
        <v>4.858000617874473</v>
      </c>
      <c r="D15" s="150">
        <f>ABS(B15-C15)</f>
        <v>0.18800061787434341</v>
      </c>
      <c r="E15" s="149">
        <f>Sugars!F18</f>
        <v>0</v>
      </c>
      <c r="F15" s="150">
        <f>'Model Parameters'!K17</f>
        <v>1.5207276550444737E-2</v>
      </c>
      <c r="G15" s="150">
        <f>ABS(E15-F15)</f>
        <v>1.5207276550444737E-2</v>
      </c>
      <c r="H15" s="149">
        <f>Sugars!I18</f>
        <v>11.862185454166681</v>
      </c>
      <c r="I15" s="150">
        <f>'Model Parameters'!M17</f>
        <v>12.378680762367228</v>
      </c>
      <c r="J15" s="150">
        <f>ABS(H15-I15)</f>
        <v>0.51649530820054679</v>
      </c>
      <c r="K15" s="149">
        <f>Sugars!L18</f>
        <v>8.7724756920135167</v>
      </c>
      <c r="L15" s="150">
        <f>'Model Parameters'!O17</f>
        <v>8.7831998697763911</v>
      </c>
      <c r="M15" s="150">
        <f>ABS(K15-L15)</f>
        <v>1.0724177762874376E-2</v>
      </c>
      <c r="N15" s="149">
        <f>Lactate!F18</f>
        <v>45.424583488600504</v>
      </c>
      <c r="O15" s="150">
        <f>'Model Parameters'!Q17</f>
        <v>45.211842175705705</v>
      </c>
      <c r="P15" s="150">
        <f>ABS(N15-O15)</f>
        <v>0.21274131289479925</v>
      </c>
    </row>
    <row r="16" spans="1:19">
      <c r="A16" s="144">
        <f>Protocol!E38</f>
        <v>48</v>
      </c>
      <c r="B16" s="149">
        <f>'Biomass, TCC, CFU'!H17</f>
        <v>4.6800000000001063</v>
      </c>
      <c r="C16" s="150">
        <f>'Model Parameters'!I18</f>
        <v>4.8127802821966448</v>
      </c>
      <c r="D16" s="150">
        <f t="shared" si="0"/>
        <v>0.13278028219653848</v>
      </c>
      <c r="E16" s="149">
        <f>Sugars!F19</f>
        <v>0</v>
      </c>
      <c r="F16" s="150">
        <f>'Model Parameters'!K18</f>
        <v>9.3494240589446359E-3</v>
      </c>
      <c r="G16" s="150">
        <f t="shared" si="1"/>
        <v>9.3494240589446359E-3</v>
      </c>
      <c r="H16" s="149">
        <f>Sugars!I19</f>
        <v>11.54828913503237</v>
      </c>
      <c r="I16" s="150">
        <f>'Model Parameters'!M18</f>
        <v>12.180749270993051</v>
      </c>
      <c r="J16" s="150">
        <f t="shared" si="2"/>
        <v>0.63246013596068096</v>
      </c>
      <c r="K16" s="149">
        <f>Sugars!L19</f>
        <v>8.7688496902868742</v>
      </c>
      <c r="L16" s="150">
        <f>'Model Parameters'!O18</f>
        <v>8.6745093665649229</v>
      </c>
      <c r="M16" s="150">
        <f t="shared" si="3"/>
        <v>9.4340323721951336E-2</v>
      </c>
      <c r="N16" s="149">
        <f>Lactate!F19</f>
        <v>45.555501362736898</v>
      </c>
      <c r="O16" s="150">
        <f>'Model Parameters'!Q18</f>
        <v>45.236722098377797</v>
      </c>
      <c r="P16" s="150">
        <f t="shared" si="4"/>
        <v>0.31877926435910098</v>
      </c>
    </row>
    <row r="20" spans="1:37">
      <c r="U20" s="29"/>
      <c r="AC20" s="29"/>
      <c r="AK20" s="29"/>
    </row>
    <row r="21" spans="1:37"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AC21" s="29"/>
      <c r="AK21" s="29"/>
    </row>
    <row r="22" spans="1:37"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AC22" s="29"/>
      <c r="AK22" s="29"/>
    </row>
    <row r="23" spans="1:37"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AC23" s="29"/>
      <c r="AK23" s="29"/>
    </row>
    <row r="24" spans="1:37"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AC24" s="29"/>
      <c r="AK24" s="29"/>
    </row>
    <row r="25" spans="1:37">
      <c r="A25" s="27"/>
      <c r="E25" s="29"/>
      <c r="H25" s="29"/>
      <c r="K25" s="29"/>
      <c r="N25" s="29"/>
      <c r="Q25" s="29"/>
      <c r="U25" s="29"/>
      <c r="AC25" s="29"/>
      <c r="AK25" s="29"/>
    </row>
    <row r="26" spans="1:37">
      <c r="A26" s="33" t="s">
        <v>106</v>
      </c>
      <c r="E26" s="29"/>
      <c r="H26" s="29"/>
      <c r="I26" s="28" t="s">
        <v>114</v>
      </c>
      <c r="J26" s="29"/>
      <c r="N26" s="29"/>
      <c r="Q26" s="29"/>
      <c r="U26" s="29"/>
      <c r="AC26" s="29"/>
      <c r="AK26" s="29"/>
    </row>
    <row r="27" spans="1:37">
      <c r="A27"/>
      <c r="E27" s="29"/>
      <c r="H27" s="29"/>
      <c r="J27" s="29"/>
      <c r="N27" s="29"/>
      <c r="Q27" s="29"/>
      <c r="U27" s="29"/>
      <c r="AC27" s="29"/>
      <c r="AK27" s="29"/>
    </row>
    <row r="28" spans="1:37" ht="14" thickBot="1">
      <c r="A28" s="33" t="s">
        <v>107</v>
      </c>
      <c r="E28" s="29"/>
      <c r="Q28" s="29"/>
      <c r="U28" s="29"/>
      <c r="AC28" s="29"/>
      <c r="AK28" s="29"/>
    </row>
    <row r="29" spans="1:37">
      <c r="A29" s="32" t="s">
        <v>108</v>
      </c>
      <c r="B29" s="32" t="s">
        <v>115</v>
      </c>
      <c r="C29" s="32" t="s">
        <v>116</v>
      </c>
      <c r="D29" s="32" t="s">
        <v>117</v>
      </c>
      <c r="E29" s="32" t="s">
        <v>99</v>
      </c>
      <c r="F29"/>
      <c r="G29"/>
      <c r="I29" s="32"/>
      <c r="J29" s="32" t="s">
        <v>109</v>
      </c>
      <c r="K29" s="32" t="s">
        <v>91</v>
      </c>
      <c r="Q29" s="29"/>
    </row>
    <row r="30" spans="1:37">
      <c r="A30" s="151" t="s">
        <v>109</v>
      </c>
      <c r="B30" s="30">
        <v>70</v>
      </c>
      <c r="C30" s="30">
        <v>1024.5670255125137</v>
      </c>
      <c r="D30" s="30">
        <v>14.63667179303591</v>
      </c>
      <c r="E30" s="30">
        <v>230.06177615161391</v>
      </c>
      <c r="F30"/>
      <c r="G30"/>
      <c r="I30" s="151" t="s">
        <v>100</v>
      </c>
      <c r="J30" s="30">
        <v>1</v>
      </c>
      <c r="K30" s="30"/>
    </row>
    <row r="31" spans="1:37" ht="14" thickBot="1">
      <c r="A31" s="152" t="s">
        <v>91</v>
      </c>
      <c r="B31" s="31">
        <v>70</v>
      </c>
      <c r="C31" s="31">
        <v>1017.3432184097105</v>
      </c>
      <c r="D31" s="31">
        <v>14.533474548710151</v>
      </c>
      <c r="E31" s="31">
        <v>219.45107320495953</v>
      </c>
      <c r="F31"/>
      <c r="G31"/>
      <c r="I31" s="152" t="s">
        <v>91</v>
      </c>
      <c r="J31" s="153">
        <v>0.99889237868938496</v>
      </c>
      <c r="K31" s="31">
        <v>1</v>
      </c>
    </row>
    <row r="32" spans="1:37" ht="14" thickBot="1">
      <c r="A32"/>
      <c r="B32"/>
      <c r="C32"/>
      <c r="D32"/>
      <c r="E32"/>
      <c r="F32"/>
      <c r="G32"/>
      <c r="I32" s="31"/>
      <c r="J32" s="31"/>
      <c r="K32" s="31"/>
    </row>
    <row r="33" spans="1:7">
      <c r="A33"/>
      <c r="B33"/>
      <c r="C33"/>
      <c r="D33"/>
      <c r="E33"/>
      <c r="F33"/>
      <c r="G33"/>
    </row>
    <row r="34" spans="1:7" ht="14" thickBot="1">
      <c r="A34" t="s">
        <v>27</v>
      </c>
      <c r="B34"/>
      <c r="C34"/>
      <c r="D34"/>
      <c r="E34"/>
      <c r="F34"/>
      <c r="G34"/>
    </row>
    <row r="35" spans="1:7">
      <c r="A35" s="32" t="s">
        <v>110</v>
      </c>
      <c r="B35" s="32" t="s">
        <v>118</v>
      </c>
      <c r="C35" s="32" t="s">
        <v>119</v>
      </c>
      <c r="D35" s="32" t="s">
        <v>120</v>
      </c>
      <c r="E35" s="32" t="s">
        <v>121</v>
      </c>
      <c r="F35" s="32" t="s">
        <v>122</v>
      </c>
      <c r="G35" s="32" t="s">
        <v>123</v>
      </c>
    </row>
    <row r="36" spans="1:7">
      <c r="A36" s="151" t="s">
        <v>111</v>
      </c>
      <c r="B36" s="30">
        <v>0.3727384932753921</v>
      </c>
      <c r="C36" s="30">
        <v>1</v>
      </c>
      <c r="D36" s="30">
        <v>0.3727384932753921</v>
      </c>
      <c r="E36" s="30">
        <v>1.6584108499186399E-3</v>
      </c>
      <c r="F36" s="30">
        <v>0.96757511290885401</v>
      </c>
      <c r="G36" s="30">
        <v>3.9097292973151045</v>
      </c>
    </row>
    <row r="37" spans="1:7">
      <c r="A37" s="151" t="s">
        <v>112</v>
      </c>
      <c r="B37" s="30">
        <v>31016.386605603577</v>
      </c>
      <c r="C37" s="30">
        <v>138</v>
      </c>
      <c r="D37" s="30">
        <v>224.75642467828678</v>
      </c>
      <c r="E37" s="30"/>
      <c r="F37" s="30"/>
      <c r="G37" s="30"/>
    </row>
    <row r="38" spans="1:7">
      <c r="A38" s="30"/>
      <c r="B38" s="30"/>
      <c r="C38" s="30"/>
      <c r="D38" s="30"/>
      <c r="E38" s="30"/>
      <c r="F38" s="30"/>
      <c r="G38" s="30"/>
    </row>
    <row r="39" spans="1:7" ht="14" thickBot="1">
      <c r="A39" s="152" t="s">
        <v>113</v>
      </c>
      <c r="B39" s="31">
        <v>31016.759344096852</v>
      </c>
      <c r="C39" s="31">
        <v>139</v>
      </c>
      <c r="D39" s="31"/>
      <c r="E39" s="31"/>
      <c r="F39" s="31"/>
      <c r="G39" s="31"/>
    </row>
    <row r="40" spans="1:7">
      <c r="E40" s="29"/>
    </row>
    <row r="41" spans="1:7">
      <c r="E41" s="29"/>
    </row>
    <row r="42" spans="1:7">
      <c r="E42" s="29"/>
    </row>
    <row r="43" spans="1:7">
      <c r="E43" s="29"/>
    </row>
    <row r="44" spans="1:7">
      <c r="E44" s="29"/>
    </row>
    <row r="45" spans="1:7">
      <c r="E45" s="29"/>
    </row>
    <row r="46" spans="1:7">
      <c r="E46" s="29"/>
    </row>
    <row r="47" spans="1:7">
      <c r="E47" s="29"/>
    </row>
    <row r="48" spans="1:7">
      <c r="E48" s="29"/>
    </row>
    <row r="49" spans="5:5">
      <c r="E49" s="29"/>
    </row>
    <row r="50" spans="5:5">
      <c r="E50" s="29"/>
    </row>
    <row r="51" spans="5:5">
      <c r="E51" s="29"/>
    </row>
    <row r="52" spans="5:5">
      <c r="E52" s="29"/>
    </row>
    <row r="53" spans="5:5">
      <c r="E53" s="29"/>
    </row>
    <row r="54" spans="5:5">
      <c r="E54" s="29"/>
    </row>
    <row r="55" spans="5:5">
      <c r="E55" s="29"/>
    </row>
    <row r="56" spans="5:5">
      <c r="E56" s="29"/>
    </row>
    <row r="57" spans="5:5">
      <c r="E57" s="29"/>
    </row>
    <row r="58" spans="5:5">
      <c r="E58" s="29"/>
    </row>
    <row r="59" spans="5:5">
      <c r="E59" s="29"/>
    </row>
    <row r="60" spans="5:5">
      <c r="E60" s="29"/>
    </row>
    <row r="61" spans="5:5">
      <c r="E61" s="29"/>
    </row>
    <row r="62" spans="5:5">
      <c r="E62" s="29"/>
    </row>
    <row r="63" spans="5:5">
      <c r="E63" s="29"/>
    </row>
    <row r="64" spans="5:5">
      <c r="E64" s="29"/>
    </row>
    <row r="65" spans="5:5">
      <c r="E65" s="29"/>
    </row>
    <row r="66" spans="5:5">
      <c r="E66" s="29"/>
    </row>
    <row r="67" spans="5:5">
      <c r="E67" s="29"/>
    </row>
    <row r="68" spans="5:5">
      <c r="E68" s="29"/>
    </row>
    <row r="69" spans="5:5">
      <c r="E69" s="29"/>
    </row>
    <row r="70" spans="5:5">
      <c r="E70" s="29"/>
    </row>
    <row r="71" spans="5:5">
      <c r="E71" s="29"/>
    </row>
    <row r="72" spans="5:5">
      <c r="E72" s="29"/>
    </row>
    <row r="73" spans="5:5">
      <c r="E73" s="29"/>
    </row>
    <row r="74" spans="5:5">
      <c r="E74" s="29"/>
    </row>
    <row r="75" spans="5:5">
      <c r="E75" s="29"/>
    </row>
    <row r="76" spans="5:5">
      <c r="E76" s="29"/>
    </row>
    <row r="77" spans="5:5">
      <c r="E77" s="29"/>
    </row>
    <row r="78" spans="5:5">
      <c r="E78" s="29"/>
    </row>
    <row r="79" spans="5:5">
      <c r="E79" s="29"/>
    </row>
    <row r="80" spans="5:5">
      <c r="E80" s="29"/>
    </row>
    <row r="81" spans="5:5">
      <c r="E81" s="29"/>
    </row>
    <row r="82" spans="5:5">
      <c r="E82" s="29"/>
    </row>
    <row r="83" spans="5:5">
      <c r="E83" s="29"/>
    </row>
    <row r="84" spans="5:5">
      <c r="E84" s="29"/>
    </row>
    <row r="85" spans="5:5">
      <c r="E85" s="29"/>
    </row>
    <row r="86" spans="5:5">
      <c r="E86" s="29"/>
    </row>
    <row r="87" spans="5:5">
      <c r="E87" s="29"/>
    </row>
    <row r="88" spans="5:5">
      <c r="E88" s="29"/>
    </row>
    <row r="89" spans="5:5">
      <c r="E89" s="29"/>
    </row>
    <row r="90" spans="5:5">
      <c r="E90" s="29"/>
    </row>
    <row r="91" spans="5:5">
      <c r="E91" s="29"/>
    </row>
    <row r="92" spans="5:5">
      <c r="E92" s="29"/>
    </row>
    <row r="93" spans="5:5">
      <c r="E93" s="29"/>
    </row>
    <row r="94" spans="5:5">
      <c r="E94" s="29"/>
    </row>
    <row r="95" spans="5:5">
      <c r="E95" s="29"/>
    </row>
    <row r="96" spans="5:5">
      <c r="E96" s="29"/>
    </row>
    <row r="97" spans="5:5">
      <c r="E97" s="29"/>
    </row>
    <row r="98" spans="5:5">
      <c r="E98" s="29"/>
    </row>
    <row r="99" spans="5:5">
      <c r="E99" s="29"/>
    </row>
    <row r="100" spans="5:5">
      <c r="E100" s="29"/>
    </row>
    <row r="101" spans="5:5">
      <c r="E101" s="29"/>
    </row>
    <row r="102" spans="5:5">
      <c r="E102" s="29"/>
    </row>
    <row r="103" spans="5:5">
      <c r="E103" s="29"/>
    </row>
    <row r="104" spans="5:5">
      <c r="E104" s="29"/>
    </row>
    <row r="105" spans="5:5">
      <c r="E105" s="29"/>
    </row>
    <row r="106" spans="5:5">
      <c r="E106" s="29"/>
    </row>
    <row r="107" spans="5:5">
      <c r="E107" s="29"/>
    </row>
    <row r="108" spans="5:5">
      <c r="E108" s="29"/>
    </row>
    <row r="109" spans="5:5">
      <c r="E109" s="29"/>
    </row>
    <row r="110" spans="5:5">
      <c r="E110" s="29"/>
    </row>
    <row r="111" spans="5:5">
      <c r="E111" s="29"/>
    </row>
    <row r="112" spans="5:5">
      <c r="E112" s="29"/>
    </row>
    <row r="113" spans="5:5">
      <c r="E113" s="29"/>
    </row>
    <row r="114" spans="5:5">
      <c r="E114" s="29"/>
    </row>
    <row r="115" spans="5:5">
      <c r="E115" s="29"/>
    </row>
    <row r="116" spans="5:5">
      <c r="E116" s="29"/>
    </row>
    <row r="117" spans="5:5">
      <c r="E117" s="29"/>
    </row>
    <row r="118" spans="5:5">
      <c r="E118" s="29"/>
    </row>
    <row r="119" spans="5:5">
      <c r="E119" s="29"/>
    </row>
    <row r="120" spans="5:5">
      <c r="E120" s="29"/>
    </row>
    <row r="121" spans="5:5">
      <c r="E121" s="29"/>
    </row>
    <row r="122" spans="5:5">
      <c r="E122" s="29"/>
    </row>
    <row r="123" spans="5:5">
      <c r="E123" s="29"/>
    </row>
    <row r="124" spans="5:5">
      <c r="E124" s="29"/>
    </row>
    <row r="125" spans="5:5">
      <c r="E125" s="29"/>
    </row>
    <row r="126" spans="5:5">
      <c r="E126" s="29"/>
    </row>
    <row r="127" spans="5:5">
      <c r="E127" s="29"/>
    </row>
    <row r="128" spans="5:5">
      <c r="E128" s="29"/>
    </row>
    <row r="129" spans="5:6">
      <c r="E129" s="29"/>
    </row>
    <row r="130" spans="5:6">
      <c r="E130" s="29"/>
    </row>
    <row r="131" spans="5:6">
      <c r="E131" s="29"/>
    </row>
    <row r="132" spans="5:6">
      <c r="E132" s="29"/>
    </row>
    <row r="133" spans="5:6">
      <c r="E133" s="29"/>
    </row>
    <row r="134" spans="5:6">
      <c r="E134" s="29"/>
    </row>
    <row r="135" spans="5:6">
      <c r="E135" s="29"/>
      <c r="F135" s="29"/>
    </row>
    <row r="136" spans="5:6">
      <c r="E136" s="29"/>
      <c r="F136" s="29"/>
    </row>
    <row r="137" spans="5:6">
      <c r="E137" s="29"/>
      <c r="F137" s="29"/>
    </row>
    <row r="138" spans="5:6">
      <c r="E138" s="29"/>
      <c r="F138" s="29"/>
    </row>
    <row r="139" spans="5:6">
      <c r="E139" s="29"/>
      <c r="F139" s="29"/>
    </row>
    <row r="140" spans="5:6">
      <c r="E140" s="29"/>
      <c r="F140" s="29"/>
    </row>
    <row r="141" spans="5:6">
      <c r="E141" s="29"/>
      <c r="F141" s="29"/>
    </row>
    <row r="142" spans="5:6">
      <c r="E142" s="29"/>
      <c r="F142" s="29"/>
    </row>
    <row r="143" spans="5:6">
      <c r="E143" s="29"/>
      <c r="F143" s="29"/>
    </row>
    <row r="144" spans="5:6">
      <c r="E144" s="29"/>
      <c r="F144" s="29"/>
    </row>
    <row r="145" spans="5:6">
      <c r="E145" s="29"/>
      <c r="F145" s="29"/>
    </row>
    <row r="146" spans="5:6">
      <c r="E146" s="29"/>
      <c r="F146" s="29"/>
    </row>
    <row r="147" spans="5:6">
      <c r="E147" s="29"/>
      <c r="F147" s="29"/>
    </row>
    <row r="148" spans="5:6">
      <c r="E148" s="29"/>
      <c r="F148" s="29"/>
    </row>
    <row r="149" spans="5:6">
      <c r="E149" s="29"/>
      <c r="F149" s="29"/>
    </row>
  </sheetData>
  <mergeCells count="5">
    <mergeCell ref="B1:D1"/>
    <mergeCell ref="E1:G1"/>
    <mergeCell ref="H1:J1"/>
    <mergeCell ref="K1:M1"/>
    <mergeCell ref="N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</vt:lpstr>
      <vt:lpstr>Lactate</vt:lpstr>
      <vt:lpstr>Sugars</vt:lpstr>
      <vt:lpstr>Biomass, TCC, CFU</vt:lpstr>
      <vt:lpstr>Lignin</vt:lpstr>
      <vt:lpstr>Model Parameters</vt:lpstr>
      <vt:lpstr>Statistics</vt:lpstr>
    </vt:vector>
  </TitlesOfParts>
  <Company>ATB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rschneider</dc:creator>
  <cp:lastModifiedBy>Microsoft Office User</cp:lastModifiedBy>
  <dcterms:created xsi:type="dcterms:W3CDTF">2004-07-22T11:25:33Z</dcterms:created>
  <dcterms:modified xsi:type="dcterms:W3CDTF">2019-11-25T21:37:21Z</dcterms:modified>
</cp:coreProperties>
</file>