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lukeboagni/Desktop/R class/R scripts/Semester-Project/fermentation data/"/>
    </mc:Choice>
  </mc:AlternateContent>
  <xr:revisionPtr revIDLastSave="0" documentId="13_ncr:1_{43AE6340-6052-2944-B07C-4CE7A0B83D42}" xr6:coauthVersionLast="45" xr6:coauthVersionMax="45" xr10:uidLastSave="{00000000-0000-0000-0000-000000000000}"/>
  <bookViews>
    <workbookView xWindow="1080" yWindow="480" windowWidth="21460" windowHeight="15220" tabRatio="784" activeTab="4" xr2:uid="{00000000-000D-0000-FFFF-FFFF00000000}"/>
  </bookViews>
  <sheets>
    <sheet name="Protocol" sheetId="1" r:id="rId1"/>
    <sheet name="Lactate" sheetId="2" r:id="rId2"/>
    <sheet name="Sugars" sheetId="3" r:id="rId3"/>
    <sheet name="Biomass, TCC, CFU" sheetId="3584" r:id="rId4"/>
    <sheet name="Lignin" sheetId="12609" r:id="rId5"/>
    <sheet name="Model Parameters" sheetId="12630" r:id="rId6"/>
    <sheet name="Statistics" sheetId="12631" r:id="rId7"/>
  </sheets>
  <definedNames>
    <definedName name="solver_adj" localSheetId="6" hidden="1">Statistics!$Q$29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Statistics!$P$28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631" l="1"/>
  <c r="O4" i="12631" l="1"/>
  <c r="O5" i="12631"/>
  <c r="O6" i="12631"/>
  <c r="O7" i="12631"/>
  <c r="O8" i="12631"/>
  <c r="O9" i="12631"/>
  <c r="O10" i="12631"/>
  <c r="O11" i="12631"/>
  <c r="O12" i="12631"/>
  <c r="O13" i="12631"/>
  <c r="O14" i="12631"/>
  <c r="O15" i="12631"/>
  <c r="O16" i="12631"/>
  <c r="O17" i="12631"/>
  <c r="O3" i="12631"/>
  <c r="L4" i="12631"/>
  <c r="L5" i="12631"/>
  <c r="L6" i="12631"/>
  <c r="L7" i="12631"/>
  <c r="L8" i="12631"/>
  <c r="L9" i="12631"/>
  <c r="L10" i="12631"/>
  <c r="L11" i="12631"/>
  <c r="L12" i="12631"/>
  <c r="L13" i="12631"/>
  <c r="L14" i="12631"/>
  <c r="L15" i="12631"/>
  <c r="L16" i="12631"/>
  <c r="L17" i="12631"/>
  <c r="L3" i="12631"/>
  <c r="I4" i="12631"/>
  <c r="I5" i="12631"/>
  <c r="I6" i="12631"/>
  <c r="I7" i="12631"/>
  <c r="I8" i="12631"/>
  <c r="I9" i="12631"/>
  <c r="I10" i="12631"/>
  <c r="I11" i="12631"/>
  <c r="I12" i="12631"/>
  <c r="I13" i="12631"/>
  <c r="I14" i="12631"/>
  <c r="I15" i="12631"/>
  <c r="I16" i="12631"/>
  <c r="I17" i="12631"/>
  <c r="I3" i="12631"/>
  <c r="F4" i="12631"/>
  <c r="F5" i="12631"/>
  <c r="F6" i="12631"/>
  <c r="F7" i="12631"/>
  <c r="F8" i="12631"/>
  <c r="F9" i="12631"/>
  <c r="F10" i="12631"/>
  <c r="F11" i="12631"/>
  <c r="F12" i="12631"/>
  <c r="F13" i="12631"/>
  <c r="F14" i="12631"/>
  <c r="F15" i="12631"/>
  <c r="F16" i="12631"/>
  <c r="F17" i="12631"/>
  <c r="F3" i="12631"/>
  <c r="C4" i="12631"/>
  <c r="C5" i="12631"/>
  <c r="C6" i="12631"/>
  <c r="C7" i="12631"/>
  <c r="C8" i="12631"/>
  <c r="C9" i="12631"/>
  <c r="C10" i="12631"/>
  <c r="C11" i="12631"/>
  <c r="C12" i="12631"/>
  <c r="C13" i="12631"/>
  <c r="C14" i="12631"/>
  <c r="C15" i="12631"/>
  <c r="C16" i="12631"/>
  <c r="C17" i="12631"/>
  <c r="C3" i="12631"/>
  <c r="K15" i="12631" l="1"/>
  <c r="K13" i="12631"/>
  <c r="K11" i="12631"/>
  <c r="K10" i="12631"/>
  <c r="H16" i="12631"/>
  <c r="H14" i="12631"/>
  <c r="H12" i="12631"/>
  <c r="E17" i="12631"/>
  <c r="H17" i="12631"/>
  <c r="N17" i="12631"/>
  <c r="L24" i="1"/>
  <c r="E26" i="1"/>
  <c r="N3" i="12631"/>
  <c r="N4" i="12631"/>
  <c r="N5" i="12631"/>
  <c r="N16" i="12631"/>
  <c r="N14" i="12631"/>
  <c r="K14" i="12631"/>
  <c r="H15" i="12631"/>
  <c r="K16" i="12631"/>
  <c r="E8" i="12631"/>
  <c r="H8" i="12631"/>
  <c r="K8" i="12631"/>
  <c r="N13" i="12631"/>
  <c r="N6" i="12631"/>
  <c r="K6" i="12631"/>
  <c r="K9" i="12631"/>
  <c r="E9" i="12631"/>
  <c r="H9" i="12631"/>
  <c r="K7" i="12631"/>
  <c r="E7" i="12631"/>
  <c r="H7" i="12631"/>
  <c r="K5" i="12631"/>
  <c r="K3" i="12631"/>
  <c r="H3" i="12631"/>
  <c r="H10" i="12631"/>
  <c r="H4" i="12631"/>
  <c r="H6" i="12631"/>
  <c r="H13" i="12631"/>
  <c r="K12" i="12631"/>
  <c r="H11" i="12631"/>
  <c r="N11" i="12631"/>
  <c r="N10" i="12631"/>
  <c r="C33" i="3584"/>
  <c r="C34" i="3584"/>
  <c r="C35" i="3584"/>
  <c r="C36" i="3584"/>
  <c r="C37" i="3584"/>
  <c r="C38" i="3584"/>
  <c r="C39" i="3584"/>
  <c r="C40" i="3584"/>
  <c r="C41" i="3584"/>
  <c r="C42" i="3584"/>
  <c r="C43" i="3584"/>
  <c r="K25" i="1" l="1"/>
  <c r="L25" i="1" s="1"/>
  <c r="M35" i="1"/>
  <c r="M34" i="1"/>
  <c r="M29" i="1"/>
  <c r="M39" i="1"/>
  <c r="M38" i="1"/>
  <c r="M25" i="1"/>
  <c r="M36" i="1"/>
  <c r="M33" i="1"/>
  <c r="M32" i="1"/>
  <c r="M30" i="1"/>
  <c r="M28" i="1"/>
  <c r="M31" i="1"/>
  <c r="M27" i="1"/>
  <c r="M26" i="1"/>
  <c r="M37" i="1"/>
  <c r="M24" i="1"/>
  <c r="A4" i="12631"/>
  <c r="E3" i="12631"/>
  <c r="J14" i="12631"/>
  <c r="M10" i="12631"/>
  <c r="M13" i="12631"/>
  <c r="K17" i="12631"/>
  <c r="J4" i="12631"/>
  <c r="M8" i="12631"/>
  <c r="G8" i="12631"/>
  <c r="E4" i="12631"/>
  <c r="E5" i="12631"/>
  <c r="J12" i="12631"/>
  <c r="J16" i="12631"/>
  <c r="M11" i="12631"/>
  <c r="M15" i="12631"/>
  <c r="E10" i="12631"/>
  <c r="M12" i="12631"/>
  <c r="J13" i="12631"/>
  <c r="J3" i="12631"/>
  <c r="M5" i="12631"/>
  <c r="G7" i="12631"/>
  <c r="J9" i="12631"/>
  <c r="M9" i="12631"/>
  <c r="K4" i="12631"/>
  <c r="J8" i="12631"/>
  <c r="E16" i="12631"/>
  <c r="J15" i="12631"/>
  <c r="M14" i="12631"/>
  <c r="E13" i="12631"/>
  <c r="J6" i="12631"/>
  <c r="M3" i="12631"/>
  <c r="E15" i="12631"/>
  <c r="J11" i="12631"/>
  <c r="E12" i="12631"/>
  <c r="E6" i="12631"/>
  <c r="J10" i="12631"/>
  <c r="J7" i="12631"/>
  <c r="M6" i="12631"/>
  <c r="M16" i="12631"/>
  <c r="E14" i="12631"/>
  <c r="J17" i="12631"/>
  <c r="E11" i="12631"/>
  <c r="H5" i="12631"/>
  <c r="M7" i="12631"/>
  <c r="G9" i="12631"/>
  <c r="G17" i="12631"/>
  <c r="N12" i="12631"/>
  <c r="P12" i="12631" s="1"/>
  <c r="N9" i="12631"/>
  <c r="P11" i="12631"/>
  <c r="P13" i="12631"/>
  <c r="P14" i="12631"/>
  <c r="P17" i="12631"/>
  <c r="P16" i="12631"/>
  <c r="P3" i="12631"/>
  <c r="N8" i="12631"/>
  <c r="P6" i="12631"/>
  <c r="P5" i="12631"/>
  <c r="P10" i="12631"/>
  <c r="P4" i="12631"/>
  <c r="N7" i="12631"/>
  <c r="N15" i="12631"/>
  <c r="L26" i="1"/>
  <c r="E27" i="1"/>
  <c r="A5" i="12631" s="1"/>
  <c r="P9" i="12631" l="1"/>
  <c r="G16" i="12631"/>
  <c r="M4" i="12631"/>
  <c r="S7" i="12631" s="1"/>
  <c r="G4" i="12631"/>
  <c r="M17" i="12631"/>
  <c r="G3" i="12631"/>
  <c r="G6" i="12631"/>
  <c r="G13" i="12631"/>
  <c r="J5" i="12631"/>
  <c r="S6" i="12631" s="1"/>
  <c r="G5" i="12631"/>
  <c r="G11" i="12631"/>
  <c r="G14" i="12631"/>
  <c r="G12" i="12631"/>
  <c r="G15" i="12631"/>
  <c r="G10" i="12631"/>
  <c r="P8" i="12631"/>
  <c r="P15" i="12631"/>
  <c r="P7" i="12631"/>
  <c r="L27" i="1"/>
  <c r="E28" i="1"/>
  <c r="A6" i="12631" s="1"/>
  <c r="S8" i="12631" l="1"/>
  <c r="S5" i="12631"/>
  <c r="L28" i="1"/>
  <c r="B13" i="12631"/>
  <c r="B17" i="12631"/>
  <c r="B9" i="12631"/>
  <c r="B16" i="12631"/>
  <c r="B14" i="12631"/>
  <c r="B8" i="12631"/>
  <c r="B12" i="12631"/>
  <c r="E29" i="1"/>
  <c r="A7" i="12631" s="1"/>
  <c r="L29" i="1" l="1"/>
  <c r="B15" i="12631"/>
  <c r="B5" i="12631"/>
  <c r="D14" i="12631"/>
  <c r="D17" i="12631"/>
  <c r="B11" i="12631"/>
  <c r="D9" i="12631"/>
  <c r="B3" i="12631"/>
  <c r="B7" i="12631"/>
  <c r="D12" i="12631"/>
  <c r="B6" i="12631"/>
  <c r="D16" i="12631"/>
  <c r="B4" i="12631"/>
  <c r="D8" i="12631"/>
  <c r="B10" i="12631"/>
  <c r="D13" i="12631"/>
  <c r="E30" i="1"/>
  <c r="A8" i="12631" s="1"/>
  <c r="L30" i="1" l="1"/>
  <c r="D10" i="12631"/>
  <c r="D4" i="12631"/>
  <c r="D7" i="12631"/>
  <c r="D3" i="12631"/>
  <c r="D5" i="12631"/>
  <c r="D6" i="12631"/>
  <c r="D11" i="12631"/>
  <c r="D15" i="12631"/>
  <c r="E31" i="1"/>
  <c r="A9" i="12631" s="1"/>
  <c r="S4" i="12631" l="1"/>
  <c r="S10" i="12631" s="1"/>
  <c r="S12" i="12631" s="1"/>
  <c r="L31" i="1"/>
  <c r="E32" i="1"/>
  <c r="A10" i="12631" s="1"/>
  <c r="L32" i="1" l="1"/>
  <c r="E33" i="1"/>
  <c r="A11" i="12631" s="1"/>
  <c r="L33" i="1" l="1"/>
  <c r="E34" i="1"/>
  <c r="A12" i="12631" s="1"/>
  <c r="L34" i="1" l="1"/>
  <c r="E35" i="1"/>
  <c r="A13" i="12631" s="1"/>
  <c r="L35" i="1" l="1"/>
  <c r="E36" i="1"/>
  <c r="A14" i="12631" s="1"/>
  <c r="L36" i="1" l="1"/>
  <c r="E37" i="1"/>
  <c r="A15" i="12631" s="1"/>
  <c r="L37" i="1" l="1"/>
  <c r="E38" i="1"/>
  <c r="A16" i="12631" s="1"/>
  <c r="L38" i="1" l="1"/>
  <c r="E39" i="1"/>
  <c r="A17" i="12631" s="1"/>
  <c r="L39" i="1" l="1"/>
</calcChain>
</file>

<file path=xl/sharedStrings.xml><?xml version="1.0" encoding="utf-8"?>
<sst xmlns="http://schemas.openxmlformats.org/spreadsheetml/2006/main" count="275" uniqueCount="125">
  <si>
    <t>NL</t>
  </si>
  <si>
    <t>(h)</t>
  </si>
  <si>
    <t>Glucose</t>
  </si>
  <si>
    <t>GluHPLC a</t>
  </si>
  <si>
    <t>GluHPLC b</t>
  </si>
  <si>
    <t>(°C)</t>
  </si>
  <si>
    <t>Fermentation</t>
  </si>
  <si>
    <t/>
  </si>
  <si>
    <t>Xylose</t>
  </si>
  <si>
    <t>Arabinose</t>
  </si>
  <si>
    <t>XylHPLC a</t>
  </si>
  <si>
    <t>XylHPLC b</t>
  </si>
  <si>
    <t>ArabHPLC a</t>
  </si>
  <si>
    <t>ArabHPLC b</t>
  </si>
  <si>
    <t>Lignin [g/l]</t>
  </si>
  <si>
    <t>k_1</t>
  </si>
  <si>
    <t>k_2</t>
  </si>
  <si>
    <t>k_3</t>
  </si>
  <si>
    <t xml:space="preserve">TSPAN        </t>
  </si>
  <si>
    <t xml:space="preserve">[h]     </t>
  </si>
  <si>
    <t>RMS</t>
  </si>
  <si>
    <t>q_01</t>
  </si>
  <si>
    <t>q_02</t>
  </si>
  <si>
    <t>q_03</t>
  </si>
  <si>
    <t>v_01</t>
  </si>
  <si>
    <t>v_02</t>
  </si>
  <si>
    <t>v_03</t>
  </si>
  <si>
    <t>ANOVA</t>
  </si>
  <si>
    <t xml:space="preserve">lambda </t>
  </si>
  <si>
    <t>lambda glc</t>
  </si>
  <si>
    <t>lambda Xyl</t>
  </si>
  <si>
    <t>lambda Ara</t>
  </si>
  <si>
    <t>mue_s1_max</t>
  </si>
  <si>
    <t>mue_s2_max</t>
  </si>
  <si>
    <t>mue_s3_max</t>
  </si>
  <si>
    <t>K_s1</t>
  </si>
  <si>
    <t>K_s2</t>
  </si>
  <si>
    <t>K_s3</t>
  </si>
  <si>
    <t>K_d1</t>
  </si>
  <si>
    <t>k_d2</t>
  </si>
  <si>
    <t>Y_Xs</t>
  </si>
  <si>
    <t>Y_Xs1</t>
  </si>
  <si>
    <t>Y_Xs2</t>
  </si>
  <si>
    <t>Y_Xs3</t>
  </si>
  <si>
    <t>Y_Xp</t>
  </si>
  <si>
    <t>Y_XH1</t>
  </si>
  <si>
    <t>Y_XH2</t>
  </si>
  <si>
    <t>Y_XH</t>
  </si>
  <si>
    <t>Y_ps</t>
  </si>
  <si>
    <t>Define</t>
  </si>
  <si>
    <t>Sample</t>
  </si>
  <si>
    <t>Date</t>
  </si>
  <si>
    <t>Time</t>
  </si>
  <si>
    <t>Duration</t>
  </si>
  <si>
    <t>Step</t>
  </si>
  <si>
    <t>Volume Sample</t>
  </si>
  <si>
    <t>Temperature</t>
  </si>
  <si>
    <t>pH-value</t>
  </si>
  <si>
    <t>Volume NaOH</t>
  </si>
  <si>
    <t>Volume Start</t>
  </si>
  <si>
    <t>Volume Fermenter</t>
  </si>
  <si>
    <t>Volume Total</t>
  </si>
  <si>
    <t>(mL)</t>
  </si>
  <si>
    <t>[L]</t>
  </si>
  <si>
    <t>pH adjustment</t>
  </si>
  <si>
    <t>Inoculation</t>
  </si>
  <si>
    <t>Stop</t>
  </si>
  <si>
    <t>Biomass [g/L]</t>
  </si>
  <si>
    <t>Glucose [g/L]</t>
  </si>
  <si>
    <t>Xylose [g/L]</t>
  </si>
  <si>
    <t>Arabinose [g/L]</t>
  </si>
  <si>
    <t>Lactate [g/L]</t>
  </si>
  <si>
    <t>Variance</t>
  </si>
  <si>
    <t>Original</t>
  </si>
  <si>
    <t>Model adjustment</t>
  </si>
  <si>
    <t>Difference</t>
  </si>
  <si>
    <t>Deiiference</t>
  </si>
  <si>
    <t>based on Difference</t>
  </si>
  <si>
    <t>Biomass</t>
  </si>
  <si>
    <t>Lactate</t>
  </si>
  <si>
    <t>Sum of Variance</t>
  </si>
  <si>
    <t>Standard Mean Deviation</t>
  </si>
  <si>
    <t>Anova: Single Factor</t>
  </si>
  <si>
    <t>SUMMARY</t>
  </si>
  <si>
    <t>Groups</t>
  </si>
  <si>
    <t>Original Data</t>
  </si>
  <si>
    <t>Source of Variation</t>
  </si>
  <si>
    <t>Between the Groups</t>
  </si>
  <si>
    <t>Within Groups</t>
  </si>
  <si>
    <t>Total</t>
  </si>
  <si>
    <t>Correlation</t>
  </si>
  <si>
    <t>Count</t>
  </si>
  <si>
    <t>Sum</t>
  </si>
  <si>
    <t>Average</t>
  </si>
  <si>
    <t>Sum of squares (SS)</t>
  </si>
  <si>
    <t>Degrees of freedom (df)</t>
  </si>
  <si>
    <t>Average sum of squares (MS)</t>
  </si>
  <si>
    <t>Test statistic (F)</t>
  </si>
  <si>
    <t>P-value</t>
  </si>
  <si>
    <t>Critical F-value</t>
  </si>
  <si>
    <t xml:space="preserve">[g/L]   </t>
  </si>
  <si>
    <t>Dilution factor: 1:</t>
  </si>
  <si>
    <t>Remarks</t>
  </si>
  <si>
    <t xml:space="preserve">LacHPLC a </t>
  </si>
  <si>
    <t>LacHPLC b</t>
  </si>
  <si>
    <t xml:space="preserve">AAHPLC a </t>
  </si>
  <si>
    <t>AAHPLC b</t>
  </si>
  <si>
    <t>Acidic acid</t>
  </si>
  <si>
    <t>No.</t>
  </si>
  <si>
    <t>(g/L)</t>
  </si>
  <si>
    <t>Total sugars</t>
  </si>
  <si>
    <t>BMa</t>
  </si>
  <si>
    <t>BMb</t>
  </si>
  <si>
    <t>BM Average</t>
  </si>
  <si>
    <t>BM by Regression</t>
  </si>
  <si>
    <t>BM norm</t>
  </si>
  <si>
    <t>TCC</t>
  </si>
  <si>
    <t>CFU</t>
  </si>
  <si>
    <t>Inoculum</t>
  </si>
  <si>
    <t>(cell counts/mL)</t>
  </si>
  <si>
    <t>(CFU/mL)</t>
  </si>
  <si>
    <t>Volume [L]</t>
  </si>
  <si>
    <t>Lignin [g]</t>
  </si>
  <si>
    <t>Time [h]</t>
  </si>
  <si>
    <t>mue_max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</si>
</sst>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E+00"/>
    <numFmt numFmtId="167" formatCode="0.0000"/>
    <numFmt numFmtId="168" formatCode="#,##0.000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">
    <xf numFmtId="0" fontId="0" fillId="0" borderId="0"/>
    <xf numFmtId="0" fontId="2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29" applyNumberFormat="0" applyAlignment="0" applyProtection="0"/>
    <xf numFmtId="0" fontId="19" fillId="11" borderId="30" applyNumberFormat="0" applyAlignment="0" applyProtection="0"/>
    <xf numFmtId="0" fontId="20" fillId="12" borderId="30" applyNumberFormat="0" applyAlignment="0" applyProtection="0"/>
    <xf numFmtId="0" fontId="14" fillId="0" borderId="31" applyNumberFormat="0" applyFill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32" applyNumberFormat="0" applyFont="0" applyAlignment="0" applyProtection="0"/>
    <xf numFmtId="0" fontId="24" fillId="16" borderId="0" applyNumberFormat="0" applyBorder="0" applyAlignment="0" applyProtection="0"/>
    <xf numFmtId="0" fontId="25" fillId="0" borderId="0"/>
    <xf numFmtId="0" fontId="1" fillId="0" borderId="0"/>
    <xf numFmtId="0" fontId="26" fillId="0" borderId="33" applyNumberFormat="0" applyFill="0" applyAlignment="0" applyProtection="0"/>
    <xf numFmtId="0" fontId="27" fillId="0" borderId="34" applyNumberFormat="0" applyFill="0" applyAlignment="0" applyProtection="0"/>
    <xf numFmtId="0" fontId="28" fillId="0" borderId="35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0" applyNumberFormat="0" applyFill="0" applyBorder="0" applyAlignment="0" applyProtection="0"/>
    <xf numFmtId="0" fontId="32" fillId="17" borderId="37" applyNumberFormat="0" applyAlignment="0" applyProtection="0"/>
  </cellStyleXfs>
  <cellXfs count="180">
    <xf numFmtId="0" fontId="0" fillId="0" borderId="0" xfId="0"/>
    <xf numFmtId="0" fontId="0" fillId="0" borderId="0" xfId="0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3" fillId="0" borderId="2" xfId="0" applyFont="1" applyBorder="1"/>
    <xf numFmtId="0" fontId="7" fillId="0" borderId="0" xfId="0" applyFont="1" applyFill="1" applyBorder="1"/>
    <xf numFmtId="0" fontId="10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5" fillId="0" borderId="8" xfId="0" applyFont="1" applyFill="1" applyBorder="1"/>
    <xf numFmtId="0" fontId="0" fillId="0" borderId="0" xfId="0" applyAlignment="1">
      <alignment horizontal="center"/>
    </xf>
    <xf numFmtId="0" fontId="8" fillId="0" borderId="0" xfId="0" applyFont="1" applyFill="1" applyBorder="1"/>
    <xf numFmtId="0" fontId="2" fillId="0" borderId="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7" fillId="0" borderId="12" xfId="0" applyFont="1" applyFill="1" applyBorder="1"/>
    <xf numFmtId="15" fontId="4" fillId="0" borderId="12" xfId="0" applyNumberFormat="1" applyFont="1" applyFill="1" applyBorder="1"/>
    <xf numFmtId="0" fontId="2" fillId="0" borderId="15" xfId="0" applyFont="1" applyFill="1" applyBorder="1"/>
    <xf numFmtId="0" fontId="5" fillId="0" borderId="16" xfId="0" applyFont="1" applyFill="1" applyBorder="1"/>
    <xf numFmtId="0" fontId="6" fillId="0" borderId="16" xfId="0" applyFont="1" applyFill="1" applyBorder="1"/>
    <xf numFmtId="0" fontId="5" fillId="0" borderId="13" xfId="0" applyFont="1" applyFill="1" applyBorder="1"/>
    <xf numFmtId="0" fontId="2" fillId="0" borderId="17" xfId="0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8" xfId="0" applyFont="1" applyFill="1" applyBorder="1"/>
    <xf numFmtId="0" fontId="0" fillId="0" borderId="18" xfId="0" applyFill="1" applyBorder="1"/>
    <xf numFmtId="0" fontId="2" fillId="0" borderId="6" xfId="0" applyFont="1" applyFill="1" applyBorder="1"/>
    <xf numFmtId="0" fontId="0" fillId="0" borderId="6" xfId="0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7" fillId="0" borderId="19" xfId="0" applyFont="1" applyFill="1" applyBorder="1"/>
    <xf numFmtId="0" fontId="0" fillId="0" borderId="19" xfId="0" applyFill="1" applyBorder="1"/>
    <xf numFmtId="0" fontId="7" fillId="0" borderId="18" xfId="0" applyFont="1" applyFill="1" applyBorder="1"/>
    <xf numFmtId="0" fontId="7" fillId="0" borderId="6" xfId="0" applyFont="1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13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/>
    <xf numFmtId="0" fontId="0" fillId="0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/>
    <xf numFmtId="1" fontId="13" fillId="3" borderId="3" xfId="0" applyNumberFormat="1" applyFont="1" applyFill="1" applyBorder="1"/>
    <xf numFmtId="0" fontId="13" fillId="3" borderId="3" xfId="0" applyFont="1" applyFill="1" applyBorder="1" applyAlignment="1"/>
    <xf numFmtId="1" fontId="13" fillId="3" borderId="3" xfId="0" applyNumberFormat="1" applyFont="1" applyFill="1" applyBorder="1" applyAlignment="1"/>
    <xf numFmtId="0" fontId="11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20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/>
    <xf numFmtId="165" fontId="3" fillId="3" borderId="3" xfId="0" applyNumberFormat="1" applyFont="1" applyFill="1" applyBorder="1"/>
    <xf numFmtId="0" fontId="10" fillId="0" borderId="0" xfId="0" applyFont="1" applyFill="1" applyBorder="1" applyAlignment="1"/>
    <xf numFmtId="0" fontId="10" fillId="0" borderId="0" xfId="0" applyFont="1" applyFill="1" applyAlignment="1"/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1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right" wrapText="1"/>
    </xf>
    <xf numFmtId="2" fontId="11" fillId="0" borderId="0" xfId="0" applyNumberFormat="1" applyFont="1" applyBorder="1" applyAlignment="1">
      <alignment wrapText="1"/>
    </xf>
    <xf numFmtId="164" fontId="11" fillId="0" borderId="0" xfId="0" applyNumberFormat="1" applyFont="1" applyBorder="1" applyAlignment="1">
      <alignment horizontal="right" wrapText="1"/>
    </xf>
    <xf numFmtId="164" fontId="1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64" fontId="3" fillId="0" borderId="0" xfId="0" applyNumberFormat="1" applyFont="1" applyBorder="1"/>
    <xf numFmtId="164" fontId="13" fillId="0" borderId="0" xfId="0" applyNumberFormat="1" applyFont="1" applyBorder="1"/>
    <xf numFmtId="2" fontId="11" fillId="0" borderId="0" xfId="0" applyNumberFormat="1" applyFont="1" applyBorder="1"/>
    <xf numFmtId="0" fontId="1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65" fontId="13" fillId="0" borderId="0" xfId="0" applyNumberFormat="1" applyFont="1" applyFill="1" applyBorder="1"/>
    <xf numFmtId="2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" fontId="1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11" fillId="0" borderId="0" xfId="0" applyNumberFormat="1" applyFont="1" applyBorder="1"/>
    <xf numFmtId="0" fontId="3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64" fontId="12" fillId="0" borderId="0" xfId="0" applyNumberFormat="1" applyFont="1" applyBorder="1"/>
    <xf numFmtId="2" fontId="3" fillId="3" borderId="3" xfId="0" applyNumberFormat="1" applyFont="1" applyFill="1" applyBorder="1"/>
    <xf numFmtId="2" fontId="3" fillId="3" borderId="3" xfId="0" applyNumberFormat="1" applyFont="1" applyFill="1" applyBorder="1" applyAlignment="1"/>
    <xf numFmtId="1" fontId="3" fillId="3" borderId="3" xfId="0" applyNumberFormat="1" applyFont="1" applyFill="1" applyBorder="1"/>
    <xf numFmtId="1" fontId="3" fillId="3" borderId="3" xfId="0" applyNumberFormat="1" applyFont="1" applyFill="1" applyBorder="1" applyAlignment="1"/>
    <xf numFmtId="2" fontId="11" fillId="0" borderId="0" xfId="0" quotePrefix="1" applyNumberFormat="1" applyFont="1" applyBorder="1"/>
    <xf numFmtId="0" fontId="2" fillId="0" borderId="0" xfId="1" applyFont="1"/>
    <xf numFmtId="0" fontId="2" fillId="0" borderId="0" xfId="1"/>
    <xf numFmtId="2" fontId="2" fillId="0" borderId="0" xfId="1" applyNumberFormat="1"/>
    <xf numFmtId="0" fontId="0" fillId="0" borderId="0" xfId="0" applyFill="1" applyBorder="1" applyAlignment="1"/>
    <xf numFmtId="0" fontId="0" fillId="0" borderId="6" xfId="0" applyFill="1" applyBorder="1" applyAlignment="1"/>
    <xf numFmtId="0" fontId="16" fillId="0" borderId="28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22" xfId="1" applyBorder="1"/>
    <xf numFmtId="0" fontId="2" fillId="0" borderId="27" xfId="1" applyBorder="1"/>
    <xf numFmtId="0" fontId="0" fillId="0" borderId="26" xfId="0" applyBorder="1" applyAlignment="1">
      <alignment horizontal="center" vertical="center"/>
    </xf>
    <xf numFmtId="0" fontId="2" fillId="0" borderId="21" xfId="1" applyBorder="1"/>
    <xf numFmtId="0" fontId="2" fillId="0" borderId="25" xfId="1" applyBorder="1"/>
    <xf numFmtId="2" fontId="2" fillId="0" borderId="38" xfId="1" applyNumberFormat="1" applyBorder="1"/>
    <xf numFmtId="164" fontId="2" fillId="0" borderId="38" xfId="1" applyNumberFormat="1" applyBorder="1"/>
    <xf numFmtId="2" fontId="2" fillId="0" borderId="26" xfId="1" applyNumberFormat="1" applyBorder="1"/>
    <xf numFmtId="164" fontId="2" fillId="0" borderId="26" xfId="1" applyNumberFormat="1" applyBorder="1"/>
    <xf numFmtId="0" fontId="2" fillId="0" borderId="0" xfId="0" applyFont="1" applyFill="1" applyBorder="1" applyAlignment="1"/>
    <xf numFmtId="0" fontId="2" fillId="0" borderId="6" xfId="0" applyFont="1" applyFill="1" applyBorder="1" applyAlignment="1"/>
    <xf numFmtId="164" fontId="0" fillId="0" borderId="6" xfId="0" applyNumberFormat="1" applyFill="1" applyBorder="1" applyAlignment="1"/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0" fillId="0" borderId="38" xfId="0" applyNumberFormat="1" applyBorder="1"/>
    <xf numFmtId="164" fontId="0" fillId="0" borderId="38" xfId="0" applyNumberFormat="1" applyBorder="1"/>
    <xf numFmtId="165" fontId="0" fillId="0" borderId="26" xfId="0" applyNumberFormat="1" applyBorder="1"/>
    <xf numFmtId="164" fontId="0" fillId="0" borderId="26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/>
    <xf numFmtId="2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Fill="1" applyBorder="1"/>
    <xf numFmtId="0" fontId="3" fillId="0" borderId="4" xfId="0" applyFont="1" applyBorder="1" applyAlignment="1">
      <alignment horizontal="left" wrapText="1"/>
    </xf>
    <xf numFmtId="164" fontId="3" fillId="0" borderId="0" xfId="0" applyNumberFormat="1" applyFont="1"/>
    <xf numFmtId="2" fontId="3" fillId="0" borderId="4" xfId="0" applyNumberFormat="1" applyFont="1" applyBorder="1"/>
    <xf numFmtId="0" fontId="3" fillId="0" borderId="3" xfId="0" applyFont="1" applyBorder="1"/>
    <xf numFmtId="0" fontId="3" fillId="0" borderId="12" xfId="0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0" fontId="2" fillId="0" borderId="0" xfId="0" applyFont="1" applyAlignment="1">
      <alignment wrapText="1"/>
    </xf>
    <xf numFmtId="0" fontId="3" fillId="0" borderId="39" xfId="0" applyFont="1" applyBorder="1"/>
    <xf numFmtId="0" fontId="3" fillId="0" borderId="10" xfId="0" applyFont="1" applyBorder="1"/>
    <xf numFmtId="11" fontId="3" fillId="0" borderId="23" xfId="0" applyNumberFormat="1" applyFont="1" applyBorder="1" applyAlignment="1">
      <alignment horizontal="right"/>
    </xf>
    <xf numFmtId="11" fontId="3" fillId="0" borderId="24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right"/>
    </xf>
    <xf numFmtId="0" fontId="3" fillId="0" borderId="0" xfId="0" applyFont="1" applyBorder="1"/>
    <xf numFmtId="166" fontId="3" fillId="0" borderId="3" xfId="0" applyNumberFormat="1" applyFont="1" applyBorder="1"/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166" fontId="3" fillId="0" borderId="3" xfId="0" applyNumberFormat="1" applyFont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22" xfId="0" applyFont="1" applyBorder="1"/>
    <xf numFmtId="0" fontId="0" fillId="0" borderId="22" xfId="0" applyBorder="1"/>
    <xf numFmtId="167" fontId="0" fillId="0" borderId="22" xfId="0" applyNumberFormat="1" applyBorder="1"/>
    <xf numFmtId="167" fontId="0" fillId="0" borderId="0" xfId="0" applyNumberFormat="1"/>
    <xf numFmtId="167" fontId="2" fillId="0" borderId="0" xfId="1" applyNumberFormat="1"/>
    <xf numFmtId="167" fontId="2" fillId="0" borderId="25" xfId="1" applyNumberFormat="1" applyBorder="1"/>
    <xf numFmtId="0" fontId="2" fillId="0" borderId="22" xfId="0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7" fontId="2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</cellXfs>
  <cellStyles count="27">
    <cellStyle name="Akzent1 2" xfId="2" xr:uid="{00000000-0005-0000-0000-000000000000}"/>
    <cellStyle name="Akzent2 2" xfId="3" xr:uid="{00000000-0005-0000-0000-000001000000}"/>
    <cellStyle name="Akzent3 2" xfId="4" xr:uid="{00000000-0005-0000-0000-000002000000}"/>
    <cellStyle name="Akzent4 2" xfId="5" xr:uid="{00000000-0005-0000-0000-000003000000}"/>
    <cellStyle name="Akzent5 2" xfId="6" xr:uid="{00000000-0005-0000-0000-000004000000}"/>
    <cellStyle name="Akzent6 2" xfId="7" xr:uid="{00000000-0005-0000-0000-000005000000}"/>
    <cellStyle name="Ausgabe 2" xfId="8" xr:uid="{00000000-0005-0000-0000-000006000000}"/>
    <cellStyle name="Berechnung 2" xfId="9" xr:uid="{00000000-0005-0000-0000-000007000000}"/>
    <cellStyle name="Eingabe 2" xfId="10" xr:uid="{00000000-0005-0000-0000-000008000000}"/>
    <cellStyle name="Ergebnis 2" xfId="11" xr:uid="{00000000-0005-0000-0000-000009000000}"/>
    <cellStyle name="Erklärender Text 2" xfId="12" xr:uid="{00000000-0005-0000-0000-00000A000000}"/>
    <cellStyle name="Gut 2" xfId="13" xr:uid="{00000000-0005-0000-0000-00000B000000}"/>
    <cellStyle name="Neutral 2" xfId="14" xr:uid="{00000000-0005-0000-0000-00000C000000}"/>
    <cellStyle name="Normal" xfId="0" builtinId="0"/>
    <cellStyle name="Notiz 2" xfId="15" xr:uid="{00000000-0005-0000-0000-00000D000000}"/>
    <cellStyle name="Schlecht 2" xfId="16" xr:uid="{00000000-0005-0000-0000-00000E000000}"/>
    <cellStyle name="Standard 2" xfId="1" xr:uid="{00000000-0005-0000-0000-000010000000}"/>
    <cellStyle name="Standard 3" xfId="17" xr:uid="{00000000-0005-0000-0000-000011000000}"/>
    <cellStyle name="Standard 4" xfId="18" xr:uid="{00000000-0005-0000-0000-000012000000}"/>
    <cellStyle name="Überschrift 1 2" xfId="19" xr:uid="{00000000-0005-0000-0000-000013000000}"/>
    <cellStyle name="Überschrift 2 2" xfId="20" xr:uid="{00000000-0005-0000-0000-000014000000}"/>
    <cellStyle name="Überschrift 3 2" xfId="21" xr:uid="{00000000-0005-0000-0000-000015000000}"/>
    <cellStyle name="Überschrift 4 2" xfId="22" xr:uid="{00000000-0005-0000-0000-000016000000}"/>
    <cellStyle name="Überschrift 5" xfId="23" xr:uid="{00000000-0005-0000-0000-000017000000}"/>
    <cellStyle name="Verknüpfte Zelle 2" xfId="24" xr:uid="{00000000-0005-0000-0000-000018000000}"/>
    <cellStyle name="Warnender Text 2" xfId="25" xr:uid="{00000000-0005-0000-0000-000019000000}"/>
    <cellStyle name="Zelle überprüfen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Glucose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Parameters'!$AB$5:$AB$100</c:f>
              <c:numCache>
                <c:formatCode>0.000</c:formatCode>
                <c:ptCount val="96"/>
                <c:pt idx="0">
                  <c:v>40.776939679497445</c:v>
                </c:pt>
                <c:pt idx="1">
                  <c:v>40.762991044536257</c:v>
                </c:pt>
                <c:pt idx="2">
                  <c:v>40.74521138951097</c:v>
                </c:pt>
                <c:pt idx="3">
                  <c:v>40.72249967233671</c:v>
                </c:pt>
                <c:pt idx="4">
                  <c:v>40.693411543259238</c:v>
                </c:pt>
                <c:pt idx="5">
                  <c:v>40.656038699366434</c:v>
                </c:pt>
                <c:pt idx="6">
                  <c:v>40.607840025982355</c:v>
                </c:pt>
                <c:pt idx="7">
                  <c:v>40.545403515192604</c:v>
                </c:pt>
                <c:pt idx="8">
                  <c:v>40.464109182441149</c:v>
                </c:pt>
                <c:pt idx="9">
                  <c:v>40.357651028099561</c:v>
                </c:pt>
                <c:pt idx="10">
                  <c:v>40.217361580307625</c:v>
                </c:pt>
                <c:pt idx="11">
                  <c:v>40.031266226401605</c:v>
                </c:pt>
                <c:pt idx="12">
                  <c:v>39.782783278580531</c:v>
                </c:pt>
                <c:pt idx="13">
                  <c:v>39.448992040282313</c:v>
                </c:pt>
                <c:pt idx="14">
                  <c:v>38.998450924494534</c:v>
                </c:pt>
                <c:pt idx="15">
                  <c:v>38.388703482494236</c:v>
                </c:pt>
                <c:pt idx="16">
                  <c:v>37.563993783878097</c:v>
                </c:pt>
                <c:pt idx="17">
                  <c:v>36.454407269148227</c:v>
                </c:pt>
                <c:pt idx="18">
                  <c:v>34.978752231328514</c:v>
                </c:pt>
                <c:pt idx="19">
                  <c:v>33.054664471587948</c:v>
                </c:pt>
                <c:pt idx="20">
                  <c:v>30.619447410085463</c:v>
                </c:pt>
                <c:pt idx="21">
                  <c:v>27.661644839470654</c:v>
                </c:pt>
                <c:pt idx="22">
                  <c:v>24.254327728655483</c:v>
                </c:pt>
                <c:pt idx="23">
                  <c:v>20.570038199083392</c:v>
                </c:pt>
                <c:pt idx="24">
                  <c:v>16.856757320504862</c:v>
                </c:pt>
                <c:pt idx="25">
                  <c:v>13.3751115715541</c:v>
                </c:pt>
                <c:pt idx="26">
                  <c:v>10.327091619237034</c:v>
                </c:pt>
                <c:pt idx="27">
                  <c:v>7.8145578624384262</c:v>
                </c:pt>
                <c:pt idx="28">
                  <c:v>5.8418913408984547</c:v>
                </c:pt>
                <c:pt idx="29">
                  <c:v>4.3478612668335135</c:v>
                </c:pt>
                <c:pt idx="30">
                  <c:v>3.2426927259734697</c:v>
                </c:pt>
                <c:pt idx="31">
                  <c:v>2.4352646711833761</c:v>
                </c:pt>
                <c:pt idx="32">
                  <c:v>1.8472379442326292</c:v>
                </c:pt>
                <c:pt idx="33">
                  <c:v>1.4173524193280878</c:v>
                </c:pt>
                <c:pt idx="34">
                  <c:v>1.1003627618013112</c:v>
                </c:pt>
                <c:pt idx="35">
                  <c:v>0.86393979567127233</c:v>
                </c:pt>
                <c:pt idx="36">
                  <c:v>0.6853622505470538</c:v>
                </c:pt>
                <c:pt idx="37">
                  <c:v>0.54874042380056898</c:v>
                </c:pt>
                <c:pt idx="38">
                  <c:v>0.44292934185017407</c:v>
                </c:pt>
                <c:pt idx="39">
                  <c:v>0.36004842811894872</c:v>
                </c:pt>
                <c:pt idx="40">
                  <c:v>0.29446253239520614</c:v>
                </c:pt>
                <c:pt idx="41">
                  <c:v>0.24208993847721699</c:v>
                </c:pt>
                <c:pt idx="42">
                  <c:v>0.19993387346894401</c:v>
                </c:pt>
                <c:pt idx="43">
                  <c:v>0.16576420364611066</c:v>
                </c:pt>
                <c:pt idx="44">
                  <c:v>0.13789953375317046</c:v>
                </c:pt>
                <c:pt idx="45">
                  <c:v>0.11505649383850838</c:v>
                </c:pt>
                <c:pt idx="46">
                  <c:v>9.6244251084334584E-2</c:v>
                </c:pt>
                <c:pt idx="47">
                  <c:v>8.0689799204887974E-2</c:v>
                </c:pt>
                <c:pt idx="48">
                  <c:v>6.7784304114153551E-2</c:v>
                </c:pt>
                <c:pt idx="49">
                  <c:v>5.7044152848879183E-2</c:v>
                </c:pt>
                <c:pt idx="50">
                  <c:v>4.8082228713272245E-2</c:v>
                </c:pt>
                <c:pt idx="51">
                  <c:v>4.0586564483033591E-2</c:v>
                </c:pt>
                <c:pt idx="52">
                  <c:v>3.4304235774504414E-2</c:v>
                </c:pt>
                <c:pt idx="53">
                  <c:v>2.9029081762095663E-2</c:v>
                </c:pt>
                <c:pt idx="54">
                  <c:v>2.4592286021186401E-2</c:v>
                </c:pt>
                <c:pt idx="55">
                  <c:v>2.0855019830136746E-2</c:v>
                </c:pt>
                <c:pt idx="56">
                  <c:v>1.7702716297544219E-2</c:v>
                </c:pt>
                <c:pt idx="57">
                  <c:v>1.5040505747312848E-2</c:v>
                </c:pt>
                <c:pt idx="58">
                  <c:v>1.2789624951371373E-2</c:v>
                </c:pt>
                <c:pt idx="59">
                  <c:v>1.0884497022256596E-2</c:v>
                </c:pt>
                <c:pt idx="60">
                  <c:v>9.2704208610276759E-3</c:v>
                </c:pt>
                <c:pt idx="61">
                  <c:v>7.901658913521124E-3</c:v>
                </c:pt>
                <c:pt idx="62">
                  <c:v>6.7399095146044316E-3</c:v>
                </c:pt>
                <c:pt idx="63">
                  <c:v>5.7530380822080557E-3</c:v>
                </c:pt>
                <c:pt idx="64">
                  <c:v>4.9140582498869182E-3</c:v>
                </c:pt>
                <c:pt idx="65">
                  <c:v>4.2002563352908891E-3</c:v>
                </c:pt>
                <c:pt idx="66">
                  <c:v>3.5925112415451069E-3</c:v>
                </c:pt>
                <c:pt idx="67">
                  <c:v>3.0746941291313638E-3</c:v>
                </c:pt>
                <c:pt idx="68">
                  <c:v>2.633191492281816E-3</c:v>
                </c:pt>
                <c:pt idx="69">
                  <c:v>2.256501985676338E-3</c:v>
                </c:pt>
                <c:pt idx="70">
                  <c:v>1.9349000493098275E-3</c:v>
                </c:pt>
                <c:pt idx="71">
                  <c:v>1.660151372000019E-3</c:v>
                </c:pt>
                <c:pt idx="72">
                  <c:v>1.4252765715037921E-3</c:v>
                </c:pt>
                <c:pt idx="73">
                  <c:v>1.2243696213371453E-3</c:v>
                </c:pt>
                <c:pt idx="74">
                  <c:v>1.0524077852426031E-3</c:v>
                </c:pt>
                <c:pt idx="75">
                  <c:v>9.0513136916746308E-4</c:v>
                </c:pt>
                <c:pt idx="76">
                  <c:v>7.789202945412962E-4</c:v>
                </c:pt>
                <c:pt idx="77">
                  <c:v>6.706970407699672E-4</c:v>
                </c:pt>
                <c:pt idx="78">
                  <c:v>5.7784712456780739E-4</c:v>
                </c:pt>
                <c:pt idx="79">
                  <c:v>4.9813316445264919E-4</c:v>
                </c:pt>
                <c:pt idx="80">
                  <c:v>4.2966266326345981E-4</c:v>
                </c:pt>
                <c:pt idx="81">
                  <c:v>3.7081491187917044E-4</c:v>
                </c:pt>
                <c:pt idx="82">
                  <c:v>3.2020655396979768E-4</c:v>
                </c:pt>
                <c:pt idx="83">
                  <c:v>2.7666004355267625E-4</c:v>
                </c:pt>
                <c:pt idx="84">
                  <c:v>2.3916816961790875E-4</c:v>
                </c:pt>
                <c:pt idx="85">
                  <c:v>2.0687075245912751E-4</c:v>
                </c:pt>
                <c:pt idx="86">
                  <c:v>1.7903608687948189E-4</c:v>
                </c:pt>
                <c:pt idx="87">
                  <c:v>1.5503101909125847E-4</c:v>
                </c:pt>
                <c:pt idx="88">
                  <c:v>1.3431634182671878E-4</c:v>
                </c:pt>
                <c:pt idx="89">
                  <c:v>1.1643502783521318E-4</c:v>
                </c:pt>
                <c:pt idx="90">
                  <c:v>1.0098739527710276E-4</c:v>
                </c:pt>
                <c:pt idx="91">
                  <c:v>8.7638045089936224E-5</c:v>
                </c:pt>
                <c:pt idx="92">
                  <c:v>7.6093691120821235E-5</c:v>
                </c:pt>
                <c:pt idx="93">
                  <c:v>6.6105240346982312E-5</c:v>
                </c:pt>
                <c:pt idx="94">
                  <c:v>5.745990469804082E-5</c:v>
                </c:pt>
                <c:pt idx="95">
                  <c:v>4.997033115146966E-5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4-D943-A7F3-A0AA73F68994}"/>
            </c:ext>
          </c:extLst>
        </c:ser>
        <c:ser>
          <c:idx val="2"/>
          <c:order val="2"/>
          <c:tx>
            <c:v>Xylose</c:v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Parameters'!$AD$5:$AD$100</c:f>
              <c:numCache>
                <c:formatCode>0.000</c:formatCode>
                <c:ptCount val="96"/>
                <c:pt idx="0">
                  <c:v>21.936806293828546</c:v>
                </c:pt>
                <c:pt idx="1">
                  <c:v>21.902423274784972</c:v>
                </c:pt>
                <c:pt idx="2">
                  <c:v>21.866773438695901</c:v>
                </c:pt>
                <c:pt idx="3">
                  <c:v>21.829637746680664</c:v>
                </c:pt>
                <c:pt idx="4">
                  <c:v>21.790726887247825</c:v>
                </c:pt>
                <c:pt idx="5">
                  <c:v>21.749658569982067</c:v>
                </c:pt>
                <c:pt idx="6">
                  <c:v>21.705926852685529</c:v>
                </c:pt>
                <c:pt idx="7">
                  <c:v>21.658860419618208</c:v>
                </c:pt>
                <c:pt idx="8">
                  <c:v>21.607565562178387</c:v>
                </c:pt>
                <c:pt idx="9">
                  <c:v>21.550848013331652</c:v>
                </c:pt>
                <c:pt idx="10">
                  <c:v>21.487105999405117</c:v>
                </c:pt>
                <c:pt idx="11">
                  <c:v>21.414184997113658</c:v>
                </c:pt>
                <c:pt idx="12">
                  <c:v>21.329183681418606</c:v>
                </c:pt>
                <c:pt idx="13">
                  <c:v>21.228205011265803</c:v>
                </c:pt>
                <c:pt idx="14">
                  <c:v>21.106051340267015</c:v>
                </c:pt>
                <c:pt idx="15">
                  <c:v>20.955897873398126</c:v>
                </c:pt>
                <c:pt idx="16">
                  <c:v>20.769032036609694</c:v>
                </c:pt>
                <c:pt idx="17">
                  <c:v>20.534853299769349</c:v>
                </c:pt>
                <c:pt idx="18">
                  <c:v>20.241484900212996</c:v>
                </c:pt>
                <c:pt idx="19">
                  <c:v>19.877493820354516</c:v>
                </c:pt>
                <c:pt idx="20">
                  <c:v>19.435156569571159</c:v>
                </c:pt>
                <c:pt idx="21">
                  <c:v>18.915097178178293</c:v>
                </c:pt>
                <c:pt idx="22">
                  <c:v>18.330753780694756</c:v>
                </c:pt>
                <c:pt idx="23">
                  <c:v>17.709677975807566</c:v>
                </c:pt>
                <c:pt idx="24">
                  <c:v>17.089025303726824</c:v>
                </c:pt>
                <c:pt idx="25">
                  <c:v>16.505991367347953</c:v>
                </c:pt>
                <c:pt idx="26">
                  <c:v>15.988023509054081</c:v>
                </c:pt>
                <c:pt idx="27">
                  <c:v>15.54796466641216</c:v>
                </c:pt>
                <c:pt idx="28">
                  <c:v>15.185366816418931</c:v>
                </c:pt>
                <c:pt idx="29">
                  <c:v>14.891339197977716</c:v>
                </c:pt>
                <c:pt idx="30">
                  <c:v>14.653594300033086</c:v>
                </c:pt>
                <c:pt idx="31">
                  <c:v>14.459900668447414</c:v>
                </c:pt>
                <c:pt idx="32">
                  <c:v>14.299760257388398</c:v>
                </c:pt>
                <c:pt idx="33">
                  <c:v>14.164861418403776</c:v>
                </c:pt>
                <c:pt idx="34">
                  <c:v>14.048911229054895</c:v>
                </c:pt>
                <c:pt idx="35">
                  <c:v>13.947251476912429</c:v>
                </c:pt>
                <c:pt idx="36">
                  <c:v>13.856462601071092</c:v>
                </c:pt>
                <c:pt idx="37">
                  <c:v>13.774032480320843</c:v>
                </c:pt>
                <c:pt idx="38">
                  <c:v>13.698104064328191</c:v>
                </c:pt>
                <c:pt idx="39">
                  <c:v>13.627291719070797</c:v>
                </c:pt>
                <c:pt idx="40">
                  <c:v>13.560550408120605</c:v>
                </c:pt>
                <c:pt idx="41">
                  <c:v>13.497083189579001</c:v>
                </c:pt>
                <c:pt idx="42">
                  <c:v>13.436275730256659</c:v>
                </c:pt>
                <c:pt idx="43">
                  <c:v>13.377649652062145</c:v>
                </c:pt>
                <c:pt idx="44">
                  <c:v>13.320828990774549</c:v>
                </c:pt>
                <c:pt idx="45">
                  <c:v>13.265515814076196</c:v>
                </c:pt>
                <c:pt idx="46">
                  <c:v>13.211472284348869</c:v>
                </c:pt>
                <c:pt idx="47">
                  <c:v>13.158507317383936</c:v>
                </c:pt>
                <c:pt idx="48">
                  <c:v>13.106466527666322</c:v>
                </c:pt>
                <c:pt idx="49">
                  <c:v>13.055224584955885</c:v>
                </c:pt>
                <c:pt idx="50">
                  <c:v>13.004679317908668</c:v>
                </c:pt>
                <c:pt idx="51">
                  <c:v>12.954747145621649</c:v>
                </c:pt>
                <c:pt idx="52">
                  <c:v>12.905359490313282</c:v>
                </c:pt>
                <c:pt idx="53">
                  <c:v>12.856459938986019</c:v>
                </c:pt>
                <c:pt idx="54">
                  <c:v>12.8080019918487</c:v>
                </c:pt>
                <c:pt idx="55">
                  <c:v>12.759947246930308</c:v>
                </c:pt>
                <c:pt idx="56">
                  <c:v>12.71226394767989</c:v>
                </c:pt>
                <c:pt idx="57">
                  <c:v>12.664925794712916</c:v>
                </c:pt>
                <c:pt idx="58">
                  <c:v>12.617910990271833</c:v>
                </c:pt>
                <c:pt idx="59">
                  <c:v>12.571201445369745</c:v>
                </c:pt>
                <c:pt idx="60">
                  <c:v>12.524782141538104</c:v>
                </c:pt>
                <c:pt idx="61">
                  <c:v>12.478640594927674</c:v>
                </c:pt>
                <c:pt idx="62">
                  <c:v>12.432766422440661</c:v>
                </c:pt>
                <c:pt idx="63">
                  <c:v>12.387150978103843</c:v>
                </c:pt>
                <c:pt idx="64">
                  <c:v>12.341787057828126</c:v>
                </c:pt>
                <c:pt idx="65">
                  <c:v>12.296668645388227</c:v>
                </c:pt>
                <c:pt idx="66">
                  <c:v>12.251790712622849</c:v>
                </c:pt>
                <c:pt idx="67">
                  <c:v>12.207149044023595</c:v>
                </c:pt>
                <c:pt idx="68">
                  <c:v>12.162740096320233</c:v>
                </c:pt>
                <c:pt idx="69">
                  <c:v>12.118560880337917</c:v>
                </c:pt>
                <c:pt idx="70">
                  <c:v>12.074608862279085</c:v>
                </c:pt>
                <c:pt idx="71">
                  <c:v>12.030881880975288</c:v>
                </c:pt>
                <c:pt idx="72">
                  <c:v>11.987378079215183</c:v>
                </c:pt>
                <c:pt idx="73">
                  <c:v>11.944095851272881</c:v>
                </c:pt>
                <c:pt idx="74">
                  <c:v>11.901033788943266</c:v>
                </c:pt>
                <c:pt idx="75">
                  <c:v>11.858190647588426</c:v>
                </c:pt>
                <c:pt idx="76">
                  <c:v>11.815565311660494</c:v>
                </c:pt>
                <c:pt idx="77">
                  <c:v>11.773156768116415</c:v>
                </c:pt>
                <c:pt idx="78">
                  <c:v>11.730964085924878</c:v>
                </c:pt>
                <c:pt idx="79">
                  <c:v>11.688986391029214</c:v>
                </c:pt>
                <c:pt idx="80">
                  <c:v>11.647222862171681</c:v>
                </c:pt>
                <c:pt idx="81">
                  <c:v>11.605672708852346</c:v>
                </c:pt>
                <c:pt idx="82">
                  <c:v>11.564335164323865</c:v>
                </c:pt>
                <c:pt idx="83">
                  <c:v>11.523209479558194</c:v>
                </c:pt>
                <c:pt idx="84">
                  <c:v>11.482294913716235</c:v>
                </c:pt>
                <c:pt idx="85">
                  <c:v>11.441590730067599</c:v>
                </c:pt>
                <c:pt idx="86">
                  <c:v>11.401096196552402</c:v>
                </c:pt>
                <c:pt idx="87">
                  <c:v>11.360810569431308</c:v>
                </c:pt>
                <c:pt idx="88">
                  <c:v>11.32073310038432</c:v>
                </c:pt>
                <c:pt idx="89">
                  <c:v>11.280863043595792</c:v>
                </c:pt>
                <c:pt idx="90">
                  <c:v>11.241199626649296</c:v>
                </c:pt>
                <c:pt idx="91">
                  <c:v>11.201742084418202</c:v>
                </c:pt>
                <c:pt idx="92">
                  <c:v>11.16248962501408</c:v>
                </c:pt>
                <c:pt idx="93">
                  <c:v>11.123441453474456</c:v>
                </c:pt>
                <c:pt idx="94">
                  <c:v>11.084596768514951</c:v>
                </c:pt>
                <c:pt idx="95">
                  <c:v>11.045954736209048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4-D943-A7F3-A0AA73F68994}"/>
            </c:ext>
          </c:extLst>
        </c:ser>
        <c:ser>
          <c:idx val="3"/>
          <c:order val="3"/>
          <c:tx>
            <c:v>Arabinose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Parameters'!$AF$5:$AF$100</c:f>
              <c:numCache>
                <c:formatCode>0.000</c:formatCode>
                <c:ptCount val="96"/>
                <c:pt idx="0">
                  <c:v>10.32851276096644</c:v>
                </c:pt>
                <c:pt idx="1">
                  <c:v>10.323162246073133</c:v>
                </c:pt>
                <c:pt idx="2">
                  <c:v>10.317530813583591</c:v>
                </c:pt>
                <c:pt idx="3">
                  <c:v>10.3115737877645</c:v>
                </c:pt>
                <c:pt idx="4">
                  <c:v>10.305232997587487</c:v>
                </c:pt>
                <c:pt idx="5">
                  <c:v>10.298432149298547</c:v>
                </c:pt>
                <c:pt idx="6">
                  <c:v>10.291070479177112</c:v>
                </c:pt>
                <c:pt idx="7">
                  <c:v>10.283013990079549</c:v>
                </c:pt>
                <c:pt idx="8">
                  <c:v>10.274083293922699</c:v>
                </c:pt>
                <c:pt idx="9">
                  <c:v>10.264036684610755</c:v>
                </c:pt>
                <c:pt idx="10">
                  <c:v>10.252546585861435</c:v>
                </c:pt>
                <c:pt idx="11">
                  <c:v>10.239166955487121</c:v>
                </c:pt>
                <c:pt idx="12">
                  <c:v>10.223288764562215</c:v>
                </c:pt>
                <c:pt idx="13">
                  <c:v>10.204081118050251</c:v>
                </c:pt>
                <c:pt idx="14">
                  <c:v>10.180416443982509</c:v>
                </c:pt>
                <c:pt idx="15">
                  <c:v>10.150784705976243</c:v>
                </c:pt>
                <c:pt idx="16">
                  <c:v>10.113213199923031</c:v>
                </c:pt>
                <c:pt idx="17">
                  <c:v>10.065232453272801</c:v>
                </c:pt>
                <c:pt idx="18">
                  <c:v>10.003966785295351</c:v>
                </c:pt>
                <c:pt idx="19">
                  <c:v>9.92646936175192</c:v>
                </c:pt>
                <c:pt idx="20">
                  <c:v>9.8304252258247704</c:v>
                </c:pt>
                <c:pt idx="21">
                  <c:v>9.7152283903753212</c:v>
                </c:pt>
                <c:pt idx="22">
                  <c:v>9.5831321100885152</c:v>
                </c:pt>
                <c:pt idx="23">
                  <c:v>9.4397936124399333</c:v>
                </c:pt>
                <c:pt idx="24">
                  <c:v>9.2935125492878381</c:v>
                </c:pt>
                <c:pt idx="25">
                  <c:v>9.1531638556172084</c:v>
                </c:pt>
                <c:pt idx="26">
                  <c:v>9.0258279585164054</c:v>
                </c:pt>
                <c:pt idx="27">
                  <c:v>8.9153801970225768</c:v>
                </c:pt>
                <c:pt idx="28">
                  <c:v>8.8225123268718697</c:v>
                </c:pt>
                <c:pt idx="29">
                  <c:v>8.745708236341601</c:v>
                </c:pt>
                <c:pt idx="30">
                  <c:v>8.6824057922675184</c:v>
                </c:pt>
                <c:pt idx="31">
                  <c:v>8.6298636908257187</c:v>
                </c:pt>
                <c:pt idx="32">
                  <c:v>8.585628796457387</c:v>
                </c:pt>
                <c:pt idx="33">
                  <c:v>8.5477014320502409</c:v>
                </c:pt>
                <c:pt idx="34">
                  <c:v>8.5145332989819078</c:v>
                </c:pt>
                <c:pt idx="35">
                  <c:v>8.4849571932082739</c:v>
                </c:pt>
                <c:pt idx="36">
                  <c:v>8.4581029205938432</c:v>
                </c:pt>
                <c:pt idx="37">
                  <c:v>8.4333225174310158</c:v>
                </c:pt>
                <c:pt idx="38">
                  <c:v>8.4101311849323857</c:v>
                </c:pt>
                <c:pt idx="39">
                  <c:v>8.3881632401808641</c:v>
                </c:pt>
                <c:pt idx="40">
                  <c:v>8.3671401630246027</c:v>
                </c:pt>
                <c:pt idx="41">
                  <c:v>8.3468476756606851</c:v>
                </c:pt>
                <c:pt idx="42">
                  <c:v>8.3271193241446539</c:v>
                </c:pt>
                <c:pt idx="43">
                  <c:v>8.3078246628609236</c:v>
                </c:pt>
                <c:pt idx="44">
                  <c:v>8.2888606831550398</c:v>
                </c:pt>
                <c:pt idx="45">
                  <c:v>8.2701455302770466</c:v>
                </c:pt>
                <c:pt idx="46">
                  <c:v>8.2516138433764894</c:v>
                </c:pt>
                <c:pt idx="47">
                  <c:v>8.2332132610239341</c:v>
                </c:pt>
                <c:pt idx="48">
                  <c:v>8.2149017647784781</c:v>
                </c:pt>
                <c:pt idx="49">
                  <c:v>8.1966456411747028</c:v>
                </c:pt>
                <c:pt idx="50">
                  <c:v>8.178417893728648</c:v>
                </c:pt>
                <c:pt idx="51">
                  <c:v>8.1601969987939018</c:v>
                </c:pt>
                <c:pt idx="52">
                  <c:v>8.1419659167492711</c:v>
                </c:pt>
                <c:pt idx="53">
                  <c:v>8.123711299328443</c:v>
                </c:pt>
                <c:pt idx="54">
                  <c:v>8.1054228511371438</c:v>
                </c:pt>
                <c:pt idx="55">
                  <c:v>8.0870928074072186</c:v>
                </c:pt>
                <c:pt idx="56">
                  <c:v>8.0687155080405635</c:v>
                </c:pt>
                <c:pt idx="57">
                  <c:v>8.0502870441354446</c:v>
                </c:pt>
                <c:pt idx="58">
                  <c:v>8.0318049663627917</c:v>
                </c:pt>
                <c:pt idx="59">
                  <c:v>8.0132680404254444</c:v>
                </c:pt>
                <c:pt idx="60">
                  <c:v>7.9946760430658479</c:v>
                </c:pt>
                <c:pt idx="61">
                  <c:v>7.9760295901941172</c:v>
                </c:pt>
                <c:pt idx="62">
                  <c:v>7.9573299917179678</c:v>
                </c:pt>
                <c:pt idx="63">
                  <c:v>7.9385791296908579</c:v>
                </c:pt>
                <c:pt idx="64">
                  <c:v>7.9197793524178559</c:v>
                </c:pt>
                <c:pt idx="65">
                  <c:v>7.9009333891122244</c:v>
                </c:pt>
                <c:pt idx="66">
                  <c:v>7.882044271176186</c:v>
                </c:pt>
                <c:pt idx="67">
                  <c:v>7.863115270883192</c:v>
                </c:pt>
                <c:pt idx="68">
                  <c:v>7.8441498452745213</c:v>
                </c:pt>
                <c:pt idx="69">
                  <c:v>7.8251515898068655</c:v>
                </c:pt>
                <c:pt idx="70">
                  <c:v>7.8061241974268931</c:v>
                </c:pt>
                <c:pt idx="71">
                  <c:v>7.7870714265929095</c:v>
                </c:pt>
                <c:pt idx="72">
                  <c:v>7.7679970739611734</c:v>
                </c:pt>
                <c:pt idx="73">
                  <c:v>7.7489049392385168</c:v>
                </c:pt>
                <c:pt idx="74">
                  <c:v>7.7297988205282202</c:v>
                </c:pt>
                <c:pt idx="75">
                  <c:v>7.7106824849528524</c:v>
                </c:pt>
                <c:pt idx="76">
                  <c:v>7.6915596574632286</c:v>
                </c:pt>
                <c:pt idx="77">
                  <c:v>7.6724340066043073</c:v>
                </c:pt>
                <c:pt idx="78">
                  <c:v>7.6533091291298287</c:v>
                </c:pt>
                <c:pt idx="79">
                  <c:v>7.6341885669278682</c:v>
                </c:pt>
                <c:pt idx="80">
                  <c:v>7.6150757552742867</c:v>
                </c:pt>
                <c:pt idx="81">
                  <c:v>7.5959740544700747</c:v>
                </c:pt>
                <c:pt idx="82">
                  <c:v>7.5768867391741548</c:v>
                </c:pt>
                <c:pt idx="83">
                  <c:v>7.557816978996625</c:v>
                </c:pt>
                <c:pt idx="84">
                  <c:v>7.5387678505721878</c:v>
                </c:pt>
                <c:pt idx="85">
                  <c:v>7.5197423279663784</c:v>
                </c:pt>
                <c:pt idx="86">
                  <c:v>7.5007432671219387</c:v>
                </c:pt>
                <c:pt idx="87">
                  <c:v>7.4817734573025634</c:v>
                </c:pt>
                <c:pt idx="88">
                  <c:v>7.4628355708503546</c:v>
                </c:pt>
                <c:pt idx="89">
                  <c:v>7.4439321574038209</c:v>
                </c:pt>
                <c:pt idx="90">
                  <c:v>7.4250657091536887</c:v>
                </c:pt>
                <c:pt idx="91">
                  <c:v>7.4062385687622898</c:v>
                </c:pt>
                <c:pt idx="92">
                  <c:v>7.3874530188630496</c:v>
                </c:pt>
                <c:pt idx="93">
                  <c:v>7.3687112298962463</c:v>
                </c:pt>
                <c:pt idx="94">
                  <c:v>7.3500152525858002</c:v>
                </c:pt>
                <c:pt idx="95">
                  <c:v>7.3313671077510056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4-D943-A7F3-A0AA73F68994}"/>
            </c:ext>
          </c:extLst>
        </c:ser>
        <c:ser>
          <c:idx val="4"/>
          <c:order val="4"/>
          <c:tx>
            <c:v>Lactate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Parameters'!$AH$5:$AH$100</c:f>
              <c:numCache>
                <c:formatCode>0.000</c:formatCode>
                <c:ptCount val="96"/>
                <c:pt idx="0">
                  <c:v>0</c:v>
                </c:pt>
                <c:pt idx="1">
                  <c:v>1.515311568172539E-2</c:v>
                </c:pt>
                <c:pt idx="2">
                  <c:v>3.4336325085087799E-2</c:v>
                </c:pt>
                <c:pt idx="3">
                  <c:v>5.8705149101943598E-2</c:v>
                </c:pt>
                <c:pt idx="4">
                  <c:v>8.9775415552090662E-2</c:v>
                </c:pt>
                <c:pt idx="5">
                  <c:v>0.12954985114836301</c:v>
                </c:pt>
                <c:pt idx="6">
                  <c:v>0.18069524594611894</c:v>
                </c:pt>
                <c:pt idx="7">
                  <c:v>0.24679222198608275</c:v>
                </c:pt>
                <c:pt idx="8">
                  <c:v>0.3326888319909404</c:v>
                </c:pt>
                <c:pt idx="9">
                  <c:v>0.44500197775300487</c:v>
                </c:pt>
                <c:pt idx="10">
                  <c:v>0.59282585007579158</c:v>
                </c:pt>
                <c:pt idx="11">
                  <c:v>0.78872370960309446</c:v>
                </c:pt>
                <c:pt idx="12">
                  <c:v>1.0500911317592232</c:v>
                </c:pt>
                <c:pt idx="13">
                  <c:v>1.4009721611167258</c:v>
                </c:pt>
                <c:pt idx="14">
                  <c:v>1.8743472044376486</c:v>
                </c:pt>
                <c:pt idx="15">
                  <c:v>2.5147479153010877</c:v>
                </c:pt>
                <c:pt idx="16">
                  <c:v>3.3806521491783861</c:v>
                </c:pt>
                <c:pt idx="17">
                  <c:v>4.5453835099507964</c:v>
                </c:pt>
                <c:pt idx="18">
                  <c:v>6.0940875244217985</c:v>
                </c:pt>
                <c:pt idx="19">
                  <c:v>8.1131325627198407</c:v>
                </c:pt>
                <c:pt idx="20">
                  <c:v>10.668253142462174</c:v>
                </c:pt>
                <c:pt idx="21">
                  <c:v>13.771440522294959</c:v>
                </c:pt>
                <c:pt idx="22">
                  <c:v>17.346040612863753</c:v>
                </c:pt>
                <c:pt idx="23">
                  <c:v>21.211092715063469</c:v>
                </c:pt>
                <c:pt idx="24">
                  <c:v>25.106541816766867</c:v>
                </c:pt>
                <c:pt idx="25">
                  <c:v>28.759090470161652</c:v>
                </c:pt>
                <c:pt idx="26">
                  <c:v>31.956939276800107</c:v>
                </c:pt>
                <c:pt idx="27">
                  <c:v>34.593285580275584</c:v>
                </c:pt>
                <c:pt idx="28">
                  <c:v>36.663534055766839</c:v>
                </c:pt>
                <c:pt idx="29">
                  <c:v>38.231879098691856</c:v>
                </c:pt>
                <c:pt idx="30">
                  <c:v>39.392440650646776</c:v>
                </c:pt>
                <c:pt idx="31">
                  <c:v>40.240750739340605</c:v>
                </c:pt>
                <c:pt idx="32">
                  <c:v>40.858943106037572</c:v>
                </c:pt>
                <c:pt idx="33">
                  <c:v>41.311248604529666</c:v>
                </c:pt>
                <c:pt idx="34">
                  <c:v>41.645110467683686</c:v>
                </c:pt>
                <c:pt idx="35">
                  <c:v>41.894431937233207</c:v>
                </c:pt>
                <c:pt idx="36">
                  <c:v>42.083043663800474</c:v>
                </c:pt>
                <c:pt idx="37">
                  <c:v>42.227613701132327</c:v>
                </c:pt>
                <c:pt idx="38">
                  <c:v>42.339834925666942</c:v>
                </c:pt>
                <c:pt idx="39">
                  <c:v>42.42797683111143</c:v>
                </c:pt>
                <c:pt idx="40">
                  <c:v>42.497953786875392</c:v>
                </c:pt>
                <c:pt idx="41">
                  <c:v>42.554050579546697</c:v>
                </c:pt>
                <c:pt idx="42">
                  <c:v>42.599413675908721</c:v>
                </c:pt>
                <c:pt idx="43">
                  <c:v>42.636385043172972</c:v>
                </c:pt>
                <c:pt idx="44">
                  <c:v>42.666730703981699</c:v>
                </c:pt>
                <c:pt idx="45">
                  <c:v>42.691798842639471</c:v>
                </c:pt>
                <c:pt idx="46">
                  <c:v>42.712630485539655</c:v>
                </c:pt>
                <c:pt idx="47">
                  <c:v>42.730037902081854</c:v>
                </c:pt>
                <c:pt idx="48">
                  <c:v>42.744660918953656</c:v>
                </c:pt>
                <c:pt idx="49">
                  <c:v>42.757007809359912</c:v>
                </c:pt>
                <c:pt idx="50">
                  <c:v>42.767485452629444</c:v>
                </c:pt>
                <c:pt idx="51">
                  <c:v>42.77642175123043</c:v>
                </c:pt>
                <c:pt idx="52">
                  <c:v>42.784082547955855</c:v>
                </c:pt>
                <c:pt idx="53">
                  <c:v>42.790684525451468</c:v>
                </c:pt>
                <c:pt idx="54">
                  <c:v>42.796405102869549</c:v>
                </c:pt>
                <c:pt idx="55">
                  <c:v>42.80139016683146</c:v>
                </c:pt>
                <c:pt idx="56">
                  <c:v>42.805760089599509</c:v>
                </c:pt>
                <c:pt idx="57">
                  <c:v>42.80961452745246</c:v>
                </c:pt>
                <c:pt idx="58">
                  <c:v>42.813036195956926</c:v>
                </c:pt>
                <c:pt idx="59">
                  <c:v>42.816093940507677</c:v>
                </c:pt>
                <c:pt idx="60">
                  <c:v>42.818845166323868</c:v>
                </c:pt>
                <c:pt idx="61">
                  <c:v>42.821337849720877</c:v>
                </c:pt>
                <c:pt idx="62">
                  <c:v>42.823612145157661</c:v>
                </c:pt>
                <c:pt idx="63">
                  <c:v>42.825701720055882</c:v>
                </c:pt>
                <c:pt idx="64">
                  <c:v>42.82763482693079</c:v>
                </c:pt>
                <c:pt idx="65">
                  <c:v>42.829435224546188</c:v>
                </c:pt>
                <c:pt idx="66">
                  <c:v>42.831122893813564</c:v>
                </c:pt>
                <c:pt idx="67">
                  <c:v>42.832714669492894</c:v>
                </c:pt>
                <c:pt idx="68">
                  <c:v>42.834224742248992</c:v>
                </c:pt>
                <c:pt idx="69">
                  <c:v>42.835665083036353</c:v>
                </c:pt>
                <c:pt idx="70">
                  <c:v>42.837045797232356</c:v>
                </c:pt>
                <c:pt idx="71">
                  <c:v>42.83837542411645</c:v>
                </c:pt>
                <c:pt idx="72">
                  <c:v>42.839661185619683</c:v>
                </c:pt>
                <c:pt idx="73">
                  <c:v>42.840909177820869</c:v>
                </c:pt>
                <c:pt idx="74">
                  <c:v>42.842124570533109</c:v>
                </c:pt>
                <c:pt idx="75">
                  <c:v>42.843311734276277</c:v>
                </c:pt>
                <c:pt idx="76">
                  <c:v>42.844474370096243</c:v>
                </c:pt>
                <c:pt idx="77">
                  <c:v>42.845615611788268</c:v>
                </c:pt>
                <c:pt idx="78">
                  <c:v>42.846738109732577</c:v>
                </c:pt>
                <c:pt idx="79">
                  <c:v>42.847844120636466</c:v>
                </c:pt>
                <c:pt idx="80">
                  <c:v>42.848935542659746</c:v>
                </c:pt>
                <c:pt idx="81">
                  <c:v>42.850013991299804</c:v>
                </c:pt>
                <c:pt idx="82">
                  <c:v>42.85108083577888</c:v>
                </c:pt>
                <c:pt idx="83">
                  <c:v>42.852137232625971</c:v>
                </c:pt>
                <c:pt idx="84">
                  <c:v>42.853184162578984</c:v>
                </c:pt>
                <c:pt idx="85">
                  <c:v>42.854222455264512</c:v>
                </c:pt>
                <c:pt idx="86">
                  <c:v>42.855252809014708</c:v>
                </c:pt>
                <c:pt idx="87">
                  <c:v>42.856275820995862</c:v>
                </c:pt>
                <c:pt idx="88">
                  <c:v>42.85729199327767</c:v>
                </c:pt>
                <c:pt idx="89">
                  <c:v>42.858301745204862</c:v>
                </c:pt>
                <c:pt idx="90">
                  <c:v>42.859305437994621</c:v>
                </c:pt>
                <c:pt idx="91">
                  <c:v>42.860303369515556</c:v>
                </c:pt>
                <c:pt idx="92">
                  <c:v>42.861295795511275</c:v>
                </c:pt>
                <c:pt idx="93">
                  <c:v>42.862282928524074</c:v>
                </c:pt>
                <c:pt idx="94">
                  <c:v>42.863264946383772</c:v>
                </c:pt>
                <c:pt idx="95">
                  <c:v>42.864242001511499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4-D943-A7F3-A0AA73F68994}"/>
            </c:ext>
          </c:extLst>
        </c:ser>
        <c:ser>
          <c:idx val="5"/>
          <c:order val="5"/>
          <c:tx>
            <c:v>Glc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3.9999999999999991</c:v>
                </c:pt>
                <c:pt idx="3">
                  <c:v>6</c:v>
                </c:pt>
                <c:pt idx="4">
                  <c:v>7.9999999999999982</c:v>
                </c:pt>
                <c:pt idx="5">
                  <c:v>10.999999999999998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Sugars!$F$6:$F$18</c:f>
              <c:numCache>
                <c:formatCode>0.00</c:formatCode>
                <c:ptCount val="13"/>
                <c:pt idx="0">
                  <c:v>40.776939679497445</c:v>
                </c:pt>
                <c:pt idx="1">
                  <c:v>41.818685210871386</c:v>
                </c:pt>
                <c:pt idx="2">
                  <c:v>41.451651143505195</c:v>
                </c:pt>
                <c:pt idx="3">
                  <c:v>41.671622084593267</c:v>
                </c:pt>
                <c:pt idx="4">
                  <c:v>39.921143998140764</c:v>
                </c:pt>
                <c:pt idx="5">
                  <c:v>24.724151448856571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4-D943-A7F3-A0AA73F68994}"/>
            </c:ext>
          </c:extLst>
        </c:ser>
        <c:ser>
          <c:idx val="6"/>
          <c:order val="6"/>
          <c:tx>
            <c:v>Xyl</c:v>
          </c:tx>
          <c:spPr>
            <a:ln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3.9999999999999991</c:v>
                </c:pt>
                <c:pt idx="3">
                  <c:v>6</c:v>
                </c:pt>
                <c:pt idx="4">
                  <c:v>7.9999999999999982</c:v>
                </c:pt>
                <c:pt idx="5">
                  <c:v>10.999999999999998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Sugars!$I$6:$I$18</c:f>
              <c:numCache>
                <c:formatCode>0.00</c:formatCode>
                <c:ptCount val="13"/>
                <c:pt idx="0">
                  <c:v>21.936806293828546</c:v>
                </c:pt>
                <c:pt idx="1">
                  <c:v>22.425929071405541</c:v>
                </c:pt>
                <c:pt idx="2">
                  <c:v>22.252110216288134</c:v>
                </c:pt>
                <c:pt idx="3">
                  <c:v>22.534495726046245</c:v>
                </c:pt>
                <c:pt idx="4">
                  <c:v>22.121056877221047</c:v>
                </c:pt>
                <c:pt idx="5">
                  <c:v>19.930861123438632</c:v>
                </c:pt>
                <c:pt idx="6">
                  <c:v>12.789014537801766</c:v>
                </c:pt>
                <c:pt idx="7">
                  <c:v>12.19854563495775</c:v>
                </c:pt>
                <c:pt idx="8">
                  <c:v>12.705916658380549</c:v>
                </c:pt>
                <c:pt idx="9">
                  <c:v>12.520470658901221</c:v>
                </c:pt>
                <c:pt idx="10">
                  <c:v>11.158996892329512</c:v>
                </c:pt>
                <c:pt idx="11">
                  <c:v>12.291869229625838</c:v>
                </c:pt>
                <c:pt idx="12">
                  <c:v>12.161185350417059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4-D943-A7F3-A0AA73F68994}"/>
            </c:ext>
          </c:extLst>
        </c:ser>
        <c:ser>
          <c:idx val="7"/>
          <c:order val="7"/>
          <c:tx>
            <c:v>Ara</c:v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3.9999999999999991</c:v>
                </c:pt>
                <c:pt idx="3">
                  <c:v>6</c:v>
                </c:pt>
                <c:pt idx="4">
                  <c:v>7.9999999999999982</c:v>
                </c:pt>
                <c:pt idx="5">
                  <c:v>10.999999999999998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Sugars!$L$6:$L$18</c:f>
              <c:numCache>
                <c:formatCode>0.00</c:formatCode>
                <c:ptCount val="13"/>
                <c:pt idx="0">
                  <c:v>10.32851276096644</c:v>
                </c:pt>
                <c:pt idx="1">
                  <c:v>10.54572454229446</c:v>
                </c:pt>
                <c:pt idx="2">
                  <c:v>10.478975587925863</c:v>
                </c:pt>
                <c:pt idx="3">
                  <c:v>10.600626361239073</c:v>
                </c:pt>
                <c:pt idx="4">
                  <c:v>10.504914647300719</c:v>
                </c:pt>
                <c:pt idx="5">
                  <c:v>9.7794495818361789</c:v>
                </c:pt>
                <c:pt idx="6">
                  <c:v>8.0449107642478843</c:v>
                </c:pt>
                <c:pt idx="7">
                  <c:v>7.7748707505729904</c:v>
                </c:pt>
                <c:pt idx="8">
                  <c:v>8.1566382346381925</c:v>
                </c:pt>
                <c:pt idx="9">
                  <c:v>8.0348172112227179</c:v>
                </c:pt>
                <c:pt idx="10">
                  <c:v>7.0739959423313516</c:v>
                </c:pt>
                <c:pt idx="11">
                  <c:v>7.9391358922895758</c:v>
                </c:pt>
                <c:pt idx="12">
                  <c:v>8.0248689704354135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4-D943-A7F3-A0AA73F68994}"/>
            </c:ext>
          </c:extLst>
        </c:ser>
        <c:ser>
          <c:idx val="8"/>
          <c:order val="8"/>
          <c:tx>
            <c:v>LA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Lactate!$B$6:$B$18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3.9999999999999991</c:v>
                </c:pt>
                <c:pt idx="3">
                  <c:v>6</c:v>
                </c:pt>
                <c:pt idx="4">
                  <c:v>7.9999999999999982</c:v>
                </c:pt>
                <c:pt idx="5">
                  <c:v>10.999999999999998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Lactate!$F$6:$F$18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2.7184146411772687</c:v>
                </c:pt>
                <c:pt idx="5">
                  <c:v>18.236533510166836</c:v>
                </c:pt>
                <c:pt idx="6">
                  <c:v>42.771837591763457</c:v>
                </c:pt>
                <c:pt idx="7">
                  <c:v>41.61011901568741</c:v>
                </c:pt>
                <c:pt idx="8">
                  <c:v>43.723841535916719</c:v>
                </c:pt>
                <c:pt idx="9">
                  <c:v>43.47246606323295</c:v>
                </c:pt>
                <c:pt idx="10">
                  <c:v>39.625510663838632</c:v>
                </c:pt>
                <c:pt idx="11">
                  <c:v>41.544279797759742</c:v>
                </c:pt>
                <c:pt idx="12">
                  <c:v>41.16553868657838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4-D943-A7F3-A0AA73F6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71712"/>
        <c:axId val="267182464"/>
      </c:scatterChart>
      <c:scatterChart>
        <c:scatterStyle val="smoothMarker"/>
        <c:varyColors val="0"/>
        <c:ser>
          <c:idx val="0"/>
          <c:order val="0"/>
          <c:tx>
            <c:v>Biomass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Parameters'!$Z$5:$Z$100</c:f>
              <c:numCache>
                <c:formatCode>0.000</c:formatCode>
                <c:ptCount val="96"/>
                <c:pt idx="0">
                  <c:v>9.0000000000145519E-2</c:v>
                </c:pt>
                <c:pt idx="1">
                  <c:v>9.1499454372665545E-2</c:v>
                </c:pt>
                <c:pt idx="2">
                  <c:v>9.3481644974609493E-2</c:v>
                </c:pt>
                <c:pt idx="3">
                  <c:v>9.6084791285362042E-2</c:v>
                </c:pt>
                <c:pt idx="4">
                  <c:v>9.9490259581112503E-2</c:v>
                </c:pt>
                <c:pt idx="5">
                  <c:v>0.1039377439255096</c:v>
                </c:pt>
                <c:pt idx="6">
                  <c:v>0.10974652035479869</c:v>
                </c:pt>
                <c:pt idx="7">
                  <c:v>0.11734542252844728</c:v>
                </c:pt>
                <c:pt idx="8">
                  <c:v>0.12731529264734495</c:v>
                </c:pt>
                <c:pt idx="9">
                  <c:v>0.14044919564603112</c:v>
                </c:pt>
                <c:pt idx="10">
                  <c:v>0.15783751242407845</c:v>
                </c:pt>
                <c:pt idx="11">
                  <c:v>0.18098708170400746</c:v>
                </c:pt>
                <c:pt idx="12">
                  <c:v>0.21198496691882923</c:v>
                </c:pt>
                <c:pt idx="13">
                  <c:v>0.25371661686053149</c:v>
                </c:pt>
                <c:pt idx="14">
                  <c:v>0.31014055397682277</c:v>
                </c:pt>
                <c:pt idx="15">
                  <c:v>0.3866020362833541</c:v>
                </c:pt>
                <c:pt idx="16">
                  <c:v>0.49011952359861455</c:v>
                </c:pt>
                <c:pt idx="17">
                  <c:v>0.62948987186147398</c:v>
                </c:pt>
                <c:pt idx="18">
                  <c:v>0.81491917106698675</c:v>
                </c:pt>
                <c:pt idx="19">
                  <c:v>1.0567386768540943</c:v>
                </c:pt>
                <c:pt idx="20">
                  <c:v>1.3627622833154935</c:v>
                </c:pt>
                <c:pt idx="21">
                  <c:v>1.7342884655535211</c:v>
                </c:pt>
                <c:pt idx="22">
                  <c:v>2.1618930394543741</c:v>
                </c:pt>
                <c:pt idx="23">
                  <c:v>2.623557262612231</c:v>
                </c:pt>
                <c:pt idx="24">
                  <c:v>3.0877443521187513</c:v>
                </c:pt>
                <c:pt idx="25">
                  <c:v>3.5213872123660908</c:v>
                </c:pt>
                <c:pt idx="26">
                  <c:v>3.8989356934712269</c:v>
                </c:pt>
                <c:pt idx="27">
                  <c:v>4.2076040677819471</c:v>
                </c:pt>
                <c:pt idx="28">
                  <c:v>4.4470048600656042</c:v>
                </c:pt>
                <c:pt idx="29">
                  <c:v>4.625076113329885</c:v>
                </c:pt>
                <c:pt idx="30">
                  <c:v>4.7533582968306867</c:v>
                </c:pt>
                <c:pt idx="31">
                  <c:v>4.8435347250187535</c:v>
                </c:pt>
                <c:pt idx="32">
                  <c:v>4.9056386216567285</c:v>
                </c:pt>
                <c:pt idx="33">
                  <c:v>4.947511863903812</c:v>
                </c:pt>
                <c:pt idx="34">
                  <c:v>4.974945293527588</c:v>
                </c:pt>
                <c:pt idx="35">
                  <c:v>4.9920768185708955</c:v>
                </c:pt>
                <c:pt idx="36">
                  <c:v>5.0018151569731328</c:v>
                </c:pt>
                <c:pt idx="37">
                  <c:v>5.0061950743182004</c:v>
                </c:pt>
                <c:pt idx="38">
                  <c:v>5.006644285416777</c:v>
                </c:pt>
                <c:pt idx="39">
                  <c:v>5.0041727604692845</c:v>
                </c:pt>
                <c:pt idx="40">
                  <c:v>4.9995030369953026</c:v>
                </c:pt>
                <c:pt idx="41">
                  <c:v>4.9931587290444881</c:v>
                </c:pt>
                <c:pt idx="42">
                  <c:v>4.9855244630282689</c:v>
                </c:pt>
                <c:pt idx="43">
                  <c:v>4.9768866111951757</c:v>
                </c:pt>
                <c:pt idx="44">
                  <c:v>4.9674611856369433</c:v>
                </c:pt>
                <c:pt idx="45">
                  <c:v>4.9574131385057587</c:v>
                </c:pt>
                <c:pt idx="46">
                  <c:v>4.9468698760916556</c:v>
                </c:pt>
                <c:pt idx="47">
                  <c:v>4.9359308339703682</c:v>
                </c:pt>
                <c:pt idx="48">
                  <c:v>4.9246743565197537</c:v>
                </c:pt>
                <c:pt idx="49">
                  <c:v>4.9131626934097863</c:v>
                </c:pt>
                <c:pt idx="50">
                  <c:v>4.9014456860104101</c:v>
                </c:pt>
                <c:pt idx="51">
                  <c:v>4.8895635081694895</c:v>
                </c:pt>
                <c:pt idx="52">
                  <c:v>4.8775487351354601</c:v>
                </c:pt>
                <c:pt idx="53">
                  <c:v>4.8654279215598395</c:v>
                </c:pt>
                <c:pt idx="54">
                  <c:v>4.8532228124667292</c:v>
                </c:pt>
                <c:pt idx="55">
                  <c:v>4.8409512894705955</c:v>
                </c:pt>
                <c:pt idx="56">
                  <c:v>4.8286281075286599</c:v>
                </c:pt>
                <c:pt idx="57">
                  <c:v>4.8162654825045248</c:v>
                </c:pt>
                <c:pt idx="58">
                  <c:v>4.8038735535441699</c:v>
                </c:pt>
                <c:pt idx="59">
                  <c:v>4.7914607592198841</c:v>
                </c:pt>
                <c:pt idx="60">
                  <c:v>4.7790341352587697</c:v>
                </c:pt>
                <c:pt idx="61">
                  <c:v>4.7665995610128702</c:v>
                </c:pt>
                <c:pt idx="62">
                  <c:v>4.7541619564231503</c:v>
                </c:pt>
                <c:pt idx="63">
                  <c:v>4.7417254456449021</c:v>
                </c:pt>
                <c:pt idx="64">
                  <c:v>4.7292934884880555</c:v>
                </c:pt>
                <c:pt idx="65">
                  <c:v>4.7168689933635592</c:v>
                </c:pt>
                <c:pt idx="66">
                  <c:v>4.7044544050734141</c:v>
                </c:pt>
                <c:pt idx="67">
                  <c:v>4.6920517822817143</c:v>
                </c:pt>
                <c:pt idx="68">
                  <c:v>4.679662859092816</c:v>
                </c:pt>
                <c:pt idx="69">
                  <c:v>4.6672890971136445</c:v>
                </c:pt>
                <c:pt idx="70">
                  <c:v>4.6549317288926835</c:v>
                </c:pt>
                <c:pt idx="71">
                  <c:v>4.6425917946635602</c:v>
                </c:pt>
                <c:pt idx="72">
                  <c:v>4.6302701728587898</c:v>
                </c:pt>
                <c:pt idx="73">
                  <c:v>4.6179676036302739</c:v>
                </c:pt>
                <c:pt idx="74">
                  <c:v>4.6056847133050169</c:v>
                </c:pt>
                <c:pt idx="75">
                  <c:v>4.5934220299993322</c:v>
                </c:pt>
                <c:pt idx="76">
                  <c:v>4.5811799995352285</c:v>
                </c:pt>
                <c:pt idx="77">
                  <c:v>4.5689589979869787</c:v>
                </c:pt>
                <c:pt idx="78">
                  <c:v>4.5567593420003165</c:v>
                </c:pt>
                <c:pt idx="79">
                  <c:v>4.5445812997336272</c:v>
                </c:pt>
                <c:pt idx="80">
                  <c:v>4.5324250952826768</c:v>
                </c:pt>
                <c:pt idx="81">
                  <c:v>4.5202909178814412</c:v>
                </c:pt>
                <c:pt idx="82">
                  <c:v>4.5081789264372256</c:v>
                </c:pt>
                <c:pt idx="83">
                  <c:v>4.4960892536467512</c:v>
                </c:pt>
                <c:pt idx="84">
                  <c:v>4.4840220105067807</c:v>
                </c:pt>
                <c:pt idx="85">
                  <c:v>4.4719772893412815</c:v>
                </c:pt>
                <c:pt idx="86">
                  <c:v>4.4599551663197614</c:v>
                </c:pt>
                <c:pt idx="87">
                  <c:v>4.44795570501591</c:v>
                </c:pt>
                <c:pt idx="88">
                  <c:v>4.4359789571822592</c:v>
                </c:pt>
                <c:pt idx="89">
                  <c:v>4.4240249645832561</c:v>
                </c:pt>
                <c:pt idx="90">
                  <c:v>4.4120937614048845</c:v>
                </c:pt>
                <c:pt idx="91">
                  <c:v>4.4001853742404986</c:v>
                </c:pt>
                <c:pt idx="92">
                  <c:v>4.3882998241127362</c:v>
                </c:pt>
                <c:pt idx="93">
                  <c:v>4.3764371268692663</c:v>
                </c:pt>
                <c:pt idx="94">
                  <c:v>4.3645972938894522</c:v>
                </c:pt>
                <c:pt idx="95">
                  <c:v>4.3527803332552484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4-D943-A7F3-A0AA73F68994}"/>
            </c:ext>
          </c:extLst>
        </c:ser>
        <c:ser>
          <c:idx val="9"/>
          <c:order val="9"/>
          <c:tx>
            <c:v>BM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'Biomass, TCC, CFU'!$B$4:$B$16</c:f>
              <c:numCache>
                <c:formatCode>General</c:formatCode>
                <c:ptCount val="13"/>
                <c:pt idx="0">
                  <c:v>0</c:v>
                </c:pt>
                <c:pt idx="1">
                  <c:v>1.9999999999999996</c:v>
                </c:pt>
                <c:pt idx="2">
                  <c:v>3.9999999999999991</c:v>
                </c:pt>
                <c:pt idx="3">
                  <c:v>6</c:v>
                </c:pt>
                <c:pt idx="4">
                  <c:v>7.9999999999999982</c:v>
                </c:pt>
                <c:pt idx="5">
                  <c:v>10.999999999999998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43</c:v>
                </c:pt>
              </c:numCache>
            </c:numRef>
          </c:xVal>
          <c:yVal>
            <c:numRef>
              <c:f>'Biomass, TCC, CFU'!$H$4:$H$16</c:f>
              <c:numCache>
                <c:formatCode>0.00</c:formatCode>
                <c:ptCount val="13"/>
                <c:pt idx="0">
                  <c:v>-9.0000000000145519E-2</c:v>
                </c:pt>
                <c:pt idx="1">
                  <c:v>3.9999999999906777E-2</c:v>
                </c:pt>
                <c:pt idx="2">
                  <c:v>0.20999999999951058</c:v>
                </c:pt>
                <c:pt idx="3">
                  <c:v>0.40999999999993264</c:v>
                </c:pt>
                <c:pt idx="4">
                  <c:v>0.46999999999997044</c:v>
                </c:pt>
                <c:pt idx="5">
                  <c:v>2.8000000000000469</c:v>
                </c:pt>
                <c:pt idx="6">
                  <c:v>5.3099999999998815</c:v>
                </c:pt>
                <c:pt idx="7">
                  <c:v>5.250000000000199</c:v>
                </c:pt>
                <c:pt idx="8">
                  <c:v>5.1800000000000068</c:v>
                </c:pt>
                <c:pt idx="9">
                  <c:v>4.8500000000000654</c:v>
                </c:pt>
                <c:pt idx="10">
                  <c:v>4.1899999999998272</c:v>
                </c:pt>
                <c:pt idx="11">
                  <c:v>4.8899999999999721</c:v>
                </c:pt>
                <c:pt idx="12">
                  <c:v>4.699999999999882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94-D943-A7F3-A0AA73F6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86560"/>
        <c:axId val="267184384"/>
      </c:scatterChart>
      <c:valAx>
        <c:axId val="267171712"/>
        <c:scaling>
          <c:orientation val="minMax"/>
          <c:max val="5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[h]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7182464"/>
        <c:crosses val="autoZero"/>
        <c:crossBetween val="midCat"/>
        <c:majorUnit val="10"/>
      </c:valAx>
      <c:valAx>
        <c:axId val="267182464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Glc/</a:t>
                </a:r>
                <a:r>
                  <a:rPr lang="en-US" baseline="0"/>
                  <a:t> Xyl/ Ara/ LA [g/L]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67171712"/>
        <c:crosses val="autoZero"/>
        <c:crossBetween val="midCat"/>
      </c:valAx>
      <c:valAx>
        <c:axId val="267184384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[g/L]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67186560"/>
        <c:crosses val="max"/>
        <c:crossBetween val="midCat"/>
      </c:valAx>
      <c:valAx>
        <c:axId val="2671865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6718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133350</xdr:colOff>
      <xdr:row>20</xdr:row>
      <xdr:rowOff>95250</xdr:rowOff>
    </xdr:to>
    <xdr:sp macro="" textlink="">
      <xdr:nvSpPr>
        <xdr:cNvPr id="2156" name="Text Box 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248775" cy="3429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Experiment - Ref.No.: SF 1863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Scope:  	Performance  inhibition of lactic acid production by lignin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Strain:  	DSM ID 14-301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Parameter: 	T=52,0;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pH= 6,00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NaOH=20%,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Stirrer=2x 6blade Rushton Turbine;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Rotation speed = 200rpm ,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Bafflecage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Medium:  	15,0g/l Yeasr extract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50g/l Glucose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20g/l D(+)-Xylose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10g/l L(+)-Arabinose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2.5g/L Alkali-Lignin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Preculture:	180 ml MRS at 52°C, 15h, 100rpm shaking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Parallel: 	-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Starting volume: 2060mL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 rtl="0">
            <a:defRPr sz="1000"/>
          </a:pPr>
          <a:endParaRPr lang="de-DE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582706</xdr:colOff>
      <xdr:row>3</xdr:row>
      <xdr:rowOff>89647</xdr:rowOff>
    </xdr:from>
    <xdr:to>
      <xdr:col>22</xdr:col>
      <xdr:colOff>12706</xdr:colOff>
      <xdr:row>16</xdr:row>
      <xdr:rowOff>144622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0.06468</cdr:x>
      <cdr:y>0.11906</cdr:y>
    </cdr:to>
    <cdr:sp macro="" textlink="">
      <cdr:nvSpPr>
        <cdr:cNvPr id="2" name="Textfeld 1"/>
        <cdr:cNvSpPr txBox="1"/>
      </cdr:nvSpPr>
      <cdr:spPr bwMode="auto">
        <a:xfrm xmlns:a="http://schemas.openxmlformats.org/drawingml/2006/main">
          <a:off x="0" y="0"/>
          <a:ext cx="20955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27432" tIns="22860" rIns="0" bIns="0" rtlCol="0" anchor="t" upright="1"/>
        <a:lstStyle xmlns:a="http://schemas.openxmlformats.org/drawingml/2006/main"/>
        <a:p xmlns:a="http://schemas.openxmlformats.org/drawingml/2006/main">
          <a:pPr algn="l" rtl="1"/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D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22860" rIns="0" bIns="0" anchor="t" upright="1"/>
      <a:lstStyle>
        <a:defPPr algn="l" rtl="1">
          <a:defRPr sz="1000" b="0" i="1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zoomScale="80" workbookViewId="0">
      <selection activeCell="A22" sqref="A22"/>
    </sheetView>
  </sheetViews>
  <sheetFormatPr baseColWidth="10" defaultColWidth="11.5" defaultRowHeight="13"/>
  <cols>
    <col min="1" max="1" width="13.6640625" bestFit="1" customWidth="1"/>
    <col min="2" max="2" width="8.83203125" bestFit="1" customWidth="1"/>
    <col min="3" max="3" width="9.33203125" bestFit="1" customWidth="1"/>
    <col min="4" max="4" width="9.5" bestFit="1" customWidth="1"/>
    <col min="5" max="5" width="12.5" bestFit="1" customWidth="1"/>
    <col min="6" max="6" width="17" bestFit="1" customWidth="1"/>
    <col min="7" max="7" width="9.5" bestFit="1" customWidth="1"/>
    <col min="8" max="8" width="8.83203125" bestFit="1" customWidth="1"/>
    <col min="9" max="9" width="7.5" customWidth="1"/>
    <col min="10" max="10" width="8.6640625" bestFit="1" customWidth="1"/>
    <col min="11" max="11" width="11.33203125" bestFit="1" customWidth="1"/>
    <col min="12" max="12" width="12.6640625" bestFit="1" customWidth="1"/>
    <col min="13" max="13" width="13.5" bestFit="1" customWidth="1"/>
    <col min="14" max="15" width="6.5" bestFit="1" customWidth="1"/>
  </cols>
  <sheetData>
    <row r="1" spans="2:10" ht="14" thickBot="1">
      <c r="B1" s="14"/>
      <c r="C1" s="15"/>
      <c r="D1" s="16"/>
      <c r="E1" s="17"/>
      <c r="F1" s="15"/>
      <c r="G1" s="16"/>
      <c r="H1" s="18"/>
      <c r="I1" s="15"/>
      <c r="J1" s="8"/>
    </row>
    <row r="2" spans="2:10" ht="14" thickBot="1">
      <c r="B2" s="14"/>
      <c r="C2" s="15"/>
      <c r="D2" s="15"/>
      <c r="E2" s="15"/>
      <c r="F2" s="15"/>
      <c r="G2" s="15"/>
      <c r="H2" s="15"/>
      <c r="I2" s="16"/>
      <c r="J2" s="9"/>
    </row>
    <row r="3" spans="2:10" ht="13.5" customHeight="1" thickBot="1">
      <c r="B3" s="19"/>
      <c r="C3" s="20"/>
      <c r="D3" s="20"/>
      <c r="E3" s="21"/>
      <c r="F3" s="21"/>
      <c r="G3" s="20"/>
      <c r="H3" s="20"/>
      <c r="I3" s="22"/>
      <c r="J3" s="10"/>
    </row>
    <row r="4" spans="2:10">
      <c r="B4" s="23"/>
      <c r="C4" s="24"/>
      <c r="D4" s="24"/>
      <c r="E4" s="24"/>
      <c r="F4" s="25"/>
      <c r="G4" s="25"/>
      <c r="H4" s="25"/>
      <c r="I4" s="13"/>
      <c r="J4" s="26"/>
    </row>
    <row r="5" spans="2:10" ht="14" thickBot="1">
      <c r="B5" s="27"/>
      <c r="C5" s="28"/>
      <c r="D5" s="28"/>
      <c r="E5" s="28"/>
      <c r="F5" s="28"/>
      <c r="G5" s="28"/>
      <c r="H5" s="28"/>
      <c r="I5" s="29"/>
      <c r="J5" s="9"/>
    </row>
    <row r="6" spans="2:10" ht="14" thickBot="1">
      <c r="B6" s="33"/>
      <c r="C6" s="13"/>
      <c r="D6" s="13"/>
      <c r="E6" s="13"/>
      <c r="F6" s="13"/>
      <c r="G6" s="13"/>
      <c r="H6" s="13"/>
      <c r="I6" s="1"/>
      <c r="J6" s="9"/>
    </row>
    <row r="7" spans="2:10" ht="16">
      <c r="B7" s="23"/>
      <c r="C7" s="25"/>
      <c r="D7" s="30"/>
      <c r="E7" s="30"/>
      <c r="F7" s="30"/>
      <c r="G7" s="30"/>
      <c r="H7" s="30"/>
      <c r="I7" s="30"/>
      <c r="J7" s="31"/>
    </row>
    <row r="8" spans="2:10">
      <c r="B8" s="32"/>
      <c r="C8" s="1"/>
      <c r="D8" s="1"/>
      <c r="E8" s="1"/>
      <c r="F8" s="1"/>
      <c r="G8" s="1"/>
      <c r="H8" s="1"/>
      <c r="I8" s="1"/>
      <c r="J8" s="9"/>
    </row>
    <row r="9" spans="2:10">
      <c r="B9" s="32"/>
      <c r="C9" s="1"/>
      <c r="D9" s="1"/>
      <c r="E9" s="1"/>
      <c r="F9" s="1"/>
      <c r="G9" s="1"/>
      <c r="H9" s="1"/>
      <c r="I9" s="1"/>
      <c r="J9" s="9"/>
    </row>
    <row r="10" spans="2:10">
      <c r="B10" s="33"/>
      <c r="C10" s="12"/>
      <c r="D10" s="1"/>
      <c r="E10" s="1"/>
      <c r="F10" s="1"/>
      <c r="G10" s="1"/>
      <c r="H10" s="1"/>
      <c r="I10" s="1"/>
      <c r="J10" s="9"/>
    </row>
    <row r="11" spans="2:10">
      <c r="B11" s="33"/>
      <c r="C11" s="12"/>
      <c r="D11" s="1"/>
      <c r="E11" s="1"/>
      <c r="F11" s="1"/>
      <c r="G11" s="1"/>
      <c r="H11" s="1"/>
      <c r="I11" s="1"/>
      <c r="J11" s="9"/>
    </row>
    <row r="12" spans="2:10">
      <c r="B12" s="32"/>
      <c r="C12" s="12"/>
      <c r="D12" s="1"/>
      <c r="E12" s="1"/>
      <c r="F12" s="1"/>
      <c r="G12" s="1"/>
      <c r="H12" s="1"/>
      <c r="I12" s="1"/>
      <c r="J12" s="9"/>
    </row>
    <row r="13" spans="2:10" ht="14" thickBot="1">
      <c r="B13" s="34"/>
      <c r="C13" s="35"/>
      <c r="D13" s="29"/>
      <c r="E13" s="29"/>
      <c r="F13" s="29"/>
      <c r="G13" s="29"/>
      <c r="H13" s="29"/>
      <c r="I13" s="29"/>
      <c r="J13" s="9"/>
    </row>
    <row r="14" spans="2:10">
      <c r="B14" s="6"/>
      <c r="C14" s="6"/>
      <c r="D14" s="1"/>
      <c r="E14" s="1"/>
      <c r="F14" s="1"/>
      <c r="G14" s="1"/>
      <c r="H14" s="1"/>
      <c r="I14" s="1"/>
      <c r="J14" s="9"/>
    </row>
    <row r="15" spans="2:10">
      <c r="B15" s="6"/>
      <c r="C15" s="6"/>
      <c r="D15" s="1"/>
      <c r="E15" s="1"/>
      <c r="F15" s="1"/>
      <c r="G15" s="1"/>
      <c r="H15" s="1"/>
      <c r="I15" s="1"/>
      <c r="J15" s="9"/>
    </row>
    <row r="16" spans="2:10">
      <c r="B16" s="6"/>
      <c r="C16" s="6"/>
      <c r="D16" s="1"/>
      <c r="E16" s="1"/>
      <c r="F16" s="1"/>
      <c r="G16" s="1"/>
      <c r="H16" s="1"/>
      <c r="I16" s="1"/>
      <c r="J16" s="9"/>
    </row>
    <row r="17" spans="1:15">
      <c r="B17" s="6"/>
      <c r="C17" s="6"/>
      <c r="D17" s="1"/>
      <c r="E17" s="1"/>
      <c r="F17" s="1"/>
      <c r="G17" s="1"/>
      <c r="H17" s="1"/>
      <c r="I17" s="1"/>
      <c r="J17" s="9"/>
    </row>
    <row r="18" spans="1:15">
      <c r="B18" s="6"/>
      <c r="C18" s="6"/>
      <c r="D18" s="1"/>
      <c r="E18" s="1"/>
      <c r="F18" s="1"/>
      <c r="G18" s="1"/>
      <c r="H18" s="1"/>
      <c r="I18" s="1"/>
      <c r="J18" s="9"/>
    </row>
    <row r="19" spans="1:15">
      <c r="B19" s="6"/>
      <c r="C19" s="6"/>
      <c r="D19" s="1"/>
      <c r="E19" s="1"/>
      <c r="F19" s="1"/>
      <c r="G19" s="1"/>
      <c r="H19" s="1"/>
      <c r="I19" s="1"/>
      <c r="J19" s="9"/>
    </row>
    <row r="20" spans="1:15" ht="14" thickBot="1">
      <c r="B20" s="6"/>
      <c r="C20" s="6"/>
      <c r="D20" s="1"/>
      <c r="E20" s="1"/>
      <c r="F20" s="1"/>
      <c r="G20" s="1"/>
      <c r="H20" s="1"/>
      <c r="I20" s="1"/>
      <c r="J20" s="9"/>
    </row>
    <row r="21" spans="1:15" ht="14" thickBot="1">
      <c r="B21" s="2"/>
      <c r="C21" s="2"/>
      <c r="D21" s="3"/>
      <c r="E21" s="4"/>
      <c r="F21" s="4"/>
      <c r="G21" s="4"/>
      <c r="H21" s="4"/>
      <c r="I21" s="4"/>
      <c r="J21" s="9"/>
    </row>
    <row r="22" spans="1:15" s="43" customFormat="1" ht="24">
      <c r="A22" s="100" t="s">
        <v>49</v>
      </c>
      <c r="B22" s="101" t="s">
        <v>50</v>
      </c>
      <c r="C22" s="101" t="s">
        <v>51</v>
      </c>
      <c r="D22" s="101" t="s">
        <v>52</v>
      </c>
      <c r="E22" s="102" t="s">
        <v>53</v>
      </c>
      <c r="F22" s="103" t="s">
        <v>54</v>
      </c>
      <c r="G22" s="103" t="s">
        <v>55</v>
      </c>
      <c r="H22" s="103" t="s">
        <v>56</v>
      </c>
      <c r="I22" s="103" t="s">
        <v>57</v>
      </c>
      <c r="J22" s="103" t="s">
        <v>58</v>
      </c>
      <c r="K22" s="103" t="s">
        <v>59</v>
      </c>
      <c r="L22" s="103" t="s">
        <v>60</v>
      </c>
      <c r="M22" s="103" t="s">
        <v>61</v>
      </c>
      <c r="N22" s="42"/>
      <c r="O22" s="42"/>
    </row>
    <row r="23" spans="1:15" ht="14" thickBot="1">
      <c r="A23" s="104"/>
      <c r="B23" s="105"/>
      <c r="C23" s="105"/>
      <c r="D23" s="105"/>
      <c r="E23" s="105" t="s">
        <v>1</v>
      </c>
      <c r="F23" s="106"/>
      <c r="G23" s="106" t="s">
        <v>62</v>
      </c>
      <c r="H23" s="106" t="s">
        <v>5</v>
      </c>
      <c r="I23" s="106"/>
      <c r="J23" s="106" t="s">
        <v>62</v>
      </c>
      <c r="K23" s="106" t="s">
        <v>62</v>
      </c>
      <c r="L23" s="106" t="s">
        <v>62</v>
      </c>
      <c r="M23" s="106" t="s">
        <v>63</v>
      </c>
      <c r="N23" s="42"/>
      <c r="O23" s="42"/>
    </row>
    <row r="24" spans="1:15">
      <c r="A24" s="49" t="s">
        <v>6</v>
      </c>
      <c r="B24" s="56" t="s">
        <v>0</v>
      </c>
      <c r="C24" s="50">
        <v>41297</v>
      </c>
      <c r="D24" s="51">
        <v>0.35416666666666669</v>
      </c>
      <c r="E24" s="44">
        <v>0</v>
      </c>
      <c r="F24" s="108" t="s">
        <v>64</v>
      </c>
      <c r="G24" s="45">
        <v>25</v>
      </c>
      <c r="H24" s="53">
        <v>52.2</v>
      </c>
      <c r="I24" s="87">
        <v>5.15</v>
      </c>
      <c r="J24" s="89">
        <v>3</v>
      </c>
      <c r="K24" s="45">
        <v>2060</v>
      </c>
      <c r="L24" s="46">
        <f>K24+J24-G24</f>
        <v>2038</v>
      </c>
      <c r="M24" s="107">
        <f t="shared" ref="M24:M39" si="0">($L$24+J24)/1000</f>
        <v>2.0409999999999999</v>
      </c>
      <c r="N24" s="42"/>
      <c r="O24" s="42"/>
    </row>
    <row r="25" spans="1:15" s="40" customFormat="1">
      <c r="A25" s="49"/>
      <c r="B25" s="44">
        <v>0</v>
      </c>
      <c r="C25" s="50">
        <v>41297</v>
      </c>
      <c r="D25" s="51">
        <v>0.36805555555555558</v>
      </c>
      <c r="E25" s="44">
        <v>0</v>
      </c>
      <c r="F25" s="109" t="s">
        <v>65</v>
      </c>
      <c r="G25" s="45">
        <v>25</v>
      </c>
      <c r="H25" s="53">
        <v>52.1</v>
      </c>
      <c r="I25" s="87">
        <v>5.98</v>
      </c>
      <c r="J25" s="89">
        <v>0</v>
      </c>
      <c r="K25" s="46">
        <f>L24+J24</f>
        <v>2041</v>
      </c>
      <c r="L25" s="46">
        <f>K25+J25-G25</f>
        <v>2016</v>
      </c>
      <c r="M25" s="107">
        <f t="shared" si="0"/>
        <v>2.0379999999999998</v>
      </c>
      <c r="N25" s="42"/>
      <c r="O25" s="42"/>
    </row>
    <row r="26" spans="1:15" s="40" customFormat="1">
      <c r="A26" s="44"/>
      <c r="B26" s="44">
        <v>1</v>
      </c>
      <c r="C26" s="50">
        <v>41297</v>
      </c>
      <c r="D26" s="51">
        <v>0.4513888888888889</v>
      </c>
      <c r="E26" s="44">
        <f t="shared" ref="E26:E32" si="1">((C26-C25+D26-D25)*24)+E25</f>
        <v>1.9999999999999996</v>
      </c>
      <c r="F26" s="110" t="s">
        <v>7</v>
      </c>
      <c r="G26" s="45">
        <v>25</v>
      </c>
      <c r="H26" s="53">
        <v>52</v>
      </c>
      <c r="I26" s="87">
        <v>5.98</v>
      </c>
      <c r="J26" s="90">
        <v>1</v>
      </c>
      <c r="K26" s="47"/>
      <c r="L26" s="48">
        <f t="shared" ref="L26:L39" si="2">L25-G26+(J26-J25)</f>
        <v>1992</v>
      </c>
      <c r="M26" s="107">
        <f t="shared" si="0"/>
        <v>2.0390000000000001</v>
      </c>
      <c r="N26" s="42"/>
      <c r="O26" s="42"/>
    </row>
    <row r="27" spans="1:15" s="41" customFormat="1">
      <c r="A27" s="44"/>
      <c r="B27" s="44">
        <v>2</v>
      </c>
      <c r="C27" s="50">
        <v>41297</v>
      </c>
      <c r="D27" s="51">
        <v>0.53472222222222221</v>
      </c>
      <c r="E27" s="44">
        <f t="shared" si="1"/>
        <v>3.9999999999999991</v>
      </c>
      <c r="F27" s="110" t="s">
        <v>7</v>
      </c>
      <c r="G27" s="45">
        <v>25</v>
      </c>
      <c r="H27" s="53">
        <v>52</v>
      </c>
      <c r="I27" s="87">
        <v>5.98</v>
      </c>
      <c r="J27" s="90">
        <v>1</v>
      </c>
      <c r="K27" s="47"/>
      <c r="L27" s="48">
        <f t="shared" si="2"/>
        <v>1967</v>
      </c>
      <c r="M27" s="107">
        <f t="shared" si="0"/>
        <v>2.0390000000000001</v>
      </c>
      <c r="N27" s="42"/>
      <c r="O27" s="42"/>
    </row>
    <row r="28" spans="1:15" s="41" customFormat="1">
      <c r="A28" s="44"/>
      <c r="B28" s="44">
        <v>3</v>
      </c>
      <c r="C28" s="50">
        <v>41297</v>
      </c>
      <c r="D28" s="51">
        <v>0.61805555555555558</v>
      </c>
      <c r="E28" s="44">
        <f t="shared" si="1"/>
        <v>6</v>
      </c>
      <c r="F28" s="110" t="s">
        <v>7</v>
      </c>
      <c r="G28" s="45">
        <v>25</v>
      </c>
      <c r="H28" s="53">
        <v>52</v>
      </c>
      <c r="I28" s="87">
        <v>5.98</v>
      </c>
      <c r="J28" s="90">
        <v>3</v>
      </c>
      <c r="K28" s="47"/>
      <c r="L28" s="48">
        <f t="shared" si="2"/>
        <v>1944</v>
      </c>
      <c r="M28" s="107">
        <f t="shared" si="0"/>
        <v>2.0409999999999999</v>
      </c>
      <c r="N28" s="42"/>
      <c r="O28" s="42"/>
    </row>
    <row r="29" spans="1:15" s="41" customFormat="1">
      <c r="A29" s="44"/>
      <c r="B29" s="44">
        <v>4</v>
      </c>
      <c r="C29" s="50">
        <v>41297</v>
      </c>
      <c r="D29" s="51">
        <v>0.70138888888888884</v>
      </c>
      <c r="E29" s="44">
        <f>((C29-C28+D29-D28)*24)+E28</f>
        <v>7.9999999999999982</v>
      </c>
      <c r="F29" s="110" t="s">
        <v>7</v>
      </c>
      <c r="G29" s="45">
        <v>25</v>
      </c>
      <c r="H29" s="53">
        <v>52</v>
      </c>
      <c r="I29" s="87">
        <v>5.98</v>
      </c>
      <c r="J29" s="90">
        <v>9</v>
      </c>
      <c r="K29" s="47"/>
      <c r="L29" s="48">
        <f t="shared" si="2"/>
        <v>1925</v>
      </c>
      <c r="M29" s="107">
        <f t="shared" si="0"/>
        <v>2.0470000000000002</v>
      </c>
      <c r="N29" s="42"/>
      <c r="O29" s="42"/>
    </row>
    <row r="30" spans="1:15" s="41" customFormat="1">
      <c r="A30" s="44"/>
      <c r="B30" s="44">
        <v>5</v>
      </c>
      <c r="C30" s="50">
        <v>41297</v>
      </c>
      <c r="D30" s="51">
        <v>0.82638888888888884</v>
      </c>
      <c r="E30" s="44">
        <f>((C30-C29+D30-D29)*24)+E29</f>
        <v>10.999999999999998</v>
      </c>
      <c r="F30" s="110" t="s">
        <v>7</v>
      </c>
      <c r="G30" s="45">
        <v>25</v>
      </c>
      <c r="H30" s="53">
        <v>52</v>
      </c>
      <c r="I30" s="88">
        <v>5.94</v>
      </c>
      <c r="J30" s="90">
        <v>65</v>
      </c>
      <c r="K30" s="47"/>
      <c r="L30" s="48">
        <f t="shared" si="2"/>
        <v>1956</v>
      </c>
      <c r="M30" s="107">
        <f t="shared" si="0"/>
        <v>2.1030000000000002</v>
      </c>
      <c r="N30" s="42"/>
      <c r="O30" s="42"/>
    </row>
    <row r="31" spans="1:15" s="41" customFormat="1">
      <c r="A31" s="44"/>
      <c r="B31" s="44">
        <v>6</v>
      </c>
      <c r="C31" s="50">
        <v>41298</v>
      </c>
      <c r="D31" s="51">
        <v>0.15972222222222224</v>
      </c>
      <c r="E31" s="44">
        <f>((C31-C30+D31-D30)*24)+E30</f>
        <v>19</v>
      </c>
      <c r="F31" s="110" t="s">
        <v>7</v>
      </c>
      <c r="G31" s="45">
        <v>25</v>
      </c>
      <c r="H31" s="53">
        <v>51.7</v>
      </c>
      <c r="I31" s="88">
        <v>5.98</v>
      </c>
      <c r="J31" s="90">
        <v>166</v>
      </c>
      <c r="K31" s="47"/>
      <c r="L31" s="48">
        <f t="shared" si="2"/>
        <v>2032</v>
      </c>
      <c r="M31" s="107">
        <f t="shared" si="0"/>
        <v>2.2040000000000002</v>
      </c>
      <c r="N31" s="42"/>
      <c r="O31" s="42"/>
    </row>
    <row r="32" spans="1:15" s="41" customFormat="1">
      <c r="A32" s="44"/>
      <c r="B32" s="44">
        <v>7</v>
      </c>
      <c r="C32" s="50">
        <v>41298</v>
      </c>
      <c r="D32" s="51">
        <v>0.36805555555555558</v>
      </c>
      <c r="E32" s="44">
        <f t="shared" si="1"/>
        <v>24</v>
      </c>
      <c r="F32" s="110" t="s">
        <v>7</v>
      </c>
      <c r="G32" s="45">
        <v>25</v>
      </c>
      <c r="H32" s="53">
        <v>52</v>
      </c>
      <c r="I32" s="88">
        <v>5.98</v>
      </c>
      <c r="J32" s="90">
        <v>170</v>
      </c>
      <c r="K32" s="47"/>
      <c r="L32" s="48">
        <f t="shared" si="2"/>
        <v>2011</v>
      </c>
      <c r="M32" s="107">
        <f t="shared" si="0"/>
        <v>2.2080000000000002</v>
      </c>
      <c r="N32" s="42"/>
      <c r="O32" s="42"/>
    </row>
    <row r="33" spans="1:15" s="41" customFormat="1">
      <c r="A33" s="44"/>
      <c r="B33" s="44">
        <v>8</v>
      </c>
      <c r="C33" s="50">
        <v>41298</v>
      </c>
      <c r="D33" s="51">
        <v>0.4513888888888889</v>
      </c>
      <c r="E33" s="44">
        <f t="shared" ref="E33:E38" si="3">((C33-C32+D33-D32)*24)+E32</f>
        <v>26</v>
      </c>
      <c r="F33" s="110" t="s">
        <v>7</v>
      </c>
      <c r="G33" s="45">
        <v>25</v>
      </c>
      <c r="H33" s="53">
        <v>52</v>
      </c>
      <c r="I33" s="88">
        <v>5.98</v>
      </c>
      <c r="J33" s="90">
        <v>171</v>
      </c>
      <c r="K33" s="47"/>
      <c r="L33" s="48">
        <f t="shared" si="2"/>
        <v>1987</v>
      </c>
      <c r="M33" s="107">
        <f t="shared" si="0"/>
        <v>2.2090000000000001</v>
      </c>
      <c r="N33" s="42"/>
      <c r="O33" s="42"/>
    </row>
    <row r="34" spans="1:15" s="54" customFormat="1">
      <c r="A34" s="44"/>
      <c r="B34" s="44">
        <v>9</v>
      </c>
      <c r="C34" s="50">
        <v>41298</v>
      </c>
      <c r="D34" s="51">
        <v>0.53472222222222221</v>
      </c>
      <c r="E34" s="44">
        <f t="shared" si="3"/>
        <v>28</v>
      </c>
      <c r="F34" s="110" t="s">
        <v>7</v>
      </c>
      <c r="G34" s="45">
        <v>25</v>
      </c>
      <c r="H34" s="53">
        <v>52</v>
      </c>
      <c r="I34" s="88">
        <v>5.98</v>
      </c>
      <c r="J34" s="90">
        <v>173</v>
      </c>
      <c r="K34" s="47"/>
      <c r="L34" s="48">
        <f t="shared" si="2"/>
        <v>1964</v>
      </c>
      <c r="M34" s="107">
        <f t="shared" si="0"/>
        <v>2.2109999999999999</v>
      </c>
      <c r="N34" s="42"/>
      <c r="O34" s="42"/>
    </row>
    <row r="35" spans="1:15" s="55" customFormat="1">
      <c r="A35" s="44"/>
      <c r="B35" s="44">
        <v>10</v>
      </c>
      <c r="C35" s="50">
        <v>41298</v>
      </c>
      <c r="D35" s="51">
        <v>0.61805555555555558</v>
      </c>
      <c r="E35" s="44">
        <f t="shared" si="3"/>
        <v>30</v>
      </c>
      <c r="F35" s="110" t="s">
        <v>7</v>
      </c>
      <c r="G35" s="45">
        <v>25</v>
      </c>
      <c r="H35" s="53">
        <v>52</v>
      </c>
      <c r="I35" s="88">
        <v>5.98</v>
      </c>
      <c r="J35" s="90">
        <v>174</v>
      </c>
      <c r="K35" s="47"/>
      <c r="L35" s="48">
        <f t="shared" si="2"/>
        <v>1940</v>
      </c>
      <c r="M35" s="107">
        <f t="shared" si="0"/>
        <v>2.2120000000000002</v>
      </c>
      <c r="N35" s="42"/>
      <c r="O35" s="42"/>
    </row>
    <row r="36" spans="1:15">
      <c r="A36" s="44"/>
      <c r="B36" s="44">
        <v>11</v>
      </c>
      <c r="C36" s="50">
        <v>41298</v>
      </c>
      <c r="D36" s="51">
        <v>0.70138888888888884</v>
      </c>
      <c r="E36" s="44">
        <f t="shared" si="3"/>
        <v>32</v>
      </c>
      <c r="F36" s="110" t="s">
        <v>7</v>
      </c>
      <c r="G36" s="45">
        <v>25</v>
      </c>
      <c r="H36" s="53">
        <v>52</v>
      </c>
      <c r="I36" s="88">
        <v>5.98</v>
      </c>
      <c r="J36" s="90">
        <v>175</v>
      </c>
      <c r="K36" s="47"/>
      <c r="L36" s="48">
        <f t="shared" si="2"/>
        <v>1916</v>
      </c>
      <c r="M36" s="107">
        <f t="shared" si="0"/>
        <v>2.2130000000000001</v>
      </c>
      <c r="N36" s="42"/>
      <c r="O36" s="42"/>
    </row>
    <row r="37" spans="1:15" s="40" customFormat="1">
      <c r="A37" s="44"/>
      <c r="B37" s="44">
        <v>12</v>
      </c>
      <c r="C37" s="50">
        <v>41299</v>
      </c>
      <c r="D37" s="51">
        <v>0.15972222222222224</v>
      </c>
      <c r="E37" s="44">
        <f t="shared" si="3"/>
        <v>43</v>
      </c>
      <c r="F37" s="110" t="s">
        <v>7</v>
      </c>
      <c r="G37" s="45">
        <v>25</v>
      </c>
      <c r="H37" s="53">
        <v>51.9</v>
      </c>
      <c r="I37" s="88">
        <v>5.98</v>
      </c>
      <c r="J37" s="90">
        <v>184</v>
      </c>
      <c r="K37" s="47"/>
      <c r="L37" s="48">
        <f t="shared" si="2"/>
        <v>1900</v>
      </c>
      <c r="M37" s="107">
        <f t="shared" si="0"/>
        <v>2.222</v>
      </c>
      <c r="N37" s="42"/>
      <c r="O37" s="42"/>
    </row>
    <row r="38" spans="1:15" s="40" customFormat="1">
      <c r="A38" s="44"/>
      <c r="B38" s="44">
        <v>13</v>
      </c>
      <c r="C38" s="50">
        <v>41299</v>
      </c>
      <c r="D38" s="51">
        <v>0.36805555555555558</v>
      </c>
      <c r="E38" s="44">
        <f t="shared" si="3"/>
        <v>48</v>
      </c>
      <c r="F38" s="110" t="s">
        <v>7</v>
      </c>
      <c r="G38" s="45">
        <v>25</v>
      </c>
      <c r="H38" s="53">
        <v>51.9</v>
      </c>
      <c r="I38" s="88">
        <v>5.98</v>
      </c>
      <c r="J38" s="90">
        <v>187</v>
      </c>
      <c r="K38" s="47"/>
      <c r="L38" s="48">
        <f t="shared" si="2"/>
        <v>1878</v>
      </c>
      <c r="M38" s="107">
        <f t="shared" si="0"/>
        <v>2.2250000000000001</v>
      </c>
      <c r="N38" s="42"/>
      <c r="O38" s="42"/>
    </row>
    <row r="39" spans="1:15" s="40" customFormat="1">
      <c r="A39" s="44"/>
      <c r="B39" s="44">
        <v>14</v>
      </c>
      <c r="C39" s="50">
        <v>41299</v>
      </c>
      <c r="D39" s="51">
        <v>0.4513888888888889</v>
      </c>
      <c r="E39" s="44">
        <f>((C39-C38+D39-D38)*24)+E38</f>
        <v>50</v>
      </c>
      <c r="F39" s="110" t="s">
        <v>66</v>
      </c>
      <c r="G39" s="45">
        <v>25</v>
      </c>
      <c r="H39" s="53">
        <v>52</v>
      </c>
      <c r="I39" s="88">
        <v>5.98</v>
      </c>
      <c r="J39" s="90">
        <v>189</v>
      </c>
      <c r="K39" s="47"/>
      <c r="L39" s="48">
        <f t="shared" si="2"/>
        <v>1855</v>
      </c>
      <c r="M39" s="107">
        <f t="shared" si="0"/>
        <v>2.2269999999999999</v>
      </c>
      <c r="N39" s="42"/>
      <c r="O39" s="42"/>
    </row>
    <row r="40" spans="1:15" s="7" customFormat="1">
      <c r="A40" s="70"/>
      <c r="B40" s="70"/>
      <c r="C40" s="71"/>
      <c r="D40" s="72"/>
      <c r="E40" s="70"/>
      <c r="F40" s="73"/>
      <c r="G40" s="81"/>
      <c r="H40" s="75"/>
      <c r="I40" s="76"/>
      <c r="J40" s="78"/>
      <c r="K40" s="74"/>
      <c r="L40" s="78"/>
      <c r="M40" s="79"/>
      <c r="N40" s="42"/>
      <c r="O40" s="42"/>
    </row>
    <row r="41" spans="1:15" s="7" customFormat="1">
      <c r="A41" s="70"/>
      <c r="B41" s="70"/>
      <c r="C41" s="71"/>
      <c r="D41" s="80"/>
      <c r="E41" s="70"/>
      <c r="F41" s="73"/>
      <c r="K41" s="74"/>
      <c r="L41" s="78"/>
      <c r="M41" s="77"/>
      <c r="N41" s="42"/>
      <c r="O41" s="42"/>
    </row>
    <row r="42" spans="1:15" s="7" customFormat="1">
      <c r="A42" s="70"/>
      <c r="B42" s="70"/>
      <c r="C42" s="71"/>
      <c r="D42" s="80"/>
      <c r="E42" s="70"/>
      <c r="F42" s="73"/>
      <c r="G42" s="81"/>
      <c r="H42" s="75"/>
      <c r="I42" s="76"/>
      <c r="J42" s="78"/>
      <c r="K42" s="74"/>
      <c r="L42" s="78"/>
      <c r="M42" s="79"/>
      <c r="N42" s="42"/>
      <c r="O42" s="42"/>
    </row>
    <row r="43" spans="1:15" s="7" customFormat="1">
      <c r="A43" s="70"/>
      <c r="B43" s="70"/>
      <c r="C43" s="71"/>
      <c r="D43" s="72"/>
      <c r="E43" s="70"/>
      <c r="F43" s="73"/>
      <c r="G43" s="73"/>
      <c r="H43" s="73"/>
      <c r="I43" s="73"/>
      <c r="J43" s="73"/>
      <c r="K43" s="73"/>
      <c r="L43" s="73"/>
      <c r="M43" s="73"/>
      <c r="N43" s="42"/>
      <c r="O43" s="42"/>
    </row>
    <row r="44" spans="1:15" s="7" customFormat="1">
      <c r="A44" s="70"/>
      <c r="B44" s="70"/>
      <c r="C44" s="71"/>
      <c r="D44" s="80"/>
      <c r="E44" s="70"/>
      <c r="F44" s="73"/>
      <c r="G44" s="73"/>
      <c r="H44" s="73"/>
      <c r="I44" s="73"/>
      <c r="J44" s="73"/>
      <c r="K44" s="73"/>
      <c r="L44" s="73"/>
      <c r="M44" s="73"/>
      <c r="N44" s="42"/>
      <c r="O44" s="42"/>
    </row>
    <row r="45" spans="1:15" s="7" customFormat="1">
      <c r="A45" s="70"/>
      <c r="B45" s="70"/>
      <c r="C45" s="71"/>
      <c r="D45" s="80"/>
      <c r="E45" s="70"/>
      <c r="F45" s="73"/>
      <c r="G45" s="73"/>
      <c r="H45" s="73"/>
      <c r="I45" s="73"/>
      <c r="J45" s="73"/>
      <c r="K45" s="73"/>
      <c r="L45" s="73"/>
      <c r="M45" s="73"/>
    </row>
    <row r="46" spans="1:15" s="7" customFormat="1">
      <c r="A46" s="70"/>
      <c r="B46" s="70"/>
      <c r="C46" s="71"/>
      <c r="D46" s="72"/>
      <c r="E46" s="70"/>
      <c r="F46" s="73"/>
      <c r="G46" s="73"/>
      <c r="H46" s="73"/>
      <c r="I46" s="73"/>
      <c r="J46" s="73"/>
      <c r="K46" s="73"/>
      <c r="L46" s="73"/>
      <c r="M46" s="73"/>
    </row>
    <row r="47" spans="1:15" s="7" customFormat="1">
      <c r="A47" s="70"/>
      <c r="B47" s="70"/>
      <c r="C47" s="71"/>
      <c r="D47" s="80"/>
      <c r="E47" s="70"/>
      <c r="F47" s="73"/>
      <c r="G47" s="73"/>
      <c r="H47" s="73"/>
      <c r="I47" s="73"/>
      <c r="J47" s="73"/>
      <c r="K47" s="73"/>
      <c r="L47" s="73"/>
      <c r="M47" s="73"/>
    </row>
    <row r="48" spans="1:15" s="7" customFormat="1">
      <c r="A48" s="70"/>
      <c r="B48" s="70"/>
      <c r="C48" s="71"/>
      <c r="D48" s="80"/>
      <c r="E48" s="70"/>
      <c r="F48" s="73"/>
      <c r="G48" s="73"/>
      <c r="H48" s="73"/>
      <c r="I48" s="73"/>
      <c r="J48" s="73"/>
      <c r="K48" s="73"/>
      <c r="L48" s="73"/>
      <c r="M48" s="73"/>
    </row>
    <row r="49" spans="1:13" s="7" customFormat="1">
      <c r="A49" s="70"/>
      <c r="B49" s="70"/>
      <c r="C49" s="71"/>
      <c r="D49" s="72"/>
      <c r="E49" s="70"/>
      <c r="F49" s="73"/>
      <c r="G49" s="73"/>
      <c r="H49" s="73"/>
      <c r="I49" s="73"/>
      <c r="J49" s="73"/>
      <c r="K49" s="73"/>
      <c r="L49" s="73"/>
      <c r="M49" s="73"/>
    </row>
    <row r="50" spans="1:13" s="7" customFormat="1">
      <c r="A50" s="70"/>
      <c r="B50" s="70"/>
      <c r="C50" s="71"/>
      <c r="D50" s="80"/>
      <c r="E50" s="70"/>
      <c r="F50" s="73"/>
      <c r="G50" s="81"/>
      <c r="H50" s="75"/>
      <c r="I50" s="76"/>
      <c r="J50" s="78"/>
      <c r="K50" s="74"/>
      <c r="L50" s="78"/>
      <c r="M50" s="77"/>
    </row>
    <row r="51" spans="1:13" s="7" customFormat="1">
      <c r="A51" s="70"/>
      <c r="B51" s="70"/>
      <c r="C51" s="71"/>
      <c r="D51" s="80"/>
      <c r="E51" s="70"/>
      <c r="F51" s="82"/>
      <c r="G51" s="81"/>
      <c r="H51" s="75"/>
      <c r="I51" s="76"/>
      <c r="J51" s="78"/>
      <c r="K51" s="74"/>
      <c r="L51" s="78"/>
      <c r="M51" s="79"/>
    </row>
    <row r="52" spans="1:13" s="7" customFormat="1">
      <c r="A52" s="70"/>
      <c r="B52" s="70"/>
      <c r="C52" s="71"/>
      <c r="D52" s="72"/>
      <c r="E52" s="70"/>
      <c r="F52" s="73"/>
      <c r="G52" s="74"/>
      <c r="H52" s="75"/>
      <c r="I52" s="76"/>
      <c r="J52" s="78"/>
      <c r="K52" s="74"/>
      <c r="L52" s="78"/>
      <c r="M52" s="79"/>
    </row>
    <row r="53" spans="1:13" s="40" customFormat="1">
      <c r="A53" s="70"/>
      <c r="B53" s="70"/>
      <c r="C53" s="71"/>
      <c r="D53" s="80"/>
      <c r="E53" s="70"/>
      <c r="F53" s="73"/>
      <c r="G53" s="74"/>
      <c r="H53" s="75"/>
      <c r="I53" s="76"/>
      <c r="J53" s="78"/>
      <c r="K53" s="74"/>
      <c r="L53" s="78"/>
      <c r="M53" s="77"/>
    </row>
    <row r="54" spans="1:13" s="40" customFormat="1">
      <c r="A54" s="70"/>
      <c r="B54" s="70"/>
      <c r="C54" s="71"/>
      <c r="D54" s="80"/>
      <c r="E54" s="70"/>
      <c r="F54" s="73"/>
      <c r="G54" s="74"/>
      <c r="H54" s="75"/>
      <c r="I54" s="76"/>
      <c r="J54" s="78"/>
      <c r="K54" s="74"/>
      <c r="L54" s="78"/>
      <c r="M54" s="79"/>
    </row>
    <row r="55" spans="1:13" s="40" customFormat="1">
      <c r="A55" s="70"/>
      <c r="B55" s="70"/>
      <c r="C55" s="71"/>
      <c r="D55" s="72"/>
      <c r="E55" s="70"/>
      <c r="F55" s="73"/>
      <c r="G55" s="74"/>
      <c r="H55" s="75"/>
      <c r="I55" s="76"/>
      <c r="J55" s="78"/>
      <c r="K55" s="74"/>
      <c r="L55" s="78"/>
      <c r="M55" s="79"/>
    </row>
    <row r="56" spans="1:13" s="40" customFormat="1">
      <c r="A56"/>
      <c r="B56"/>
      <c r="C56"/>
      <c r="D56"/>
      <c r="E56"/>
      <c r="F56"/>
      <c r="G56"/>
      <c r="H56"/>
      <c r="I56"/>
      <c r="J56"/>
      <c r="K56"/>
      <c r="L56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Normal="100" workbookViewId="0"/>
  </sheetViews>
  <sheetFormatPr baseColWidth="10" defaultColWidth="11.5" defaultRowHeight="13"/>
  <cols>
    <col min="1" max="1" width="7.1640625" style="11" customWidth="1"/>
    <col min="2" max="2" width="7" style="11" customWidth="1"/>
    <col min="3" max="3" width="18.5" customWidth="1"/>
    <col min="4" max="4" width="8.5" customWidth="1"/>
    <col min="5" max="5" width="9" customWidth="1"/>
    <col min="7" max="7" width="8.33203125" customWidth="1"/>
    <col min="8" max="8" width="8.5" customWidth="1"/>
    <col min="9" max="9" width="9.1640625" customWidth="1"/>
  </cols>
  <sheetData>
    <row r="1" spans="1:9">
      <c r="A1" s="129"/>
      <c r="B1" s="129"/>
      <c r="C1" s="130" t="s">
        <v>101</v>
      </c>
      <c r="D1" s="131">
        <v>25</v>
      </c>
      <c r="E1" s="98"/>
      <c r="F1" s="98"/>
      <c r="G1" s="98"/>
      <c r="H1" s="98"/>
      <c r="I1" s="98"/>
    </row>
    <row r="2" spans="1:9" ht="14" thickBot="1">
      <c r="A2" s="129"/>
      <c r="B2" s="129"/>
      <c r="C2" s="98"/>
      <c r="D2" s="98"/>
      <c r="E2" s="98"/>
      <c r="F2" s="98"/>
      <c r="G2" s="98"/>
      <c r="H2" s="98"/>
      <c r="I2" s="98"/>
    </row>
    <row r="3" spans="1:9">
      <c r="A3" s="132" t="s">
        <v>50</v>
      </c>
      <c r="B3" s="133" t="s">
        <v>52</v>
      </c>
      <c r="C3" s="134" t="s">
        <v>102</v>
      </c>
      <c r="D3" s="134" t="s">
        <v>103</v>
      </c>
      <c r="E3" s="134" t="s">
        <v>104</v>
      </c>
      <c r="F3" s="134" t="s">
        <v>79</v>
      </c>
      <c r="G3" s="134" t="s">
        <v>105</v>
      </c>
      <c r="H3" s="134" t="s">
        <v>106</v>
      </c>
      <c r="I3" s="134" t="s">
        <v>107</v>
      </c>
    </row>
    <row r="4" spans="1:9" ht="14" thickBot="1">
      <c r="A4" s="135" t="s">
        <v>108</v>
      </c>
      <c r="B4" s="136" t="s">
        <v>1</v>
      </c>
      <c r="C4" s="5"/>
      <c r="D4" s="5" t="s">
        <v>109</v>
      </c>
      <c r="E4" s="5" t="s">
        <v>109</v>
      </c>
      <c r="F4" s="5" t="s">
        <v>109</v>
      </c>
      <c r="G4" s="5" t="s">
        <v>109</v>
      </c>
      <c r="H4" s="5" t="s">
        <v>109</v>
      </c>
      <c r="I4" s="5" t="s">
        <v>109</v>
      </c>
    </row>
    <row r="5" spans="1:9">
      <c r="A5" s="137"/>
      <c r="B5" s="138" t="s">
        <v>0</v>
      </c>
      <c r="C5" s="139" t="s">
        <v>64</v>
      </c>
      <c r="D5" s="52">
        <v>0</v>
      </c>
      <c r="E5" s="52">
        <v>0</v>
      </c>
      <c r="F5" s="140">
        <v>0</v>
      </c>
      <c r="G5" s="52">
        <v>0</v>
      </c>
      <c r="H5" s="52">
        <v>0</v>
      </c>
      <c r="I5" s="140">
        <v>0</v>
      </c>
    </row>
    <row r="6" spans="1:9">
      <c r="A6" s="137">
        <v>0</v>
      </c>
      <c r="B6" s="137">
        <v>0</v>
      </c>
      <c r="C6" s="141" t="s">
        <v>65</v>
      </c>
      <c r="D6" s="52">
        <v>0</v>
      </c>
      <c r="E6" s="52">
        <v>0</v>
      </c>
      <c r="F6" s="140">
        <v>0</v>
      </c>
      <c r="G6" s="52">
        <v>0</v>
      </c>
      <c r="H6" s="52">
        <v>0</v>
      </c>
      <c r="I6" s="140">
        <v>0</v>
      </c>
    </row>
    <row r="7" spans="1:9">
      <c r="A7" s="137">
        <v>1</v>
      </c>
      <c r="B7" s="137">
        <v>1.9999999999999996</v>
      </c>
      <c r="C7" s="141" t="s">
        <v>7</v>
      </c>
      <c r="D7" s="52">
        <v>0</v>
      </c>
      <c r="E7" s="52">
        <v>0</v>
      </c>
      <c r="F7" s="140">
        <v>0</v>
      </c>
      <c r="G7" s="52">
        <v>0</v>
      </c>
      <c r="H7" s="52">
        <v>0</v>
      </c>
      <c r="I7" s="140">
        <v>0</v>
      </c>
    </row>
    <row r="8" spans="1:9">
      <c r="A8" s="137">
        <v>2</v>
      </c>
      <c r="B8" s="137">
        <v>3.9999999999999991</v>
      </c>
      <c r="C8" s="141" t="s">
        <v>7</v>
      </c>
      <c r="D8" s="52">
        <v>0</v>
      </c>
      <c r="E8" s="52">
        <v>0</v>
      </c>
      <c r="F8" s="140">
        <v>0</v>
      </c>
      <c r="G8" s="52">
        <v>0</v>
      </c>
      <c r="H8" s="52">
        <v>0</v>
      </c>
      <c r="I8" s="140">
        <v>0</v>
      </c>
    </row>
    <row r="9" spans="1:9">
      <c r="A9" s="137">
        <v>3</v>
      </c>
      <c r="B9" s="137">
        <v>6</v>
      </c>
      <c r="C9" s="141" t="s">
        <v>7</v>
      </c>
      <c r="D9" s="52">
        <v>0</v>
      </c>
      <c r="E9" s="52">
        <v>0</v>
      </c>
      <c r="F9" s="140">
        <v>0</v>
      </c>
      <c r="G9" s="52">
        <v>0</v>
      </c>
      <c r="H9" s="52">
        <v>0</v>
      </c>
      <c r="I9" s="140">
        <v>0</v>
      </c>
    </row>
    <row r="10" spans="1:9">
      <c r="A10" s="137">
        <v>4</v>
      </c>
      <c r="B10" s="137">
        <v>7.9999999999999982</v>
      </c>
      <c r="C10" s="141" t="s">
        <v>7</v>
      </c>
      <c r="D10" s="52">
        <v>0.11064498632688333</v>
      </c>
      <c r="E10" s="52">
        <v>0.10682818496729818</v>
      </c>
      <c r="F10" s="140">
        <v>2.7184146411772687</v>
      </c>
      <c r="G10" s="52">
        <v>0</v>
      </c>
      <c r="H10" s="52">
        <v>0</v>
      </c>
      <c r="I10" s="140">
        <v>0</v>
      </c>
    </row>
    <row r="11" spans="1:9">
      <c r="A11" s="137">
        <v>5</v>
      </c>
      <c r="B11" s="137">
        <v>10.999999999999998</v>
      </c>
      <c r="C11" s="141" t="s">
        <v>7</v>
      </c>
      <c r="D11" s="52">
        <v>0.73011741781914896</v>
      </c>
      <c r="E11" s="52">
        <v>0.72880526299419801</v>
      </c>
      <c r="F11" s="140">
        <v>18.236533510166836</v>
      </c>
      <c r="G11" s="52">
        <v>0</v>
      </c>
      <c r="H11" s="52">
        <v>0</v>
      </c>
      <c r="I11" s="140">
        <v>0</v>
      </c>
    </row>
    <row r="12" spans="1:9">
      <c r="A12" s="137">
        <v>6</v>
      </c>
      <c r="B12" s="137">
        <v>19</v>
      </c>
      <c r="C12" s="141" t="s">
        <v>7</v>
      </c>
      <c r="D12" s="52">
        <v>1.7085820222487329</v>
      </c>
      <c r="E12" s="52">
        <v>1.7131649850923434</v>
      </c>
      <c r="F12" s="140">
        <v>42.771837591763457</v>
      </c>
      <c r="G12" s="52">
        <v>0</v>
      </c>
      <c r="H12" s="52">
        <v>0</v>
      </c>
      <c r="I12" s="140">
        <v>0</v>
      </c>
    </row>
    <row r="13" spans="1:9">
      <c r="A13" s="137">
        <v>7</v>
      </c>
      <c r="B13" s="137">
        <v>24</v>
      </c>
      <c r="C13" s="141" t="s">
        <v>7</v>
      </c>
      <c r="D13" s="52">
        <v>1.6653620412476242</v>
      </c>
      <c r="E13" s="52">
        <v>1.6634474800073684</v>
      </c>
      <c r="F13" s="140">
        <v>41.61011901568741</v>
      </c>
      <c r="G13" s="52">
        <v>0</v>
      </c>
      <c r="H13" s="52">
        <v>0</v>
      </c>
      <c r="I13" s="140">
        <v>0</v>
      </c>
    </row>
    <row r="14" spans="1:9" ht="12" customHeight="1">
      <c r="A14" s="137">
        <v>8</v>
      </c>
      <c r="B14" s="137">
        <v>26</v>
      </c>
      <c r="C14" s="141" t="s">
        <v>7</v>
      </c>
      <c r="D14" s="52">
        <v>1.7497603667801518</v>
      </c>
      <c r="E14" s="52">
        <v>1.7481469560931855</v>
      </c>
      <c r="F14" s="140">
        <v>43.723841535916719</v>
      </c>
      <c r="G14" s="52">
        <v>0</v>
      </c>
      <c r="H14" s="52">
        <v>0</v>
      </c>
      <c r="I14" s="140">
        <v>0</v>
      </c>
    </row>
    <row r="15" spans="1:9">
      <c r="A15" s="137">
        <v>9</v>
      </c>
      <c r="B15" s="137">
        <v>28</v>
      </c>
      <c r="C15" s="141" t="s">
        <v>7</v>
      </c>
      <c r="D15" s="52">
        <v>1.7393456497182662</v>
      </c>
      <c r="E15" s="52">
        <v>1.7384516353403698</v>
      </c>
      <c r="F15" s="140">
        <v>43.47246606323295</v>
      </c>
      <c r="G15" s="52">
        <v>0</v>
      </c>
      <c r="H15" s="52">
        <v>0</v>
      </c>
      <c r="I15" s="140">
        <v>0</v>
      </c>
    </row>
    <row r="16" spans="1:9">
      <c r="A16" s="137">
        <v>10</v>
      </c>
      <c r="B16" s="137">
        <v>30</v>
      </c>
      <c r="C16" s="141" t="s">
        <v>7</v>
      </c>
      <c r="D16" s="52">
        <v>1.5850907484804095</v>
      </c>
      <c r="E16" s="52">
        <v>1.584950104626681</v>
      </c>
      <c r="F16" s="140">
        <v>39.625510663838632</v>
      </c>
      <c r="G16" s="52">
        <v>0</v>
      </c>
      <c r="H16" s="52">
        <v>0</v>
      </c>
      <c r="I16" s="140">
        <v>0</v>
      </c>
    </row>
    <row r="17" spans="1:9" ht="12" customHeight="1">
      <c r="A17" s="137">
        <v>11</v>
      </c>
      <c r="B17" s="137">
        <v>32</v>
      </c>
      <c r="C17" s="141" t="s">
        <v>7</v>
      </c>
      <c r="D17" s="52">
        <v>1.7384516353403698</v>
      </c>
      <c r="E17" s="52">
        <v>1.5850907484804095</v>
      </c>
      <c r="F17" s="140">
        <v>41.544279797759742</v>
      </c>
      <c r="G17" s="52">
        <v>0</v>
      </c>
      <c r="H17" s="52">
        <v>0</v>
      </c>
      <c r="I17" s="140">
        <v>0</v>
      </c>
    </row>
    <row r="18" spans="1:9">
      <c r="A18" s="137">
        <v>12</v>
      </c>
      <c r="B18" s="137">
        <v>43</v>
      </c>
      <c r="C18" s="141" t="s">
        <v>7</v>
      </c>
      <c r="D18" s="52">
        <v>1.584950104626681</v>
      </c>
      <c r="E18" s="52">
        <v>1.7082929902995896</v>
      </c>
      <c r="F18" s="140">
        <v>41.16553868657838</v>
      </c>
      <c r="G18" s="52">
        <v>0</v>
      </c>
      <c r="H18" s="52">
        <v>0</v>
      </c>
      <c r="I18" s="140">
        <v>0</v>
      </c>
    </row>
    <row r="19" spans="1:9">
      <c r="A19" s="137">
        <v>13</v>
      </c>
      <c r="B19" s="137">
        <v>48</v>
      </c>
      <c r="C19" s="141" t="s">
        <v>7</v>
      </c>
      <c r="D19" s="52">
        <v>1.7089484723127299</v>
      </c>
      <c r="E19" s="52">
        <v>1.7483735399678912</v>
      </c>
      <c r="F19" s="140">
        <v>43.21652515350776</v>
      </c>
      <c r="G19" s="52">
        <v>0</v>
      </c>
      <c r="H19" s="52">
        <v>0</v>
      </c>
      <c r="I19" s="140">
        <v>0</v>
      </c>
    </row>
    <row r="20" spans="1:9">
      <c r="A20" s="137">
        <v>14</v>
      </c>
      <c r="B20" s="137">
        <v>50</v>
      </c>
      <c r="C20" s="141" t="s">
        <v>66</v>
      </c>
      <c r="D20" s="52">
        <v>1.7483735399678912</v>
      </c>
      <c r="E20" s="52">
        <v>1.7514133411453585</v>
      </c>
      <c r="F20" s="140">
        <v>43.747336013915621</v>
      </c>
      <c r="G20" s="52">
        <v>0</v>
      </c>
      <c r="H20" s="52">
        <v>0</v>
      </c>
      <c r="I20" s="140">
        <v>0</v>
      </c>
    </row>
    <row r="21" spans="1:9" s="57" customFormat="1"/>
    <row r="22" spans="1:9" s="57" customFormat="1">
      <c r="A22" s="65"/>
      <c r="B22" s="65"/>
      <c r="C22" s="66"/>
      <c r="D22" s="67"/>
      <c r="E22" s="67"/>
      <c r="F22" s="69"/>
      <c r="G22" s="68"/>
      <c r="H22" s="68"/>
      <c r="I22" s="69"/>
    </row>
    <row r="23" spans="1:9" s="57" customFormat="1">
      <c r="A23" s="65"/>
      <c r="B23" s="65"/>
      <c r="C23" s="66"/>
      <c r="D23" s="67"/>
      <c r="E23" s="67"/>
      <c r="F23" s="69"/>
      <c r="G23" s="68"/>
      <c r="H23" s="68"/>
      <c r="I23" s="69"/>
    </row>
    <row r="24" spans="1:9" s="57" customFormat="1">
      <c r="A24" s="65"/>
      <c r="B24" s="65"/>
      <c r="C24" s="66"/>
      <c r="D24" s="67"/>
      <c r="E24" s="67"/>
      <c r="F24" s="69"/>
      <c r="G24" s="68"/>
      <c r="H24" s="68"/>
      <c r="I24" s="69"/>
    </row>
    <row r="25" spans="1:9" s="57" customFormat="1">
      <c r="A25" s="65"/>
      <c r="B25" s="65"/>
      <c r="C25" s="66"/>
      <c r="D25" s="67"/>
      <c r="E25" s="67"/>
      <c r="F25" s="69"/>
      <c r="G25" s="68"/>
      <c r="H25" s="68"/>
      <c r="I25" s="69"/>
    </row>
    <row r="26" spans="1:9" s="57" customFormat="1">
      <c r="A26" s="65"/>
      <c r="B26" s="65"/>
      <c r="C26" s="66"/>
      <c r="D26" s="67"/>
      <c r="E26" s="67"/>
      <c r="F26" s="69"/>
      <c r="G26" s="68"/>
      <c r="H26" s="68"/>
      <c r="I26" s="69"/>
    </row>
    <row r="27" spans="1:9" s="57" customFormat="1">
      <c r="A27" s="65"/>
      <c r="B27" s="65"/>
      <c r="C27" s="66"/>
      <c r="D27" s="67"/>
      <c r="E27" s="67"/>
      <c r="F27" s="69"/>
      <c r="G27" s="68"/>
      <c r="H27" s="68"/>
      <c r="I27" s="69"/>
    </row>
    <row r="28" spans="1:9" s="57" customFormat="1">
      <c r="A28" s="65"/>
      <c r="B28" s="65"/>
      <c r="C28" s="66"/>
      <c r="D28" s="67"/>
      <c r="E28" s="67"/>
      <c r="F28" s="69"/>
      <c r="G28" s="68"/>
      <c r="H28" s="68"/>
      <c r="I28" s="69"/>
    </row>
    <row r="29" spans="1:9" s="57" customFormat="1">
      <c r="A29" s="65"/>
      <c r="B29" s="65"/>
      <c r="C29" s="66"/>
      <c r="D29" s="67"/>
      <c r="E29" s="67"/>
      <c r="F29" s="69"/>
      <c r="G29" s="68"/>
      <c r="H29" s="68"/>
      <c r="I29" s="69"/>
    </row>
    <row r="30" spans="1:9" s="57" customFormat="1">
      <c r="A30" s="65"/>
      <c r="B30" s="65"/>
      <c r="C30" s="66"/>
      <c r="D30" s="67"/>
      <c r="E30" s="67"/>
      <c r="F30" s="69"/>
      <c r="G30" s="68"/>
      <c r="H30" s="68"/>
      <c r="I30" s="69"/>
    </row>
    <row r="31" spans="1:9">
      <c r="A31" s="65"/>
      <c r="B31" s="65"/>
      <c r="C31" s="66"/>
      <c r="D31" s="67"/>
      <c r="G31" s="68"/>
      <c r="H31" s="68"/>
      <c r="I31" s="69"/>
    </row>
    <row r="32" spans="1:9">
      <c r="A32" s="65"/>
      <c r="B32" s="65"/>
      <c r="C32" s="66"/>
      <c r="D32" s="67"/>
      <c r="E32" s="68"/>
      <c r="F32" s="69"/>
      <c r="G32" s="68"/>
      <c r="H32" s="68"/>
      <c r="I32" s="69"/>
    </row>
    <row r="33" spans="1:9">
      <c r="A33" s="65"/>
      <c r="B33" s="65"/>
      <c r="D33" s="67"/>
      <c r="E33" s="68"/>
      <c r="F33" s="69"/>
      <c r="G33" s="68"/>
      <c r="H33" s="68"/>
      <c r="I33" s="69"/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/>
  </sheetViews>
  <sheetFormatPr baseColWidth="10" defaultColWidth="11.5" defaultRowHeight="13"/>
  <cols>
    <col min="1" max="2" width="7" style="11" customWidth="1"/>
    <col min="3" max="3" width="18" customWidth="1"/>
    <col min="4" max="4" width="9.5" customWidth="1"/>
    <col min="5" max="5" width="9" customWidth="1"/>
    <col min="6" max="6" width="7" customWidth="1"/>
    <col min="7" max="7" width="8.5" customWidth="1"/>
    <col min="8" max="8" width="8.6640625" customWidth="1"/>
    <col min="9" max="9" width="6.5" customWidth="1"/>
    <col min="10" max="10" width="9.6640625" customWidth="1"/>
    <col min="11" max="11" width="10" customWidth="1"/>
    <col min="12" max="12" width="8.5" customWidth="1"/>
    <col min="13" max="13" width="12.6640625" customWidth="1"/>
  </cols>
  <sheetData>
    <row r="1" spans="1:13">
      <c r="A1" s="99"/>
      <c r="B1" s="99"/>
      <c r="C1" s="130" t="s">
        <v>101</v>
      </c>
      <c r="D1" s="37">
        <v>25</v>
      </c>
    </row>
    <row r="2" spans="1:13" ht="14" thickBot="1">
      <c r="A2" s="99"/>
      <c r="B2" s="99"/>
    </row>
    <row r="3" spans="1:13">
      <c r="A3" s="132" t="s">
        <v>50</v>
      </c>
      <c r="B3" s="133" t="s">
        <v>52</v>
      </c>
      <c r="C3" s="134" t="s">
        <v>102</v>
      </c>
      <c r="D3" s="134" t="s">
        <v>3</v>
      </c>
      <c r="E3" s="134" t="s">
        <v>4</v>
      </c>
      <c r="F3" s="134" t="s">
        <v>2</v>
      </c>
      <c r="G3" s="134" t="s">
        <v>10</v>
      </c>
      <c r="H3" s="134" t="s">
        <v>11</v>
      </c>
      <c r="I3" s="134" t="s">
        <v>8</v>
      </c>
      <c r="J3" s="134" t="s">
        <v>12</v>
      </c>
      <c r="K3" s="134" t="s">
        <v>13</v>
      </c>
      <c r="L3" s="134" t="s">
        <v>9</v>
      </c>
      <c r="M3" s="142" t="s">
        <v>110</v>
      </c>
    </row>
    <row r="4" spans="1:13" ht="14" thickBot="1">
      <c r="A4" s="135" t="s">
        <v>108</v>
      </c>
      <c r="B4" s="136" t="s">
        <v>1</v>
      </c>
      <c r="C4" s="5"/>
      <c r="D4" s="5" t="s">
        <v>109</v>
      </c>
      <c r="E4" s="5" t="s">
        <v>109</v>
      </c>
      <c r="F4" s="5" t="s">
        <v>109</v>
      </c>
      <c r="G4" s="5" t="s">
        <v>109</v>
      </c>
      <c r="H4" s="5" t="s">
        <v>109</v>
      </c>
      <c r="I4" s="5" t="s">
        <v>109</v>
      </c>
      <c r="J4" s="5" t="s">
        <v>109</v>
      </c>
      <c r="K4" s="5" t="s">
        <v>109</v>
      </c>
      <c r="L4" s="5" t="s">
        <v>109</v>
      </c>
      <c r="M4" s="5" t="s">
        <v>109</v>
      </c>
    </row>
    <row r="5" spans="1:13">
      <c r="A5" s="137"/>
      <c r="B5" s="137" t="s">
        <v>0</v>
      </c>
      <c r="C5" s="143"/>
      <c r="D5" s="144">
        <v>1.7757007316888516</v>
      </c>
      <c r="E5" s="52">
        <v>1.7818650193412364</v>
      </c>
      <c r="F5" s="140">
        <v>44.4695718878761</v>
      </c>
      <c r="G5" s="52">
        <v>0.95680232364439677</v>
      </c>
      <c r="H5" s="52">
        <v>0.95551753942533002</v>
      </c>
      <c r="I5" s="140">
        <v>23.903998288371582</v>
      </c>
      <c r="J5" s="52">
        <v>0.44788987236978062</v>
      </c>
      <c r="K5" s="52">
        <v>0.44994797591685037</v>
      </c>
      <c r="L5" s="140">
        <v>11.222973103582888</v>
      </c>
      <c r="M5" s="145">
        <v>79.59654327983057</v>
      </c>
    </row>
    <row r="6" spans="1:13">
      <c r="A6" s="137">
        <v>0</v>
      </c>
      <c r="B6" s="137">
        <v>0</v>
      </c>
      <c r="C6" s="84" t="s">
        <v>65</v>
      </c>
      <c r="D6" s="52">
        <v>1.6295586810204348</v>
      </c>
      <c r="E6" s="52">
        <v>1.6325964933393613</v>
      </c>
      <c r="F6" s="140">
        <v>40.776939679497445</v>
      </c>
      <c r="G6" s="52">
        <v>0.87704153342337265</v>
      </c>
      <c r="H6" s="52">
        <v>0.87790297008291085</v>
      </c>
      <c r="I6" s="140">
        <v>21.936806293828546</v>
      </c>
      <c r="J6" s="52">
        <v>0.41202484749494733</v>
      </c>
      <c r="K6" s="52">
        <v>0.41425617338236781</v>
      </c>
      <c r="L6" s="140">
        <v>10.32851276096644</v>
      </c>
      <c r="M6" s="140">
        <v>73.042258734292432</v>
      </c>
    </row>
    <row r="7" spans="1:13">
      <c r="A7" s="137">
        <v>1</v>
      </c>
      <c r="B7" s="137">
        <v>1.9999999999999996</v>
      </c>
      <c r="C7" s="84" t="s">
        <v>7</v>
      </c>
      <c r="D7" s="52">
        <v>1.6749045741294273</v>
      </c>
      <c r="E7" s="52">
        <v>1.6705902427402837</v>
      </c>
      <c r="F7" s="140">
        <v>41.818685210871386</v>
      </c>
      <c r="G7" s="52">
        <v>0.89950147423839866</v>
      </c>
      <c r="H7" s="52">
        <v>0.89457285147404475</v>
      </c>
      <c r="I7" s="140">
        <v>22.425929071405541</v>
      </c>
      <c r="J7" s="52">
        <v>0.42040797014497755</v>
      </c>
      <c r="K7" s="52">
        <v>0.42324999323857926</v>
      </c>
      <c r="L7" s="140">
        <v>10.54572454229446</v>
      </c>
      <c r="M7" s="140">
        <v>74.790338824571393</v>
      </c>
    </row>
    <row r="8" spans="1:13">
      <c r="A8" s="137">
        <v>2</v>
      </c>
      <c r="B8" s="137">
        <v>3.9999999999999991</v>
      </c>
      <c r="C8" s="84" t="s">
        <v>7</v>
      </c>
      <c r="D8" s="52">
        <v>1.6573641756168269</v>
      </c>
      <c r="E8" s="52">
        <v>1.6587679158635888</v>
      </c>
      <c r="F8" s="140">
        <v>41.451651143505195</v>
      </c>
      <c r="G8" s="52">
        <v>0.88826362939134562</v>
      </c>
      <c r="H8" s="52">
        <v>0.89190518791170503</v>
      </c>
      <c r="I8" s="140">
        <v>22.252110216288134</v>
      </c>
      <c r="J8" s="52">
        <v>0.41975426051638942</v>
      </c>
      <c r="K8" s="52">
        <v>0.41856378651767967</v>
      </c>
      <c r="L8" s="140">
        <v>10.478975587925863</v>
      </c>
      <c r="M8" s="140">
        <v>74.182736947719192</v>
      </c>
    </row>
    <row r="9" spans="1:13">
      <c r="A9" s="137">
        <v>3</v>
      </c>
      <c r="B9" s="137">
        <v>6</v>
      </c>
      <c r="C9" s="84" t="s">
        <v>7</v>
      </c>
      <c r="D9" s="52">
        <v>1.6670175202532027</v>
      </c>
      <c r="E9" s="52">
        <v>1.6667122465142583</v>
      </c>
      <c r="F9" s="140">
        <v>41.671622084593267</v>
      </c>
      <c r="G9" s="52">
        <v>0.90209755779401035</v>
      </c>
      <c r="H9" s="52">
        <v>0.90066210028968907</v>
      </c>
      <c r="I9" s="140">
        <v>22.534495726046245</v>
      </c>
      <c r="J9" s="52">
        <v>0.42345812605088695</v>
      </c>
      <c r="K9" s="52">
        <v>0.4245919828482389</v>
      </c>
      <c r="L9" s="140">
        <v>10.600626361239073</v>
      </c>
      <c r="M9" s="140">
        <v>74.806744171878591</v>
      </c>
    </row>
    <row r="10" spans="1:13">
      <c r="A10" s="137">
        <v>4</v>
      </c>
      <c r="B10" s="137">
        <v>7.9999999999999982</v>
      </c>
      <c r="C10" s="84" t="s">
        <v>7</v>
      </c>
      <c r="D10" s="52">
        <v>1.599442052747138</v>
      </c>
      <c r="E10" s="52">
        <v>1.5942494671041227</v>
      </c>
      <c r="F10" s="140">
        <v>39.921143998140764</v>
      </c>
      <c r="G10" s="52">
        <v>0.88668170976850014</v>
      </c>
      <c r="H10" s="52">
        <v>0.88300284040918364</v>
      </c>
      <c r="I10" s="140">
        <v>22.121056877221047</v>
      </c>
      <c r="J10" s="52">
        <v>0.42023670729890861</v>
      </c>
      <c r="K10" s="52">
        <v>0.42015646448514893</v>
      </c>
      <c r="L10" s="140">
        <v>10.504914647300719</v>
      </c>
      <c r="M10" s="140">
        <v>72.547115522662537</v>
      </c>
    </row>
    <row r="11" spans="1:13">
      <c r="A11" s="137">
        <v>5</v>
      </c>
      <c r="B11" s="137">
        <v>10.999999999999998</v>
      </c>
      <c r="C11" s="84" t="s">
        <v>7</v>
      </c>
      <c r="D11" s="52">
        <v>0.99141238651106756</v>
      </c>
      <c r="E11" s="52">
        <v>0.98651972939745802</v>
      </c>
      <c r="F11" s="140">
        <v>24.724151448856571</v>
      </c>
      <c r="G11" s="52">
        <v>0.82526047695193794</v>
      </c>
      <c r="H11" s="52">
        <v>0.76920841292315256</v>
      </c>
      <c r="I11" s="140">
        <v>19.930861123438632</v>
      </c>
      <c r="J11" s="52">
        <v>0.41001149757893379</v>
      </c>
      <c r="K11" s="52">
        <v>0.37234446896796042</v>
      </c>
      <c r="L11" s="140">
        <v>9.7794495818361789</v>
      </c>
      <c r="M11" s="140">
        <v>54.434462154131381</v>
      </c>
    </row>
    <row r="12" spans="1:13">
      <c r="A12" s="137">
        <v>6</v>
      </c>
      <c r="B12" s="137">
        <v>19</v>
      </c>
      <c r="C12" s="84" t="s">
        <v>7</v>
      </c>
      <c r="D12" s="52">
        <v>0</v>
      </c>
      <c r="E12" s="52">
        <v>0</v>
      </c>
      <c r="F12" s="140">
        <v>0</v>
      </c>
      <c r="G12" s="52">
        <v>0.51197683593370458</v>
      </c>
      <c r="H12" s="52">
        <v>0.51114432709043667</v>
      </c>
      <c r="I12" s="140">
        <v>12.789014537801766</v>
      </c>
      <c r="J12" s="52">
        <v>0.32163837654281291</v>
      </c>
      <c r="K12" s="52">
        <v>0.32195448459701781</v>
      </c>
      <c r="L12" s="140">
        <v>8.0449107642478843</v>
      </c>
      <c r="M12" s="140">
        <v>20.83392530204965</v>
      </c>
    </row>
    <row r="13" spans="1:13">
      <c r="A13" s="137">
        <v>7</v>
      </c>
      <c r="B13" s="137">
        <v>24</v>
      </c>
      <c r="C13" s="84" t="s">
        <v>7</v>
      </c>
      <c r="D13" s="52">
        <v>0</v>
      </c>
      <c r="E13" s="52">
        <v>0</v>
      </c>
      <c r="F13" s="140">
        <v>0</v>
      </c>
      <c r="G13" s="52">
        <v>0.48761493665199424</v>
      </c>
      <c r="H13" s="52">
        <v>0.48826871414462569</v>
      </c>
      <c r="I13" s="140">
        <v>12.19854563495775</v>
      </c>
      <c r="J13" s="52">
        <v>0.31085060921322055</v>
      </c>
      <c r="K13" s="52">
        <v>0.31113905083261872</v>
      </c>
      <c r="L13" s="140">
        <v>7.7748707505729904</v>
      </c>
      <c r="M13" s="140">
        <v>19.97341638553074</v>
      </c>
    </row>
    <row r="14" spans="1:13">
      <c r="A14" s="137">
        <v>8</v>
      </c>
      <c r="B14" s="137">
        <v>26</v>
      </c>
      <c r="C14" s="84" t="s">
        <v>7</v>
      </c>
      <c r="D14" s="52">
        <v>0</v>
      </c>
      <c r="E14" s="52">
        <v>0</v>
      </c>
      <c r="F14" s="140">
        <v>0</v>
      </c>
      <c r="G14" s="52">
        <v>0.50804717366003449</v>
      </c>
      <c r="H14" s="52">
        <v>0.50842615901040944</v>
      </c>
      <c r="I14" s="140">
        <v>12.705916658380549</v>
      </c>
      <c r="J14" s="52">
        <v>0.32534663317200918</v>
      </c>
      <c r="K14" s="52">
        <v>0.3271844255990462</v>
      </c>
      <c r="L14" s="140">
        <v>8.1566382346381925</v>
      </c>
      <c r="M14" s="140">
        <v>20.862554893018739</v>
      </c>
    </row>
    <row r="15" spans="1:13">
      <c r="A15" s="137">
        <v>9</v>
      </c>
      <c r="B15" s="137">
        <v>28</v>
      </c>
      <c r="C15" s="84" t="s">
        <v>7</v>
      </c>
      <c r="D15" s="52">
        <v>0</v>
      </c>
      <c r="E15" s="52">
        <v>0</v>
      </c>
      <c r="F15" s="140">
        <v>0</v>
      </c>
      <c r="G15" s="52">
        <v>0.5007144660771381</v>
      </c>
      <c r="H15" s="52">
        <v>0.50092318663495949</v>
      </c>
      <c r="I15" s="140">
        <v>12.520470658901221</v>
      </c>
      <c r="J15" s="52">
        <v>0.31986243509590162</v>
      </c>
      <c r="K15" s="52">
        <v>0.32292294180191583</v>
      </c>
      <c r="L15" s="140">
        <v>8.0348172112227179</v>
      </c>
      <c r="M15" s="140">
        <v>20.555287870123941</v>
      </c>
    </row>
    <row r="16" spans="1:13">
      <c r="A16" s="137">
        <v>10</v>
      </c>
      <c r="B16" s="137">
        <v>30</v>
      </c>
      <c r="C16" s="84" t="s">
        <v>7</v>
      </c>
      <c r="D16" s="52">
        <v>0</v>
      </c>
      <c r="E16" s="52">
        <v>0</v>
      </c>
      <c r="F16" s="140">
        <v>0</v>
      </c>
      <c r="G16" s="52">
        <v>0.44714438608064272</v>
      </c>
      <c r="H16" s="52">
        <v>0.44557536530571817</v>
      </c>
      <c r="I16" s="140">
        <v>11.158996892329512</v>
      </c>
      <c r="J16" s="52">
        <v>0.2848636945207636</v>
      </c>
      <c r="K16" s="52">
        <v>0.28105598086574451</v>
      </c>
      <c r="L16" s="140">
        <v>7.0739959423313516</v>
      </c>
      <c r="M16" s="140">
        <v>18.232992834660863</v>
      </c>
    </row>
    <row r="17" spans="1:13">
      <c r="A17" s="137">
        <v>11</v>
      </c>
      <c r="B17" s="137">
        <v>32</v>
      </c>
      <c r="C17" s="84" t="s">
        <v>7</v>
      </c>
      <c r="D17" s="52">
        <v>0</v>
      </c>
      <c r="E17" s="52">
        <v>0</v>
      </c>
      <c r="F17" s="140">
        <v>0</v>
      </c>
      <c r="G17" s="52">
        <v>0.49115249360426144</v>
      </c>
      <c r="H17" s="52">
        <v>0.49219704476580561</v>
      </c>
      <c r="I17" s="140">
        <v>12.291869229625838</v>
      </c>
      <c r="J17" s="52">
        <v>0.31626749409198179</v>
      </c>
      <c r="K17" s="52">
        <v>0.3188633772911843</v>
      </c>
      <c r="L17" s="140">
        <v>7.9391358922895758</v>
      </c>
      <c r="M17" s="140">
        <v>20.231005121915416</v>
      </c>
    </row>
    <row r="18" spans="1:13">
      <c r="A18" s="137">
        <v>12</v>
      </c>
      <c r="B18" s="137">
        <v>43</v>
      </c>
      <c r="C18" s="84" t="s">
        <v>7</v>
      </c>
      <c r="D18" s="52">
        <v>0</v>
      </c>
      <c r="E18" s="52">
        <v>0</v>
      </c>
      <c r="F18" s="140">
        <v>0</v>
      </c>
      <c r="G18" s="52">
        <v>0.48587835861411766</v>
      </c>
      <c r="H18" s="52">
        <v>0.48701646941924698</v>
      </c>
      <c r="I18" s="140">
        <v>12.161185350417059</v>
      </c>
      <c r="J18" s="52">
        <v>0.32139579521186318</v>
      </c>
      <c r="K18" s="52">
        <v>0.32059372242296996</v>
      </c>
      <c r="L18" s="140">
        <v>8.0248689704354135</v>
      </c>
      <c r="M18" s="140">
        <v>20.18605432085247</v>
      </c>
    </row>
    <row r="19" spans="1:13">
      <c r="A19" s="137">
        <v>13</v>
      </c>
      <c r="B19" s="137">
        <v>48</v>
      </c>
      <c r="C19" s="84" t="s">
        <v>7</v>
      </c>
      <c r="D19" s="52">
        <v>0</v>
      </c>
      <c r="E19" s="52">
        <v>0</v>
      </c>
      <c r="F19" s="140">
        <v>0</v>
      </c>
      <c r="G19" s="52">
        <v>0.46788869658681542</v>
      </c>
      <c r="H19" s="52">
        <v>0.46600422650098827</v>
      </c>
      <c r="I19" s="140">
        <v>11.673661538597546</v>
      </c>
      <c r="J19" s="52">
        <v>0.31037216264182566</v>
      </c>
      <c r="K19" s="52">
        <v>0.30881376567146651</v>
      </c>
      <c r="L19" s="140">
        <v>7.7398241039161526</v>
      </c>
      <c r="M19" s="140">
        <v>19.413485642513699</v>
      </c>
    </row>
    <row r="20" spans="1:13">
      <c r="A20" s="137">
        <v>14</v>
      </c>
      <c r="B20" s="137">
        <v>50</v>
      </c>
      <c r="C20" s="84" t="s">
        <v>66</v>
      </c>
      <c r="D20" s="52">
        <v>0</v>
      </c>
      <c r="E20" s="52">
        <v>0</v>
      </c>
      <c r="F20" s="140">
        <v>0</v>
      </c>
      <c r="G20" s="52">
        <v>0.46460348041065236</v>
      </c>
      <c r="H20" s="52">
        <v>0.46592731005660604</v>
      </c>
      <c r="I20" s="140">
        <v>11.63163488084073</v>
      </c>
      <c r="J20" s="52">
        <v>0.30967595330824621</v>
      </c>
      <c r="K20" s="52">
        <v>0.30966577002967333</v>
      </c>
      <c r="L20" s="140">
        <v>7.7417715417239945</v>
      </c>
      <c r="M20" s="140">
        <v>19.373406422564724</v>
      </c>
    </row>
    <row r="21" spans="1:13">
      <c r="A21" s="65"/>
      <c r="B21" s="65"/>
      <c r="C21" s="85"/>
      <c r="D21" s="67"/>
      <c r="E21" s="67"/>
      <c r="F21" s="69"/>
      <c r="G21" s="57"/>
      <c r="H21" s="57"/>
      <c r="I21" s="69"/>
      <c r="J21" s="57"/>
      <c r="K21" s="57"/>
      <c r="L21" s="69"/>
      <c r="M21" s="69"/>
    </row>
    <row r="22" spans="1:13">
      <c r="A22" s="65"/>
      <c r="B22" s="65"/>
      <c r="C22" s="85"/>
      <c r="D22" s="67"/>
      <c r="E22" s="67"/>
      <c r="F22" s="91"/>
      <c r="G22" s="86"/>
      <c r="H22" s="86"/>
      <c r="I22" s="69"/>
      <c r="J22" s="86"/>
      <c r="K22" s="86"/>
      <c r="L22" s="69"/>
      <c r="M22" s="91"/>
    </row>
    <row r="23" spans="1:13">
      <c r="A23" s="65"/>
      <c r="B23" s="65"/>
      <c r="C23" s="85"/>
      <c r="D23" s="67"/>
      <c r="E23" s="67"/>
      <c r="F23" s="69"/>
      <c r="G23" s="57"/>
      <c r="H23" s="57"/>
      <c r="I23" s="69"/>
      <c r="J23" s="57"/>
      <c r="K23" s="57"/>
      <c r="L23" s="69"/>
      <c r="M23" s="69"/>
    </row>
    <row r="24" spans="1:13">
      <c r="A24" s="65"/>
      <c r="B24" s="65"/>
      <c r="C24" s="85"/>
      <c r="D24" s="67"/>
      <c r="E24" s="67"/>
      <c r="F24" s="69"/>
      <c r="G24" s="86"/>
      <c r="H24" s="86"/>
      <c r="I24" s="69"/>
      <c r="J24" s="86"/>
      <c r="K24" s="86"/>
      <c r="L24" s="69"/>
      <c r="M24" s="69"/>
    </row>
    <row r="25" spans="1:13">
      <c r="A25" s="65"/>
      <c r="B25" s="65"/>
      <c r="C25" s="85"/>
      <c r="D25" s="67"/>
      <c r="E25" s="67"/>
      <c r="F25" s="69"/>
      <c r="G25" s="57"/>
      <c r="H25" s="57"/>
      <c r="I25" s="69"/>
      <c r="J25" s="57"/>
      <c r="K25" s="57"/>
      <c r="L25" s="69"/>
      <c r="M25" s="69"/>
    </row>
    <row r="26" spans="1:13">
      <c r="A26" s="65"/>
      <c r="B26" s="65"/>
      <c r="C26" s="85"/>
      <c r="D26" s="67"/>
      <c r="E26" s="67"/>
      <c r="F26" s="69"/>
      <c r="G26" s="86"/>
      <c r="H26" s="86"/>
      <c r="I26" s="69"/>
      <c r="J26" s="86"/>
      <c r="K26" s="86"/>
      <c r="L26" s="69"/>
      <c r="M26" s="69"/>
    </row>
    <row r="27" spans="1:13">
      <c r="A27" s="65"/>
      <c r="B27" s="65"/>
      <c r="C27" s="85"/>
      <c r="D27" s="67"/>
      <c r="E27" s="67"/>
      <c r="F27" s="69"/>
      <c r="G27" s="57"/>
      <c r="H27" s="57"/>
      <c r="I27" s="69"/>
      <c r="J27" s="57"/>
      <c r="K27" s="57"/>
      <c r="L27" s="69"/>
      <c r="M27" s="69"/>
    </row>
    <row r="28" spans="1:13">
      <c r="A28" s="65"/>
      <c r="B28" s="65"/>
      <c r="C28" s="85"/>
      <c r="D28" s="67"/>
      <c r="E28" s="67"/>
      <c r="F28" s="69"/>
      <c r="G28" s="86"/>
      <c r="H28" s="86"/>
      <c r="I28" s="69"/>
      <c r="J28" s="86"/>
      <c r="K28" s="86"/>
      <c r="L28" s="69"/>
      <c r="M28" s="69"/>
    </row>
    <row r="29" spans="1:13">
      <c r="A29" s="65"/>
      <c r="B29" s="65"/>
      <c r="C29" s="85"/>
      <c r="D29" s="67"/>
      <c r="E29" s="67"/>
      <c r="F29" s="69"/>
      <c r="G29" s="86"/>
      <c r="H29" s="86"/>
      <c r="I29" s="69"/>
      <c r="J29" s="86"/>
      <c r="K29" s="86"/>
      <c r="L29" s="69"/>
      <c r="M29" s="69"/>
    </row>
    <row r="30" spans="1:13">
      <c r="A30" s="65"/>
      <c r="B30" s="65"/>
      <c r="C30" s="85"/>
      <c r="D30" s="67"/>
      <c r="E30" s="67"/>
      <c r="F30" s="69"/>
      <c r="G30" s="86"/>
      <c r="H30" s="86"/>
      <c r="I30" s="69"/>
      <c r="J30" s="86"/>
      <c r="K30" s="86"/>
      <c r="L30" s="69"/>
      <c r="M30" s="69"/>
    </row>
    <row r="31" spans="1:13">
      <c r="A31" s="65"/>
      <c r="B31" s="65"/>
      <c r="C31" s="85"/>
      <c r="D31" s="67"/>
      <c r="E31" s="67"/>
      <c r="F31" s="69"/>
      <c r="G31" s="86"/>
      <c r="H31" s="86"/>
      <c r="I31" s="69"/>
      <c r="J31" s="86"/>
      <c r="K31" s="86"/>
      <c r="L31" s="69"/>
      <c r="M31" s="69"/>
    </row>
    <row r="32" spans="1:13">
      <c r="G32" s="86"/>
      <c r="H32" s="57"/>
      <c r="I32" s="57"/>
      <c r="J32" s="86"/>
      <c r="K32" s="86"/>
    </row>
    <row r="33" spans="7:11">
      <c r="G33" s="86"/>
      <c r="H33" s="57"/>
      <c r="I33" s="57"/>
      <c r="J33" s="86"/>
      <c r="K33" s="86"/>
    </row>
    <row r="34" spans="7:11">
      <c r="G34" s="86"/>
      <c r="H34" s="57"/>
      <c r="I34" s="57"/>
      <c r="J34" s="86"/>
      <c r="K34" s="86"/>
    </row>
    <row r="35" spans="7:11">
      <c r="G35" s="86"/>
      <c r="H35" s="57"/>
      <c r="I35" s="57"/>
      <c r="J35" s="86"/>
      <c r="K35" s="86"/>
    </row>
    <row r="36" spans="7:11">
      <c r="G36" s="86"/>
      <c r="H36" s="57"/>
      <c r="J36" s="86"/>
      <c r="K36" s="86"/>
    </row>
    <row r="37" spans="7:11">
      <c r="G37" s="86"/>
      <c r="H37" s="57"/>
      <c r="J37" s="86"/>
      <c r="K37" s="86"/>
    </row>
    <row r="38" spans="7:11">
      <c r="G38" s="86"/>
      <c r="H38" s="57"/>
      <c r="J38" s="86"/>
      <c r="K38" s="86"/>
    </row>
    <row r="39" spans="7:11">
      <c r="G39" s="86"/>
      <c r="H39" s="57"/>
      <c r="J39" s="57"/>
      <c r="K39" s="57"/>
    </row>
    <row r="40" spans="7:11">
      <c r="G40" s="57"/>
      <c r="H40" s="57"/>
      <c r="J40" s="57"/>
      <c r="K40" s="57"/>
    </row>
    <row r="41" spans="7:11">
      <c r="G41" s="57"/>
      <c r="H41" s="57"/>
      <c r="J41" s="57"/>
      <c r="K41" s="57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workbookViewId="0"/>
  </sheetViews>
  <sheetFormatPr baseColWidth="10" defaultColWidth="11.5" defaultRowHeight="13"/>
  <cols>
    <col min="1" max="1" width="7" style="11" customWidth="1"/>
    <col min="2" max="2" width="7.33203125" style="11" customWidth="1"/>
    <col min="3" max="3" width="17" customWidth="1"/>
    <col min="4" max="4" width="6.33203125" customWidth="1"/>
    <col min="5" max="5" width="6.1640625" customWidth="1"/>
    <col min="6" max="6" width="6.5" customWidth="1"/>
    <col min="7" max="7" width="17.83203125" bestFit="1" customWidth="1"/>
    <col min="8" max="8" width="8.5" customWidth="1"/>
    <col min="9" max="9" width="10.83203125" customWidth="1"/>
    <col min="10" max="10" width="10" customWidth="1"/>
    <col min="12" max="12" width="18.5" customWidth="1"/>
    <col min="15" max="15" width="14.83203125" customWidth="1"/>
  </cols>
  <sheetData>
    <row r="1" spans="1:15" ht="14" thickBot="1">
      <c r="A1" s="133" t="s">
        <v>50</v>
      </c>
      <c r="B1" s="138" t="s">
        <v>52</v>
      </c>
      <c r="C1" s="146" t="s">
        <v>102</v>
      </c>
      <c r="D1" s="146" t="s">
        <v>111</v>
      </c>
      <c r="E1" s="146" t="s">
        <v>112</v>
      </c>
      <c r="F1" s="146" t="s">
        <v>113</v>
      </c>
      <c r="G1" s="146" t="s">
        <v>114</v>
      </c>
      <c r="H1" s="146" t="s">
        <v>115</v>
      </c>
      <c r="I1" s="146" t="s">
        <v>116</v>
      </c>
      <c r="J1" s="146" t="s">
        <v>117</v>
      </c>
      <c r="K1" s="98"/>
      <c r="L1" s="147" t="s">
        <v>118</v>
      </c>
      <c r="M1" s="148" t="s">
        <v>116</v>
      </c>
      <c r="N1" s="149" t="s">
        <v>117</v>
      </c>
    </row>
    <row r="2" spans="1:15" ht="14" thickBot="1">
      <c r="A2" s="138" t="s">
        <v>108</v>
      </c>
      <c r="B2" s="136" t="s">
        <v>1</v>
      </c>
      <c r="C2" s="5"/>
      <c r="D2" s="5" t="s">
        <v>109</v>
      </c>
      <c r="E2" s="5" t="s">
        <v>109</v>
      </c>
      <c r="F2" s="5" t="s">
        <v>109</v>
      </c>
      <c r="G2" s="5" t="s">
        <v>109</v>
      </c>
      <c r="H2" s="5" t="s">
        <v>109</v>
      </c>
      <c r="I2" s="5" t="s">
        <v>119</v>
      </c>
      <c r="J2" s="5" t="s">
        <v>120</v>
      </c>
      <c r="K2" s="98"/>
      <c r="L2" s="150"/>
      <c r="M2" s="151" t="s">
        <v>119</v>
      </c>
      <c r="N2" s="152" t="s">
        <v>120</v>
      </c>
    </row>
    <row r="3" spans="1:15" ht="14" thickBot="1">
      <c r="A3" s="132"/>
      <c r="B3" s="133" t="s">
        <v>0</v>
      </c>
      <c r="C3" s="143" t="s">
        <v>64</v>
      </c>
      <c r="D3" s="145">
        <v>0.54000000000016257</v>
      </c>
      <c r="E3" s="145">
        <v>0.6599999999998829</v>
      </c>
      <c r="F3" s="134">
        <v>0.60000000000002274</v>
      </c>
      <c r="G3" s="134"/>
      <c r="H3" s="134"/>
      <c r="I3" s="134"/>
      <c r="J3" s="134"/>
      <c r="K3" s="39"/>
      <c r="L3" s="150"/>
      <c r="M3" s="153">
        <v>2929687500</v>
      </c>
      <c r="N3" s="154">
        <v>93333333.333333343</v>
      </c>
      <c r="O3" s="36"/>
    </row>
    <row r="4" spans="1:15">
      <c r="A4" s="137">
        <v>0</v>
      </c>
      <c r="B4" s="137">
        <v>0</v>
      </c>
      <c r="C4" s="84" t="s">
        <v>65</v>
      </c>
      <c r="D4" s="155">
        <v>0.47999999999994714</v>
      </c>
      <c r="E4" s="155">
        <v>0.5399999999998073</v>
      </c>
      <c r="F4" s="156">
        <v>0.50999999999987722</v>
      </c>
      <c r="G4" s="140">
        <v>5.5781249999999998E-2</v>
      </c>
      <c r="H4" s="140">
        <v>-9.0000000000145519E-2</v>
      </c>
      <c r="I4" s="157">
        <v>92968750</v>
      </c>
      <c r="J4" s="157">
        <v>333333.33333333337</v>
      </c>
      <c r="K4" s="39"/>
      <c r="L4" s="39"/>
      <c r="M4" s="39"/>
      <c r="N4" s="39"/>
    </row>
    <row r="5" spans="1:15" s="39" customFormat="1">
      <c r="A5" s="158">
        <v>1</v>
      </c>
      <c r="B5" s="158">
        <v>1.9999999999999996</v>
      </c>
      <c r="C5" s="84" t="s">
        <v>7</v>
      </c>
      <c r="D5" s="155">
        <v>0.69999999999978968</v>
      </c>
      <c r="E5" s="155">
        <v>0.58000000000006935</v>
      </c>
      <c r="F5" s="159">
        <v>0.63999999999992951</v>
      </c>
      <c r="G5" s="140">
        <v>0.10640624999999999</v>
      </c>
      <c r="H5" s="160">
        <v>3.9999999999906777E-2</v>
      </c>
      <c r="I5" s="161">
        <v>177343750</v>
      </c>
      <c r="J5" s="157">
        <v>1400000</v>
      </c>
    </row>
    <row r="6" spans="1:15" s="39" customFormat="1">
      <c r="A6" s="158">
        <v>2</v>
      </c>
      <c r="B6" s="158">
        <v>3.9999999999999991</v>
      </c>
      <c r="C6" s="84" t="s">
        <v>7</v>
      </c>
      <c r="D6" s="155">
        <v>0.85999999999941679</v>
      </c>
      <c r="E6" s="155">
        <v>0.75999999999964984</v>
      </c>
      <c r="F6" s="159">
        <v>0.80999999999953332</v>
      </c>
      <c r="G6" s="140">
        <v>0.10921874999999999</v>
      </c>
      <c r="H6" s="160">
        <v>0.20999999999951058</v>
      </c>
      <c r="I6" s="157">
        <v>182031250</v>
      </c>
      <c r="J6" s="157">
        <v>133333.33333333331</v>
      </c>
    </row>
    <row r="7" spans="1:15" s="39" customFormat="1">
      <c r="A7" s="158">
        <v>3</v>
      </c>
      <c r="B7" s="158">
        <v>6</v>
      </c>
      <c r="C7" s="84" t="s">
        <v>7</v>
      </c>
      <c r="D7" s="155">
        <v>1.0599999999996612</v>
      </c>
      <c r="E7" s="155">
        <v>0.96000000000024954</v>
      </c>
      <c r="F7" s="159">
        <v>1.0099999999999554</v>
      </c>
      <c r="G7" s="140">
        <v>0.10734374999999999</v>
      </c>
      <c r="H7" s="160">
        <v>0.40999999999993264</v>
      </c>
      <c r="I7" s="157">
        <v>178906250</v>
      </c>
      <c r="J7" s="157">
        <v>1000000</v>
      </c>
    </row>
    <row r="8" spans="1:15" s="39" customFormat="1">
      <c r="A8" s="158">
        <v>4</v>
      </c>
      <c r="B8" s="158">
        <v>7.9999999999999982</v>
      </c>
      <c r="C8" s="84" t="s">
        <v>7</v>
      </c>
      <c r="D8" s="155">
        <v>1.0799999999996146</v>
      </c>
      <c r="E8" s="155">
        <v>1.0600000000003718</v>
      </c>
      <c r="F8" s="159">
        <v>1.0699999999999932</v>
      </c>
      <c r="G8" s="140">
        <v>0.2784375</v>
      </c>
      <c r="H8" s="160">
        <v>0.46999999999997044</v>
      </c>
      <c r="I8" s="157">
        <v>464062500</v>
      </c>
      <c r="J8" s="157">
        <v>24666666.666666668</v>
      </c>
    </row>
    <row r="9" spans="1:15" s="39" customFormat="1">
      <c r="A9" s="158">
        <v>5</v>
      </c>
      <c r="B9" s="158">
        <v>10.999999999999998</v>
      </c>
      <c r="C9" s="84" t="s">
        <v>7</v>
      </c>
      <c r="D9" s="155">
        <v>3.3200000000000784</v>
      </c>
      <c r="E9" s="155">
        <v>3.4800000000000608</v>
      </c>
      <c r="F9" s="159">
        <v>3.4000000000000696</v>
      </c>
      <c r="G9" s="140">
        <v>1.3734374999999999</v>
      </c>
      <c r="H9" s="160">
        <v>2.8000000000000469</v>
      </c>
      <c r="I9" s="157">
        <v>2289062500</v>
      </c>
      <c r="J9" s="157">
        <v>160000000</v>
      </c>
    </row>
    <row r="10" spans="1:15" s="39" customFormat="1">
      <c r="A10" s="158">
        <v>6</v>
      </c>
      <c r="B10" s="158">
        <v>19</v>
      </c>
      <c r="C10" s="84" t="s">
        <v>7</v>
      </c>
      <c r="D10" s="155">
        <v>6.1599999999998545</v>
      </c>
      <c r="E10" s="155">
        <v>5.659999999999954</v>
      </c>
      <c r="F10" s="159">
        <v>5.9099999999999042</v>
      </c>
      <c r="G10" s="140">
        <v>4.3125</v>
      </c>
      <c r="H10" s="160">
        <v>5.3099999999998815</v>
      </c>
      <c r="I10" s="157">
        <v>7187500000</v>
      </c>
      <c r="J10" s="157">
        <v>5000000000</v>
      </c>
    </row>
    <row r="11" spans="1:15" s="39" customFormat="1">
      <c r="A11" s="158">
        <v>7</v>
      </c>
      <c r="B11" s="158">
        <v>24</v>
      </c>
      <c r="C11" s="84" t="s">
        <v>7</v>
      </c>
      <c r="D11" s="155">
        <v>5.8199999999999363</v>
      </c>
      <c r="E11" s="155">
        <v>5.880000000000507</v>
      </c>
      <c r="F11" s="159">
        <v>5.8500000000002217</v>
      </c>
      <c r="G11" s="140">
        <v>5.0625</v>
      </c>
      <c r="H11" s="160">
        <v>5.250000000000199</v>
      </c>
      <c r="I11" s="157">
        <v>8437500000</v>
      </c>
      <c r="J11" s="157">
        <v>1600000000</v>
      </c>
    </row>
    <row r="12" spans="1:15" s="39" customFormat="1">
      <c r="A12" s="158">
        <v>8</v>
      </c>
      <c r="B12" s="158">
        <v>26</v>
      </c>
      <c r="C12" s="84" t="s">
        <v>7</v>
      </c>
      <c r="D12" s="155">
        <v>5.7600000000000762</v>
      </c>
      <c r="E12" s="155">
        <v>5.7999999999999829</v>
      </c>
      <c r="F12" s="159">
        <v>5.7800000000000296</v>
      </c>
      <c r="G12" s="140">
        <v>3.1875</v>
      </c>
      <c r="H12" s="160">
        <v>5.1800000000000068</v>
      </c>
      <c r="I12" s="157">
        <v>5312500000</v>
      </c>
      <c r="J12" s="157">
        <v>293333333.33333331</v>
      </c>
    </row>
    <row r="13" spans="1:15">
      <c r="A13" s="158">
        <v>9</v>
      </c>
      <c r="B13" s="158">
        <v>28</v>
      </c>
      <c r="C13" s="84" t="s">
        <v>7</v>
      </c>
      <c r="D13" s="155">
        <v>5.3800000000002512</v>
      </c>
      <c r="E13" s="155">
        <v>5.519999999999925</v>
      </c>
      <c r="F13" s="159">
        <v>5.4500000000000881</v>
      </c>
      <c r="G13" s="140">
        <v>5.15625</v>
      </c>
      <c r="H13" s="160">
        <v>4.8500000000000654</v>
      </c>
      <c r="I13" s="157">
        <v>8593750000</v>
      </c>
      <c r="J13" s="157">
        <v>140000000</v>
      </c>
    </row>
    <row r="14" spans="1:15">
      <c r="A14" s="158">
        <v>10</v>
      </c>
      <c r="B14" s="158">
        <v>30</v>
      </c>
      <c r="C14" s="84" t="s">
        <v>7</v>
      </c>
      <c r="D14" s="155">
        <v>4.6199999999998909</v>
      </c>
      <c r="E14" s="155">
        <v>4.959999999999809</v>
      </c>
      <c r="F14" s="159">
        <v>4.7899999999998499</v>
      </c>
      <c r="G14" s="140">
        <v>4.03125</v>
      </c>
      <c r="H14" s="160">
        <v>4.1899999999998272</v>
      </c>
      <c r="I14" s="157">
        <v>6718750000</v>
      </c>
      <c r="J14" s="157">
        <v>80000000</v>
      </c>
    </row>
    <row r="15" spans="1:15">
      <c r="A15" s="158">
        <v>11</v>
      </c>
      <c r="B15" s="158">
        <v>32</v>
      </c>
      <c r="C15" s="84" t="s">
        <v>7</v>
      </c>
      <c r="D15" s="155">
        <v>5.379999999999896</v>
      </c>
      <c r="E15" s="155">
        <v>5.6000000000000938</v>
      </c>
      <c r="F15" s="159">
        <v>5.4899999999999949</v>
      </c>
      <c r="G15" s="140">
        <v>4.359375</v>
      </c>
      <c r="H15" s="160">
        <v>4.8899999999999721</v>
      </c>
      <c r="I15" s="157">
        <v>7265625000</v>
      </c>
      <c r="J15" s="157">
        <v>68000000</v>
      </c>
    </row>
    <row r="16" spans="1:15">
      <c r="A16" s="158">
        <v>12</v>
      </c>
      <c r="B16" s="158">
        <v>43</v>
      </c>
      <c r="C16" s="84" t="s">
        <v>7</v>
      </c>
      <c r="D16" s="155">
        <v>5.3399999999999892</v>
      </c>
      <c r="E16" s="155">
        <v>5.2599999999998204</v>
      </c>
      <c r="F16" s="159">
        <v>5.2999999999999048</v>
      </c>
      <c r="G16" s="140">
        <v>5.4375</v>
      </c>
      <c r="H16" s="160">
        <v>4.699999999999882</v>
      </c>
      <c r="I16" s="157">
        <v>9062500000</v>
      </c>
      <c r="J16" s="157">
        <v>6666666.666666666</v>
      </c>
    </row>
    <row r="17" spans="1:11">
      <c r="A17" s="158">
        <v>13</v>
      </c>
      <c r="B17" s="158">
        <v>48</v>
      </c>
      <c r="C17" s="84" t="s">
        <v>7</v>
      </c>
      <c r="D17" s="155">
        <v>5.6000000000004491</v>
      </c>
      <c r="E17" s="155">
        <v>5.0600000000002865</v>
      </c>
      <c r="F17" s="159">
        <v>5.3300000000003678</v>
      </c>
      <c r="G17" s="140">
        <v>5.4375</v>
      </c>
      <c r="H17" s="160">
        <v>4.730000000000345</v>
      </c>
      <c r="I17" s="157">
        <v>9062500000</v>
      </c>
      <c r="J17" s="157">
        <v>31333333.333333332</v>
      </c>
    </row>
    <row r="18" spans="1:11">
      <c r="A18" s="158">
        <v>14</v>
      </c>
      <c r="B18" s="158">
        <v>50</v>
      </c>
      <c r="C18" s="84" t="s">
        <v>66</v>
      </c>
      <c r="D18" s="155">
        <v>5.3200000000003911</v>
      </c>
      <c r="E18" s="155">
        <v>5.0999999999994827</v>
      </c>
      <c r="F18" s="159">
        <v>5.2099999999999369</v>
      </c>
      <c r="G18" s="140">
        <v>4.3125</v>
      </c>
      <c r="H18" s="160">
        <v>4.6099999999999142</v>
      </c>
      <c r="I18" s="157">
        <v>7187500000</v>
      </c>
      <c r="J18" s="157">
        <v>20000000</v>
      </c>
    </row>
    <row r="19" spans="1:11">
      <c r="A19" s="58"/>
      <c r="B19" s="58"/>
      <c r="C19" s="59"/>
      <c r="D19" s="60"/>
      <c r="E19" s="60"/>
      <c r="F19" s="38"/>
      <c r="G19" s="38"/>
      <c r="H19" s="61"/>
      <c r="I19" s="83"/>
      <c r="J19" s="83"/>
      <c r="K19" s="57"/>
    </row>
    <row r="20" spans="1:11">
      <c r="A20" s="58"/>
      <c r="B20" s="58"/>
      <c r="C20" s="59"/>
      <c r="D20" s="60"/>
      <c r="E20" s="60"/>
      <c r="F20" s="38"/>
      <c r="G20" s="38"/>
      <c r="H20" s="61"/>
      <c r="I20" s="83"/>
      <c r="J20" s="83"/>
      <c r="K20" s="57"/>
    </row>
    <row r="21" spans="1:11">
      <c r="A21" s="58"/>
      <c r="B21" s="58"/>
      <c r="C21" s="59"/>
      <c r="D21" s="60"/>
      <c r="E21" s="60"/>
      <c r="F21" s="38"/>
      <c r="G21" s="38"/>
      <c r="H21" s="61"/>
      <c r="I21" s="83"/>
      <c r="J21" s="83"/>
      <c r="K21" s="57"/>
    </row>
    <row r="22" spans="1:11">
      <c r="A22" s="58"/>
      <c r="B22" s="58"/>
      <c r="C22" s="59"/>
      <c r="D22" s="60"/>
      <c r="E22" s="60"/>
      <c r="F22" s="38"/>
      <c r="G22" s="38"/>
      <c r="H22" s="61"/>
      <c r="I22" s="83"/>
      <c r="J22" s="83"/>
      <c r="K22" s="57"/>
    </row>
    <row r="23" spans="1:11">
      <c r="A23" s="58"/>
      <c r="B23" s="58"/>
      <c r="C23" s="59"/>
      <c r="D23" s="60"/>
      <c r="E23" s="60"/>
      <c r="F23" s="38"/>
      <c r="G23" s="38"/>
      <c r="H23" s="61"/>
      <c r="I23" s="83"/>
      <c r="J23" s="83"/>
      <c r="K23" s="57"/>
    </row>
    <row r="24" spans="1:11">
      <c r="A24" s="58"/>
      <c r="B24" s="58"/>
      <c r="C24" s="59"/>
      <c r="D24" s="60"/>
      <c r="E24" s="60"/>
      <c r="F24" s="38"/>
      <c r="G24" s="38"/>
      <c r="H24" s="61"/>
      <c r="I24" s="83"/>
      <c r="J24" s="83"/>
      <c r="K24" s="57"/>
    </row>
    <row r="25" spans="1:11">
      <c r="A25" s="58"/>
      <c r="B25" s="58"/>
      <c r="C25" s="59"/>
      <c r="D25" s="60"/>
      <c r="E25" s="60"/>
      <c r="F25" s="38"/>
      <c r="G25" s="38"/>
      <c r="H25" s="61"/>
      <c r="I25" s="83"/>
      <c r="J25" s="83"/>
      <c r="K25" s="57"/>
    </row>
    <row r="26" spans="1:11">
      <c r="A26" s="58"/>
      <c r="B26" s="58"/>
      <c r="C26" s="59"/>
      <c r="D26" s="60"/>
      <c r="E26" s="60"/>
      <c r="F26" s="38"/>
      <c r="G26" s="38"/>
      <c r="H26" s="61"/>
      <c r="I26" s="83"/>
      <c r="J26" s="83"/>
      <c r="K26" s="57"/>
    </row>
    <row r="27" spans="1:11">
      <c r="A27" s="58"/>
      <c r="B27" s="58"/>
      <c r="C27" s="59"/>
      <c r="D27" s="60"/>
      <c r="E27" s="60"/>
      <c r="F27" s="38"/>
      <c r="G27" s="38"/>
      <c r="H27" s="61"/>
      <c r="I27" s="83"/>
      <c r="J27" s="83"/>
      <c r="K27" s="57"/>
    </row>
    <row r="28" spans="1:11">
      <c r="A28" s="58"/>
      <c r="B28" s="58"/>
      <c r="C28" s="59"/>
      <c r="D28" s="60"/>
      <c r="E28" s="60"/>
      <c r="F28" s="38"/>
      <c r="G28" s="38"/>
      <c r="H28" s="61"/>
      <c r="I28" s="83"/>
      <c r="J28" s="83"/>
      <c r="K28" s="57"/>
    </row>
    <row r="29" spans="1:11">
      <c r="A29" s="58"/>
      <c r="B29" s="58"/>
      <c r="C29" s="59"/>
      <c r="D29" s="60"/>
      <c r="E29" s="60"/>
      <c r="F29" s="38"/>
      <c r="G29" s="38"/>
      <c r="H29" s="61"/>
      <c r="I29" s="83"/>
      <c r="J29" s="83"/>
      <c r="K29" s="57"/>
    </row>
    <row r="30" spans="1:11">
      <c r="A30" s="58"/>
      <c r="B30" s="58"/>
      <c r="C30" s="59"/>
      <c r="D30" s="60"/>
      <c r="E30" s="60"/>
      <c r="F30" s="38"/>
      <c r="G30" s="38"/>
      <c r="H30" s="61"/>
      <c r="I30" s="83"/>
      <c r="J30" s="83"/>
      <c r="K30" s="57"/>
    </row>
    <row r="31" spans="1:11">
      <c r="A31" s="58"/>
      <c r="B31" s="58"/>
      <c r="C31" s="59"/>
      <c r="D31" s="60"/>
      <c r="E31" s="60"/>
      <c r="F31" s="38"/>
      <c r="G31" s="38"/>
      <c r="H31" s="61"/>
      <c r="I31" s="62"/>
      <c r="J31" s="63"/>
      <c r="K31" s="57"/>
    </row>
    <row r="32" spans="1:11">
      <c r="A32" s="58"/>
      <c r="B32" s="58"/>
      <c r="C32" s="59"/>
      <c r="D32" s="60"/>
      <c r="E32" s="60"/>
      <c r="F32" s="38"/>
      <c r="G32" s="38"/>
      <c r="H32" s="61"/>
      <c r="I32" s="62"/>
      <c r="J32" s="63"/>
      <c r="K32" s="57"/>
    </row>
    <row r="33" spans="1:10">
      <c r="A33" s="58"/>
      <c r="B33" s="58"/>
      <c r="C33" s="59" t="str">
        <f>IF(Protocol!F54="","",Protocol!F54)</f>
        <v/>
      </c>
      <c r="D33" s="60"/>
      <c r="E33" s="60"/>
      <c r="F33" s="38"/>
      <c r="G33" s="38"/>
      <c r="H33" s="61"/>
      <c r="I33" s="62"/>
      <c r="J33" s="63"/>
    </row>
    <row r="34" spans="1:10">
      <c r="A34" s="58"/>
      <c r="B34" s="58"/>
      <c r="C34" s="59" t="str">
        <f>IF(Protocol!F55="","",Protocol!F55)</f>
        <v/>
      </c>
      <c r="D34" s="60"/>
      <c r="E34" s="60"/>
      <c r="F34" s="38"/>
      <c r="G34" s="38"/>
      <c r="H34" s="61"/>
      <c r="I34" s="62"/>
      <c r="J34" s="63"/>
    </row>
    <row r="35" spans="1:10">
      <c r="A35" s="58"/>
      <c r="B35" s="58"/>
      <c r="C35" s="59" t="str">
        <f>IF(Protocol!F56="","",Protocol!F56)</f>
        <v/>
      </c>
      <c r="D35" s="60"/>
      <c r="E35" s="60"/>
      <c r="F35" s="38"/>
      <c r="G35" s="38"/>
      <c r="H35" s="61"/>
      <c r="I35" s="62"/>
      <c r="J35" s="63"/>
    </row>
    <row r="36" spans="1:10">
      <c r="A36" s="58"/>
      <c r="B36" s="58"/>
      <c r="C36" s="59" t="str">
        <f>IF(Protocol!F57="","",Protocol!F57)</f>
        <v/>
      </c>
      <c r="D36" s="60"/>
      <c r="E36" s="60"/>
      <c r="F36" s="38"/>
      <c r="G36" s="38"/>
      <c r="H36" s="61"/>
      <c r="I36" s="62"/>
      <c r="J36" s="63"/>
    </row>
    <row r="37" spans="1:10">
      <c r="A37" s="58"/>
      <c r="B37" s="58"/>
      <c r="C37" s="59" t="str">
        <f>IF(Protocol!F58="","",Protocol!F58)</f>
        <v/>
      </c>
      <c r="D37" s="60"/>
      <c r="E37" s="60"/>
      <c r="F37" s="38"/>
      <c r="G37" s="38"/>
      <c r="H37" s="61"/>
      <c r="I37" s="62"/>
      <c r="J37" s="63"/>
    </row>
    <row r="38" spans="1:10">
      <c r="A38" s="58"/>
      <c r="B38" s="58"/>
      <c r="C38" s="59" t="str">
        <f>IF(Protocol!F59="","",Protocol!F59)</f>
        <v/>
      </c>
      <c r="D38" s="60"/>
      <c r="E38" s="60"/>
      <c r="F38" s="38"/>
      <c r="G38" s="38"/>
      <c r="H38" s="61"/>
      <c r="I38" s="62"/>
      <c r="J38" s="63"/>
    </row>
    <row r="39" spans="1:10">
      <c r="A39" s="58"/>
      <c r="B39" s="58"/>
      <c r="C39" s="59" t="str">
        <f>IF(Protocol!F60="","",Protocol!F60)</f>
        <v/>
      </c>
      <c r="D39" s="60"/>
      <c r="E39" s="60"/>
      <c r="F39" s="38"/>
      <c r="G39" s="38"/>
      <c r="H39" s="61"/>
      <c r="I39" s="62"/>
      <c r="J39" s="63"/>
    </row>
    <row r="40" spans="1:10">
      <c r="A40" s="58"/>
      <c r="B40" s="58"/>
      <c r="C40" s="59" t="str">
        <f>IF(Protocol!F61="","",Protocol!F61)</f>
        <v/>
      </c>
      <c r="D40" s="60"/>
      <c r="E40" s="60"/>
      <c r="F40" s="38"/>
      <c r="G40" s="38"/>
      <c r="H40" s="61"/>
      <c r="I40" s="62"/>
      <c r="J40" s="63"/>
    </row>
    <row r="41" spans="1:10">
      <c r="A41" s="58"/>
      <c r="B41" s="58"/>
      <c r="C41" s="59" t="str">
        <f>IF(Protocol!F62="","",Protocol!F62)</f>
        <v/>
      </c>
      <c r="D41" s="60"/>
      <c r="E41" s="60"/>
      <c r="F41" s="38"/>
      <c r="G41" s="38"/>
      <c r="H41" s="61"/>
      <c r="I41" s="62"/>
      <c r="J41" s="63"/>
    </row>
    <row r="42" spans="1:10">
      <c r="A42" s="58"/>
      <c r="B42" s="58"/>
      <c r="C42" s="59" t="str">
        <f>IF(Protocol!F63="","",Protocol!F63)</f>
        <v/>
      </c>
      <c r="D42" s="60"/>
      <c r="E42" s="60"/>
      <c r="F42" s="38"/>
      <c r="G42" s="38"/>
      <c r="H42" s="61"/>
      <c r="I42" s="62"/>
      <c r="J42" s="63"/>
    </row>
    <row r="43" spans="1:10">
      <c r="A43" s="58"/>
      <c r="B43" s="58"/>
      <c r="C43" s="59" t="str">
        <f>IF(Protocol!F64="","",Protocol!F64)</f>
        <v/>
      </c>
      <c r="D43" s="60"/>
      <c r="E43" s="60"/>
      <c r="F43" s="38"/>
      <c r="G43" s="38"/>
      <c r="H43" s="61"/>
      <c r="I43" s="62"/>
      <c r="J43" s="63"/>
    </row>
    <row r="44" spans="1:10">
      <c r="A44" s="64"/>
      <c r="B44" s="64"/>
      <c r="C44" s="57"/>
      <c r="D44" s="57"/>
      <c r="E44" s="57"/>
      <c r="F44" s="57"/>
      <c r="G44" s="57"/>
      <c r="H44" s="57"/>
      <c r="I44" s="57"/>
      <c r="J44" s="57"/>
    </row>
    <row r="45" spans="1:10">
      <c r="A45" s="64"/>
      <c r="B45" s="64"/>
      <c r="C45" s="57"/>
      <c r="D45" s="57"/>
      <c r="E45" s="57"/>
      <c r="F45" s="57"/>
      <c r="G45" s="57"/>
      <c r="H45" s="57"/>
      <c r="I45" s="57"/>
      <c r="J45" s="57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0"/>
  <sheetViews>
    <sheetView tabSelected="1" zoomScale="70" zoomScaleNormal="70" workbookViewId="0">
      <selection activeCell="C24" sqref="C24"/>
    </sheetView>
  </sheetViews>
  <sheetFormatPr baseColWidth="10" defaultColWidth="11.5" defaultRowHeight="13"/>
  <cols>
    <col min="1" max="1" width="15" style="162" customWidth="1"/>
    <col min="2" max="2" width="15.83203125" style="162" bestFit="1" customWidth="1"/>
    <col min="3" max="4" width="15.6640625" style="162" bestFit="1" customWidth="1"/>
    <col min="5" max="5" width="8.83203125" style="162" bestFit="1" customWidth="1"/>
    <col min="6" max="6" width="15.83203125" style="162" bestFit="1" customWidth="1"/>
    <col min="7" max="7" width="15.6640625" style="162" bestFit="1" customWidth="1"/>
    <col min="8" max="8" width="7.6640625" style="162" bestFit="1" customWidth="1"/>
    <col min="9" max="9" width="11.5" style="162" bestFit="1" customWidth="1"/>
    <col min="10" max="10" width="11.5" style="162"/>
    <col min="11" max="11" width="15.6640625" style="162" bestFit="1" customWidth="1"/>
    <col min="12" max="12" width="13.1640625" style="162" bestFit="1" customWidth="1"/>
    <col min="13" max="13" width="12.5" style="162" bestFit="1" customWidth="1"/>
    <col min="14" max="14" width="17.83203125" style="162" bestFit="1" customWidth="1"/>
    <col min="15" max="15" width="11.5" style="162" bestFit="1" customWidth="1"/>
    <col min="16" max="16" width="14.5" style="162" bestFit="1" customWidth="1"/>
    <col min="17" max="17" width="17.5" style="162" bestFit="1" customWidth="1"/>
    <col min="18" max="18" width="17.83203125" style="162" bestFit="1" customWidth="1"/>
    <col min="19" max="19" width="22.5" style="162" bestFit="1" customWidth="1"/>
    <col min="20" max="20" width="26.83203125" style="162" bestFit="1" customWidth="1"/>
    <col min="21" max="16384" width="11.5" style="162"/>
  </cols>
  <sheetData>
    <row r="1" spans="1:19">
      <c r="A1" s="172" t="s">
        <v>50</v>
      </c>
      <c r="B1" s="172" t="s">
        <v>123</v>
      </c>
      <c r="C1" s="172" t="s">
        <v>14</v>
      </c>
      <c r="D1" s="172" t="s">
        <v>121</v>
      </c>
      <c r="E1" s="172" t="s">
        <v>122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</row>
    <row r="2" spans="1:19">
      <c r="A2" s="172" t="s">
        <v>0</v>
      </c>
      <c r="B2" s="172">
        <v>0</v>
      </c>
      <c r="C2" s="173">
        <v>2.3486614173228348</v>
      </c>
      <c r="D2" s="172">
        <v>2.0379999999999998</v>
      </c>
      <c r="E2" s="163">
        <v>4.786571968503937</v>
      </c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</row>
    <row r="3" spans="1:19">
      <c r="A3" s="172">
        <v>0</v>
      </c>
      <c r="B3" s="172">
        <v>0</v>
      </c>
      <c r="C3" s="173">
        <v>1.8636220472440945</v>
      </c>
      <c r="D3" s="172">
        <v>2.016</v>
      </c>
      <c r="E3" s="163">
        <v>3.7570620472440948</v>
      </c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</row>
    <row r="4" spans="1:19">
      <c r="A4" s="172">
        <v>1</v>
      </c>
      <c r="B4" s="172">
        <v>1.9999999999999996</v>
      </c>
      <c r="C4" s="173">
        <v>2.0893438320209978</v>
      </c>
      <c r="D4" s="172">
        <v>1.992</v>
      </c>
      <c r="E4" s="163">
        <v>4.1619729133858279</v>
      </c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</row>
    <row r="5" spans="1:19">
      <c r="A5" s="172">
        <v>2</v>
      </c>
      <c r="B5" s="172">
        <v>3.9999999999999991</v>
      </c>
      <c r="C5" s="173">
        <v>2.0641469816272973</v>
      </c>
      <c r="D5" s="172">
        <v>1.9670000000000001</v>
      </c>
      <c r="E5" s="163">
        <v>4.0601771128608934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</row>
    <row r="6" spans="1:19">
      <c r="A6" s="172">
        <v>3</v>
      </c>
      <c r="B6" s="172">
        <v>6</v>
      </c>
      <c r="C6" s="173">
        <v>2.1187401574803153</v>
      </c>
      <c r="D6" s="172">
        <v>1.944</v>
      </c>
      <c r="E6" s="163">
        <v>4.1188308661417325</v>
      </c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</row>
    <row r="7" spans="1:19">
      <c r="A7" s="172">
        <v>4</v>
      </c>
      <c r="B7" s="172">
        <v>7.9999999999999982</v>
      </c>
      <c r="C7" s="173">
        <v>2.2027296587926508</v>
      </c>
      <c r="D7" s="172">
        <v>1.925</v>
      </c>
      <c r="E7" s="163">
        <v>4.2402545931758526</v>
      </c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</row>
    <row r="8" spans="1:19">
      <c r="A8" s="172">
        <v>5</v>
      </c>
      <c r="B8" s="172">
        <v>10.999999999999998</v>
      </c>
      <c r="C8" s="173">
        <v>1.5980052493438319</v>
      </c>
      <c r="D8" s="172">
        <v>1.956</v>
      </c>
      <c r="E8" s="163">
        <v>3.125698267716535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</row>
    <row r="9" spans="1:19">
      <c r="A9" s="172">
        <v>6</v>
      </c>
      <c r="B9" s="172">
        <v>19</v>
      </c>
      <c r="C9" s="173">
        <v>0.88409448818897618</v>
      </c>
      <c r="D9" s="172">
        <v>2.032</v>
      </c>
      <c r="E9" s="163">
        <v>1.7964799999999996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</row>
    <row r="10" spans="1:19">
      <c r="A10" s="172">
        <v>7</v>
      </c>
      <c r="B10" s="172">
        <v>24</v>
      </c>
      <c r="C10" s="173">
        <v>0.97228346456692905</v>
      </c>
      <c r="D10" s="172">
        <v>2.0110000000000001</v>
      </c>
      <c r="E10" s="163">
        <v>1.9552620472440945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</row>
    <row r="11" spans="1:19">
      <c r="A11" s="172">
        <v>8</v>
      </c>
      <c r="B11" s="172">
        <v>26</v>
      </c>
      <c r="C11" s="173">
        <v>1.1203149606299212</v>
      </c>
      <c r="D11" s="172">
        <v>1.9870000000000001</v>
      </c>
      <c r="E11" s="163">
        <v>2.2260658267716535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</row>
    <row r="12" spans="1:19">
      <c r="A12" s="172">
        <v>9</v>
      </c>
      <c r="B12" s="172">
        <v>28</v>
      </c>
      <c r="C12" s="173">
        <v>1.1738582677165355</v>
      </c>
      <c r="D12" s="172">
        <v>1.964</v>
      </c>
      <c r="E12" s="163">
        <v>2.3054576377952758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</row>
    <row r="13" spans="1:19">
      <c r="A13" s="172">
        <v>10</v>
      </c>
      <c r="B13" s="172">
        <v>30</v>
      </c>
      <c r="C13" s="173">
        <v>0.94603674540682414</v>
      </c>
      <c r="D13" s="172">
        <v>1.94</v>
      </c>
      <c r="E13" s="163">
        <v>1.8353112860892389</v>
      </c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</row>
    <row r="14" spans="1:19">
      <c r="A14" s="172">
        <v>11</v>
      </c>
      <c r="B14" s="172">
        <v>32</v>
      </c>
      <c r="C14" s="173">
        <v>0.94813648293963226</v>
      </c>
      <c r="D14" s="172">
        <v>1.9159999999999999</v>
      </c>
      <c r="E14" s="163">
        <v>1.8166295013123352</v>
      </c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</row>
    <row r="15" spans="1:19">
      <c r="A15" s="172">
        <v>12</v>
      </c>
      <c r="B15" s="172">
        <v>43</v>
      </c>
      <c r="C15" s="173">
        <v>1.222152230971129</v>
      </c>
      <c r="D15" s="172">
        <v>1.9</v>
      </c>
      <c r="E15" s="163">
        <v>2.3220892388451451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</row>
    <row r="16" spans="1:19">
      <c r="A16" s="172">
        <v>13</v>
      </c>
      <c r="B16" s="172">
        <v>48</v>
      </c>
      <c r="C16" s="173">
        <v>1.2945931758530187</v>
      </c>
      <c r="D16" s="172">
        <v>1.8779999999999999</v>
      </c>
      <c r="E16" s="163">
        <v>2.4312459842519689</v>
      </c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</row>
    <row r="17" spans="1:19">
      <c r="A17" s="172">
        <v>14</v>
      </c>
      <c r="B17" s="172">
        <v>50</v>
      </c>
      <c r="C17" s="173">
        <v>0.99118110236220502</v>
      </c>
      <c r="D17" s="172">
        <v>1.855</v>
      </c>
      <c r="E17" s="163">
        <v>1.8386409448818903</v>
      </c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</row>
    <row r="18" spans="1:19">
      <c r="A18" s="172"/>
      <c r="B18" s="163"/>
      <c r="C18" s="163"/>
      <c r="D18" s="163"/>
      <c r="E18" s="176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</row>
    <row r="19" spans="1:19">
      <c r="A19" s="172"/>
      <c r="B19" s="163"/>
      <c r="C19" s="163"/>
      <c r="D19" s="163"/>
      <c r="E19" s="176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1:19">
      <c r="A20" s="172"/>
      <c r="B20" s="163"/>
      <c r="C20" s="163"/>
      <c r="D20" s="163"/>
      <c r="E20" s="176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</row>
    <row r="21" spans="1:19">
      <c r="A21" s="172"/>
      <c r="B21" s="163"/>
      <c r="C21" s="163"/>
      <c r="D21" s="163"/>
      <c r="E21" s="176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1:19">
      <c r="A22" s="172"/>
      <c r="B22" s="163"/>
      <c r="C22" s="163"/>
      <c r="D22" s="163"/>
      <c r="E22" s="176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</row>
    <row r="23" spans="1:19">
      <c r="A23" s="172"/>
      <c r="B23" s="163"/>
      <c r="C23" s="163"/>
      <c r="D23" s="163"/>
      <c r="E23" s="176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</row>
    <row r="24" spans="1:19">
      <c r="A24" s="172"/>
      <c r="B24" s="176"/>
      <c r="C24" s="163"/>
      <c r="D24" s="163"/>
      <c r="E24" s="176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</row>
    <row r="25" spans="1:19">
      <c r="A25" s="172"/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</row>
    <row r="26" spans="1:19">
      <c r="A26" s="172"/>
      <c r="B26" s="172"/>
      <c r="C26" s="174"/>
      <c r="D26" s="174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</row>
    <row r="27" spans="1:19">
      <c r="A27" s="172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1:19">
      <c r="A28" s="172"/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  <row r="29" spans="1:19">
      <c r="A29" s="172"/>
      <c r="B29" s="172"/>
      <c r="C29" s="177"/>
      <c r="D29" s="178"/>
      <c r="E29" s="163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</row>
    <row r="30" spans="1:19">
      <c r="A30" s="172"/>
      <c r="B30" s="172"/>
      <c r="C30" s="177"/>
      <c r="D30" s="178"/>
      <c r="E30" s="163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</row>
    <row r="31" spans="1:19">
      <c r="A31" s="172"/>
      <c r="B31" s="172"/>
      <c r="C31" s="177"/>
      <c r="D31" s="178"/>
      <c r="E31" s="163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</row>
    <row r="32" spans="1:19">
      <c r="A32" s="172"/>
      <c r="B32" s="172"/>
      <c r="C32" s="177"/>
      <c r="D32" s="178"/>
      <c r="E32" s="163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</row>
    <row r="33" spans="1:19">
      <c r="A33" s="172"/>
      <c r="B33" s="172"/>
      <c r="C33" s="177"/>
      <c r="D33" s="178"/>
      <c r="E33" s="163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</row>
    <row r="34" spans="1:19">
      <c r="A34" s="172"/>
      <c r="B34" s="172"/>
      <c r="C34" s="177"/>
      <c r="D34" s="178"/>
      <c r="E34" s="163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</row>
    <row r="35" spans="1:19">
      <c r="A35" s="172"/>
      <c r="B35" s="172"/>
      <c r="C35" s="177"/>
      <c r="D35" s="178"/>
      <c r="E35" s="163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</row>
    <row r="36" spans="1:19">
      <c r="A36" s="172"/>
      <c r="B36" s="172"/>
      <c r="C36" s="177"/>
      <c r="D36" s="178"/>
      <c r="E36" s="163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</row>
    <row r="37" spans="1:19">
      <c r="A37" s="172"/>
      <c r="B37" s="172"/>
      <c r="C37" s="177"/>
      <c r="D37" s="178"/>
      <c r="E37" s="163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</row>
    <row r="38" spans="1:19">
      <c r="A38" s="172"/>
      <c r="B38" s="172"/>
      <c r="C38" s="177"/>
      <c r="D38" s="178"/>
      <c r="E38" s="163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</row>
    <row r="39" spans="1:19">
      <c r="A39" s="172"/>
      <c r="B39" s="172"/>
      <c r="C39" s="177"/>
      <c r="D39" s="178"/>
      <c r="E39" s="163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</row>
    <row r="40" spans="1:19">
      <c r="A40" s="172"/>
      <c r="B40" s="172"/>
      <c r="C40" s="177"/>
      <c r="D40" s="178"/>
      <c r="E40" s="163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</row>
    <row r="41" spans="1:19">
      <c r="A41" s="172"/>
      <c r="B41" s="172"/>
      <c r="C41" s="177"/>
      <c r="D41" s="178"/>
      <c r="E41" s="163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</row>
    <row r="42" spans="1:19">
      <c r="A42" s="172"/>
      <c r="B42" s="172"/>
      <c r="C42" s="177"/>
      <c r="D42" s="178"/>
      <c r="E42" s="163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</row>
    <row r="43" spans="1:19">
      <c r="A43" s="172"/>
      <c r="B43" s="172"/>
      <c r="C43" s="177"/>
      <c r="D43" s="178"/>
      <c r="E43" s="163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</row>
    <row r="44" spans="1:19">
      <c r="A44" s="172"/>
      <c r="B44" s="172"/>
      <c r="C44" s="177"/>
      <c r="D44" s="178"/>
      <c r="E44" s="163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</row>
    <row r="45" spans="1:19">
      <c r="A45" s="172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</row>
    <row r="46" spans="1:19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</row>
    <row r="47" spans="1:19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</row>
    <row r="48" spans="1:19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</row>
    <row r="49" spans="1:19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</row>
    <row r="50" spans="1:19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</row>
    <row r="51" spans="1:19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</row>
    <row r="52" spans="1:19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</row>
    <row r="53" spans="1:19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</row>
    <row r="54" spans="1:19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</row>
    <row r="55" spans="1:19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</row>
    <row r="56" spans="1:19">
      <c r="A56" s="174"/>
      <c r="B56" s="174"/>
      <c r="C56" s="174"/>
      <c r="D56" s="174"/>
      <c r="E56" s="174"/>
      <c r="F56" s="174"/>
      <c r="G56" s="172"/>
      <c r="H56" s="172"/>
      <c r="I56" s="172"/>
      <c r="J56" s="172"/>
      <c r="K56" s="174"/>
      <c r="L56" s="174"/>
      <c r="M56" s="174"/>
      <c r="N56" s="172"/>
      <c r="O56" s="172"/>
      <c r="P56" s="172"/>
      <c r="Q56" s="172"/>
      <c r="R56" s="172"/>
      <c r="S56" s="172"/>
    </row>
    <row r="57" spans="1:19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19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19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2"/>
      <c r="O59" s="172"/>
      <c r="P59" s="172"/>
      <c r="Q59" s="172"/>
      <c r="R59" s="172"/>
      <c r="S59" s="172"/>
    </row>
    <row r="60" spans="1:19">
      <c r="A60" s="163"/>
      <c r="B60" s="163"/>
      <c r="C60" s="179"/>
      <c r="D60" s="179"/>
      <c r="E60" s="179"/>
      <c r="F60" s="163"/>
      <c r="G60" s="173"/>
      <c r="H60" s="172"/>
      <c r="I60" s="163"/>
      <c r="J60" s="172"/>
      <c r="K60" s="173"/>
      <c r="L60" s="173"/>
      <c r="M60" s="163"/>
      <c r="N60" s="172"/>
      <c r="O60" s="172"/>
      <c r="P60" s="172"/>
      <c r="Q60" s="172"/>
      <c r="R60" s="172"/>
      <c r="S60" s="172"/>
    </row>
    <row r="61" spans="1:19">
      <c r="A61" s="163"/>
      <c r="B61" s="163"/>
      <c r="C61" s="179"/>
      <c r="D61" s="179"/>
      <c r="E61" s="179"/>
      <c r="F61" s="163"/>
      <c r="G61" s="173"/>
      <c r="H61" s="172"/>
      <c r="I61" s="172"/>
      <c r="J61" s="172"/>
      <c r="K61" s="173"/>
      <c r="L61" s="173"/>
      <c r="M61" s="163"/>
      <c r="N61" s="172"/>
      <c r="O61" s="172"/>
      <c r="P61" s="172"/>
      <c r="Q61" s="172"/>
      <c r="R61" s="172"/>
      <c r="S61" s="172"/>
    </row>
    <row r="62" spans="1:19">
      <c r="A62" s="163"/>
      <c r="B62" s="163"/>
      <c r="C62" s="179"/>
      <c r="D62" s="179"/>
      <c r="E62" s="179"/>
      <c r="F62" s="163"/>
      <c r="G62" s="173"/>
      <c r="H62" s="172"/>
      <c r="I62" s="172"/>
      <c r="J62" s="172"/>
      <c r="K62" s="173"/>
      <c r="L62" s="173"/>
      <c r="M62" s="163"/>
      <c r="N62" s="172"/>
      <c r="O62" s="172"/>
      <c r="P62" s="172"/>
      <c r="Q62" s="172"/>
      <c r="R62" s="172"/>
      <c r="S62" s="172"/>
    </row>
    <row r="63" spans="1:19">
      <c r="A63" s="163"/>
      <c r="B63" s="163"/>
      <c r="C63" s="179"/>
      <c r="D63" s="179"/>
      <c r="E63" s="179"/>
      <c r="F63" s="163"/>
      <c r="G63" s="173"/>
      <c r="H63" s="172"/>
      <c r="I63" s="172"/>
      <c r="J63" s="172"/>
      <c r="K63" s="173"/>
      <c r="L63" s="173"/>
      <c r="M63" s="163"/>
      <c r="N63" s="172"/>
      <c r="O63" s="172"/>
      <c r="P63" s="172"/>
      <c r="Q63" s="172"/>
      <c r="R63" s="172"/>
      <c r="S63" s="172"/>
    </row>
    <row r="64" spans="1:19">
      <c r="A64" s="163"/>
      <c r="B64" s="163"/>
      <c r="C64" s="179"/>
      <c r="D64" s="179"/>
      <c r="E64" s="179"/>
      <c r="F64" s="163"/>
      <c r="G64" s="173"/>
      <c r="H64" s="172"/>
      <c r="I64" s="172"/>
      <c r="J64" s="172"/>
      <c r="K64" s="173"/>
      <c r="L64" s="173"/>
      <c r="M64" s="163"/>
      <c r="N64" s="172"/>
      <c r="O64" s="172"/>
      <c r="P64" s="172"/>
      <c r="Q64" s="172"/>
      <c r="R64" s="172"/>
      <c r="S64" s="172"/>
    </row>
    <row r="65" spans="1:19">
      <c r="A65" s="163"/>
      <c r="B65" s="163"/>
      <c r="C65" s="179"/>
      <c r="D65" s="179"/>
      <c r="E65" s="179"/>
      <c r="F65" s="163"/>
      <c r="G65" s="173"/>
      <c r="H65" s="172"/>
      <c r="I65" s="172"/>
      <c r="J65" s="172"/>
      <c r="K65" s="173"/>
      <c r="L65" s="173"/>
      <c r="M65" s="163"/>
      <c r="N65" s="172"/>
      <c r="O65" s="172"/>
      <c r="P65" s="172"/>
      <c r="Q65" s="172"/>
      <c r="R65" s="172"/>
      <c r="S65" s="172"/>
    </row>
    <row r="66" spans="1:19">
      <c r="A66" s="163"/>
      <c r="B66" s="163"/>
      <c r="C66" s="179"/>
      <c r="D66" s="179"/>
      <c r="E66" s="179"/>
      <c r="F66" s="163"/>
      <c r="G66" s="173"/>
      <c r="H66" s="172"/>
      <c r="I66" s="172"/>
      <c r="J66" s="172"/>
      <c r="K66" s="173"/>
      <c r="L66" s="173"/>
      <c r="M66" s="163"/>
      <c r="N66" s="172"/>
      <c r="O66" s="172"/>
      <c r="P66" s="172"/>
      <c r="Q66" s="172"/>
      <c r="R66" s="172"/>
      <c r="S66" s="172"/>
    </row>
    <row r="67" spans="1:19">
      <c r="A67" s="163"/>
      <c r="B67" s="163"/>
      <c r="C67" s="179"/>
      <c r="D67" s="179"/>
      <c r="E67" s="179"/>
      <c r="F67" s="163"/>
      <c r="G67" s="173"/>
      <c r="H67" s="172"/>
      <c r="I67" s="172"/>
      <c r="J67" s="172"/>
      <c r="K67" s="173"/>
      <c r="L67" s="173"/>
      <c r="M67" s="163"/>
      <c r="N67" s="172"/>
      <c r="O67" s="172"/>
      <c r="P67" s="172"/>
      <c r="Q67" s="172"/>
      <c r="R67" s="172"/>
      <c r="S67" s="172"/>
    </row>
    <row r="68" spans="1:19">
      <c r="A68" s="163"/>
      <c r="B68" s="163"/>
      <c r="C68" s="179"/>
      <c r="D68" s="179"/>
      <c r="E68" s="179"/>
      <c r="F68" s="163"/>
      <c r="G68" s="173"/>
      <c r="H68" s="172"/>
      <c r="I68" s="172"/>
      <c r="J68" s="172"/>
      <c r="K68" s="173"/>
      <c r="L68" s="173"/>
      <c r="M68" s="163"/>
      <c r="N68" s="172"/>
      <c r="O68" s="172"/>
      <c r="P68" s="172"/>
      <c r="Q68" s="172"/>
      <c r="R68" s="172"/>
      <c r="S68" s="172"/>
    </row>
    <row r="69" spans="1:19">
      <c r="A69" s="163"/>
      <c r="B69" s="163"/>
      <c r="C69" s="179"/>
      <c r="D69" s="179"/>
      <c r="E69" s="179"/>
      <c r="F69" s="163"/>
      <c r="G69" s="173"/>
      <c r="H69" s="172"/>
      <c r="I69" s="172"/>
      <c r="J69" s="172"/>
      <c r="K69" s="173"/>
      <c r="L69" s="173"/>
      <c r="M69" s="163"/>
      <c r="N69" s="172"/>
      <c r="O69" s="172"/>
      <c r="P69" s="172"/>
      <c r="Q69" s="172"/>
      <c r="R69" s="172"/>
      <c r="S69" s="172"/>
    </row>
    <row r="70" spans="1:19">
      <c r="A70" s="163"/>
      <c r="B70" s="163"/>
      <c r="C70" s="179"/>
      <c r="D70" s="179"/>
      <c r="E70" s="179"/>
      <c r="F70" s="163"/>
      <c r="G70" s="173"/>
      <c r="H70" s="172"/>
      <c r="I70" s="172"/>
      <c r="J70" s="172"/>
      <c r="K70" s="173"/>
      <c r="L70" s="173"/>
      <c r="M70" s="163"/>
      <c r="N70" s="172"/>
      <c r="O70" s="172"/>
      <c r="P70" s="172"/>
      <c r="Q70" s="172"/>
      <c r="R70" s="172"/>
      <c r="S70" s="172"/>
    </row>
    <row r="71" spans="1:19">
      <c r="A71" s="163"/>
      <c r="B71" s="163"/>
      <c r="C71" s="179"/>
      <c r="D71" s="179"/>
      <c r="E71" s="179"/>
      <c r="F71" s="163"/>
      <c r="G71" s="173"/>
      <c r="H71" s="172"/>
      <c r="I71" s="172"/>
      <c r="J71" s="172"/>
      <c r="K71" s="173"/>
      <c r="L71" s="173"/>
      <c r="M71" s="163"/>
      <c r="N71" s="172"/>
      <c r="O71" s="172"/>
      <c r="P71" s="172"/>
      <c r="Q71" s="172"/>
      <c r="R71" s="172"/>
      <c r="S71" s="172"/>
    </row>
    <row r="72" spans="1:19">
      <c r="A72" s="163"/>
      <c r="B72" s="163"/>
      <c r="C72" s="179"/>
      <c r="D72" s="179"/>
      <c r="E72" s="179"/>
      <c r="F72" s="163"/>
      <c r="G72" s="173"/>
      <c r="H72" s="172"/>
      <c r="I72" s="172"/>
      <c r="J72" s="172"/>
      <c r="K72" s="173"/>
      <c r="L72" s="173"/>
      <c r="M72" s="163"/>
      <c r="N72" s="172"/>
      <c r="O72" s="172"/>
      <c r="P72" s="172"/>
      <c r="Q72" s="172"/>
      <c r="R72" s="172"/>
      <c r="S72" s="172"/>
    </row>
    <row r="73" spans="1:19">
      <c r="A73" s="163"/>
      <c r="B73" s="163"/>
      <c r="C73" s="179"/>
      <c r="D73" s="179"/>
      <c r="E73" s="179"/>
      <c r="F73" s="163"/>
      <c r="G73" s="173"/>
      <c r="H73" s="172"/>
      <c r="I73" s="172"/>
      <c r="J73" s="172"/>
      <c r="K73" s="173"/>
      <c r="L73" s="173"/>
      <c r="M73" s="163"/>
      <c r="N73" s="172"/>
      <c r="O73" s="172"/>
      <c r="P73" s="172"/>
      <c r="Q73" s="172"/>
      <c r="R73" s="172"/>
      <c r="S73" s="172"/>
    </row>
    <row r="74" spans="1:19">
      <c r="A74" s="163"/>
      <c r="B74" s="163"/>
      <c r="C74" s="179"/>
      <c r="D74" s="179"/>
      <c r="E74" s="179"/>
      <c r="F74" s="163"/>
      <c r="G74" s="173"/>
      <c r="H74" s="172"/>
      <c r="I74" s="172"/>
      <c r="J74" s="172"/>
      <c r="K74" s="173"/>
      <c r="L74" s="173"/>
      <c r="M74" s="163"/>
      <c r="N74" s="172"/>
      <c r="O74" s="172"/>
      <c r="P74" s="172"/>
      <c r="Q74" s="172"/>
      <c r="R74" s="172"/>
      <c r="S74" s="172"/>
    </row>
    <row r="75" spans="1:19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</row>
    <row r="76" spans="1:19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</row>
    <row r="77" spans="1:19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</row>
    <row r="78" spans="1:19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</row>
    <row r="79" spans="1:19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</row>
    <row r="80" spans="1:19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</row>
  </sheetData>
  <mergeCells count="3">
    <mergeCell ref="A56:F56"/>
    <mergeCell ref="K56:M56"/>
    <mergeCell ref="C26:D26"/>
  </mergeCells>
  <phoneticPr fontId="15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101"/>
  <sheetViews>
    <sheetView zoomScale="85" zoomScaleNormal="85" workbookViewId="0"/>
  </sheetViews>
  <sheetFormatPr baseColWidth="10" defaultRowHeight="13"/>
  <cols>
    <col min="1" max="1" width="12.1640625" bestFit="1" customWidth="1"/>
  </cols>
  <sheetData>
    <row r="2" spans="1:34">
      <c r="G2" s="170" t="s">
        <v>74</v>
      </c>
      <c r="H2" s="170"/>
      <c r="X2" s="170" t="s">
        <v>74</v>
      </c>
      <c r="Y2" s="170"/>
    </row>
    <row r="3" spans="1:34">
      <c r="G3" s="123" t="s">
        <v>18</v>
      </c>
      <c r="H3" s="123"/>
      <c r="I3" s="124" t="s">
        <v>78</v>
      </c>
      <c r="J3" s="123"/>
      <c r="K3" s="124" t="s">
        <v>2</v>
      </c>
      <c r="L3" s="123"/>
      <c r="M3" s="124" t="s">
        <v>8</v>
      </c>
      <c r="N3" s="123"/>
      <c r="O3" s="124" t="s">
        <v>9</v>
      </c>
      <c r="P3" s="123"/>
      <c r="Q3" s="124" t="s">
        <v>79</v>
      </c>
      <c r="X3" s="123" t="s">
        <v>18</v>
      </c>
      <c r="Y3" s="123"/>
      <c r="Z3" s="124" t="s">
        <v>78</v>
      </c>
      <c r="AA3" s="123"/>
      <c r="AB3" s="124" t="s">
        <v>2</v>
      </c>
      <c r="AC3" s="123"/>
      <c r="AD3" s="124" t="s">
        <v>8</v>
      </c>
      <c r="AE3" s="123"/>
      <c r="AF3" s="124" t="s">
        <v>9</v>
      </c>
      <c r="AG3" s="123"/>
      <c r="AH3" s="124" t="s">
        <v>79</v>
      </c>
    </row>
    <row r="4" spans="1:34">
      <c r="G4" s="123" t="s">
        <v>19</v>
      </c>
      <c r="H4" s="123"/>
      <c r="I4" s="124" t="s">
        <v>100</v>
      </c>
      <c r="J4" s="123"/>
      <c r="K4" s="124" t="s">
        <v>100</v>
      </c>
      <c r="L4" s="123"/>
      <c r="M4" s="124" t="s">
        <v>100</v>
      </c>
      <c r="N4" s="123"/>
      <c r="O4" s="124" t="s">
        <v>100</v>
      </c>
      <c r="P4" s="123"/>
      <c r="Q4" s="124" t="s">
        <v>100</v>
      </c>
      <c r="X4" s="123" t="s">
        <v>19</v>
      </c>
      <c r="Y4" s="123"/>
      <c r="Z4" s="124" t="s">
        <v>100</v>
      </c>
      <c r="AA4" s="123"/>
      <c r="AB4" s="124" t="s">
        <v>100</v>
      </c>
      <c r="AC4" s="123"/>
      <c r="AD4" s="124" t="s">
        <v>100</v>
      </c>
      <c r="AE4" s="123"/>
      <c r="AF4" s="124" t="s">
        <v>100</v>
      </c>
      <c r="AG4" s="123"/>
      <c r="AH4" s="124" t="s">
        <v>100</v>
      </c>
    </row>
    <row r="5" spans="1:34">
      <c r="A5" s="164" t="s">
        <v>124</v>
      </c>
      <c r="B5" s="165"/>
      <c r="C5" s="166">
        <v>1.85864120676945</v>
      </c>
      <c r="G5" s="125">
        <v>0</v>
      </c>
      <c r="H5" s="125"/>
      <c r="I5" s="126">
        <v>9.0000000000145519E-2</v>
      </c>
      <c r="J5" s="126"/>
      <c r="K5" s="126">
        <v>40.776939679497445</v>
      </c>
      <c r="L5" s="126"/>
      <c r="M5" s="126">
        <v>21.936806293828546</v>
      </c>
      <c r="N5" s="126"/>
      <c r="O5" s="126">
        <v>10.32851276096644</v>
      </c>
      <c r="P5" s="126"/>
      <c r="Q5" s="126">
        <v>0</v>
      </c>
      <c r="X5" s="125">
        <v>0</v>
      </c>
      <c r="Y5" s="125"/>
      <c r="Z5" s="126">
        <v>9.0000000000145519E-2</v>
      </c>
      <c r="AA5" s="126"/>
      <c r="AB5" s="126">
        <v>40.776939679497445</v>
      </c>
      <c r="AC5" s="126"/>
      <c r="AD5" s="126">
        <v>21.936806293828546</v>
      </c>
      <c r="AE5" s="126"/>
      <c r="AF5" s="126">
        <v>10.32851276096644</v>
      </c>
      <c r="AG5" s="126"/>
      <c r="AH5" s="126">
        <v>0</v>
      </c>
    </row>
    <row r="6" spans="1:34">
      <c r="A6" s="165" t="s">
        <v>32</v>
      </c>
      <c r="B6" s="165"/>
      <c r="C6" s="166">
        <v>0.47398830429687899</v>
      </c>
      <c r="G6" s="127">
        <v>1.9999999999999996</v>
      </c>
      <c r="H6" s="127"/>
      <c r="I6" s="128">
        <v>9.9490259581112503E-2</v>
      </c>
      <c r="J6" s="128"/>
      <c r="K6" s="128">
        <v>40.693411543259238</v>
      </c>
      <c r="L6" s="128"/>
      <c r="M6" s="128">
        <v>21.790726887247825</v>
      </c>
      <c r="N6" s="128"/>
      <c r="O6" s="128">
        <v>10.305232997587487</v>
      </c>
      <c r="P6" s="128"/>
      <c r="Q6" s="128">
        <v>8.9775415552090634E-2</v>
      </c>
      <c r="X6" s="127">
        <v>0.5</v>
      </c>
      <c r="Y6" s="127"/>
      <c r="Z6" s="128">
        <v>9.1499454372665545E-2</v>
      </c>
      <c r="AA6" s="128"/>
      <c r="AB6" s="128">
        <v>40.762991044536257</v>
      </c>
      <c r="AC6" s="128"/>
      <c r="AD6" s="128">
        <v>21.902423274784972</v>
      </c>
      <c r="AE6" s="128"/>
      <c r="AF6" s="128">
        <v>10.323162246073133</v>
      </c>
      <c r="AG6" s="128"/>
      <c r="AH6" s="128">
        <v>1.515311568172539E-2</v>
      </c>
    </row>
    <row r="7" spans="1:34">
      <c r="A7" s="165" t="s">
        <v>33</v>
      </c>
      <c r="B7" s="165"/>
      <c r="C7" s="166">
        <v>0.11245233873536201</v>
      </c>
      <c r="G7" s="127">
        <v>3.9999999999999991</v>
      </c>
      <c r="H7" s="127"/>
      <c r="I7" s="128">
        <v>0.12731529264734495</v>
      </c>
      <c r="J7" s="128"/>
      <c r="K7" s="128">
        <v>40.464109182441149</v>
      </c>
      <c r="L7" s="128"/>
      <c r="M7" s="128">
        <v>21.607565562178387</v>
      </c>
      <c r="N7" s="128"/>
      <c r="O7" s="128">
        <v>10.274083293922699</v>
      </c>
      <c r="P7" s="128"/>
      <c r="Q7" s="128">
        <v>0.33268883199094024</v>
      </c>
      <c r="X7" s="127">
        <v>1</v>
      </c>
      <c r="Y7" s="127"/>
      <c r="Z7" s="128">
        <v>9.3481644974609493E-2</v>
      </c>
      <c r="AA7" s="128"/>
      <c r="AB7" s="128">
        <v>40.74521138951097</v>
      </c>
      <c r="AC7" s="128"/>
      <c r="AD7" s="128">
        <v>21.866773438695901</v>
      </c>
      <c r="AE7" s="128"/>
      <c r="AF7" s="128">
        <v>10.317530813583591</v>
      </c>
      <c r="AG7" s="128"/>
      <c r="AH7" s="128">
        <v>3.4336325085087799E-2</v>
      </c>
    </row>
    <row r="8" spans="1:34">
      <c r="A8" s="165" t="s">
        <v>34</v>
      </c>
      <c r="B8" s="165"/>
      <c r="C8" s="166">
        <v>8.4146744292243905E-2</v>
      </c>
      <c r="G8" s="127">
        <v>6</v>
      </c>
      <c r="H8" s="127"/>
      <c r="I8" s="128">
        <v>0.21198496691882923</v>
      </c>
      <c r="J8" s="128"/>
      <c r="K8" s="128">
        <v>39.782783278580531</v>
      </c>
      <c r="L8" s="128"/>
      <c r="M8" s="128">
        <v>21.329183681418606</v>
      </c>
      <c r="N8" s="128"/>
      <c r="O8" s="128">
        <v>10.223288764562215</v>
      </c>
      <c r="P8" s="128"/>
      <c r="Q8" s="128">
        <v>1.0500911317592232</v>
      </c>
      <c r="X8" s="127">
        <v>1.5</v>
      </c>
      <c r="Y8" s="127"/>
      <c r="Z8" s="128">
        <v>9.6084791285362042E-2</v>
      </c>
      <c r="AA8" s="128"/>
      <c r="AB8" s="128">
        <v>40.72249967233671</v>
      </c>
      <c r="AC8" s="128"/>
      <c r="AD8" s="128">
        <v>21.829637746680664</v>
      </c>
      <c r="AE8" s="128"/>
      <c r="AF8" s="128">
        <v>10.3115737877645</v>
      </c>
      <c r="AG8" s="128"/>
      <c r="AH8" s="128">
        <v>5.8705149101943598E-2</v>
      </c>
    </row>
    <row r="9" spans="1:34">
      <c r="C9" s="167"/>
      <c r="G9" s="127">
        <v>7.9999999999999982</v>
      </c>
      <c r="H9" s="127"/>
      <c r="I9" s="128">
        <v>0.4901195235986141</v>
      </c>
      <c r="J9" s="128"/>
      <c r="K9" s="128">
        <v>37.563993783878104</v>
      </c>
      <c r="L9" s="128"/>
      <c r="M9" s="128">
        <v>20.769032036609694</v>
      </c>
      <c r="N9" s="128"/>
      <c r="O9" s="128">
        <v>10.113213199923031</v>
      </c>
      <c r="P9" s="128"/>
      <c r="Q9" s="128">
        <v>3.3806521491783825</v>
      </c>
      <c r="X9" s="127">
        <v>2</v>
      </c>
      <c r="Y9" s="127"/>
      <c r="Z9" s="128">
        <v>9.9490259581112503E-2</v>
      </c>
      <c r="AA9" s="128"/>
      <c r="AB9" s="128">
        <v>40.693411543259238</v>
      </c>
      <c r="AC9" s="128"/>
      <c r="AD9" s="128">
        <v>21.790726887247825</v>
      </c>
      <c r="AE9" s="128"/>
      <c r="AF9" s="128">
        <v>10.305232997587487</v>
      </c>
      <c r="AG9" s="128"/>
      <c r="AH9" s="128">
        <v>8.9775415552090662E-2</v>
      </c>
    </row>
    <row r="10" spans="1:34">
      <c r="A10" s="165" t="s">
        <v>35</v>
      </c>
      <c r="B10" s="165"/>
      <c r="C10" s="166">
        <v>2.1097566984978999</v>
      </c>
      <c r="G10" s="127">
        <v>10.999999999999998</v>
      </c>
      <c r="H10" s="127"/>
      <c r="I10" s="128">
        <v>2.1618930394543727</v>
      </c>
      <c r="J10" s="128"/>
      <c r="K10" s="128">
        <v>24.254327728655493</v>
      </c>
      <c r="L10" s="128"/>
      <c r="M10" s="128">
        <v>18.33075378069476</v>
      </c>
      <c r="N10" s="128"/>
      <c r="O10" s="128">
        <v>9.5831321100885152</v>
      </c>
      <c r="P10" s="128"/>
      <c r="Q10" s="128">
        <v>17.346040612863742</v>
      </c>
      <c r="X10" s="127">
        <v>2.5</v>
      </c>
      <c r="Y10" s="127"/>
      <c r="Z10" s="128">
        <v>0.1039377439255096</v>
      </c>
      <c r="AA10" s="128"/>
      <c r="AB10" s="128">
        <v>40.656038699366434</v>
      </c>
      <c r="AC10" s="128"/>
      <c r="AD10" s="128">
        <v>21.749658569982067</v>
      </c>
      <c r="AE10" s="128"/>
      <c r="AF10" s="128">
        <v>10.298432149298547</v>
      </c>
      <c r="AG10" s="128"/>
      <c r="AH10" s="128">
        <v>0.12954985114836301</v>
      </c>
    </row>
    <row r="11" spans="1:34">
      <c r="A11" s="165" t="s">
        <v>36</v>
      </c>
      <c r="B11" s="165"/>
      <c r="C11" s="166">
        <v>8.8926563132967296</v>
      </c>
      <c r="G11" s="127">
        <v>19</v>
      </c>
      <c r="H11" s="127"/>
      <c r="I11" s="128">
        <v>5.006644285416777</v>
      </c>
      <c r="J11" s="128"/>
      <c r="K11" s="128">
        <v>0.44292934185017407</v>
      </c>
      <c r="L11" s="128"/>
      <c r="M11" s="128">
        <v>13.698104064328191</v>
      </c>
      <c r="N11" s="128"/>
      <c r="O11" s="128">
        <v>8.4101311849323857</v>
      </c>
      <c r="P11" s="128"/>
      <c r="Q11" s="128">
        <v>42.339834925666942</v>
      </c>
      <c r="X11" s="127">
        <v>3</v>
      </c>
      <c r="Y11" s="127"/>
      <c r="Z11" s="128">
        <v>0.10974652035479869</v>
      </c>
      <c r="AA11" s="128"/>
      <c r="AB11" s="128">
        <v>40.607840025982355</v>
      </c>
      <c r="AC11" s="128"/>
      <c r="AD11" s="128">
        <v>21.705926852685529</v>
      </c>
      <c r="AE11" s="128"/>
      <c r="AF11" s="128">
        <v>10.291070479177112</v>
      </c>
      <c r="AG11" s="128"/>
      <c r="AH11" s="128">
        <v>0.18069524594611894</v>
      </c>
    </row>
    <row r="12" spans="1:34">
      <c r="A12" s="165" t="s">
        <v>37</v>
      </c>
      <c r="B12" s="165"/>
      <c r="C12" s="166">
        <v>11.8840010794354</v>
      </c>
      <c r="G12" s="127">
        <v>24</v>
      </c>
      <c r="H12" s="127"/>
      <c r="I12" s="128">
        <v>4.9246743565197537</v>
      </c>
      <c r="J12" s="128"/>
      <c r="K12" s="128">
        <v>6.7784304114153551E-2</v>
      </c>
      <c r="L12" s="128"/>
      <c r="M12" s="128">
        <v>13.106466527666322</v>
      </c>
      <c r="N12" s="128"/>
      <c r="O12" s="128">
        <v>8.2149017647784781</v>
      </c>
      <c r="P12" s="128"/>
      <c r="Q12" s="128">
        <v>42.744660918953656</v>
      </c>
      <c r="X12" s="127">
        <v>3.5</v>
      </c>
      <c r="Y12" s="127"/>
      <c r="Z12" s="128">
        <v>0.11734542252844728</v>
      </c>
      <c r="AA12" s="128"/>
      <c r="AB12" s="128">
        <v>40.545403515192604</v>
      </c>
      <c r="AC12" s="128"/>
      <c r="AD12" s="128">
        <v>21.658860419618208</v>
      </c>
      <c r="AE12" s="128"/>
      <c r="AF12" s="128">
        <v>10.283013990079549</v>
      </c>
      <c r="AG12" s="128"/>
      <c r="AH12" s="128">
        <v>0.24679222198608275</v>
      </c>
    </row>
    <row r="13" spans="1:34">
      <c r="C13" s="167"/>
      <c r="G13" s="127">
        <v>26</v>
      </c>
      <c r="H13" s="127"/>
      <c r="I13" s="128">
        <v>4.8775487351354601</v>
      </c>
      <c r="J13" s="128"/>
      <c r="K13" s="128">
        <v>3.4304235774504414E-2</v>
      </c>
      <c r="L13" s="128"/>
      <c r="M13" s="128">
        <v>12.905359490313282</v>
      </c>
      <c r="N13" s="128"/>
      <c r="O13" s="128">
        <v>8.1419659167492711</v>
      </c>
      <c r="P13" s="128"/>
      <c r="Q13" s="128">
        <v>42.784082547955855</v>
      </c>
      <c r="X13" s="127">
        <v>4</v>
      </c>
      <c r="Y13" s="127"/>
      <c r="Z13" s="128">
        <v>0.12731529264734495</v>
      </c>
      <c r="AA13" s="128"/>
      <c r="AB13" s="128">
        <v>40.464109182441149</v>
      </c>
      <c r="AC13" s="128"/>
      <c r="AD13" s="128">
        <v>21.607565562178387</v>
      </c>
      <c r="AE13" s="128"/>
      <c r="AF13" s="128">
        <v>10.274083293922699</v>
      </c>
      <c r="AG13" s="128"/>
      <c r="AH13" s="128">
        <v>0.3326888319909404</v>
      </c>
    </row>
    <row r="14" spans="1:34">
      <c r="A14" s="165" t="s">
        <v>15</v>
      </c>
      <c r="B14" s="165"/>
      <c r="C14" s="166">
        <v>2.0574706560784901</v>
      </c>
      <c r="G14" s="127">
        <v>28</v>
      </c>
      <c r="H14" s="127"/>
      <c r="I14" s="128">
        <v>4.8286281075286599</v>
      </c>
      <c r="J14" s="128"/>
      <c r="K14" s="128">
        <v>1.7702716297544219E-2</v>
      </c>
      <c r="L14" s="128"/>
      <c r="M14" s="128">
        <v>12.71226394767989</v>
      </c>
      <c r="N14" s="128"/>
      <c r="O14" s="128">
        <v>8.0687155080405635</v>
      </c>
      <c r="P14" s="128"/>
      <c r="Q14" s="128">
        <v>42.805760089599509</v>
      </c>
      <c r="X14" s="127">
        <v>4.5</v>
      </c>
      <c r="Y14" s="127"/>
      <c r="Z14" s="128">
        <v>0.14044919564603112</v>
      </c>
      <c r="AA14" s="128"/>
      <c r="AB14" s="128">
        <v>40.357651028099561</v>
      </c>
      <c r="AC14" s="128"/>
      <c r="AD14" s="128">
        <v>21.550848013331652</v>
      </c>
      <c r="AE14" s="128"/>
      <c r="AF14" s="128">
        <v>10.264036684610755</v>
      </c>
      <c r="AG14" s="128"/>
      <c r="AH14" s="128">
        <v>0.44500197775300487</v>
      </c>
    </row>
    <row r="15" spans="1:34">
      <c r="A15" s="165" t="s">
        <v>16</v>
      </c>
      <c r="B15" s="165"/>
      <c r="C15" s="166">
        <v>2.4086570893972401E-2</v>
      </c>
      <c r="G15" s="127">
        <v>30</v>
      </c>
      <c r="H15" s="127"/>
      <c r="I15" s="128">
        <v>4.7790341352587697</v>
      </c>
      <c r="J15" s="128"/>
      <c r="K15" s="128">
        <v>9.2704208610276759E-3</v>
      </c>
      <c r="L15" s="128"/>
      <c r="M15" s="128">
        <v>12.524782141538104</v>
      </c>
      <c r="N15" s="128"/>
      <c r="O15" s="128">
        <v>7.9946760430658479</v>
      </c>
      <c r="P15" s="128"/>
      <c r="Q15" s="128">
        <v>42.818845166323868</v>
      </c>
      <c r="X15" s="127">
        <v>5</v>
      </c>
      <c r="Y15" s="127"/>
      <c r="Z15" s="128">
        <v>0.15783751242407845</v>
      </c>
      <c r="AA15" s="128"/>
      <c r="AB15" s="128">
        <v>40.217361580307625</v>
      </c>
      <c r="AC15" s="128"/>
      <c r="AD15" s="128">
        <v>21.487105999405117</v>
      </c>
      <c r="AE15" s="128"/>
      <c r="AF15" s="128">
        <v>10.252546585861435</v>
      </c>
      <c r="AG15" s="128"/>
      <c r="AH15" s="128">
        <v>0.59282585007579158</v>
      </c>
    </row>
    <row r="16" spans="1:34">
      <c r="A16" s="165" t="s">
        <v>17</v>
      </c>
      <c r="B16" s="165"/>
      <c r="C16" s="166">
        <v>5.2324742864205402E-2</v>
      </c>
      <c r="G16" s="127">
        <v>32</v>
      </c>
      <c r="H16" s="127"/>
      <c r="I16" s="128">
        <v>4.7292934884880555</v>
      </c>
      <c r="J16" s="128"/>
      <c r="K16" s="128">
        <v>4.9140582498869182E-3</v>
      </c>
      <c r="L16" s="128"/>
      <c r="M16" s="128">
        <v>12.341787057828126</v>
      </c>
      <c r="N16" s="128"/>
      <c r="O16" s="128">
        <v>7.9197793524178559</v>
      </c>
      <c r="P16" s="128"/>
      <c r="Q16" s="128">
        <v>42.82763482693079</v>
      </c>
      <c r="X16" s="127">
        <v>5.5</v>
      </c>
      <c r="Y16" s="127"/>
      <c r="Z16" s="128">
        <v>0.18098708170400746</v>
      </c>
      <c r="AA16" s="128"/>
      <c r="AB16" s="128">
        <v>40.031266226401605</v>
      </c>
      <c r="AC16" s="128"/>
      <c r="AD16" s="128">
        <v>21.414184997113658</v>
      </c>
      <c r="AE16" s="128"/>
      <c r="AF16" s="128">
        <v>10.239166955487121</v>
      </c>
      <c r="AG16" s="128"/>
      <c r="AH16" s="128">
        <v>0.78872370960309446</v>
      </c>
    </row>
    <row r="17" spans="1:34">
      <c r="C17" s="167"/>
      <c r="G17" s="127">
        <v>43</v>
      </c>
      <c r="H17" s="127"/>
      <c r="I17" s="128">
        <v>4.4599551663197614</v>
      </c>
      <c r="J17" s="128"/>
      <c r="K17" s="128">
        <v>1.7903608687948189E-4</v>
      </c>
      <c r="L17" s="128"/>
      <c r="M17" s="128">
        <v>11.401096196552402</v>
      </c>
      <c r="N17" s="128"/>
      <c r="O17" s="128">
        <v>7.5007432671219387</v>
      </c>
      <c r="P17" s="128"/>
      <c r="Q17" s="128">
        <v>42.855252809014708</v>
      </c>
      <c r="X17" s="127">
        <v>6</v>
      </c>
      <c r="Y17" s="127"/>
      <c r="Z17" s="128">
        <v>0.21198496691882923</v>
      </c>
      <c r="AA17" s="128"/>
      <c r="AB17" s="128">
        <v>39.782783278580531</v>
      </c>
      <c r="AC17" s="128"/>
      <c r="AD17" s="128">
        <v>21.329183681418606</v>
      </c>
      <c r="AE17" s="128"/>
      <c r="AF17" s="128">
        <v>10.223288764562215</v>
      </c>
      <c r="AG17" s="128"/>
      <c r="AH17" s="128">
        <v>1.0500911317592232</v>
      </c>
    </row>
    <row r="18" spans="1:34">
      <c r="C18" s="167"/>
      <c r="G18" s="127">
        <v>48</v>
      </c>
      <c r="H18" s="127"/>
      <c r="I18" s="128">
        <v>4.340986249598541</v>
      </c>
      <c r="J18" s="128"/>
      <c r="K18" s="128">
        <v>4.3481537657967043E-5</v>
      </c>
      <c r="L18" s="128"/>
      <c r="M18" s="128">
        <v>11.007514543815113</v>
      </c>
      <c r="N18" s="128"/>
      <c r="O18" s="128">
        <v>7.3127686395697022</v>
      </c>
      <c r="P18" s="128"/>
      <c r="Q18" s="128">
        <v>42.86521421690869</v>
      </c>
      <c r="X18" s="127">
        <v>6.5</v>
      </c>
      <c r="Y18" s="127"/>
      <c r="Z18" s="128">
        <v>0.25371661686053149</v>
      </c>
      <c r="AA18" s="128"/>
      <c r="AB18" s="128">
        <v>39.448992040282313</v>
      </c>
      <c r="AC18" s="128"/>
      <c r="AD18" s="128">
        <v>21.228205011265803</v>
      </c>
      <c r="AE18" s="128"/>
      <c r="AF18" s="128">
        <v>10.204081118050251</v>
      </c>
      <c r="AG18" s="128"/>
      <c r="AH18" s="128">
        <v>1.4009721611167258</v>
      </c>
    </row>
    <row r="19" spans="1:34">
      <c r="C19" s="167"/>
      <c r="G19" s="127">
        <v>50</v>
      </c>
      <c r="H19" s="127"/>
      <c r="I19" s="128">
        <v>4.2940386968492934</v>
      </c>
      <c r="J19" s="128"/>
      <c r="K19" s="128">
        <v>2.5056967289912239E-5</v>
      </c>
      <c r="L19" s="128"/>
      <c r="M19" s="128">
        <v>10.855755047440654</v>
      </c>
      <c r="N19" s="128"/>
      <c r="O19" s="128">
        <v>7.2389065266180443</v>
      </c>
      <c r="P19" s="128"/>
      <c r="Q19" s="128">
        <v>42.869056551120188</v>
      </c>
      <c r="X19" s="127">
        <v>7</v>
      </c>
      <c r="Y19" s="127"/>
      <c r="Z19" s="128">
        <v>0.31014055397682277</v>
      </c>
      <c r="AA19" s="128"/>
      <c r="AB19" s="128">
        <v>38.998450924494534</v>
      </c>
      <c r="AC19" s="128"/>
      <c r="AD19" s="128">
        <v>21.106051340267015</v>
      </c>
      <c r="AE19" s="128"/>
      <c r="AF19" s="128">
        <v>10.180416443982509</v>
      </c>
      <c r="AG19" s="128"/>
      <c r="AH19" s="128">
        <v>1.8743472044376486</v>
      </c>
    </row>
    <row r="20" spans="1:34">
      <c r="A20" s="165" t="s">
        <v>21</v>
      </c>
      <c r="B20" s="165"/>
      <c r="C20" s="166">
        <v>4.5020483042405898E-2</v>
      </c>
      <c r="X20" s="127">
        <v>7.5</v>
      </c>
      <c r="Y20" s="127"/>
      <c r="Z20" s="128">
        <v>0.3866020362833541</v>
      </c>
      <c r="AA20" s="128"/>
      <c r="AB20" s="128">
        <v>38.388703482494236</v>
      </c>
      <c r="AC20" s="128"/>
      <c r="AD20" s="128">
        <v>20.955897873398126</v>
      </c>
      <c r="AE20" s="128"/>
      <c r="AF20" s="128">
        <v>10.150784705976243</v>
      </c>
      <c r="AG20" s="128"/>
      <c r="AH20" s="128">
        <v>2.5147479153010877</v>
      </c>
    </row>
    <row r="21" spans="1:34">
      <c r="A21" s="165" t="s">
        <v>22</v>
      </c>
      <c r="B21" s="165"/>
      <c r="C21" s="166">
        <v>1.9866808089775501</v>
      </c>
      <c r="X21" s="127">
        <v>8</v>
      </c>
      <c r="Y21" s="127"/>
      <c r="Z21" s="128">
        <v>0.49011952359861455</v>
      </c>
      <c r="AA21" s="128"/>
      <c r="AB21" s="128">
        <v>37.563993783878097</v>
      </c>
      <c r="AC21" s="128"/>
      <c r="AD21" s="128">
        <v>20.769032036609694</v>
      </c>
      <c r="AE21" s="128"/>
      <c r="AF21" s="128">
        <v>10.113213199923031</v>
      </c>
      <c r="AG21" s="128"/>
      <c r="AH21" s="128">
        <v>3.3806521491783861</v>
      </c>
    </row>
    <row r="22" spans="1:34">
      <c r="A22" s="165" t="s">
        <v>23</v>
      </c>
      <c r="B22" s="165"/>
      <c r="C22" s="166">
        <v>0.26601822283439502</v>
      </c>
      <c r="X22" s="127">
        <v>8.5</v>
      </c>
      <c r="Y22" s="127"/>
      <c r="Z22" s="128">
        <v>0.62948987186147398</v>
      </c>
      <c r="AA22" s="128"/>
      <c r="AB22" s="128">
        <v>36.454407269148227</v>
      </c>
      <c r="AC22" s="128"/>
      <c r="AD22" s="128">
        <v>20.534853299769349</v>
      </c>
      <c r="AE22" s="128"/>
      <c r="AF22" s="128">
        <v>10.065232453272801</v>
      </c>
      <c r="AG22" s="128"/>
      <c r="AH22" s="128">
        <v>4.5453835099507964</v>
      </c>
    </row>
    <row r="23" spans="1:34">
      <c r="A23" s="165" t="s">
        <v>24</v>
      </c>
      <c r="B23" s="165"/>
      <c r="C23" s="166">
        <v>0.47398830429687877</v>
      </c>
      <c r="X23" s="127">
        <v>9</v>
      </c>
      <c r="Y23" s="127"/>
      <c r="Z23" s="128">
        <v>0.81491917106698675</v>
      </c>
      <c r="AA23" s="128"/>
      <c r="AB23" s="128">
        <v>34.978752231328514</v>
      </c>
      <c r="AC23" s="128"/>
      <c r="AD23" s="128">
        <v>20.241484900212996</v>
      </c>
      <c r="AE23" s="128"/>
      <c r="AF23" s="128">
        <v>10.003966785295351</v>
      </c>
      <c r="AG23" s="128"/>
      <c r="AH23" s="128">
        <v>6.0940875244217985</v>
      </c>
    </row>
    <row r="24" spans="1:34">
      <c r="A24" s="165" t="s">
        <v>25</v>
      </c>
      <c r="B24" s="165"/>
      <c r="C24" s="166">
        <v>0.11245233873536203</v>
      </c>
      <c r="X24" s="127">
        <v>9.5</v>
      </c>
      <c r="Y24" s="127"/>
      <c r="Z24" s="128">
        <v>1.0567386768540943</v>
      </c>
      <c r="AA24" s="128"/>
      <c r="AB24" s="128">
        <v>33.054664471587948</v>
      </c>
      <c r="AC24" s="128"/>
      <c r="AD24" s="128">
        <v>19.877493820354516</v>
      </c>
      <c r="AE24" s="128"/>
      <c r="AF24" s="128">
        <v>9.92646936175192</v>
      </c>
      <c r="AG24" s="128"/>
      <c r="AH24" s="128">
        <v>8.1131325627198407</v>
      </c>
    </row>
    <row r="25" spans="1:34">
      <c r="A25" s="165" t="s">
        <v>26</v>
      </c>
      <c r="B25" s="165"/>
      <c r="C25" s="166">
        <v>8.4146744292243947E-2</v>
      </c>
      <c r="X25" s="127">
        <v>10</v>
      </c>
      <c r="Y25" s="127"/>
      <c r="Z25" s="128">
        <v>1.3627622833154935</v>
      </c>
      <c r="AA25" s="128"/>
      <c r="AB25" s="128">
        <v>30.619447410085463</v>
      </c>
      <c r="AC25" s="128"/>
      <c r="AD25" s="128">
        <v>19.435156569571159</v>
      </c>
      <c r="AE25" s="128"/>
      <c r="AF25" s="128">
        <v>9.8304252258247704</v>
      </c>
      <c r="AG25" s="128"/>
      <c r="AH25" s="128">
        <v>10.668253142462174</v>
      </c>
    </row>
    <row r="26" spans="1:34">
      <c r="A26" s="165" t="s">
        <v>38</v>
      </c>
      <c r="B26" s="165"/>
      <c r="C26" s="166">
        <v>11.5079536910483</v>
      </c>
      <c r="X26" s="127">
        <v>10.5</v>
      </c>
      <c r="Y26" s="127"/>
      <c r="Z26" s="128">
        <v>1.7342884655535211</v>
      </c>
      <c r="AA26" s="128"/>
      <c r="AB26" s="128">
        <v>27.661644839470654</v>
      </c>
      <c r="AC26" s="128"/>
      <c r="AD26" s="128">
        <v>18.915097178178293</v>
      </c>
      <c r="AE26" s="128"/>
      <c r="AF26" s="128">
        <v>9.7152283903753212</v>
      </c>
      <c r="AG26" s="128"/>
      <c r="AH26" s="128">
        <v>13.771440522294959</v>
      </c>
    </row>
    <row r="27" spans="1:34">
      <c r="A27" s="165" t="s">
        <v>39</v>
      </c>
      <c r="B27" s="165"/>
      <c r="C27" s="166">
        <v>8.6896421974470395E-2</v>
      </c>
      <c r="X27" s="127">
        <v>11</v>
      </c>
      <c r="Y27" s="127"/>
      <c r="Z27" s="128">
        <v>2.1618930394543741</v>
      </c>
      <c r="AA27" s="128"/>
      <c r="AB27" s="128">
        <v>24.254327728655483</v>
      </c>
      <c r="AC27" s="128"/>
      <c r="AD27" s="128">
        <v>18.330753780694756</v>
      </c>
      <c r="AE27" s="128"/>
      <c r="AF27" s="128">
        <v>9.5831321100885152</v>
      </c>
      <c r="AG27" s="128"/>
      <c r="AH27" s="128">
        <v>17.346040612863753</v>
      </c>
    </row>
    <row r="28" spans="1:34">
      <c r="C28" s="167"/>
      <c r="X28" s="127">
        <v>11.5</v>
      </c>
      <c r="Y28" s="127"/>
      <c r="Z28" s="128">
        <v>2.623557262612231</v>
      </c>
      <c r="AA28" s="128"/>
      <c r="AB28" s="128">
        <v>20.570038199083392</v>
      </c>
      <c r="AC28" s="128"/>
      <c r="AD28" s="128">
        <v>17.709677975807566</v>
      </c>
      <c r="AE28" s="128"/>
      <c r="AF28" s="128">
        <v>9.4397936124399333</v>
      </c>
      <c r="AG28" s="128"/>
      <c r="AH28" s="128">
        <v>21.211092715063469</v>
      </c>
    </row>
    <row r="29" spans="1:34">
      <c r="A29" s="165" t="s">
        <v>40</v>
      </c>
      <c r="B29" s="165"/>
      <c r="C29" s="166">
        <v>7.0843632784087632E-2</v>
      </c>
      <c r="X29" s="127">
        <v>12</v>
      </c>
      <c r="Y29" s="127"/>
      <c r="Z29" s="128">
        <v>3.0877443521187513</v>
      </c>
      <c r="AA29" s="128"/>
      <c r="AB29" s="128">
        <v>16.856757320504862</v>
      </c>
      <c r="AC29" s="128"/>
      <c r="AD29" s="128">
        <v>17.089025303726824</v>
      </c>
      <c r="AE29" s="128"/>
      <c r="AF29" s="128">
        <v>9.2935125492878381</v>
      </c>
      <c r="AG29" s="128"/>
      <c r="AH29" s="128">
        <v>25.106541816766867</v>
      </c>
    </row>
    <row r="30" spans="1:34">
      <c r="A30" s="165" t="s">
        <v>41</v>
      </c>
      <c r="B30" s="165"/>
      <c r="C30" s="166">
        <v>3.9525511583521467E-2</v>
      </c>
      <c r="X30" s="127">
        <v>12.5</v>
      </c>
      <c r="Y30" s="127"/>
      <c r="Z30" s="128">
        <v>3.5213872123660908</v>
      </c>
      <c r="AA30" s="128"/>
      <c r="AB30" s="128">
        <v>13.3751115715541</v>
      </c>
      <c r="AC30" s="128"/>
      <c r="AD30" s="128">
        <v>16.505991367347953</v>
      </c>
      <c r="AE30" s="128"/>
      <c r="AF30" s="128">
        <v>9.1531638556172084</v>
      </c>
      <c r="AG30" s="128"/>
      <c r="AH30" s="128">
        <v>28.759090470161652</v>
      </c>
    </row>
    <row r="31" spans="1:34">
      <c r="A31" s="165" t="s">
        <v>42</v>
      </c>
      <c r="B31" s="165"/>
      <c r="C31" s="166">
        <v>2.1298791852430322E-2</v>
      </c>
      <c r="X31" s="127">
        <v>13</v>
      </c>
      <c r="Y31" s="127"/>
      <c r="Z31" s="128">
        <v>3.8989356934712269</v>
      </c>
      <c r="AA31" s="128"/>
      <c r="AB31" s="128">
        <v>10.327091619237034</v>
      </c>
      <c r="AC31" s="128"/>
      <c r="AD31" s="128">
        <v>15.988023509054081</v>
      </c>
      <c r="AE31" s="128"/>
      <c r="AF31" s="128">
        <v>9.0258279585164054</v>
      </c>
      <c r="AG31" s="128"/>
      <c r="AH31" s="128">
        <v>31.956939276800107</v>
      </c>
    </row>
    <row r="32" spans="1:34">
      <c r="A32" s="165" t="s">
        <v>43</v>
      </c>
      <c r="B32" s="165"/>
      <c r="C32" s="166">
        <v>1.0019329348135842E-2</v>
      </c>
      <c r="X32" s="127">
        <v>13.5</v>
      </c>
      <c r="Y32" s="127"/>
      <c r="Z32" s="128">
        <v>4.2076040677819471</v>
      </c>
      <c r="AA32" s="128"/>
      <c r="AB32" s="128">
        <v>7.8145578624384262</v>
      </c>
      <c r="AC32" s="128"/>
      <c r="AD32" s="128">
        <v>15.54796466641216</v>
      </c>
      <c r="AE32" s="128"/>
      <c r="AF32" s="128">
        <v>8.9153801970225768</v>
      </c>
      <c r="AG32" s="128"/>
      <c r="AH32" s="128">
        <v>34.593285580275584</v>
      </c>
    </row>
    <row r="33" spans="1:34">
      <c r="C33" s="167"/>
      <c r="X33" s="127">
        <v>14</v>
      </c>
      <c r="Y33" s="127"/>
      <c r="Z33" s="128">
        <v>4.4470048600656042</v>
      </c>
      <c r="AA33" s="128"/>
      <c r="AB33" s="128">
        <v>5.8418913408984547</v>
      </c>
      <c r="AC33" s="128"/>
      <c r="AD33" s="128">
        <v>15.185366816418931</v>
      </c>
      <c r="AE33" s="128"/>
      <c r="AF33" s="128">
        <v>8.8225123268718697</v>
      </c>
      <c r="AG33" s="128"/>
      <c r="AH33" s="128">
        <v>36.663534055766839</v>
      </c>
    </row>
    <row r="34" spans="1:34">
      <c r="A34" s="165" t="s">
        <v>44</v>
      </c>
      <c r="B34" s="165"/>
      <c r="C34" s="166">
        <v>0.12137881946253412</v>
      </c>
      <c r="X34" s="127">
        <v>14.5</v>
      </c>
      <c r="Y34" s="127"/>
      <c r="Z34" s="128">
        <v>4.625076113329885</v>
      </c>
      <c r="AA34" s="128"/>
      <c r="AB34" s="128">
        <v>4.3478612668335135</v>
      </c>
      <c r="AC34" s="128"/>
      <c r="AD34" s="128">
        <v>14.891339197977716</v>
      </c>
      <c r="AE34" s="128"/>
      <c r="AF34" s="128">
        <v>8.745708236341601</v>
      </c>
      <c r="AG34" s="128"/>
      <c r="AH34" s="128">
        <v>38.231879098691856</v>
      </c>
    </row>
    <row r="35" spans="1:34">
      <c r="A35" s="165" t="s">
        <v>45</v>
      </c>
      <c r="B35" s="165"/>
      <c r="C35" s="166">
        <v>10.933804057185073</v>
      </c>
      <c r="X35" s="127">
        <v>15</v>
      </c>
      <c r="Y35" s="127"/>
      <c r="Z35" s="128">
        <v>4.7533582968306867</v>
      </c>
      <c r="AA35" s="128"/>
      <c r="AB35" s="128">
        <v>3.2426927259734697</v>
      </c>
      <c r="AC35" s="128"/>
      <c r="AD35" s="128">
        <v>14.653594300033086</v>
      </c>
      <c r="AE35" s="128"/>
      <c r="AF35" s="128">
        <v>8.6824057922675184</v>
      </c>
      <c r="AG35" s="128"/>
      <c r="AH35" s="128">
        <v>39.392440650646776</v>
      </c>
    </row>
    <row r="36" spans="1:34">
      <c r="A36" s="165" t="s">
        <v>46</v>
      </c>
      <c r="B36" s="165"/>
      <c r="C36" s="166">
        <v>5.6186261904760659</v>
      </c>
      <c r="X36" s="127">
        <v>15.5</v>
      </c>
      <c r="Y36" s="127"/>
      <c r="Z36" s="128">
        <v>4.8435347250187535</v>
      </c>
      <c r="AA36" s="128"/>
      <c r="AB36" s="128">
        <v>2.4352646711833761</v>
      </c>
      <c r="AC36" s="128"/>
      <c r="AD36" s="128">
        <v>14.459900668447414</v>
      </c>
      <c r="AE36" s="128"/>
      <c r="AF36" s="128">
        <v>8.6298636908257187</v>
      </c>
      <c r="AG36" s="128"/>
      <c r="AH36" s="128">
        <v>40.240750739340605</v>
      </c>
    </row>
    <row r="37" spans="1:34">
      <c r="A37" s="165" t="s">
        <v>47</v>
      </c>
      <c r="B37" s="165"/>
      <c r="C37" s="166">
        <v>8.2762151238305695</v>
      </c>
      <c r="X37" s="127">
        <v>16</v>
      </c>
      <c r="Y37" s="127"/>
      <c r="Z37" s="128">
        <v>4.9056386216567285</v>
      </c>
      <c r="AA37" s="128"/>
      <c r="AB37" s="128">
        <v>1.8472379442326292</v>
      </c>
      <c r="AC37" s="128"/>
      <c r="AD37" s="128">
        <v>14.299760257388398</v>
      </c>
      <c r="AE37" s="128"/>
      <c r="AF37" s="128">
        <v>8.585628796457387</v>
      </c>
      <c r="AG37" s="128"/>
      <c r="AH37" s="128">
        <v>40.858943106037572</v>
      </c>
    </row>
    <row r="38" spans="1:34">
      <c r="A38" s="165" t="s">
        <v>48</v>
      </c>
      <c r="B38" s="165"/>
      <c r="C38" s="166">
        <v>0.58365728961431251</v>
      </c>
      <c r="X38" s="127">
        <v>16.5</v>
      </c>
      <c r="Y38" s="127"/>
      <c r="Z38" s="128">
        <v>4.947511863903812</v>
      </c>
      <c r="AA38" s="128"/>
      <c r="AB38" s="128">
        <v>1.4173524193280878</v>
      </c>
      <c r="AC38" s="128"/>
      <c r="AD38" s="128">
        <v>14.164861418403776</v>
      </c>
      <c r="AE38" s="128"/>
      <c r="AF38" s="128">
        <v>8.5477014320502409</v>
      </c>
      <c r="AG38" s="128"/>
      <c r="AH38" s="128">
        <v>41.311248604529666</v>
      </c>
    </row>
    <row r="39" spans="1:34">
      <c r="C39" s="167"/>
      <c r="X39" s="127">
        <v>17</v>
      </c>
      <c r="Y39" s="127"/>
      <c r="Z39" s="128">
        <v>4.974945293527588</v>
      </c>
      <c r="AA39" s="128"/>
      <c r="AB39" s="128">
        <v>1.1003627618013112</v>
      </c>
      <c r="AC39" s="128"/>
      <c r="AD39" s="128">
        <v>14.048911229054895</v>
      </c>
      <c r="AE39" s="128"/>
      <c r="AF39" s="128">
        <v>8.5145332989819078</v>
      </c>
      <c r="AG39" s="128"/>
      <c r="AH39" s="128">
        <v>41.645110467683686</v>
      </c>
    </row>
    <row r="40" spans="1:34">
      <c r="A40" s="165" t="s">
        <v>20</v>
      </c>
      <c r="B40" s="165"/>
      <c r="C40" s="166">
        <v>1.5461338392723301</v>
      </c>
      <c r="X40" s="127">
        <v>17.5</v>
      </c>
      <c r="Y40" s="127"/>
      <c r="Z40" s="128">
        <v>4.9920768185708955</v>
      </c>
      <c r="AA40" s="128"/>
      <c r="AB40" s="128">
        <v>0.86393979567127233</v>
      </c>
      <c r="AC40" s="128"/>
      <c r="AD40" s="128">
        <v>13.947251476912429</v>
      </c>
      <c r="AE40" s="128"/>
      <c r="AF40" s="128">
        <v>8.4849571932082739</v>
      </c>
      <c r="AG40" s="128"/>
      <c r="AH40" s="128">
        <v>41.894431937233207</v>
      </c>
    </row>
    <row r="41" spans="1:34">
      <c r="C41" s="167"/>
      <c r="X41" s="127">
        <v>18</v>
      </c>
      <c r="Y41" s="127"/>
      <c r="Z41" s="128">
        <v>5.0018151569731328</v>
      </c>
      <c r="AA41" s="128"/>
      <c r="AB41" s="128">
        <v>0.6853622505470538</v>
      </c>
      <c r="AC41" s="128"/>
      <c r="AD41" s="128">
        <v>13.856462601071092</v>
      </c>
      <c r="AE41" s="128"/>
      <c r="AF41" s="128">
        <v>8.4581029205938432</v>
      </c>
      <c r="AG41" s="128"/>
      <c r="AH41" s="128">
        <v>42.083043663800474</v>
      </c>
    </row>
    <row r="42" spans="1:34">
      <c r="A42" s="164" t="s">
        <v>28</v>
      </c>
      <c r="B42" s="165"/>
      <c r="C42" s="166"/>
      <c r="X42" s="127">
        <v>18.5</v>
      </c>
      <c r="Y42" s="127"/>
      <c r="Z42" s="128">
        <v>5.0061950743182004</v>
      </c>
      <c r="AA42" s="128"/>
      <c r="AB42" s="128">
        <v>0.54874042380056898</v>
      </c>
      <c r="AC42" s="128"/>
      <c r="AD42" s="128">
        <v>13.774032480320843</v>
      </c>
      <c r="AE42" s="128"/>
      <c r="AF42" s="128">
        <v>8.4333225174310158</v>
      </c>
      <c r="AG42" s="128"/>
      <c r="AH42" s="128">
        <v>42.227613701132327</v>
      </c>
    </row>
    <row r="43" spans="1:34">
      <c r="A43" s="164" t="s">
        <v>29</v>
      </c>
      <c r="B43" s="165"/>
      <c r="C43" s="166">
        <v>6.6344974586264192</v>
      </c>
      <c r="X43" s="127">
        <v>19</v>
      </c>
      <c r="Y43" s="127"/>
      <c r="Z43" s="128">
        <v>5.006644285416777</v>
      </c>
      <c r="AA43" s="128"/>
      <c r="AB43" s="128">
        <v>0.44292934185017407</v>
      </c>
      <c r="AC43" s="128"/>
      <c r="AD43" s="128">
        <v>13.698104064328191</v>
      </c>
      <c r="AE43" s="128"/>
      <c r="AF43" s="128">
        <v>8.4101311849323857</v>
      </c>
      <c r="AG43" s="128"/>
      <c r="AH43" s="128">
        <v>42.339834925666942</v>
      </c>
    </row>
    <row r="44" spans="1:34">
      <c r="A44" s="164" t="s">
        <v>30</v>
      </c>
      <c r="B44" s="165"/>
      <c r="C44" s="166">
        <v>3.6255125241906088</v>
      </c>
      <c r="X44" s="127">
        <v>19.5</v>
      </c>
      <c r="Y44" s="127"/>
      <c r="Z44" s="128">
        <v>5.0041727604692845</v>
      </c>
      <c r="AA44" s="128"/>
      <c r="AB44" s="128">
        <v>0.36004842811894872</v>
      </c>
      <c r="AC44" s="128"/>
      <c r="AD44" s="128">
        <v>13.627291719070797</v>
      </c>
      <c r="AE44" s="128"/>
      <c r="AF44" s="128">
        <v>8.3881632401808641</v>
      </c>
      <c r="AG44" s="128"/>
      <c r="AH44" s="128">
        <v>42.42797683111143</v>
      </c>
    </row>
    <row r="45" spans="1:34">
      <c r="A45" s="164" t="s">
        <v>31</v>
      </c>
      <c r="B45" s="165"/>
      <c r="C45" s="166">
        <v>18.539840090246997</v>
      </c>
      <c r="X45" s="127">
        <v>20</v>
      </c>
      <c r="Y45" s="127"/>
      <c r="Z45" s="128">
        <v>4.9995030369953026</v>
      </c>
      <c r="AA45" s="128"/>
      <c r="AB45" s="128">
        <v>0.29446253239520614</v>
      </c>
      <c r="AC45" s="128"/>
      <c r="AD45" s="128">
        <v>13.560550408120605</v>
      </c>
      <c r="AE45" s="128"/>
      <c r="AF45" s="128">
        <v>8.3671401630246027</v>
      </c>
      <c r="AG45" s="128"/>
      <c r="AH45" s="128">
        <v>42.497953786875392</v>
      </c>
    </row>
    <row r="46" spans="1:34">
      <c r="X46" s="127">
        <v>20.5</v>
      </c>
      <c r="Y46" s="127"/>
      <c r="Z46" s="128">
        <v>4.9931587290444881</v>
      </c>
      <c r="AA46" s="128"/>
      <c r="AB46" s="128">
        <v>0.24208993847721699</v>
      </c>
      <c r="AC46" s="128"/>
      <c r="AD46" s="128">
        <v>13.497083189579001</v>
      </c>
      <c r="AE46" s="128"/>
      <c r="AF46" s="128">
        <v>8.3468476756606851</v>
      </c>
      <c r="AG46" s="128"/>
      <c r="AH46" s="128">
        <v>42.554050579546697</v>
      </c>
    </row>
    <row r="47" spans="1:34">
      <c r="X47" s="127">
        <v>21</v>
      </c>
      <c r="Y47" s="127"/>
      <c r="Z47" s="128">
        <v>4.9855244630282689</v>
      </c>
      <c r="AA47" s="128"/>
      <c r="AB47" s="128">
        <v>0.19993387346894401</v>
      </c>
      <c r="AC47" s="128"/>
      <c r="AD47" s="128">
        <v>13.436275730256659</v>
      </c>
      <c r="AE47" s="128"/>
      <c r="AF47" s="128">
        <v>8.3271193241446539</v>
      </c>
      <c r="AG47" s="128"/>
      <c r="AH47" s="128">
        <v>42.599413675908721</v>
      </c>
    </row>
    <row r="48" spans="1:34">
      <c r="X48" s="127">
        <v>21.5</v>
      </c>
      <c r="Y48" s="127"/>
      <c r="Z48" s="128">
        <v>4.9768866111951757</v>
      </c>
      <c r="AA48" s="128"/>
      <c r="AB48" s="128">
        <v>0.16576420364611066</v>
      </c>
      <c r="AC48" s="128"/>
      <c r="AD48" s="128">
        <v>13.377649652062145</v>
      </c>
      <c r="AE48" s="128"/>
      <c r="AF48" s="128">
        <v>8.3078246628609236</v>
      </c>
      <c r="AG48" s="128"/>
      <c r="AH48" s="128">
        <v>42.636385043172972</v>
      </c>
    </row>
    <row r="49" spans="24:34">
      <c r="X49" s="127">
        <v>22</v>
      </c>
      <c r="Y49" s="127"/>
      <c r="Z49" s="128">
        <v>4.9674611856369433</v>
      </c>
      <c r="AA49" s="128"/>
      <c r="AB49" s="128">
        <v>0.13789953375317046</v>
      </c>
      <c r="AC49" s="128"/>
      <c r="AD49" s="128">
        <v>13.320828990774549</v>
      </c>
      <c r="AE49" s="128"/>
      <c r="AF49" s="128">
        <v>8.2888606831550398</v>
      </c>
      <c r="AG49" s="128"/>
      <c r="AH49" s="128">
        <v>42.666730703981699</v>
      </c>
    </row>
    <row r="50" spans="24:34">
      <c r="X50" s="127">
        <v>22.5</v>
      </c>
      <c r="Y50" s="127"/>
      <c r="Z50" s="128">
        <v>4.9574131385057587</v>
      </c>
      <c r="AA50" s="128"/>
      <c r="AB50" s="128">
        <v>0.11505649383850838</v>
      </c>
      <c r="AC50" s="128"/>
      <c r="AD50" s="128">
        <v>13.265515814076196</v>
      </c>
      <c r="AE50" s="128"/>
      <c r="AF50" s="128">
        <v>8.2701455302770466</v>
      </c>
      <c r="AG50" s="128"/>
      <c r="AH50" s="128">
        <v>42.691798842639471</v>
      </c>
    </row>
    <row r="51" spans="24:34">
      <c r="X51" s="127">
        <v>23</v>
      </c>
      <c r="Y51" s="127"/>
      <c r="Z51" s="128">
        <v>4.9468698760916556</v>
      </c>
      <c r="AA51" s="128"/>
      <c r="AB51" s="128">
        <v>9.6244251084334584E-2</v>
      </c>
      <c r="AC51" s="128"/>
      <c r="AD51" s="128">
        <v>13.211472284348869</v>
      </c>
      <c r="AE51" s="128"/>
      <c r="AF51" s="128">
        <v>8.2516138433764894</v>
      </c>
      <c r="AG51" s="128"/>
      <c r="AH51" s="128">
        <v>42.712630485539655</v>
      </c>
    </row>
    <row r="52" spans="24:34">
      <c r="X52" s="127">
        <v>23.5</v>
      </c>
      <c r="Y52" s="127"/>
      <c r="Z52" s="128">
        <v>4.9359308339703682</v>
      </c>
      <c r="AA52" s="128"/>
      <c r="AB52" s="128">
        <v>8.0689799204887974E-2</v>
      </c>
      <c r="AC52" s="128"/>
      <c r="AD52" s="128">
        <v>13.158507317383936</v>
      </c>
      <c r="AE52" s="128"/>
      <c r="AF52" s="128">
        <v>8.2332132610239341</v>
      </c>
      <c r="AG52" s="128"/>
      <c r="AH52" s="128">
        <v>42.730037902081854</v>
      </c>
    </row>
    <row r="53" spans="24:34">
      <c r="X53" s="127">
        <v>24</v>
      </c>
      <c r="Y53" s="127"/>
      <c r="Z53" s="128">
        <v>4.9246743565197537</v>
      </c>
      <c r="AA53" s="128"/>
      <c r="AB53" s="128">
        <v>6.7784304114153551E-2</v>
      </c>
      <c r="AC53" s="128"/>
      <c r="AD53" s="128">
        <v>13.106466527666322</v>
      </c>
      <c r="AE53" s="128"/>
      <c r="AF53" s="128">
        <v>8.2149017647784781</v>
      </c>
      <c r="AG53" s="128"/>
      <c r="AH53" s="128">
        <v>42.744660918953656</v>
      </c>
    </row>
    <row r="54" spans="24:34">
      <c r="X54" s="127">
        <v>24.5</v>
      </c>
      <c r="Y54" s="127"/>
      <c r="Z54" s="128">
        <v>4.9131626934097863</v>
      </c>
      <c r="AA54" s="128"/>
      <c r="AB54" s="128">
        <v>5.7044152848879183E-2</v>
      </c>
      <c r="AC54" s="128"/>
      <c r="AD54" s="128">
        <v>13.055224584955885</v>
      </c>
      <c r="AE54" s="128"/>
      <c r="AF54" s="128">
        <v>8.1966456411747028</v>
      </c>
      <c r="AG54" s="128"/>
      <c r="AH54" s="128">
        <v>42.757007809359912</v>
      </c>
    </row>
    <row r="55" spans="24:34">
      <c r="X55" s="127">
        <v>25</v>
      </c>
      <c r="Y55" s="127"/>
      <c r="Z55" s="128">
        <v>4.9014456860104101</v>
      </c>
      <c r="AA55" s="128"/>
      <c r="AB55" s="128">
        <v>4.8082228713272245E-2</v>
      </c>
      <c r="AC55" s="128"/>
      <c r="AD55" s="128">
        <v>13.004679317908668</v>
      </c>
      <c r="AE55" s="128"/>
      <c r="AF55" s="128">
        <v>8.178417893728648</v>
      </c>
      <c r="AG55" s="128"/>
      <c r="AH55" s="128">
        <v>42.767485452629444</v>
      </c>
    </row>
    <row r="56" spans="24:34">
      <c r="X56" s="127">
        <v>25.5</v>
      </c>
      <c r="Y56" s="127"/>
      <c r="Z56" s="128">
        <v>4.8895635081694895</v>
      </c>
      <c r="AA56" s="128"/>
      <c r="AB56" s="128">
        <v>4.0586564483033591E-2</v>
      </c>
      <c r="AC56" s="128"/>
      <c r="AD56" s="128">
        <v>12.954747145621649</v>
      </c>
      <c r="AE56" s="128"/>
      <c r="AF56" s="128">
        <v>8.1601969987939018</v>
      </c>
      <c r="AG56" s="128"/>
      <c r="AH56" s="128">
        <v>42.77642175123043</v>
      </c>
    </row>
    <row r="57" spans="24:34">
      <c r="X57" s="127">
        <v>26</v>
      </c>
      <c r="Y57" s="127"/>
      <c r="Z57" s="128">
        <v>4.8775487351354601</v>
      </c>
      <c r="AA57" s="128"/>
      <c r="AB57" s="128">
        <v>3.4304235774504414E-2</v>
      </c>
      <c r="AC57" s="128"/>
      <c r="AD57" s="128">
        <v>12.905359490313282</v>
      </c>
      <c r="AE57" s="128"/>
      <c r="AF57" s="128">
        <v>8.1419659167492711</v>
      </c>
      <c r="AG57" s="128"/>
      <c r="AH57" s="128">
        <v>42.784082547955855</v>
      </c>
    </row>
    <row r="58" spans="24:34">
      <c r="X58" s="127">
        <v>26.5</v>
      </c>
      <c r="Y58" s="127"/>
      <c r="Z58" s="128">
        <v>4.8654279215598395</v>
      </c>
      <c r="AA58" s="128"/>
      <c r="AB58" s="128">
        <v>2.9029081762095663E-2</v>
      </c>
      <c r="AC58" s="128"/>
      <c r="AD58" s="128">
        <v>12.856459938986019</v>
      </c>
      <c r="AE58" s="128"/>
      <c r="AF58" s="128">
        <v>8.123711299328443</v>
      </c>
      <c r="AG58" s="128"/>
      <c r="AH58" s="128">
        <v>42.790684525451468</v>
      </c>
    </row>
    <row r="59" spans="24:34">
      <c r="X59" s="127">
        <v>27</v>
      </c>
      <c r="Y59" s="127"/>
      <c r="Z59" s="128">
        <v>4.8532228124667292</v>
      </c>
      <c r="AA59" s="128"/>
      <c r="AB59" s="128">
        <v>2.4592286021186401E-2</v>
      </c>
      <c r="AC59" s="128"/>
      <c r="AD59" s="128">
        <v>12.8080019918487</v>
      </c>
      <c r="AE59" s="128"/>
      <c r="AF59" s="128">
        <v>8.1054228511371438</v>
      </c>
      <c r="AG59" s="128"/>
      <c r="AH59" s="128">
        <v>42.796405102869549</v>
      </c>
    </row>
    <row r="60" spans="24:34">
      <c r="X60" s="127">
        <v>27.5</v>
      </c>
      <c r="Y60" s="127"/>
      <c r="Z60" s="128">
        <v>4.8409512894705955</v>
      </c>
      <c r="AA60" s="128"/>
      <c r="AB60" s="128">
        <v>2.0855019830136746E-2</v>
      </c>
      <c r="AC60" s="128"/>
      <c r="AD60" s="128">
        <v>12.759947246930308</v>
      </c>
      <c r="AE60" s="128"/>
      <c r="AF60" s="128">
        <v>8.0870928074072186</v>
      </c>
      <c r="AG60" s="128"/>
      <c r="AH60" s="128">
        <v>42.80139016683146</v>
      </c>
    </row>
    <row r="61" spans="24:34">
      <c r="X61" s="127">
        <v>28</v>
      </c>
      <c r="Y61" s="127"/>
      <c r="Z61" s="128">
        <v>4.8286281075286599</v>
      </c>
      <c r="AA61" s="128"/>
      <c r="AB61" s="128">
        <v>1.7702716297544219E-2</v>
      </c>
      <c r="AC61" s="128"/>
      <c r="AD61" s="128">
        <v>12.71226394767989</v>
      </c>
      <c r="AE61" s="128"/>
      <c r="AF61" s="128">
        <v>8.0687155080405635</v>
      </c>
      <c r="AG61" s="128"/>
      <c r="AH61" s="128">
        <v>42.805760089599509</v>
      </c>
    </row>
    <row r="62" spans="24:34">
      <c r="X62" s="127">
        <v>28.5</v>
      </c>
      <c r="Y62" s="127"/>
      <c r="Z62" s="128">
        <v>4.8162654825045248</v>
      </c>
      <c r="AA62" s="128"/>
      <c r="AB62" s="128">
        <v>1.5040505747312848E-2</v>
      </c>
      <c r="AC62" s="128"/>
      <c r="AD62" s="128">
        <v>12.664925794712916</v>
      </c>
      <c r="AE62" s="128"/>
      <c r="AF62" s="128">
        <v>8.0502870441354446</v>
      </c>
      <c r="AG62" s="128"/>
      <c r="AH62" s="128">
        <v>42.80961452745246</v>
      </c>
    </row>
    <row r="63" spans="24:34">
      <c r="X63" s="127">
        <v>29</v>
      </c>
      <c r="Y63" s="127"/>
      <c r="Z63" s="128">
        <v>4.8038735535441699</v>
      </c>
      <c r="AA63" s="128"/>
      <c r="AB63" s="128">
        <v>1.2789624951371373E-2</v>
      </c>
      <c r="AC63" s="128"/>
      <c r="AD63" s="128">
        <v>12.617910990271833</v>
      </c>
      <c r="AE63" s="128"/>
      <c r="AF63" s="128">
        <v>8.0318049663627917</v>
      </c>
      <c r="AG63" s="128"/>
      <c r="AH63" s="128">
        <v>42.813036195956926</v>
      </c>
    </row>
    <row r="64" spans="24:34">
      <c r="X64" s="127">
        <v>29.5</v>
      </c>
      <c r="Y64" s="127"/>
      <c r="Z64" s="128">
        <v>4.7914607592198841</v>
      </c>
      <c r="AA64" s="128"/>
      <c r="AB64" s="128">
        <v>1.0884497022256596E-2</v>
      </c>
      <c r="AC64" s="128"/>
      <c r="AD64" s="128">
        <v>12.571201445369745</v>
      </c>
      <c r="AE64" s="128"/>
      <c r="AF64" s="128">
        <v>8.0132680404254444</v>
      </c>
      <c r="AG64" s="128"/>
      <c r="AH64" s="128">
        <v>42.816093940507677</v>
      </c>
    </row>
    <row r="65" spans="24:34">
      <c r="X65" s="127">
        <v>30</v>
      </c>
      <c r="Y65" s="127"/>
      <c r="Z65" s="128">
        <v>4.7790341352587697</v>
      </c>
      <c r="AA65" s="128"/>
      <c r="AB65" s="128">
        <v>9.2704208610276759E-3</v>
      </c>
      <c r="AC65" s="128"/>
      <c r="AD65" s="128">
        <v>12.524782141538104</v>
      </c>
      <c r="AE65" s="128"/>
      <c r="AF65" s="128">
        <v>7.9946760430658479</v>
      </c>
      <c r="AG65" s="128"/>
      <c r="AH65" s="128">
        <v>42.818845166323868</v>
      </c>
    </row>
    <row r="66" spans="24:34">
      <c r="X66" s="127">
        <v>30.5</v>
      </c>
      <c r="Y66" s="127"/>
      <c r="Z66" s="128">
        <v>4.7665995610128702</v>
      </c>
      <c r="AA66" s="128"/>
      <c r="AB66" s="128">
        <v>7.901658913521124E-3</v>
      </c>
      <c r="AC66" s="128"/>
      <c r="AD66" s="128">
        <v>12.478640594927674</v>
      </c>
      <c r="AE66" s="128"/>
      <c r="AF66" s="128">
        <v>7.9760295901941172</v>
      </c>
      <c r="AG66" s="128"/>
      <c r="AH66" s="128">
        <v>42.821337849720877</v>
      </c>
    </row>
    <row r="67" spans="24:34">
      <c r="X67" s="127">
        <v>31</v>
      </c>
      <c r="Y67" s="127"/>
      <c r="Z67" s="128">
        <v>4.7541619564231503</v>
      </c>
      <c r="AA67" s="128"/>
      <c r="AB67" s="128">
        <v>6.7399095146044316E-3</v>
      </c>
      <c r="AC67" s="128"/>
      <c r="AD67" s="128">
        <v>12.432766422440661</v>
      </c>
      <c r="AE67" s="128"/>
      <c r="AF67" s="128">
        <v>7.9573299917179678</v>
      </c>
      <c r="AG67" s="128"/>
      <c r="AH67" s="128">
        <v>42.823612145157661</v>
      </c>
    </row>
    <row r="68" spans="24:34">
      <c r="X68" s="127">
        <v>31.5</v>
      </c>
      <c r="Y68" s="127"/>
      <c r="Z68" s="128">
        <v>4.7417254456449021</v>
      </c>
      <c r="AA68" s="128"/>
      <c r="AB68" s="128">
        <v>5.7530380822080557E-3</v>
      </c>
      <c r="AC68" s="128"/>
      <c r="AD68" s="128">
        <v>12.387150978103843</v>
      </c>
      <c r="AE68" s="128"/>
      <c r="AF68" s="128">
        <v>7.9385791296908579</v>
      </c>
      <c r="AG68" s="128"/>
      <c r="AH68" s="128">
        <v>42.825701720055882</v>
      </c>
    </row>
    <row r="69" spans="24:34">
      <c r="X69" s="127">
        <v>32</v>
      </c>
      <c r="Y69" s="127"/>
      <c r="Z69" s="128">
        <v>4.7292934884880555</v>
      </c>
      <c r="AA69" s="128"/>
      <c r="AB69" s="128">
        <v>4.9140582498869182E-3</v>
      </c>
      <c r="AC69" s="128"/>
      <c r="AD69" s="128">
        <v>12.341787057828126</v>
      </c>
      <c r="AE69" s="128"/>
      <c r="AF69" s="128">
        <v>7.9197793524178559</v>
      </c>
      <c r="AG69" s="128"/>
      <c r="AH69" s="128">
        <v>42.82763482693079</v>
      </c>
    </row>
    <row r="70" spans="24:34">
      <c r="X70" s="127">
        <v>32.5</v>
      </c>
      <c r="Y70" s="127"/>
      <c r="Z70" s="128">
        <v>4.7168689933635592</v>
      </c>
      <c r="AA70" s="128"/>
      <c r="AB70" s="128">
        <v>4.2002563352908891E-3</v>
      </c>
      <c r="AC70" s="128"/>
      <c r="AD70" s="128">
        <v>12.296668645388227</v>
      </c>
      <c r="AE70" s="128"/>
      <c r="AF70" s="128">
        <v>7.9009333891122244</v>
      </c>
      <c r="AG70" s="128"/>
      <c r="AH70" s="128">
        <v>42.829435224546188</v>
      </c>
    </row>
    <row r="71" spans="24:34">
      <c r="X71" s="127">
        <v>33</v>
      </c>
      <c r="Y71" s="127"/>
      <c r="Z71" s="128">
        <v>4.7044544050734141</v>
      </c>
      <c r="AA71" s="128"/>
      <c r="AB71" s="128">
        <v>3.5925112415451069E-3</v>
      </c>
      <c r="AC71" s="128"/>
      <c r="AD71" s="128">
        <v>12.251790712622849</v>
      </c>
      <c r="AE71" s="128"/>
      <c r="AF71" s="128">
        <v>7.882044271176186</v>
      </c>
      <c r="AG71" s="128"/>
      <c r="AH71" s="128">
        <v>42.831122893813564</v>
      </c>
    </row>
    <row r="72" spans="24:34">
      <c r="X72" s="127">
        <v>33.5</v>
      </c>
      <c r="Y72" s="127"/>
      <c r="Z72" s="128">
        <v>4.6920517822817143</v>
      </c>
      <c r="AA72" s="128"/>
      <c r="AB72" s="128">
        <v>3.0746941291313638E-3</v>
      </c>
      <c r="AC72" s="128"/>
      <c r="AD72" s="128">
        <v>12.207149044023595</v>
      </c>
      <c r="AE72" s="128"/>
      <c r="AF72" s="128">
        <v>7.863115270883192</v>
      </c>
      <c r="AG72" s="128"/>
      <c r="AH72" s="128">
        <v>42.832714669492894</v>
      </c>
    </row>
    <row r="73" spans="24:34">
      <c r="X73" s="127">
        <v>34</v>
      </c>
      <c r="Y73" s="127"/>
      <c r="Z73" s="128">
        <v>4.679662859092816</v>
      </c>
      <c r="AA73" s="128"/>
      <c r="AB73" s="128">
        <v>2.633191492281816E-3</v>
      </c>
      <c r="AC73" s="128"/>
      <c r="AD73" s="128">
        <v>12.162740096320233</v>
      </c>
      <c r="AE73" s="128"/>
      <c r="AF73" s="128">
        <v>7.8441498452745213</v>
      </c>
      <c r="AG73" s="128"/>
      <c r="AH73" s="128">
        <v>42.834224742248992</v>
      </c>
    </row>
    <row r="74" spans="24:34">
      <c r="X74" s="127">
        <v>34.5</v>
      </c>
      <c r="Y74" s="127"/>
      <c r="Z74" s="128">
        <v>4.6672890971136445</v>
      </c>
      <c r="AA74" s="128"/>
      <c r="AB74" s="128">
        <v>2.256501985676338E-3</v>
      </c>
      <c r="AC74" s="128"/>
      <c r="AD74" s="128">
        <v>12.118560880337917</v>
      </c>
      <c r="AE74" s="128"/>
      <c r="AF74" s="128">
        <v>7.8251515898068655</v>
      </c>
      <c r="AG74" s="128"/>
      <c r="AH74" s="128">
        <v>42.835665083036353</v>
      </c>
    </row>
    <row r="75" spans="24:34">
      <c r="X75" s="127">
        <v>35</v>
      </c>
      <c r="Y75" s="127"/>
      <c r="Z75" s="128">
        <v>4.6549317288926835</v>
      </c>
      <c r="AA75" s="128"/>
      <c r="AB75" s="128">
        <v>1.9349000493098275E-3</v>
      </c>
      <c r="AC75" s="128"/>
      <c r="AD75" s="128">
        <v>12.074608862279085</v>
      </c>
      <c r="AE75" s="128"/>
      <c r="AF75" s="128">
        <v>7.8061241974268931</v>
      </c>
      <c r="AG75" s="128"/>
      <c r="AH75" s="128">
        <v>42.837045797232356</v>
      </c>
    </row>
    <row r="76" spans="24:34">
      <c r="X76" s="127">
        <v>35.5</v>
      </c>
      <c r="Y76" s="127"/>
      <c r="Z76" s="128">
        <v>4.6425917946635602</v>
      </c>
      <c r="AA76" s="128"/>
      <c r="AB76" s="128">
        <v>1.660151372000019E-3</v>
      </c>
      <c r="AC76" s="128"/>
      <c r="AD76" s="128">
        <v>12.030881880975288</v>
      </c>
      <c r="AE76" s="128"/>
      <c r="AF76" s="128">
        <v>7.7870714265929095</v>
      </c>
      <c r="AG76" s="128"/>
      <c r="AH76" s="128">
        <v>42.83837542411645</v>
      </c>
    </row>
    <row r="77" spans="24:34">
      <c r="X77" s="127">
        <v>36</v>
      </c>
      <c r="Y77" s="127"/>
      <c r="Z77" s="128">
        <v>4.6302701728587898</v>
      </c>
      <c r="AA77" s="128"/>
      <c r="AB77" s="128">
        <v>1.4252765715037921E-3</v>
      </c>
      <c r="AC77" s="128"/>
      <c r="AD77" s="128">
        <v>11.987378079215183</v>
      </c>
      <c r="AE77" s="128"/>
      <c r="AF77" s="128">
        <v>7.7679970739611734</v>
      </c>
      <c r="AG77" s="128"/>
      <c r="AH77" s="128">
        <v>42.839661185619683</v>
      </c>
    </row>
    <row r="78" spans="24:34">
      <c r="X78" s="127">
        <v>36.5</v>
      </c>
      <c r="Y78" s="127"/>
      <c r="Z78" s="128">
        <v>4.6179676036302739</v>
      </c>
      <c r="AA78" s="128"/>
      <c r="AB78" s="128">
        <v>1.2243696213371453E-3</v>
      </c>
      <c r="AC78" s="128"/>
      <c r="AD78" s="128">
        <v>11.944095851272881</v>
      </c>
      <c r="AE78" s="128"/>
      <c r="AF78" s="128">
        <v>7.7489049392385168</v>
      </c>
      <c r="AG78" s="128"/>
      <c r="AH78" s="128">
        <v>42.840909177820869</v>
      </c>
    </row>
    <row r="79" spans="24:34">
      <c r="X79" s="127">
        <v>37</v>
      </c>
      <c r="Y79" s="127"/>
      <c r="Z79" s="128">
        <v>4.6056847133050169</v>
      </c>
      <c r="AA79" s="128"/>
      <c r="AB79" s="128">
        <v>1.0524077852426031E-3</v>
      </c>
      <c r="AC79" s="128"/>
      <c r="AD79" s="128">
        <v>11.901033788943266</v>
      </c>
      <c r="AE79" s="128"/>
      <c r="AF79" s="128">
        <v>7.7297988205282202</v>
      </c>
      <c r="AG79" s="128"/>
      <c r="AH79" s="128">
        <v>42.842124570533109</v>
      </c>
    </row>
    <row r="80" spans="24:34">
      <c r="X80" s="127">
        <v>37.5</v>
      </c>
      <c r="Y80" s="127"/>
      <c r="Z80" s="128">
        <v>4.5934220299993322</v>
      </c>
      <c r="AA80" s="128"/>
      <c r="AB80" s="128">
        <v>9.0513136916746308E-4</v>
      </c>
      <c r="AC80" s="128"/>
      <c r="AD80" s="128">
        <v>11.858190647588426</v>
      </c>
      <c r="AE80" s="128"/>
      <c r="AF80" s="128">
        <v>7.7106824849528524</v>
      </c>
      <c r="AG80" s="128"/>
      <c r="AH80" s="128">
        <v>42.843311734276277</v>
      </c>
    </row>
    <row r="81" spans="24:34">
      <c r="X81" s="127">
        <v>38</v>
      </c>
      <c r="Y81" s="127"/>
      <c r="Z81" s="128">
        <v>4.5811799995352285</v>
      </c>
      <c r="AA81" s="128"/>
      <c r="AB81" s="128">
        <v>7.789202945412962E-4</v>
      </c>
      <c r="AC81" s="128"/>
      <c r="AD81" s="128">
        <v>11.815565311660494</v>
      </c>
      <c r="AE81" s="128"/>
      <c r="AF81" s="128">
        <v>7.6915596574632286</v>
      </c>
      <c r="AG81" s="128"/>
      <c r="AH81" s="128">
        <v>42.844474370096243</v>
      </c>
    </row>
    <row r="82" spans="24:34">
      <c r="X82" s="127">
        <v>38.5</v>
      </c>
      <c r="Y82" s="127"/>
      <c r="Z82" s="128">
        <v>4.5689589979869787</v>
      </c>
      <c r="AA82" s="128"/>
      <c r="AB82" s="128">
        <v>6.706970407699672E-4</v>
      </c>
      <c r="AC82" s="128"/>
      <c r="AD82" s="128">
        <v>11.773156768116415</v>
      </c>
      <c r="AE82" s="128"/>
      <c r="AF82" s="128">
        <v>7.6724340066043073</v>
      </c>
      <c r="AG82" s="128"/>
      <c r="AH82" s="128">
        <v>42.845615611788268</v>
      </c>
    </row>
    <row r="83" spans="24:34">
      <c r="X83" s="127">
        <v>39</v>
      </c>
      <c r="Y83" s="127"/>
      <c r="Z83" s="128">
        <v>4.5567593420003165</v>
      </c>
      <c r="AA83" s="128"/>
      <c r="AB83" s="128">
        <v>5.7784712456780739E-4</v>
      </c>
      <c r="AC83" s="128"/>
      <c r="AD83" s="128">
        <v>11.730964085924878</v>
      </c>
      <c r="AE83" s="128"/>
      <c r="AF83" s="128">
        <v>7.6533091291298287</v>
      </c>
      <c r="AG83" s="128"/>
      <c r="AH83" s="128">
        <v>42.846738109732577</v>
      </c>
    </row>
    <row r="84" spans="24:34">
      <c r="X84" s="127">
        <v>39.5</v>
      </c>
      <c r="Y84" s="127"/>
      <c r="Z84" s="128">
        <v>4.5445812997336272</v>
      </c>
      <c r="AA84" s="128"/>
      <c r="AB84" s="128">
        <v>4.9813316445264919E-4</v>
      </c>
      <c r="AC84" s="128"/>
      <c r="AD84" s="128">
        <v>11.688986391029214</v>
      </c>
      <c r="AE84" s="128"/>
      <c r="AF84" s="128">
        <v>7.6341885669278682</v>
      </c>
      <c r="AG84" s="128"/>
      <c r="AH84" s="128">
        <v>42.847844120636466</v>
      </c>
    </row>
    <row r="85" spans="24:34">
      <c r="X85" s="127">
        <v>40</v>
      </c>
      <c r="Y85" s="127"/>
      <c r="Z85" s="128">
        <v>4.5324250952826768</v>
      </c>
      <c r="AA85" s="128"/>
      <c r="AB85" s="128">
        <v>4.2966266326345981E-4</v>
      </c>
      <c r="AC85" s="128"/>
      <c r="AD85" s="128">
        <v>11.647222862171681</v>
      </c>
      <c r="AE85" s="128"/>
      <c r="AF85" s="128">
        <v>7.6150757552742867</v>
      </c>
      <c r="AG85" s="128"/>
      <c r="AH85" s="128">
        <v>42.848935542659746</v>
      </c>
    </row>
    <row r="86" spans="24:34">
      <c r="X86" s="127">
        <v>40.5</v>
      </c>
      <c r="Y86" s="127"/>
      <c r="Z86" s="128">
        <v>4.5202909178814412</v>
      </c>
      <c r="AA86" s="128"/>
      <c r="AB86" s="128">
        <v>3.7081491187917044E-4</v>
      </c>
      <c r="AC86" s="128"/>
      <c r="AD86" s="128">
        <v>11.605672708852346</v>
      </c>
      <c r="AE86" s="128"/>
      <c r="AF86" s="128">
        <v>7.5959740544700747</v>
      </c>
      <c r="AG86" s="128"/>
      <c r="AH86" s="128">
        <v>42.850013991299804</v>
      </c>
    </row>
    <row r="87" spans="24:34">
      <c r="X87" s="127">
        <v>41</v>
      </c>
      <c r="Y87" s="127"/>
      <c r="Z87" s="128">
        <v>4.5081789264372256</v>
      </c>
      <c r="AA87" s="128"/>
      <c r="AB87" s="128">
        <v>3.2020655396979768E-4</v>
      </c>
      <c r="AC87" s="128"/>
      <c r="AD87" s="128">
        <v>11.564335164323865</v>
      </c>
      <c r="AE87" s="128"/>
      <c r="AF87" s="128">
        <v>7.5768867391741548</v>
      </c>
      <c r="AG87" s="128"/>
      <c r="AH87" s="128">
        <v>42.85108083577888</v>
      </c>
    </row>
    <row r="88" spans="24:34">
      <c r="X88" s="127">
        <v>41.5</v>
      </c>
      <c r="Y88" s="127"/>
      <c r="Z88" s="128">
        <v>4.4960892536467512</v>
      </c>
      <c r="AA88" s="128"/>
      <c r="AB88" s="128">
        <v>2.7666004355267625E-4</v>
      </c>
      <c r="AC88" s="128"/>
      <c r="AD88" s="128">
        <v>11.523209479558194</v>
      </c>
      <c r="AE88" s="128"/>
      <c r="AF88" s="128">
        <v>7.557816978996625</v>
      </c>
      <c r="AG88" s="128"/>
      <c r="AH88" s="128">
        <v>42.852137232625971</v>
      </c>
    </row>
    <row r="89" spans="24:34">
      <c r="X89" s="127">
        <v>42</v>
      </c>
      <c r="Y89" s="127"/>
      <c r="Z89" s="128">
        <v>4.4840220105067807</v>
      </c>
      <c r="AA89" s="128"/>
      <c r="AB89" s="128">
        <v>2.3916816961790875E-4</v>
      </c>
      <c r="AC89" s="128"/>
      <c r="AD89" s="128">
        <v>11.482294913716235</v>
      </c>
      <c r="AE89" s="128"/>
      <c r="AF89" s="128">
        <v>7.5387678505721878</v>
      </c>
      <c r="AG89" s="128"/>
      <c r="AH89" s="128">
        <v>42.853184162578984</v>
      </c>
    </row>
    <row r="90" spans="24:34">
      <c r="X90" s="127">
        <v>42.5</v>
      </c>
      <c r="Y90" s="127"/>
      <c r="Z90" s="128">
        <v>4.4719772893412815</v>
      </c>
      <c r="AA90" s="128"/>
      <c r="AB90" s="128">
        <v>2.0687075245912751E-4</v>
      </c>
      <c r="AC90" s="128"/>
      <c r="AD90" s="128">
        <v>11.441590730067599</v>
      </c>
      <c r="AE90" s="128"/>
      <c r="AF90" s="128">
        <v>7.5197423279663784</v>
      </c>
      <c r="AG90" s="128"/>
      <c r="AH90" s="128">
        <v>42.854222455264512</v>
      </c>
    </row>
    <row r="91" spans="24:34">
      <c r="X91" s="127">
        <v>43</v>
      </c>
      <c r="Y91" s="127"/>
      <c r="Z91" s="128">
        <v>4.4599551663197614</v>
      </c>
      <c r="AA91" s="128"/>
      <c r="AB91" s="128">
        <v>1.7903608687948189E-4</v>
      </c>
      <c r="AC91" s="128"/>
      <c r="AD91" s="128">
        <v>11.401096196552402</v>
      </c>
      <c r="AE91" s="128"/>
      <c r="AF91" s="128">
        <v>7.5007432671219387</v>
      </c>
      <c r="AG91" s="128"/>
      <c r="AH91" s="128">
        <v>42.855252809014708</v>
      </c>
    </row>
    <row r="92" spans="24:34">
      <c r="X92" s="127">
        <v>43.5</v>
      </c>
      <c r="Y92" s="127"/>
      <c r="Z92" s="128">
        <v>4.44795570501591</v>
      </c>
      <c r="AA92" s="128"/>
      <c r="AB92" s="128">
        <v>1.5503101909125847E-4</v>
      </c>
      <c r="AC92" s="128"/>
      <c r="AD92" s="128">
        <v>11.360810569431308</v>
      </c>
      <c r="AE92" s="128"/>
      <c r="AF92" s="128">
        <v>7.4817734573025634</v>
      </c>
      <c r="AG92" s="128"/>
      <c r="AH92" s="128">
        <v>42.856275820995862</v>
      </c>
    </row>
    <row r="93" spans="24:34">
      <c r="X93" s="127">
        <v>44</v>
      </c>
      <c r="Y93" s="127"/>
      <c r="Z93" s="128">
        <v>4.4359789571822592</v>
      </c>
      <c r="AA93" s="128"/>
      <c r="AB93" s="128">
        <v>1.3431634182671878E-4</v>
      </c>
      <c r="AC93" s="128"/>
      <c r="AD93" s="128">
        <v>11.32073310038432</v>
      </c>
      <c r="AE93" s="128"/>
      <c r="AF93" s="128">
        <v>7.4628355708503546</v>
      </c>
      <c r="AG93" s="128"/>
      <c r="AH93" s="128">
        <v>42.85729199327767</v>
      </c>
    </row>
    <row r="94" spans="24:34">
      <c r="X94" s="127">
        <v>44.5</v>
      </c>
      <c r="Y94" s="127"/>
      <c r="Z94" s="128">
        <v>4.4240249645832561</v>
      </c>
      <c r="AA94" s="128"/>
      <c r="AB94" s="128">
        <v>1.1643502783521318E-4</v>
      </c>
      <c r="AC94" s="128"/>
      <c r="AD94" s="128">
        <v>11.280863043595792</v>
      </c>
      <c r="AE94" s="128"/>
      <c r="AF94" s="128">
        <v>7.4439321574038209</v>
      </c>
      <c r="AG94" s="128"/>
      <c r="AH94" s="128">
        <v>42.858301745204862</v>
      </c>
    </row>
    <row r="95" spans="24:34">
      <c r="X95" s="127">
        <v>45</v>
      </c>
      <c r="Y95" s="127"/>
      <c r="Z95" s="128">
        <v>4.4120937614048845</v>
      </c>
      <c r="AA95" s="128"/>
      <c r="AB95" s="128">
        <v>1.0098739527710276E-4</v>
      </c>
      <c r="AC95" s="128"/>
      <c r="AD95" s="128">
        <v>11.241199626649296</v>
      </c>
      <c r="AE95" s="128"/>
      <c r="AF95" s="128">
        <v>7.4250657091536887</v>
      </c>
      <c r="AG95" s="128"/>
      <c r="AH95" s="128">
        <v>42.859305437994621</v>
      </c>
    </row>
    <row r="96" spans="24:34">
      <c r="X96" s="127">
        <v>45.5</v>
      </c>
      <c r="Y96" s="127"/>
      <c r="Z96" s="128">
        <v>4.4001853742404986</v>
      </c>
      <c r="AA96" s="128"/>
      <c r="AB96" s="128">
        <v>8.7638045089936224E-5</v>
      </c>
      <c r="AC96" s="128"/>
      <c r="AD96" s="128">
        <v>11.201742084418202</v>
      </c>
      <c r="AE96" s="128"/>
      <c r="AF96" s="128">
        <v>7.4062385687622898</v>
      </c>
      <c r="AG96" s="128"/>
      <c r="AH96" s="128">
        <v>42.860303369515556</v>
      </c>
    </row>
    <row r="97" spans="24:34">
      <c r="X97" s="127">
        <v>46</v>
      </c>
      <c r="Y97" s="127"/>
      <c r="Z97" s="128">
        <v>4.3882998241127362</v>
      </c>
      <c r="AA97" s="128"/>
      <c r="AB97" s="128">
        <v>7.6093691120821235E-5</v>
      </c>
      <c r="AC97" s="128"/>
      <c r="AD97" s="128">
        <v>11.16248962501408</v>
      </c>
      <c r="AE97" s="128"/>
      <c r="AF97" s="128">
        <v>7.3874530188630496</v>
      </c>
      <c r="AG97" s="128"/>
      <c r="AH97" s="128">
        <v>42.861295795511275</v>
      </c>
    </row>
    <row r="98" spans="24:34">
      <c r="X98" s="127">
        <v>46.5</v>
      </c>
      <c r="Y98" s="127"/>
      <c r="Z98" s="128">
        <v>4.3764371268692663</v>
      </c>
      <c r="AA98" s="128"/>
      <c r="AB98" s="128">
        <v>6.6105240346982312E-5</v>
      </c>
      <c r="AC98" s="128"/>
      <c r="AD98" s="128">
        <v>11.123441453474456</v>
      </c>
      <c r="AE98" s="128"/>
      <c r="AF98" s="128">
        <v>7.3687112298962463</v>
      </c>
      <c r="AG98" s="128"/>
      <c r="AH98" s="128">
        <v>42.862282928524074</v>
      </c>
    </row>
    <row r="99" spans="24:34">
      <c r="X99" s="127">
        <v>47</v>
      </c>
      <c r="Y99" s="127"/>
      <c r="Z99" s="128">
        <v>4.3645972938894522</v>
      </c>
      <c r="AA99" s="128"/>
      <c r="AB99" s="128">
        <v>5.745990469804082E-5</v>
      </c>
      <c r="AC99" s="128"/>
      <c r="AD99" s="128">
        <v>11.084596768514951</v>
      </c>
      <c r="AE99" s="128"/>
      <c r="AF99" s="128">
        <v>7.3500152525858002</v>
      </c>
      <c r="AG99" s="128"/>
      <c r="AH99" s="128">
        <v>42.863264946383772</v>
      </c>
    </row>
    <row r="100" spans="24:34">
      <c r="X100" s="127">
        <v>47.5</v>
      </c>
      <c r="Y100" s="127"/>
      <c r="Z100" s="128">
        <v>4.3527803332552484</v>
      </c>
      <c r="AA100" s="128"/>
      <c r="AB100" s="128">
        <v>4.997033115146966E-5</v>
      </c>
      <c r="AC100" s="128"/>
      <c r="AD100" s="128">
        <v>11.045954736209048</v>
      </c>
      <c r="AE100" s="128"/>
      <c r="AF100" s="128">
        <v>7.3313671077510056</v>
      </c>
      <c r="AG100" s="128"/>
      <c r="AH100" s="128">
        <v>42.864242001511499</v>
      </c>
    </row>
    <row r="101" spans="24:34">
      <c r="X101" s="127">
        <v>48</v>
      </c>
      <c r="Y101" s="127"/>
      <c r="Z101" s="128">
        <v>4.340986249598541</v>
      </c>
      <c r="AA101" s="128"/>
      <c r="AB101" s="128">
        <v>4.3481537657967043E-5</v>
      </c>
      <c r="AC101" s="128"/>
      <c r="AD101" s="128">
        <v>11.007514543815113</v>
      </c>
      <c r="AE101" s="128"/>
      <c r="AF101" s="128">
        <v>7.3127686395697022</v>
      </c>
      <c r="AG101" s="128"/>
      <c r="AH101" s="128">
        <v>42.86521421690869</v>
      </c>
    </row>
  </sheetData>
  <mergeCells count="2">
    <mergeCell ref="G2:H2"/>
    <mergeCell ref="X2:Y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49"/>
  <sheetViews>
    <sheetView zoomScale="70" zoomScaleNormal="70" workbookViewId="0"/>
  </sheetViews>
  <sheetFormatPr baseColWidth="10" defaultColWidth="11.5" defaultRowHeight="13"/>
  <cols>
    <col min="1" max="1" width="20" style="93" bestFit="1" customWidth="1"/>
    <col min="2" max="2" width="21" style="93" bestFit="1" customWidth="1"/>
    <col min="3" max="3" width="24" style="93" bestFit="1" customWidth="1"/>
    <col min="4" max="4" width="29.33203125" style="93" bestFit="1" customWidth="1"/>
    <col min="5" max="5" width="17.33203125" style="93" bestFit="1" customWidth="1"/>
    <col min="6" max="6" width="16.83203125" style="93" bestFit="1" customWidth="1"/>
    <col min="7" max="7" width="16" style="93" bestFit="1" customWidth="1"/>
    <col min="8" max="8" width="7.6640625" style="93" bestFit="1" customWidth="1"/>
    <col min="9" max="9" width="16.83203125" style="93" bestFit="1" customWidth="1"/>
    <col min="10" max="10" width="14.33203125" style="93" bestFit="1" customWidth="1"/>
    <col min="11" max="11" width="18.83203125" style="93" bestFit="1" customWidth="1"/>
    <col min="12" max="12" width="16.83203125" style="93" bestFit="1" customWidth="1"/>
    <col min="13" max="13" width="10.1640625" style="93" bestFit="1" customWidth="1"/>
    <col min="14" max="14" width="7.6640625" style="93" bestFit="1" customWidth="1"/>
    <col min="15" max="15" width="16.83203125" style="93" bestFit="1" customWidth="1"/>
    <col min="16" max="16" width="11" style="93" bestFit="1" customWidth="1"/>
    <col min="17" max="17" width="11.5" style="93"/>
    <col min="18" max="18" width="23.1640625" style="93" bestFit="1" customWidth="1"/>
    <col min="19" max="19" width="18.5" style="93" bestFit="1" customWidth="1"/>
    <col min="20" max="16384" width="11.5" style="93"/>
  </cols>
  <sheetData>
    <row r="1" spans="1:19">
      <c r="A1" s="111" t="s">
        <v>52</v>
      </c>
      <c r="B1" s="171" t="s">
        <v>67</v>
      </c>
      <c r="C1" s="171"/>
      <c r="D1" s="171"/>
      <c r="E1" s="171" t="s">
        <v>68</v>
      </c>
      <c r="F1" s="171"/>
      <c r="G1" s="171"/>
      <c r="H1" s="171" t="s">
        <v>69</v>
      </c>
      <c r="I1" s="171"/>
      <c r="J1" s="171"/>
      <c r="K1" s="171" t="s">
        <v>70</v>
      </c>
      <c r="L1" s="171"/>
      <c r="M1" s="171"/>
      <c r="N1" s="171" t="s">
        <v>71</v>
      </c>
      <c r="O1" s="171"/>
      <c r="P1" s="171"/>
      <c r="R1" s="112"/>
      <c r="S1" s="93" t="s">
        <v>72</v>
      </c>
    </row>
    <row r="2" spans="1:19">
      <c r="A2" s="111"/>
      <c r="B2" s="111" t="s">
        <v>73</v>
      </c>
      <c r="C2" s="111" t="s">
        <v>74</v>
      </c>
      <c r="D2" s="111" t="s">
        <v>75</v>
      </c>
      <c r="E2" s="111" t="s">
        <v>73</v>
      </c>
      <c r="F2" s="111" t="s">
        <v>74</v>
      </c>
      <c r="G2" s="111" t="s">
        <v>75</v>
      </c>
      <c r="H2" s="111" t="s">
        <v>73</v>
      </c>
      <c r="I2" s="111" t="s">
        <v>74</v>
      </c>
      <c r="J2" s="111" t="s">
        <v>75</v>
      </c>
      <c r="K2" s="111" t="s">
        <v>73</v>
      </c>
      <c r="L2" s="111" t="s">
        <v>74</v>
      </c>
      <c r="M2" s="111" t="s">
        <v>75</v>
      </c>
      <c r="N2" s="111" t="s">
        <v>73</v>
      </c>
      <c r="O2" s="111" t="s">
        <v>74</v>
      </c>
      <c r="P2" s="111" t="s">
        <v>76</v>
      </c>
      <c r="R2" s="112"/>
      <c r="S2" s="93" t="s">
        <v>77</v>
      </c>
    </row>
    <row r="3" spans="1:19">
      <c r="A3" s="113">
        <f>Protocol!E25</f>
        <v>0</v>
      </c>
      <c r="B3" s="116">
        <f>'Biomass, TCC, CFU'!H4</f>
        <v>-9.0000000000145519E-2</v>
      </c>
      <c r="C3" s="117">
        <f>'Model Parameters'!I5</f>
        <v>9.0000000000145519E-2</v>
      </c>
      <c r="D3" s="117">
        <f>ABS(B3-C3)</f>
        <v>0.18000000000029104</v>
      </c>
      <c r="E3" s="116">
        <f>Sugars!F6</f>
        <v>40.776939679497445</v>
      </c>
      <c r="F3" s="117">
        <f>'Model Parameters'!K5</f>
        <v>40.776939679497445</v>
      </c>
      <c r="G3" s="117">
        <f>ABS(E3-F3)</f>
        <v>0</v>
      </c>
      <c r="H3" s="116">
        <f>Sugars!I6</f>
        <v>21.936806293828546</v>
      </c>
      <c r="I3" s="117">
        <f>'Model Parameters'!M5</f>
        <v>21.936806293828546</v>
      </c>
      <c r="J3" s="117">
        <f>ABS(H3-I3)</f>
        <v>0</v>
      </c>
      <c r="K3" s="116">
        <f>Sugars!L6</f>
        <v>10.32851276096644</v>
      </c>
      <c r="L3" s="117">
        <f>'Model Parameters'!O5</f>
        <v>10.32851276096644</v>
      </c>
      <c r="M3" s="117">
        <f>ABS(K3-L3)</f>
        <v>0</v>
      </c>
      <c r="N3" s="116">
        <f>Lactate!F6</f>
        <v>0</v>
      </c>
      <c r="O3" s="117">
        <f>'Model Parameters'!Q5</f>
        <v>0</v>
      </c>
      <c r="P3" s="117">
        <f>ABS(N3-O3)</f>
        <v>0</v>
      </c>
      <c r="R3" s="114"/>
      <c r="S3" s="115"/>
    </row>
    <row r="4" spans="1:19">
      <c r="A4" s="113">
        <f>Protocol!E26</f>
        <v>1.9999999999999996</v>
      </c>
      <c r="B4" s="118">
        <f>'Biomass, TCC, CFU'!H5</f>
        <v>3.9999999999906777E-2</v>
      </c>
      <c r="C4" s="119">
        <f>'Model Parameters'!I6</f>
        <v>9.9490259581112503E-2</v>
      </c>
      <c r="D4" s="119">
        <f t="shared" ref="D4:D17" si="0">ABS(B4-C4)</f>
        <v>5.9490259581205726E-2</v>
      </c>
      <c r="E4" s="118">
        <f>Sugars!F7</f>
        <v>41.818685210871386</v>
      </c>
      <c r="F4" s="119">
        <f>'Model Parameters'!K6</f>
        <v>40.693411543259238</v>
      </c>
      <c r="G4" s="119">
        <f t="shared" ref="G4:G17" si="1">ABS(E4-F4)</f>
        <v>1.1252736676121486</v>
      </c>
      <c r="H4" s="118">
        <f>Sugars!I7</f>
        <v>22.425929071405541</v>
      </c>
      <c r="I4" s="119">
        <f>'Model Parameters'!M6</f>
        <v>21.790726887247825</v>
      </c>
      <c r="J4" s="119">
        <f t="shared" ref="J4:J17" si="2">ABS(H4-I4)</f>
        <v>0.63520218415771623</v>
      </c>
      <c r="K4" s="118">
        <f>Sugars!L7</f>
        <v>10.54572454229446</v>
      </c>
      <c r="L4" s="119">
        <f>'Model Parameters'!O6</f>
        <v>10.305232997587487</v>
      </c>
      <c r="M4" s="119">
        <f t="shared" ref="M4:M17" si="3">ABS(K4-L4)</f>
        <v>0.24049154470697331</v>
      </c>
      <c r="N4" s="118">
        <f>Lactate!F7</f>
        <v>0</v>
      </c>
      <c r="O4" s="119">
        <f>'Model Parameters'!Q6</f>
        <v>8.9775415552090634E-2</v>
      </c>
      <c r="P4" s="119">
        <f t="shared" ref="P4:P17" si="4">ABS(N4-O4)</f>
        <v>8.9775415552090634E-2</v>
      </c>
      <c r="R4" s="112" t="s">
        <v>78</v>
      </c>
      <c r="S4" s="168">
        <f>VAR(D3:D16)</f>
        <v>3.7018479560616005E-2</v>
      </c>
    </row>
    <row r="5" spans="1:19">
      <c r="A5" s="113">
        <f>Protocol!E27</f>
        <v>3.9999999999999991</v>
      </c>
      <c r="B5" s="118">
        <f>'Biomass, TCC, CFU'!H6</f>
        <v>0.20999999999951058</v>
      </c>
      <c r="C5" s="119">
        <f>'Model Parameters'!I7</f>
        <v>0.12731529264734495</v>
      </c>
      <c r="D5" s="119">
        <f t="shared" si="0"/>
        <v>8.2684707352165626E-2</v>
      </c>
      <c r="E5" s="118">
        <f>Sugars!F8</f>
        <v>41.451651143505195</v>
      </c>
      <c r="F5" s="119">
        <f>'Model Parameters'!K7</f>
        <v>40.464109182441149</v>
      </c>
      <c r="G5" s="119">
        <f t="shared" si="1"/>
        <v>0.98754196106404635</v>
      </c>
      <c r="H5" s="118">
        <f>Sugars!I8</f>
        <v>22.252110216288134</v>
      </c>
      <c r="I5" s="119">
        <f>'Model Parameters'!M7</f>
        <v>21.607565562178387</v>
      </c>
      <c r="J5" s="119">
        <f t="shared" si="2"/>
        <v>0.64454465410974748</v>
      </c>
      <c r="K5" s="118">
        <f>Sugars!L8</f>
        <v>10.478975587925863</v>
      </c>
      <c r="L5" s="119">
        <f>'Model Parameters'!O7</f>
        <v>10.274083293922699</v>
      </c>
      <c r="M5" s="119">
        <f t="shared" si="3"/>
        <v>0.20489229400316411</v>
      </c>
      <c r="N5" s="118">
        <f>Lactate!F8</f>
        <v>0</v>
      </c>
      <c r="O5" s="119">
        <f>'Model Parameters'!Q7</f>
        <v>0.33268883199094024</v>
      </c>
      <c r="P5" s="119">
        <f t="shared" si="4"/>
        <v>0.33268883199094024</v>
      </c>
      <c r="R5" s="112" t="s">
        <v>2</v>
      </c>
      <c r="S5" s="168">
        <f>VAR(G3:G16)</f>
        <v>0.60545761820674726</v>
      </c>
    </row>
    <row r="6" spans="1:19">
      <c r="A6" s="113">
        <f>Protocol!E28</f>
        <v>6</v>
      </c>
      <c r="B6" s="118">
        <f>'Biomass, TCC, CFU'!H7</f>
        <v>0.40999999999993264</v>
      </c>
      <c r="C6" s="119">
        <f>'Model Parameters'!I8</f>
        <v>0.21198496691882923</v>
      </c>
      <c r="D6" s="119">
        <f t="shared" si="0"/>
        <v>0.19801503308110341</v>
      </c>
      <c r="E6" s="118">
        <f>Sugars!F9</f>
        <v>41.671622084593267</v>
      </c>
      <c r="F6" s="119">
        <f>'Model Parameters'!K8</f>
        <v>39.782783278580531</v>
      </c>
      <c r="G6" s="119">
        <f t="shared" si="1"/>
        <v>1.8888388060127355</v>
      </c>
      <c r="H6" s="118">
        <f>Sugars!I9</f>
        <v>22.534495726046245</v>
      </c>
      <c r="I6" s="119">
        <f>'Model Parameters'!M8</f>
        <v>21.329183681418606</v>
      </c>
      <c r="J6" s="119">
        <f t="shared" si="2"/>
        <v>1.2053120446276395</v>
      </c>
      <c r="K6" s="118">
        <f>Sugars!L9</f>
        <v>10.600626361239073</v>
      </c>
      <c r="L6" s="119">
        <f>'Model Parameters'!O8</f>
        <v>10.223288764562215</v>
      </c>
      <c r="M6" s="119">
        <f t="shared" si="3"/>
        <v>0.37733759667685796</v>
      </c>
      <c r="N6" s="118">
        <f>Lactate!F9</f>
        <v>0</v>
      </c>
      <c r="O6" s="119">
        <f>'Model Parameters'!Q8</f>
        <v>1.0500911317592232</v>
      </c>
      <c r="P6" s="119">
        <f t="shared" si="4"/>
        <v>1.0500911317592232</v>
      </c>
      <c r="R6" s="112" t="s">
        <v>8</v>
      </c>
      <c r="S6" s="168">
        <f>VAR(J3:J16)</f>
        <v>0.26312380762542725</v>
      </c>
    </row>
    <row r="7" spans="1:19">
      <c r="A7" s="113">
        <f>Protocol!E29</f>
        <v>7.9999999999999982</v>
      </c>
      <c r="B7" s="118">
        <f>'Biomass, TCC, CFU'!H8</f>
        <v>0.46999999999997044</v>
      </c>
      <c r="C7" s="119">
        <f>'Model Parameters'!I9</f>
        <v>0.4901195235986141</v>
      </c>
      <c r="D7" s="119">
        <f t="shared" si="0"/>
        <v>2.0119523598643663E-2</v>
      </c>
      <c r="E7" s="118">
        <f>Sugars!F10</f>
        <v>39.921143998140764</v>
      </c>
      <c r="F7" s="119">
        <f>'Model Parameters'!K9</f>
        <v>37.563993783878104</v>
      </c>
      <c r="G7" s="119">
        <f t="shared" si="1"/>
        <v>2.3571502142626599</v>
      </c>
      <c r="H7" s="118">
        <f>Sugars!I10</f>
        <v>22.121056877221047</v>
      </c>
      <c r="I7" s="119">
        <f>'Model Parameters'!M9</f>
        <v>20.769032036609694</v>
      </c>
      <c r="J7" s="119">
        <f t="shared" si="2"/>
        <v>1.3520248406113531</v>
      </c>
      <c r="K7" s="118">
        <f>Sugars!L10</f>
        <v>10.504914647300719</v>
      </c>
      <c r="L7" s="119">
        <f>'Model Parameters'!O9</f>
        <v>10.113213199923031</v>
      </c>
      <c r="M7" s="119">
        <f t="shared" si="3"/>
        <v>0.39170144737768808</v>
      </c>
      <c r="N7" s="118">
        <f>Lactate!F10</f>
        <v>2.7184146411772687</v>
      </c>
      <c r="O7" s="119">
        <f>'Model Parameters'!Q9</f>
        <v>3.3806521491783825</v>
      </c>
      <c r="P7" s="119">
        <f t="shared" si="4"/>
        <v>0.66223750800111381</v>
      </c>
      <c r="R7" s="112" t="s">
        <v>9</v>
      </c>
      <c r="S7" s="168">
        <f>VAR(M3:M16)</f>
        <v>6.415782609043838E-2</v>
      </c>
    </row>
    <row r="8" spans="1:19">
      <c r="A8" s="113">
        <f>Protocol!E30</f>
        <v>10.999999999999998</v>
      </c>
      <c r="B8" s="118">
        <f>'Biomass, TCC, CFU'!H9</f>
        <v>2.8000000000000469</v>
      </c>
      <c r="C8" s="119">
        <f>'Model Parameters'!I10</f>
        <v>2.1618930394543727</v>
      </c>
      <c r="D8" s="119">
        <f t="shared" si="0"/>
        <v>0.63810696054567417</v>
      </c>
      <c r="E8" s="118">
        <f>Sugars!F11</f>
        <v>24.724151448856571</v>
      </c>
      <c r="F8" s="119">
        <f>'Model Parameters'!K10</f>
        <v>24.254327728655493</v>
      </c>
      <c r="G8" s="119">
        <f t="shared" si="1"/>
        <v>0.46982372020107732</v>
      </c>
      <c r="H8" s="118">
        <f>Sugars!I11</f>
        <v>19.930861123438632</v>
      </c>
      <c r="I8" s="119">
        <f>'Model Parameters'!M10</f>
        <v>18.33075378069476</v>
      </c>
      <c r="J8" s="119">
        <f t="shared" si="2"/>
        <v>1.6001073427438719</v>
      </c>
      <c r="K8" s="118">
        <f>Sugars!L11</f>
        <v>9.7794495818361789</v>
      </c>
      <c r="L8" s="119">
        <f>'Model Parameters'!O10</f>
        <v>9.5831321100885152</v>
      </c>
      <c r="M8" s="119">
        <f t="shared" si="3"/>
        <v>0.19631747174766367</v>
      </c>
      <c r="N8" s="118">
        <f>Lactate!F11</f>
        <v>18.236533510166836</v>
      </c>
      <c r="O8" s="119">
        <f>'Model Parameters'!Q10</f>
        <v>17.346040612863742</v>
      </c>
      <c r="P8" s="119">
        <f t="shared" si="4"/>
        <v>0.89049289730309411</v>
      </c>
      <c r="R8" s="114" t="s">
        <v>79</v>
      </c>
      <c r="S8" s="169">
        <f>VAR(P3:P16)</f>
        <v>0.65596798907263354</v>
      </c>
    </row>
    <row r="9" spans="1:19">
      <c r="A9" s="113">
        <f>Protocol!E31</f>
        <v>19</v>
      </c>
      <c r="B9" s="118">
        <f>'Biomass, TCC, CFU'!H10</f>
        <v>5.3099999999998815</v>
      </c>
      <c r="C9" s="119">
        <f>'Model Parameters'!I11</f>
        <v>5.006644285416777</v>
      </c>
      <c r="D9" s="119">
        <f t="shared" si="0"/>
        <v>0.30335571458310451</v>
      </c>
      <c r="E9" s="118">
        <f>Sugars!F12</f>
        <v>0</v>
      </c>
      <c r="F9" s="119">
        <f>'Model Parameters'!K11</f>
        <v>0.44292934185017407</v>
      </c>
      <c r="G9" s="119">
        <f t="shared" si="1"/>
        <v>0.44292934185017407</v>
      </c>
      <c r="H9" s="118">
        <f>Sugars!I12</f>
        <v>12.789014537801766</v>
      </c>
      <c r="I9" s="119">
        <f>'Model Parameters'!M11</f>
        <v>13.698104064328191</v>
      </c>
      <c r="J9" s="119">
        <f t="shared" si="2"/>
        <v>0.90908952652642583</v>
      </c>
      <c r="K9" s="118">
        <f>Sugars!L12</f>
        <v>8.0449107642478843</v>
      </c>
      <c r="L9" s="119">
        <f>'Model Parameters'!O11</f>
        <v>8.4101311849323857</v>
      </c>
      <c r="M9" s="119">
        <f t="shared" si="3"/>
        <v>0.36522042068450133</v>
      </c>
      <c r="N9" s="118">
        <f>Lactate!F12</f>
        <v>42.771837591763457</v>
      </c>
      <c r="O9" s="119">
        <f>'Model Parameters'!Q11</f>
        <v>42.339834925666942</v>
      </c>
      <c r="P9" s="119">
        <f t="shared" si="4"/>
        <v>0.4320026660965155</v>
      </c>
      <c r="R9" s="112"/>
      <c r="S9" s="168"/>
    </row>
    <row r="10" spans="1:19">
      <c r="A10" s="113">
        <f>Protocol!E32</f>
        <v>24</v>
      </c>
      <c r="B10" s="118">
        <f>'Biomass, TCC, CFU'!H11</f>
        <v>5.250000000000199</v>
      </c>
      <c r="C10" s="119">
        <f>'Model Parameters'!I12</f>
        <v>4.9246743565197537</v>
      </c>
      <c r="D10" s="119">
        <f t="shared" si="0"/>
        <v>0.32532564348044524</v>
      </c>
      <c r="E10" s="118">
        <f>Sugars!F13</f>
        <v>0</v>
      </c>
      <c r="F10" s="119">
        <f>'Model Parameters'!K12</f>
        <v>6.7784304114153551E-2</v>
      </c>
      <c r="G10" s="119">
        <f t="shared" si="1"/>
        <v>6.7784304114153551E-2</v>
      </c>
      <c r="H10" s="118">
        <f>Sugars!I13</f>
        <v>12.19854563495775</v>
      </c>
      <c r="I10" s="119">
        <f>'Model Parameters'!M12</f>
        <v>13.106466527666322</v>
      </c>
      <c r="J10" s="119">
        <f t="shared" si="2"/>
        <v>0.90792089270857268</v>
      </c>
      <c r="K10" s="118">
        <f>Sugars!L13</f>
        <v>7.7748707505729904</v>
      </c>
      <c r="L10" s="119">
        <f>'Model Parameters'!O12</f>
        <v>8.2149017647784781</v>
      </c>
      <c r="M10" s="119">
        <f t="shared" si="3"/>
        <v>0.44003101420548774</v>
      </c>
      <c r="N10" s="118">
        <f>Lactate!F13</f>
        <v>41.61011901568741</v>
      </c>
      <c r="O10" s="119">
        <f>'Model Parameters'!Q12</f>
        <v>42.744660918953656</v>
      </c>
      <c r="P10" s="119">
        <f t="shared" si="4"/>
        <v>1.1345419032662463</v>
      </c>
      <c r="R10" s="114" t="s">
        <v>80</v>
      </c>
      <c r="S10" s="169">
        <f>S4+S5+S6+S7+S8</f>
        <v>1.6257257205558626</v>
      </c>
    </row>
    <row r="11" spans="1:19">
      <c r="A11" s="113">
        <f>Protocol!E33</f>
        <v>26</v>
      </c>
      <c r="B11" s="118">
        <f>'Biomass, TCC, CFU'!H12</f>
        <v>5.1800000000000068</v>
      </c>
      <c r="C11" s="119">
        <f>'Model Parameters'!I13</f>
        <v>4.8775487351354601</v>
      </c>
      <c r="D11" s="119">
        <f t="shared" si="0"/>
        <v>0.30245126486454676</v>
      </c>
      <c r="E11" s="118">
        <f>Sugars!F14</f>
        <v>0</v>
      </c>
      <c r="F11" s="119">
        <f>'Model Parameters'!K13</f>
        <v>3.4304235774504414E-2</v>
      </c>
      <c r="G11" s="119">
        <f t="shared" si="1"/>
        <v>3.4304235774504414E-2</v>
      </c>
      <c r="H11" s="118">
        <f>Sugars!I14</f>
        <v>12.705916658380549</v>
      </c>
      <c r="I11" s="119">
        <f>'Model Parameters'!M13</f>
        <v>12.905359490313282</v>
      </c>
      <c r="J11" s="119">
        <f t="shared" si="2"/>
        <v>0.19944283193273371</v>
      </c>
      <c r="K11" s="118">
        <f>Sugars!L14</f>
        <v>8.1566382346381925</v>
      </c>
      <c r="L11" s="119">
        <f>'Model Parameters'!O13</f>
        <v>8.1419659167492711</v>
      </c>
      <c r="M11" s="119">
        <f t="shared" si="3"/>
        <v>1.4672317888921427E-2</v>
      </c>
      <c r="N11" s="118">
        <f>Lactate!F14</f>
        <v>43.723841535916719</v>
      </c>
      <c r="O11" s="119">
        <f>'Model Parameters'!Q13</f>
        <v>42.784082547955855</v>
      </c>
      <c r="P11" s="119">
        <f t="shared" si="4"/>
        <v>0.93975898796086454</v>
      </c>
      <c r="R11" s="112"/>
      <c r="S11" s="168"/>
    </row>
    <row r="12" spans="1:19">
      <c r="A12" s="113">
        <f>Protocol!E34</f>
        <v>28</v>
      </c>
      <c r="B12" s="118">
        <f>'Biomass, TCC, CFU'!H13</f>
        <v>4.8500000000000654</v>
      </c>
      <c r="C12" s="119">
        <f>'Model Parameters'!I14</f>
        <v>4.8286281075286599</v>
      </c>
      <c r="D12" s="119">
        <f t="shared" si="0"/>
        <v>2.1371892471405474E-2</v>
      </c>
      <c r="E12" s="118">
        <f>Sugars!F15</f>
        <v>0</v>
      </c>
      <c r="F12" s="119">
        <f>'Model Parameters'!K14</f>
        <v>1.7702716297544219E-2</v>
      </c>
      <c r="G12" s="119">
        <f t="shared" si="1"/>
        <v>1.7702716297544219E-2</v>
      </c>
      <c r="H12" s="118">
        <f>Sugars!I15</f>
        <v>12.520470658901221</v>
      </c>
      <c r="I12" s="119">
        <f>'Model Parameters'!M14</f>
        <v>12.71226394767989</v>
      </c>
      <c r="J12" s="119">
        <f t="shared" si="2"/>
        <v>0.19179328877866908</v>
      </c>
      <c r="K12" s="118">
        <f>Sugars!L15</f>
        <v>8.0348172112227179</v>
      </c>
      <c r="L12" s="119">
        <f>'Model Parameters'!O14</f>
        <v>8.0687155080405635</v>
      </c>
      <c r="M12" s="119">
        <f t="shared" si="3"/>
        <v>3.3898296817845619E-2</v>
      </c>
      <c r="N12" s="118">
        <f>Lactate!F15</f>
        <v>43.47246606323295</v>
      </c>
      <c r="O12" s="119">
        <f>'Model Parameters'!Q14</f>
        <v>42.805760089599509</v>
      </c>
      <c r="P12" s="119">
        <f t="shared" si="4"/>
        <v>0.66670597363344086</v>
      </c>
      <c r="R12" s="114" t="s">
        <v>81</v>
      </c>
      <c r="S12" s="169">
        <f>SQRT(S10)</f>
        <v>1.2750394976454111</v>
      </c>
    </row>
    <row r="13" spans="1:19">
      <c r="A13" s="113">
        <f>Protocol!E35</f>
        <v>30</v>
      </c>
      <c r="B13" s="118">
        <f>'Biomass, TCC, CFU'!H14</f>
        <v>4.1899999999998272</v>
      </c>
      <c r="C13" s="119">
        <f>'Model Parameters'!I15</f>
        <v>4.7790341352587697</v>
      </c>
      <c r="D13" s="119">
        <f t="shared" si="0"/>
        <v>0.58903413525894255</v>
      </c>
      <c r="E13" s="118">
        <f>Sugars!F16</f>
        <v>0</v>
      </c>
      <c r="F13" s="119">
        <f>'Model Parameters'!K15</f>
        <v>9.2704208610276759E-3</v>
      </c>
      <c r="G13" s="119">
        <f t="shared" si="1"/>
        <v>9.2704208610276759E-3</v>
      </c>
      <c r="H13" s="118">
        <f>Sugars!I16</f>
        <v>11.158996892329512</v>
      </c>
      <c r="I13" s="119">
        <f>'Model Parameters'!M15</f>
        <v>12.524782141538104</v>
      </c>
      <c r="J13" s="119">
        <f t="shared" si="2"/>
        <v>1.3657852492085922</v>
      </c>
      <c r="K13" s="118">
        <f>Sugars!L16</f>
        <v>7.0739959423313516</v>
      </c>
      <c r="L13" s="119">
        <f>'Model Parameters'!O15</f>
        <v>7.9946760430658479</v>
      </c>
      <c r="M13" s="119">
        <f t="shared" si="3"/>
        <v>0.92068010073449624</v>
      </c>
      <c r="N13" s="118">
        <f>Lactate!F16</f>
        <v>39.625510663838632</v>
      </c>
      <c r="O13" s="119">
        <f>'Model Parameters'!Q15</f>
        <v>42.818845166323868</v>
      </c>
      <c r="P13" s="119">
        <f t="shared" si="4"/>
        <v>3.1933345024852358</v>
      </c>
    </row>
    <row r="14" spans="1:19">
      <c r="A14" s="113">
        <f>Protocol!E36</f>
        <v>32</v>
      </c>
      <c r="B14" s="118">
        <f>'Biomass, TCC, CFU'!H15</f>
        <v>4.8899999999999721</v>
      </c>
      <c r="C14" s="119">
        <f>'Model Parameters'!I16</f>
        <v>4.7292934884880555</v>
      </c>
      <c r="D14" s="119">
        <f t="shared" si="0"/>
        <v>0.16070651151191662</v>
      </c>
      <c r="E14" s="118">
        <f>Sugars!F17</f>
        <v>0</v>
      </c>
      <c r="F14" s="119">
        <f>'Model Parameters'!K16</f>
        <v>4.9140582498869182E-3</v>
      </c>
      <c r="G14" s="119">
        <f t="shared" si="1"/>
        <v>4.9140582498869182E-3</v>
      </c>
      <c r="H14" s="118">
        <f>Sugars!I17</f>
        <v>12.291869229625838</v>
      </c>
      <c r="I14" s="119">
        <f>'Model Parameters'!M16</f>
        <v>12.341787057828126</v>
      </c>
      <c r="J14" s="119">
        <f t="shared" si="2"/>
        <v>4.9917828202287851E-2</v>
      </c>
      <c r="K14" s="118">
        <f>Sugars!L17</f>
        <v>7.9391358922895758</v>
      </c>
      <c r="L14" s="119">
        <f>'Model Parameters'!O16</f>
        <v>7.9197793524178559</v>
      </c>
      <c r="M14" s="119">
        <f t="shared" si="3"/>
        <v>1.9356539871719924E-2</v>
      </c>
      <c r="N14" s="118">
        <f>Lactate!F17</f>
        <v>41.544279797759742</v>
      </c>
      <c r="O14" s="119">
        <f>'Model Parameters'!Q16</f>
        <v>42.82763482693079</v>
      </c>
      <c r="P14" s="119">
        <f t="shared" si="4"/>
        <v>1.283355029171048</v>
      </c>
    </row>
    <row r="15" spans="1:19">
      <c r="A15" s="113">
        <f>Protocol!E37</f>
        <v>43</v>
      </c>
      <c r="B15" s="118">
        <f>'Biomass, TCC, CFU'!H16</f>
        <v>4.699999999999882</v>
      </c>
      <c r="C15" s="119">
        <f>'Model Parameters'!I17</f>
        <v>4.4599551663197614</v>
      </c>
      <c r="D15" s="119">
        <f>ABS(B15-C15)</f>
        <v>0.24004483368012064</v>
      </c>
      <c r="E15" s="118">
        <f>Sugars!F18</f>
        <v>0</v>
      </c>
      <c r="F15" s="119">
        <f>'Model Parameters'!K17</f>
        <v>1.7903608687948189E-4</v>
      </c>
      <c r="G15" s="119">
        <f>ABS(E15-F15)</f>
        <v>1.7903608687948189E-4</v>
      </c>
      <c r="H15" s="118">
        <f>Sugars!I18</f>
        <v>12.161185350417059</v>
      </c>
      <c r="I15" s="119">
        <f>'Model Parameters'!M17</f>
        <v>11.401096196552402</v>
      </c>
      <c r="J15" s="119">
        <f>ABS(H15-I15)</f>
        <v>0.76008915386465681</v>
      </c>
      <c r="K15" s="118">
        <f>Sugars!L18</f>
        <v>8.0248689704354135</v>
      </c>
      <c r="L15" s="119">
        <f>'Model Parameters'!O17</f>
        <v>7.5007432671219387</v>
      </c>
      <c r="M15" s="119">
        <f>ABS(K15-L15)</f>
        <v>0.52412570331347474</v>
      </c>
      <c r="N15" s="118">
        <f>Lactate!F18</f>
        <v>41.16553868657838</v>
      </c>
      <c r="O15" s="119">
        <f>'Model Parameters'!Q17</f>
        <v>42.855252809014708</v>
      </c>
      <c r="P15" s="119">
        <f>ABS(N15-O15)</f>
        <v>1.6897141224363281</v>
      </c>
    </row>
    <row r="16" spans="1:19">
      <c r="A16" s="113">
        <f>Protocol!E38</f>
        <v>48</v>
      </c>
      <c r="B16" s="118">
        <f>'Biomass, TCC, CFU'!H17</f>
        <v>4.730000000000345</v>
      </c>
      <c r="C16" s="119">
        <f>'Model Parameters'!I18</f>
        <v>4.340986249598541</v>
      </c>
      <c r="D16" s="119">
        <f t="shared" si="0"/>
        <v>0.38901375040180408</v>
      </c>
      <c r="E16" s="118">
        <f>Sugars!F19</f>
        <v>0</v>
      </c>
      <c r="F16" s="119">
        <f>'Model Parameters'!K18</f>
        <v>4.3481537657967043E-5</v>
      </c>
      <c r="G16" s="119">
        <f t="shared" si="1"/>
        <v>4.3481537657967043E-5</v>
      </c>
      <c r="H16" s="118">
        <f>Sugars!I19</f>
        <v>11.673661538597546</v>
      </c>
      <c r="I16" s="119">
        <f>'Model Parameters'!M18</f>
        <v>11.007514543815113</v>
      </c>
      <c r="J16" s="119">
        <f t="shared" si="2"/>
        <v>0.66614699478243367</v>
      </c>
      <c r="K16" s="118">
        <f>Sugars!L19</f>
        <v>7.7398241039161526</v>
      </c>
      <c r="L16" s="119">
        <f>'Model Parameters'!O18</f>
        <v>7.3127686395697022</v>
      </c>
      <c r="M16" s="119">
        <f t="shared" si="3"/>
        <v>0.42705546434645036</v>
      </c>
      <c r="N16" s="118">
        <f>Lactate!F19</f>
        <v>43.21652515350776</v>
      </c>
      <c r="O16" s="119">
        <f>'Model Parameters'!Q18</f>
        <v>42.86521421690869</v>
      </c>
      <c r="P16" s="119">
        <f t="shared" si="4"/>
        <v>0.35131093659907009</v>
      </c>
    </row>
    <row r="17" spans="1:37">
      <c r="A17" s="113">
        <f>Protocol!E39</f>
        <v>50</v>
      </c>
      <c r="B17" s="118">
        <f>'Biomass, TCC, CFU'!H18</f>
        <v>4.6099999999999142</v>
      </c>
      <c r="C17" s="119">
        <f>'Model Parameters'!I19</f>
        <v>4.2940386968492934</v>
      </c>
      <c r="D17" s="119">
        <f t="shared" si="0"/>
        <v>0.31596130315062076</v>
      </c>
      <c r="E17" s="118">
        <f>Sugars!F20</f>
        <v>0</v>
      </c>
      <c r="F17" s="119">
        <f>'Model Parameters'!K19</f>
        <v>2.5056967289912239E-5</v>
      </c>
      <c r="G17" s="119">
        <f t="shared" si="1"/>
        <v>2.5056967289912239E-5</v>
      </c>
      <c r="H17" s="118">
        <f>Sugars!I20</f>
        <v>11.63163488084073</v>
      </c>
      <c r="I17" s="119">
        <f>'Model Parameters'!M19</f>
        <v>10.855755047440654</v>
      </c>
      <c r="J17" s="119">
        <f t="shared" si="2"/>
        <v>0.77587983340007582</v>
      </c>
      <c r="K17" s="118">
        <f>Sugars!L20</f>
        <v>7.7417715417239945</v>
      </c>
      <c r="L17" s="119">
        <f>'Model Parameters'!O19</f>
        <v>7.2389065266180443</v>
      </c>
      <c r="M17" s="119">
        <f t="shared" si="3"/>
        <v>0.50286501510595016</v>
      </c>
      <c r="N17" s="118">
        <f>Lactate!F20</f>
        <v>43.747336013915621</v>
      </c>
      <c r="O17" s="119">
        <f>'Model Parameters'!Q19</f>
        <v>42.869056551120188</v>
      </c>
      <c r="P17" s="119">
        <f t="shared" si="4"/>
        <v>0.87827946279543312</v>
      </c>
    </row>
    <row r="20" spans="1:37">
      <c r="U20" s="94"/>
      <c r="AC20" s="94"/>
      <c r="AK20" s="94"/>
    </row>
    <row r="21" spans="1:37">
      <c r="U21" s="94"/>
      <c r="AC21" s="94"/>
      <c r="AK21" s="94"/>
    </row>
    <row r="22" spans="1:37">
      <c r="AC22" s="94"/>
      <c r="AK22" s="94"/>
    </row>
    <row r="23" spans="1:37">
      <c r="AC23" s="94"/>
      <c r="AK23" s="94"/>
    </row>
    <row r="24" spans="1:37">
      <c r="AC24" s="94"/>
      <c r="AK24" s="94"/>
    </row>
    <row r="25" spans="1:37">
      <c r="A25" s="92"/>
      <c r="AC25" s="94"/>
      <c r="AK25" s="94"/>
    </row>
    <row r="26" spans="1:37">
      <c r="A26" s="98" t="s">
        <v>82</v>
      </c>
      <c r="I26" s="93" t="s">
        <v>90</v>
      </c>
      <c r="J26" s="94"/>
      <c r="AC26" s="94"/>
      <c r="AK26" s="94"/>
    </row>
    <row r="27" spans="1:37">
      <c r="A27"/>
      <c r="E27" s="94"/>
      <c r="H27" s="94"/>
      <c r="J27" s="94"/>
      <c r="N27" s="94"/>
      <c r="Q27" s="94"/>
      <c r="U27" s="94"/>
      <c r="AC27" s="94"/>
      <c r="AK27" s="94"/>
    </row>
    <row r="28" spans="1:37" ht="14" thickBot="1">
      <c r="A28" s="98" t="s">
        <v>83</v>
      </c>
      <c r="E28" s="94"/>
      <c r="H28" s="94"/>
      <c r="N28" s="94"/>
      <c r="Q28" s="94"/>
      <c r="U28" s="94"/>
      <c r="AC28" s="94"/>
      <c r="AK28" s="94"/>
    </row>
    <row r="29" spans="1:37">
      <c r="A29" s="97" t="s">
        <v>84</v>
      </c>
      <c r="B29" s="97" t="s">
        <v>91</v>
      </c>
      <c r="C29" s="97" t="s">
        <v>92</v>
      </c>
      <c r="D29" s="97" t="s">
        <v>93</v>
      </c>
      <c r="E29" s="97" t="s">
        <v>72</v>
      </c>
      <c r="F29"/>
      <c r="G29"/>
      <c r="I29" s="97"/>
      <c r="J29" s="97" t="s">
        <v>85</v>
      </c>
      <c r="K29" s="97" t="s">
        <v>74</v>
      </c>
      <c r="Q29" s="94"/>
    </row>
    <row r="30" spans="1:37">
      <c r="A30" s="120" t="s">
        <v>85</v>
      </c>
      <c r="B30" s="95">
        <v>75</v>
      </c>
      <c r="C30" s="95">
        <v>1052.8481878220296</v>
      </c>
      <c r="D30" s="95">
        <v>14.03797583762706</v>
      </c>
      <c r="E30" s="95">
        <v>221.44079235509162</v>
      </c>
      <c r="F30"/>
      <c r="G30"/>
      <c r="I30" s="120" t="s">
        <v>73</v>
      </c>
      <c r="J30" s="95">
        <v>1</v>
      </c>
      <c r="K30" s="95"/>
    </row>
    <row r="31" spans="1:37" ht="14" thickBot="1">
      <c r="A31" s="121" t="s">
        <v>74</v>
      </c>
      <c r="B31" s="96">
        <v>75</v>
      </c>
      <c r="C31" s="96">
        <v>1044.5911629346697</v>
      </c>
      <c r="D31" s="96">
        <v>13.927882172462262</v>
      </c>
      <c r="E31" s="96">
        <v>218.31207310878537</v>
      </c>
      <c r="F31"/>
      <c r="G31"/>
      <c r="I31" s="121" t="s">
        <v>74</v>
      </c>
      <c r="J31" s="122">
        <v>0.99856904108471001</v>
      </c>
      <c r="K31" s="96">
        <v>1</v>
      </c>
    </row>
    <row r="32" spans="1:37" ht="14" thickBot="1">
      <c r="A32"/>
      <c r="B32"/>
      <c r="C32"/>
      <c r="D32"/>
      <c r="E32"/>
      <c r="F32"/>
      <c r="G32"/>
      <c r="I32" s="96"/>
      <c r="J32" s="96"/>
      <c r="K32" s="96"/>
    </row>
    <row r="33" spans="1:7">
      <c r="A33"/>
      <c r="B33"/>
      <c r="C33"/>
      <c r="D33"/>
      <c r="E33"/>
      <c r="F33"/>
      <c r="G33"/>
    </row>
    <row r="34" spans="1:7" ht="14" thickBot="1">
      <c r="A34" t="s">
        <v>27</v>
      </c>
      <c r="B34"/>
      <c r="C34"/>
      <c r="D34"/>
      <c r="E34"/>
      <c r="F34"/>
      <c r="G34"/>
    </row>
    <row r="35" spans="1:7">
      <c r="A35" s="97" t="s">
        <v>86</v>
      </c>
      <c r="B35" s="97" t="s">
        <v>94</v>
      </c>
      <c r="C35" s="97" t="s">
        <v>95</v>
      </c>
      <c r="D35" s="97" t="s">
        <v>96</v>
      </c>
      <c r="E35" s="97" t="s">
        <v>97</v>
      </c>
      <c r="F35" s="97" t="s">
        <v>98</v>
      </c>
      <c r="G35" s="97" t="s">
        <v>99</v>
      </c>
    </row>
    <row r="36" spans="1:7">
      <c r="A36" s="120" t="s">
        <v>87</v>
      </c>
      <c r="B36" s="95">
        <v>0.45452306663355557</v>
      </c>
      <c r="C36" s="95">
        <v>1</v>
      </c>
      <c r="D36" s="95">
        <v>0.45452306663355557</v>
      </c>
      <c r="E36" s="95">
        <v>2.0671750081905599E-3</v>
      </c>
      <c r="F36" s="95">
        <v>0.96379700770725496</v>
      </c>
      <c r="G36" s="95">
        <v>3.9050601097662017</v>
      </c>
    </row>
    <row r="37" spans="1:7">
      <c r="A37" s="120" t="s">
        <v>88</v>
      </c>
      <c r="B37" s="95">
        <v>32541.712044326872</v>
      </c>
      <c r="C37" s="95">
        <v>148</v>
      </c>
      <c r="D37" s="95">
        <v>219.87643273193834</v>
      </c>
      <c r="E37" s="95"/>
      <c r="F37" s="95"/>
      <c r="G37" s="95"/>
    </row>
    <row r="38" spans="1:7">
      <c r="A38" s="95"/>
      <c r="B38" s="95"/>
      <c r="C38" s="95"/>
      <c r="D38" s="95"/>
      <c r="E38" s="95"/>
      <c r="F38" s="95"/>
      <c r="G38" s="95"/>
    </row>
    <row r="39" spans="1:7" ht="14" thickBot="1">
      <c r="A39" s="121" t="s">
        <v>89</v>
      </c>
      <c r="B39" s="96">
        <v>32542.166567393506</v>
      </c>
      <c r="C39" s="96">
        <v>149</v>
      </c>
      <c r="D39" s="96"/>
      <c r="E39" s="96"/>
      <c r="F39" s="96"/>
      <c r="G39" s="96"/>
    </row>
    <row r="40" spans="1:7">
      <c r="E40" s="94"/>
    </row>
    <row r="41" spans="1:7">
      <c r="E41" s="94"/>
    </row>
    <row r="42" spans="1:7">
      <c r="E42" s="94"/>
    </row>
    <row r="43" spans="1:7">
      <c r="E43" s="94"/>
    </row>
    <row r="44" spans="1:7">
      <c r="E44" s="94"/>
    </row>
    <row r="45" spans="1:7">
      <c r="E45" s="94"/>
    </row>
    <row r="46" spans="1:7">
      <c r="E46" s="94"/>
    </row>
    <row r="47" spans="1:7">
      <c r="E47" s="94"/>
    </row>
    <row r="48" spans="1:7">
      <c r="E48" s="94"/>
    </row>
    <row r="49" spans="5:5">
      <c r="E49" s="94"/>
    </row>
    <row r="50" spans="5:5">
      <c r="E50" s="94"/>
    </row>
    <row r="51" spans="5:5">
      <c r="E51" s="94"/>
    </row>
    <row r="52" spans="5:5">
      <c r="E52" s="94"/>
    </row>
    <row r="53" spans="5:5">
      <c r="E53" s="94"/>
    </row>
    <row r="54" spans="5:5">
      <c r="E54" s="94"/>
    </row>
    <row r="55" spans="5:5">
      <c r="E55" s="94"/>
    </row>
    <row r="56" spans="5:5">
      <c r="E56" s="94"/>
    </row>
    <row r="57" spans="5:5">
      <c r="E57" s="94"/>
    </row>
    <row r="58" spans="5:5">
      <c r="E58" s="94"/>
    </row>
    <row r="59" spans="5:5">
      <c r="E59" s="94"/>
    </row>
    <row r="60" spans="5:5">
      <c r="E60" s="94"/>
    </row>
    <row r="61" spans="5:5">
      <c r="E61" s="94"/>
    </row>
    <row r="62" spans="5:5">
      <c r="E62" s="94"/>
    </row>
    <row r="63" spans="5:5">
      <c r="E63" s="94"/>
    </row>
    <row r="64" spans="5:5">
      <c r="E64" s="94"/>
    </row>
    <row r="65" spans="5:5">
      <c r="E65" s="94"/>
    </row>
    <row r="66" spans="5:5">
      <c r="E66" s="94"/>
    </row>
    <row r="67" spans="5:5">
      <c r="E67" s="94"/>
    </row>
    <row r="68" spans="5:5">
      <c r="E68" s="94"/>
    </row>
    <row r="69" spans="5:5">
      <c r="E69" s="94"/>
    </row>
    <row r="70" spans="5:5">
      <c r="E70" s="94"/>
    </row>
    <row r="71" spans="5:5">
      <c r="E71" s="94"/>
    </row>
    <row r="72" spans="5:5">
      <c r="E72" s="94"/>
    </row>
    <row r="73" spans="5:5">
      <c r="E73" s="94"/>
    </row>
    <row r="74" spans="5:5">
      <c r="E74" s="94"/>
    </row>
    <row r="75" spans="5:5">
      <c r="E75" s="94"/>
    </row>
    <row r="76" spans="5:5">
      <c r="E76" s="94"/>
    </row>
    <row r="77" spans="5:5">
      <c r="E77" s="94"/>
    </row>
    <row r="78" spans="5:5">
      <c r="E78" s="94"/>
    </row>
    <row r="79" spans="5:5">
      <c r="E79" s="94"/>
    </row>
    <row r="80" spans="5:5">
      <c r="E80" s="94"/>
    </row>
    <row r="81" spans="5:5">
      <c r="E81" s="94"/>
    </row>
    <row r="82" spans="5:5">
      <c r="E82" s="94"/>
    </row>
    <row r="83" spans="5:5">
      <c r="E83" s="94"/>
    </row>
    <row r="84" spans="5:5">
      <c r="E84" s="94"/>
    </row>
    <row r="85" spans="5:5">
      <c r="E85" s="94"/>
    </row>
    <row r="86" spans="5:5">
      <c r="E86" s="94"/>
    </row>
    <row r="87" spans="5:5">
      <c r="E87" s="94"/>
    </row>
    <row r="88" spans="5:5">
      <c r="E88" s="94"/>
    </row>
    <row r="89" spans="5:5">
      <c r="E89" s="94"/>
    </row>
    <row r="90" spans="5:5">
      <c r="E90" s="94"/>
    </row>
    <row r="91" spans="5:5">
      <c r="E91" s="94"/>
    </row>
    <row r="92" spans="5:5">
      <c r="E92" s="94"/>
    </row>
    <row r="93" spans="5:5">
      <c r="E93" s="94"/>
    </row>
    <row r="94" spans="5:5">
      <c r="E94" s="94"/>
    </row>
    <row r="95" spans="5:5">
      <c r="E95" s="94"/>
    </row>
    <row r="96" spans="5:5">
      <c r="E96" s="94"/>
    </row>
    <row r="97" spans="5:5">
      <c r="E97" s="94"/>
    </row>
    <row r="98" spans="5:5">
      <c r="E98" s="94"/>
    </row>
    <row r="99" spans="5:5">
      <c r="E99" s="94"/>
    </row>
    <row r="100" spans="5:5">
      <c r="E100" s="94"/>
    </row>
    <row r="101" spans="5:5">
      <c r="E101" s="94"/>
    </row>
    <row r="102" spans="5:5">
      <c r="E102" s="94"/>
    </row>
    <row r="103" spans="5:5">
      <c r="E103" s="94"/>
    </row>
    <row r="104" spans="5:5">
      <c r="E104" s="94"/>
    </row>
    <row r="105" spans="5:5">
      <c r="E105" s="94"/>
    </row>
    <row r="106" spans="5:5">
      <c r="E106" s="94"/>
    </row>
    <row r="107" spans="5:5">
      <c r="E107" s="94"/>
    </row>
    <row r="108" spans="5:5">
      <c r="E108" s="94"/>
    </row>
    <row r="109" spans="5:5">
      <c r="E109" s="94"/>
    </row>
    <row r="110" spans="5:5">
      <c r="E110" s="94"/>
    </row>
    <row r="111" spans="5:5">
      <c r="E111" s="94"/>
    </row>
    <row r="112" spans="5:5">
      <c r="E112" s="94"/>
    </row>
    <row r="113" spans="5:5">
      <c r="E113" s="94"/>
    </row>
    <row r="114" spans="5:5">
      <c r="E114" s="94"/>
    </row>
    <row r="115" spans="5:5">
      <c r="E115" s="94"/>
    </row>
    <row r="116" spans="5:5">
      <c r="E116" s="94"/>
    </row>
    <row r="117" spans="5:5">
      <c r="E117" s="94"/>
    </row>
    <row r="118" spans="5:5">
      <c r="E118" s="94"/>
    </row>
    <row r="119" spans="5:5">
      <c r="E119" s="94"/>
    </row>
    <row r="120" spans="5:5">
      <c r="E120" s="94"/>
    </row>
    <row r="121" spans="5:5">
      <c r="E121" s="94"/>
    </row>
    <row r="122" spans="5:5">
      <c r="E122" s="94"/>
    </row>
    <row r="123" spans="5:5">
      <c r="E123" s="94"/>
    </row>
    <row r="124" spans="5:5">
      <c r="E124" s="94"/>
    </row>
    <row r="125" spans="5:5">
      <c r="E125" s="94"/>
    </row>
    <row r="126" spans="5:5">
      <c r="E126" s="94"/>
    </row>
    <row r="127" spans="5:5">
      <c r="E127" s="94"/>
    </row>
    <row r="128" spans="5:5">
      <c r="E128" s="94"/>
    </row>
    <row r="129" spans="5:6">
      <c r="E129" s="94"/>
    </row>
    <row r="130" spans="5:6">
      <c r="E130" s="94"/>
    </row>
    <row r="131" spans="5:6">
      <c r="E131" s="94"/>
    </row>
    <row r="132" spans="5:6">
      <c r="E132" s="94"/>
      <c r="F132" s="94"/>
    </row>
    <row r="133" spans="5:6">
      <c r="E133" s="94"/>
      <c r="F133" s="94"/>
    </row>
    <row r="134" spans="5:6">
      <c r="E134" s="94"/>
      <c r="F134" s="94"/>
    </row>
    <row r="135" spans="5:6">
      <c r="E135" s="94"/>
      <c r="F135" s="94"/>
    </row>
    <row r="136" spans="5:6">
      <c r="E136" s="94"/>
      <c r="F136" s="94"/>
    </row>
    <row r="137" spans="5:6">
      <c r="E137" s="94"/>
      <c r="F137" s="94"/>
    </row>
    <row r="138" spans="5:6">
      <c r="E138" s="94"/>
      <c r="F138" s="94"/>
    </row>
    <row r="139" spans="5:6">
      <c r="E139" s="94"/>
      <c r="F139" s="94"/>
    </row>
    <row r="140" spans="5:6">
      <c r="E140" s="94"/>
      <c r="F140" s="94"/>
    </row>
    <row r="141" spans="5:6">
      <c r="E141" s="94"/>
      <c r="F141" s="94"/>
    </row>
    <row r="142" spans="5:6">
      <c r="E142" s="94"/>
      <c r="F142" s="94"/>
    </row>
    <row r="143" spans="5:6">
      <c r="E143" s="94"/>
      <c r="F143" s="94"/>
    </row>
    <row r="144" spans="5:6">
      <c r="E144" s="94"/>
      <c r="F144" s="94"/>
    </row>
    <row r="145" spans="5:6">
      <c r="E145" s="94"/>
      <c r="F145" s="94"/>
    </row>
    <row r="146" spans="5:6">
      <c r="E146" s="94"/>
      <c r="F146" s="94"/>
    </row>
    <row r="147" spans="5:6">
      <c r="E147" s="94"/>
      <c r="F147" s="94"/>
    </row>
    <row r="148" spans="5:6">
      <c r="E148" s="94"/>
      <c r="F148" s="94"/>
    </row>
    <row r="149" spans="5:6">
      <c r="E149" s="94"/>
      <c r="F149" s="94"/>
    </row>
  </sheetData>
  <mergeCells count="5"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</vt:lpstr>
      <vt:lpstr>Lactate</vt:lpstr>
      <vt:lpstr>Sugars</vt:lpstr>
      <vt:lpstr>Biomass, TCC, CFU</vt:lpstr>
      <vt:lpstr>Lignin</vt:lpstr>
      <vt:lpstr>Model Parameters</vt:lpstr>
      <vt:lpstr>Statistics</vt:lpstr>
    </vt:vector>
  </TitlesOfParts>
  <Company>ATB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rschneider</dc:creator>
  <cp:lastModifiedBy>Microsoft Office User</cp:lastModifiedBy>
  <dcterms:created xsi:type="dcterms:W3CDTF">2004-07-22T11:25:33Z</dcterms:created>
  <dcterms:modified xsi:type="dcterms:W3CDTF">2019-11-25T21:36:29Z</dcterms:modified>
</cp:coreProperties>
</file>