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xl/webextensions/taskpanes.xml" ContentType="application/vnd.ms-office.webextensiontaskpanes+xml"/>
  <Override PartName="/xl/webextensions/webextension1.xml" ContentType="application/vnd.ms-office.webextensio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microsoft.com/office/2011/relationships/webextensiontaskpanes" Target="xl/webextensions/taskpanes.xml"/><Relationship Id="rId1" Type="http://schemas.openxmlformats.org/officeDocument/2006/relationships/officeDocument" Target="xl/workbook.xml"/><Relationship Id="rId5" Type="http://schemas.openxmlformats.org/officeDocument/2006/relationships/custom-properties" Target="docProps/custom.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127"/>
  <workbookPr/>
  <mc:AlternateContent xmlns:mc="http://schemas.openxmlformats.org/markup-compatibility/2006">
    <mc:Choice Requires="x15">
      <x15ac:absPath xmlns:x15ac="http://schemas.microsoft.com/office/spreadsheetml/2010/11/ac" url="https://hypothesisconsulting.sharepoint.com/sites/cognitivedrive/Shared Documents/Jobs/Genentech/25-532 2025 SMA Promo Refresh 2025/Field/Content Analysis/"/>
    </mc:Choice>
  </mc:AlternateContent>
  <xr:revisionPtr revIDLastSave="9750" documentId="8_{C799C7A8-0842-4BAB-8E25-08358D890547}" xr6:coauthVersionLast="47" xr6:coauthVersionMax="47" xr10:uidLastSave="{45D6CAAE-2BD8-4083-A2C9-43F1EB33520A}"/>
  <bookViews>
    <workbookView xWindow="-28920" yWindow="-7740" windowWidth="29040" windowHeight="15720" tabRatio="697" activeTab="6" xr2:uid="{72A0252E-CE20-4098-864C-DF6B4D41905D}"/>
  </bookViews>
  <sheets>
    <sheet name="Demos" sheetId="1" r:id="rId1"/>
    <sheet name="Background &amp; SMA Management" sheetId="26" r:id="rId2"/>
    <sheet name="Category Ranking" sheetId="28" r:id="rId3"/>
    <sheet name="Category C" sheetId="27" r:id="rId4"/>
    <sheet name="Category S" sheetId="29" r:id="rId5"/>
    <sheet name="Comprehensive Ranking" sheetId="34" r:id="rId6"/>
    <sheet name="Category M" sheetId="30" r:id="rId7"/>
    <sheet name="Category B" sheetId="31" r:id="rId8"/>
    <sheet name="Category L" sheetId="32" r:id="rId9"/>
    <sheet name="Sheet1" sheetId="35" r:id="rId10"/>
    <sheet name="Category Top Message" sheetId="36" r:id="rId11"/>
    <sheet name="Dashboard" sheetId="9" state="hidden" r:id="rId12"/>
  </sheets>
  <definedNames>
    <definedName name="_xlnm._FilterDatabase" localSheetId="6" hidden="1">'Category M'!$A$3:$AV$15</definedName>
  </definedNames>
  <calcPr calcId="191028" calcCompleted="0"/>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U18" i="36" l="1"/>
  <c r="T18" i="36"/>
  <c r="R18" i="36"/>
  <c r="Q18" i="36"/>
  <c r="N18" i="36"/>
  <c r="O18" i="36"/>
  <c r="M18" i="36"/>
  <c r="H18" i="36"/>
  <c r="I18" i="36"/>
  <c r="J18" i="36"/>
  <c r="K18" i="36"/>
  <c r="G18" i="36"/>
  <c r="C18" i="36"/>
  <c r="D18" i="36"/>
  <c r="E18" i="36"/>
  <c r="B18" i="36"/>
  <c r="C16" i="35"/>
  <c r="D16" i="35"/>
  <c r="E16" i="35"/>
  <c r="F16" i="35"/>
  <c r="G16" i="35"/>
  <c r="H16" i="35"/>
  <c r="B16" i="35"/>
  <c r="J16" i="35"/>
  <c r="K16" i="35"/>
  <c r="L16" i="35"/>
  <c r="M16" i="35"/>
  <c r="N16" i="35"/>
  <c r="O16" i="35"/>
  <c r="P16" i="35"/>
  <c r="Q16" i="35"/>
  <c r="I16" i="35"/>
  <c r="D16" i="9" l="1"/>
  <c r="E16" i="9"/>
  <c r="F16" i="9"/>
  <c r="G16" i="9"/>
  <c r="D17" i="9"/>
  <c r="E17" i="9"/>
  <c r="F17" i="9"/>
  <c r="G17" i="9"/>
  <c r="D18" i="9"/>
  <c r="E18" i="9"/>
  <c r="F18" i="9"/>
  <c r="G18" i="9"/>
  <c r="D19" i="9"/>
  <c r="E19" i="9"/>
  <c r="F19" i="9"/>
  <c r="G19" i="9"/>
  <c r="C19" i="9"/>
  <c r="C18" i="9"/>
  <c r="C17" i="9"/>
  <c r="C16" i="9"/>
  <c r="D12" i="9"/>
  <c r="E12" i="9"/>
  <c r="F12" i="9"/>
  <c r="G12" i="9"/>
  <c r="C12" i="9"/>
  <c r="D9" i="9"/>
  <c r="E9" i="9"/>
  <c r="F9" i="9"/>
  <c r="G9" i="9"/>
  <c r="C9" i="9"/>
  <c r="D7" i="9"/>
  <c r="E7" i="9"/>
  <c r="F7" i="9"/>
  <c r="G7" i="9"/>
  <c r="C7" i="9"/>
  <c r="D6" i="9"/>
  <c r="E6" i="9"/>
  <c r="F6" i="9"/>
  <c r="G6" i="9"/>
  <c r="C6" i="9"/>
  <c r="D5" i="9"/>
  <c r="E5" i="9"/>
  <c r="F5" i="9"/>
  <c r="G5" i="9"/>
  <c r="C5" i="9"/>
  <c r="D4" i="9"/>
  <c r="E4" i="9"/>
  <c r="F4" i="9"/>
  <c r="G4" i="9"/>
  <c r="C4" i="9"/>
  <c r="D3" i="9"/>
  <c r="E3" i="9"/>
  <c r="F3" i="9"/>
  <c r="G3" i="9"/>
  <c r="C3" i="9"/>
  <c r="K16" i="9" l="1"/>
  <c r="N21" i="9"/>
  <c r="L18" i="9"/>
  <c r="N7" i="9"/>
  <c r="J5" i="9"/>
  <c r="M21" i="9"/>
  <c r="L7" i="9"/>
  <c r="J3" i="9"/>
  <c r="M23" i="9"/>
  <c r="K7" i="9"/>
  <c r="N23" i="9"/>
  <c r="N18" i="9"/>
  <c r="L5" i="9"/>
  <c r="M18" i="9"/>
  <c r="K18" i="9"/>
  <c r="J16" i="9"/>
  <c r="K4" i="9"/>
  <c r="L6" i="9"/>
  <c r="J6" i="9"/>
  <c r="K5" i="9"/>
  <c r="N15" i="9"/>
  <c r="M15" i="9"/>
  <c r="K21" i="9"/>
  <c r="J7" i="9"/>
  <c r="K15" i="9"/>
  <c r="K23" i="9"/>
  <c r="L17" i="9"/>
  <c r="M20" i="9"/>
  <c r="J17" i="9"/>
  <c r="L22" i="9"/>
  <c r="J20" i="9"/>
  <c r="M16" i="9"/>
  <c r="N5" i="9"/>
  <c r="L3" i="9"/>
  <c r="L21" i="9"/>
  <c r="J18" i="9"/>
  <c r="N4" i="9"/>
  <c r="N17" i="9"/>
  <c r="M4" i="9"/>
  <c r="L23" i="9"/>
  <c r="M17" i="9"/>
  <c r="N6" i="9"/>
  <c r="N20" i="9"/>
  <c r="M6" i="9"/>
  <c r="J23" i="9"/>
  <c r="K17" i="9"/>
  <c r="J4" i="9"/>
  <c r="N22" i="9"/>
  <c r="L20" i="9"/>
  <c r="N3" i="9"/>
  <c r="M22" i="9"/>
  <c r="K20" i="9"/>
  <c r="N16" i="9"/>
  <c r="M3" i="9"/>
  <c r="K22" i="9"/>
  <c r="L16" i="9"/>
  <c r="M5" i="9"/>
  <c r="K3" i="9"/>
  <c r="M7" i="9"/>
  <c r="L15" i="9"/>
  <c r="J21" i="9"/>
  <c r="L4" i="9"/>
  <c r="J15" i="9"/>
  <c r="K6" i="9"/>
  <c r="J22" i="9"/>
  <c r="F8" i="9"/>
  <c r="C8" i="9"/>
  <c r="G8" i="9"/>
  <c r="E8" i="9"/>
  <c r="D8" i="9"/>
  <c r="N8" i="9" l="1"/>
  <c r="J8" i="9"/>
  <c r="K8" i="9"/>
  <c r="M8" i="9"/>
  <c r="L8" i="9"/>
</calcChain>
</file>

<file path=xl/sharedStrings.xml><?xml version="1.0" encoding="utf-8"?>
<sst xmlns="http://schemas.openxmlformats.org/spreadsheetml/2006/main" count="1181" uniqueCount="596">
  <si>
    <t>Respondent ID</t>
  </si>
  <si>
    <t>Date</t>
  </si>
  <si>
    <t>Time (ET)</t>
  </si>
  <si>
    <t>Specialty</t>
  </si>
  <si>
    <t>Wednesday, August 6</t>
  </si>
  <si>
    <t>Pediatric Neurologist</t>
  </si>
  <si>
    <t>Monday, August 11</t>
  </si>
  <si>
    <t>Adult Neurologist</t>
  </si>
  <si>
    <t>Tuesday, August 12</t>
  </si>
  <si>
    <t>Thursday, August 14</t>
  </si>
  <si>
    <t>Monday, August 18</t>
  </si>
  <si>
    <t>Tuesday, August 19</t>
  </si>
  <si>
    <t>Thursday, August 21</t>
  </si>
  <si>
    <t>Friday, August 22</t>
  </si>
  <si>
    <t>Monday, August 25</t>
  </si>
  <si>
    <t>Background</t>
  </si>
  <si>
    <t>Current Treatment Practices</t>
  </si>
  <si>
    <t>Awareness &amp; Impression of Products in Development</t>
  </si>
  <si>
    <t>High-dose Spinraza</t>
  </si>
  <si>
    <t>Expanded Zolgensma (OAV101 IT)</t>
  </si>
  <si>
    <t>Anti-myostatin</t>
  </si>
  <si>
    <t>Background? Specialty? YIP? Practice Setting?</t>
  </si>
  <si>
    <t>SMA population? Number of patients? Treated vs. untreated?</t>
  </si>
  <si>
    <t>Treatment approach?</t>
  </si>
  <si>
    <t>Preferred treatment? Why?</t>
  </si>
  <si>
    <t>Current patients' Tx?</t>
  </si>
  <si>
    <r>
      <rPr>
        <b/>
        <i/>
        <sz val="11"/>
        <color theme="1"/>
        <rFont val="Aptos Narrow"/>
        <family val="2"/>
        <scheme val="minor"/>
      </rPr>
      <t>IF Evrsydi:</t>
    </r>
    <r>
      <rPr>
        <sz val="11"/>
        <color theme="1"/>
        <rFont val="Aptos Narrow"/>
        <family val="2"/>
        <scheme val="minor"/>
      </rPr>
      <t xml:space="preserve"> Estimate of tablet vs. liquid users?</t>
    </r>
  </si>
  <si>
    <r>
      <rPr>
        <b/>
        <i/>
        <sz val="11"/>
        <color theme="1"/>
        <rFont val="Aptos Narrow"/>
        <family val="2"/>
        <scheme val="minor"/>
      </rPr>
      <t xml:space="preserve">IF Zolgensma: </t>
    </r>
    <r>
      <rPr>
        <sz val="11"/>
        <color theme="1"/>
        <rFont val="Aptos Narrow"/>
        <family val="2"/>
        <scheme val="minor"/>
      </rPr>
      <t>Patients' health? Add on treatments?</t>
    </r>
  </si>
  <si>
    <t xml:space="preserve">Impression of Zolgensma? Positive/negative? Why? </t>
  </si>
  <si>
    <t>Aware of any products in development?</t>
  </si>
  <si>
    <t>Overall impression?</t>
  </si>
  <si>
    <t>Key benefits? Drawbacks/ concerns?</t>
  </si>
  <si>
    <t>Best candidates? Patients expressed interest?</t>
  </si>
  <si>
    <t>Miscellaneous</t>
  </si>
  <si>
    <t>I'm a neurologist at a hospital, see IP and OP patients. Neuromuscular patients I see them mainly OP when they are stable. It is an academic teaching hospital</t>
  </si>
  <si>
    <t>About 35 SMA patients. They are all being treated by me, how compliant they are I'm not sure. There are a few who had insurance issues. Majority of them are pediatric, I have only 3 patients under 3, mostly all pediatric though</t>
  </si>
  <si>
    <t xml:space="preserve">My preferred and patients' is gene therapy, one-time IV, every wants that. I do like Evrysdi because it's a tablet (or liquid). Spinraza is effective but no one likes the ROA. </t>
  </si>
  <si>
    <t>I would say about 10-15 on liquid and the rest on tablet. Total on Evyrsdi around 20+</t>
  </si>
  <si>
    <t>We still feel that they are doing better than without, but we don't feel that it cures 100%. We still need to support them with Spinraza or Evyrsdi. I have preference for Evyrsdi and so do patients and caregivers usually. For more severe cases, when you deliver medication intrathecally, it's more difficult but closer to the CNS instead of orally and waiting for it to cross the blood brain barrier</t>
  </si>
  <si>
    <t>There are trials on anti-myostatin, another medication Olexis? neuroprotectives. CRISPR? for gene editing. *check 8-9min for more details</t>
  </si>
  <si>
    <t>Yes, aware. High-dose may be more effective but it is still administered intrathecally</t>
  </si>
  <si>
    <t>Yes, aware. I really welcome it, I was happy to hear about it becuase we often get patients who older than 2 and then you can't give it to them, I would but the insurance company wouldn't approve</t>
  </si>
  <si>
    <t>Yes, aware. *check 11min for more details</t>
  </si>
  <si>
    <t xml:space="preserve">Im a neurologist in a group setting, 6 of us, been in practice for 27 years. I call at one of the hospitals. </t>
  </si>
  <si>
    <t xml:space="preserve">5 SMA patients. All of them are treated. All adults. All of them are on Spinraza. Most of them are diagnosed by ped neurologist and they are transferred to a different team later on and they were on Spinraza already so I didn't want to change anything. </t>
  </si>
  <si>
    <t>[all patients were previously on Spinraza and didn't want to change anything]</t>
  </si>
  <si>
    <t xml:space="preserve">Not aware of any </t>
  </si>
  <si>
    <t>Yes I've heard of it. It seems to work better but my patients are doing well, if someone is starting to decline maybe. You probably have to get authorization again for the new dose, I've kept them on the same dose and  that doesn't require reauthorization.</t>
  </si>
  <si>
    <t>Yes I've heard of it</t>
  </si>
  <si>
    <t>It's a combination with Spinraza, it does seem like it would help and was well tolerated, no serious side effects</t>
  </si>
  <si>
    <t>see combo of adult and sometimes pediatric when they're transitioning to adult care, academic center, also cover community hospital</t>
  </si>
  <si>
    <t>7 SMA patients, 2 under 18 y/o and 5 adult</t>
  </si>
  <si>
    <t>Prefer Spinraza, mainly because it's been on market the longest, but now learning about other therapies. Trying to implement Evrysdi in their practice, oral agent so ROA is more convenient and efficacy data seems reasonable. Also broad age indication</t>
  </si>
  <si>
    <t xml:space="preserve">Zolgensma, Spinraza. ANY SWITCHES? Patient who are on Z were on S before. </t>
  </si>
  <si>
    <t>Not necessarily no</t>
  </si>
  <si>
    <t>I've heard about it, I haven't personally used it</t>
  </si>
  <si>
    <t xml:space="preserve">Will be a higher rate of patients that receive it </t>
  </si>
  <si>
    <t>I've heard about it</t>
  </si>
  <si>
    <t>Benefit is that you can add it</t>
  </si>
  <si>
    <t>Im a neurologist, adult and pediatrics, specialized in neuromuscular disease, been in practice for 20+ years. Director in an urban area</t>
  </si>
  <si>
    <t xml:space="preserve">10 patients (seemed unsure?). Mix of pediatric and adult patients. Not all are on treatment. Of the adult ones, 4 are not on treatment, patient choice. [why?] If a patient doesn't want a medication you can't push them, if you do that and something happens they'll say it's because of you. You have to follow patients' wishes. </t>
  </si>
  <si>
    <t>Probably Spinraza, but not all of my patients are on it. That's the first medication for SMA and everybody uses it as a benchmark for treatment. [Spinraza] Spinraza goes directly to the motor neurons, the main problem is withe the motor neurons and Spinraza goes directly there.</t>
  </si>
  <si>
    <t xml:space="preserve">4 are on Spinraza, 2 are Evrysdi. I had one patient that took Zolgensma but they haven't been to the clinic in a bit, over a year. </t>
  </si>
  <si>
    <t xml:space="preserve">I know about the higher dose Spinraza, and there's another company that's coming up with another medication that will be IV but it hasn't been approved. </t>
  </si>
  <si>
    <t>It's supposed to be out by October and November. Because you're going to decrease the time interval for the loading dose. Likely we'll use it</t>
  </si>
  <si>
    <t>Any patient that requires Spinraza. I don't think there will be restrictions because Spinraza is dosed by weight</t>
  </si>
  <si>
    <t>Yeah they have talked about it but I haven't seen it come out. The question would be why would I go to Zolgensma instead of Spinraza</t>
  </si>
  <si>
    <t>Yeah I've heard about it, it will be combined with Spinraza. It may be helpful, I'll prescribe it, for SMA anything that's out there I'll prescribe it</t>
  </si>
  <si>
    <t>specialized in ped neuro musc disease.</t>
  </si>
  <si>
    <t>I see about 15 regular SMA patients - all pediatric. All are being treated. 2 patients on Zol. 7 patients on Spinraza, 4 patients on Evrysdi.</t>
  </si>
  <si>
    <t>had a patient discontinue spin, had bad experience with injections.</t>
  </si>
  <si>
    <t>some patients do want injections because its every 4 months instead of every day. A lot of patients were on spinraza before Evrysdi was approved, so that’s another reason some have stayed, since they have been stable and wanted to continue. I personally think efficacy between spin and evrysdi are similiar. I've had some have a lack of response to spinraza, but not often. one case we switched was more of a tolerability thing.</t>
  </si>
  <si>
    <t>2 patients on Zol. 7 patients on Spinraza, 4 patients on Evrysdi.</t>
  </si>
  <si>
    <t>combination therapy. A possibilitiy to target the muscle.</t>
  </si>
  <si>
    <t>I think the goal is to increase SMN protein. Just the slow down of progression is seen as not enough, so the higher dose seems like an enhanced efficacy potential.</t>
  </si>
  <si>
    <t>I'm a general neuro, fair split between IP and OP, worked at an academic center, the main hub where I work is a public hospital. I don't have a clinic of my own but I precept residents, every day I'll have a couple residents and they each oversee about 5 patients and I see that</t>
  </si>
  <si>
    <t>The numbers are a little inflated because they're not all my patients but around 20. All adult patients. I would say about 50% currently on treatment, usually treatment decisions are made by the neuromuscular specialists, the clinics are so overrun so they'll go to the general neuros and then try to get them in to see the neuromuscular specialists. Long story short I'm not entirely sure why only 50% are being treated, I would expect it's mainly an access issue. A lot of people don't have coverage and they fall through the cracks. [role in prescribing] It's usually a conversation with the neuromuscular specialists, I've never unilaterally having that conversation with the patient without input from the specialists, but we work in conjunction.</t>
  </si>
  <si>
    <t xml:space="preserve">It's predominantly Spinraza, it's just a little more recognizable, there's more familiarity, so patients will continue on that treatment regimen. Then the other bulk of patients will be on Evrysdi, that's usually because of convenience of administration. [why people choose Evrysdi?] The patients and families typically don't  know what's out there, they usually don't suggest a switch. I think it's less that it's a preferred choice in terms of outcomes and efficacy but more so the logistical feature of the medicine, that the patient will be more apt to take and not miss a dose. On the other hand if they don't have the know-how or resources to take a daily medication...at least with IT we know they are getting the medication. </t>
  </si>
  <si>
    <t>I believe Spinraza was the first FDA approved medication, so I think there's some momentum to that. It's not driven by the fact that it works so well, it's not a wonder drug</t>
  </si>
  <si>
    <t>Most are on Spinraza, the rest on Evrysdi</t>
  </si>
  <si>
    <t xml:space="preserve">I have heard about this, I was intrigued by some of the preliminary data, it seems like it's worth a shot. </t>
  </si>
  <si>
    <t>I've heard about this in the context of muscular dystrophy. I hate to harp on it but I wonder how feasible it would be for some of my patients to have the support to come in that frequently but I would want to see what the improvement it. Access and  expected patient adherence, those are the two major issues</t>
  </si>
  <si>
    <t xml:space="preserve">I'm a child neurologist, practiced for 21 years. The setting is an urban teaching hospital with a long established neuromuscular exposure, with a multidisciplinary clinic that was set up long before I got here. I've taken over the helm of that, I'm the conductor of the orchestra, you could say as an analogy. </t>
  </si>
  <si>
    <t xml:space="preserve">About 20 maximum, 15 that we see on an annual or biannual patients. There's a split of younger patients and I typically follow them through adulthood as well. 11 or 12 of them are older than 16. </t>
  </si>
  <si>
    <t>I look at them very similarly, unless there's a head to head coke vs pepsi kind of thing...with IT it's almost like a spinal cord biopsy but anyway when you look at both of them they're similar. It's hard to determine what is better than the other and why, in the end I think it's up to the patient...I had one patient who was on Spinraza and then moved to Evrysdi and then switched back because it's what they were used to, they thought it was working better for them. It's either/or, it's easier to take something orally, even if it's daily it's better than doing a lumbar puncture every month</t>
  </si>
  <si>
    <t xml:space="preserve">Between the SMN2 modifiers, about 60% on Evrysdi, the rest on Spinraza. We have three patients you've received Zolgensma and they are also on an SMN2 copy modifier. We have two adult patients who discontinued, they had comorbidities so it didn't really work for them to stay on treatment. </t>
  </si>
  <si>
    <t>Two of them are on Evrysdi and one on Spinraza</t>
  </si>
  <si>
    <t>There's the myostatin inhibitor, I've followed the trials. That perked my interest, they're a reasonable way of approaching SMA, it's a different mechanism, in a different place. Then there's the higher dose of Spinraza and Zolgensma for older kids as well</t>
  </si>
  <si>
    <t>I would just have to rely on the results, I would pick it over Evrysdi if they showed improved efficacy</t>
  </si>
  <si>
    <t>I generally think younger patients are more responsive, if you're looking at IT for them I would do higher dose. But is it better than Evrysdi? We don't know, it hasn't been looked at</t>
  </si>
  <si>
    <t>If there was a consistent improvement that would be helpful in any SMA patient</t>
  </si>
  <si>
    <t xml:space="preserve">Specialize in neuromuscular conditions, see both children and adults. Have MDA clinic and other specialty clinic. </t>
  </si>
  <si>
    <t>19 SMA patients, 18 on treatment. Untreated patient who is transitioning is quite advanced, hoping to get him therapy soon</t>
  </si>
  <si>
    <t xml:space="preserve">Not sure theres a significant difference in efficacy between Spinraza and Evrysdi, Evrysdi is more systemic and more convenient. Evrysdi has good penetration to CNS. </t>
  </si>
  <si>
    <t>4 on Z, 7 Spinraza, 9 on Evrysdi</t>
  </si>
  <si>
    <t>Aware of HD S, intrathecal Zolgensma, anyti-myostatin</t>
  </si>
  <si>
    <t>Can't definitively say if it will have significant benefit over the current dose</t>
  </si>
  <si>
    <t>Potentially very useful</t>
  </si>
  <si>
    <t xml:space="preserve">Combining could be nice, still I think thekey or core should be genetically-based therapies. Wouldn't use it as single therapy </t>
  </si>
  <si>
    <t>Subspecialty in neuromuscular, primarily outpatient, take care of patients with SMA</t>
  </si>
  <si>
    <t xml:space="preserve">35-40 SMA patients </t>
  </si>
  <si>
    <t xml:space="preserve">I think the ROA is one of the bigger sticking points, the need for frequent intrathecal therapy. When S was the only option, no one had an objection but once there were more options, patients are more willing to try E first and then use S second-line. Patients usually prefer the oral option. WHAT ROLE DOES SEVERITY PLAY? I think about that in the setting of swallowing. Are there swallowing dysphasia patients where swallowing Evrysdi may become more difficult, or is traveling to receive Spinraza more challenging. EFFICACY? When you look at the clinical trials, it seems like patinets have a slightly more robust effect from Evrysdi. Spinraza has more long-term real-world data, which might be more exciting to patients who want to take the drug that's been available for longer so we have more data. </t>
  </si>
  <si>
    <t>50% are on Evrysdi, younger patients on Zolgensma (9 or so), 2/3 of them have proceeded to next therapy, 20-30% receiving Spinraza</t>
  </si>
  <si>
    <t xml:space="preserve">HD Spinraza, allow higher loading dose. What I'm most excited about is intrathecal Zolgensma for up to 18 years old. HD SPIN? Mixed feelings, the benefit is you can load dose more quickly, you see a faster onset of response but it looks like over time, the higher dosing doesn't really change outcomes. ZOL? One time gene therapy is more convenient than ongoing tx, to be able to provide a one-time treatment and then maybe supplement with another therapy down the line if needed. </t>
  </si>
  <si>
    <t>I don't know if I would feel comfortable combining with another DMT, wouldn't recommend doing both simultaneously, but there's always the risk of stopping therapy when you're kind of stable on it</t>
  </si>
  <si>
    <t xml:space="preserve">That's sort of a different MOA, very different way, essentially trying to preserve muscle rather than get to the motorneuron. Would think about it more as a supportive, combination therapy. More of a downstream tx than an upstream. </t>
  </si>
  <si>
    <t>Home base is Tertiary academic center. Also in charge of community-style teaching hospital.
80% clinical, 20% administration</t>
  </si>
  <si>
    <t>7 SMA patients, all adults
Only n=1 untreated</t>
  </si>
  <si>
    <t>I never believed that Evrydi was going to work. Doubtful of the trial efficacy. Already have one patient who switched back to Spinraza. Believe Spinraza is superior medicine.
Never thought that an oral mechanism would work for crossing the blood brain barrier. BELIEF IN EVRYSDI CHANGED? No, I think the real world data gives me proof that I am correct. I've seen that Spinraza is more effective and proven the test of time. I've heard from other colleagues that they felt Evrysdi has not kept their promise and are now switching their patients back to Spinraza. WHAT HAVE YOU SEEN EVRYSDI VS SPINRAZA? My own personal experience can be biased by my population. The treatment is not a cure, not foolproof, just to slow the progression of the disease. Patients think they are progressing faster, then I think the drug is less efficacious. It would be nice to have younger patients to see their perspective, I only treat adults where "the horse might be out of the barn" already.</t>
  </si>
  <si>
    <t>1 of the 7 patients are NOT on treatment (mild, type 4)
n=4 are on Spinraza
n=2 are on Evrysdi</t>
  </si>
  <si>
    <t xml:space="preserve">I think Zolgensma will be approved for the non-"kit"? Subtype. Other vectors might also be developed. My understanding is that you cannot do AAV? A and B? More than once. Gene therapy is moving quite fast. I'm not an expert in all the tech nuisances, but the birds eye view, I assume more things will become more available. </t>
  </si>
  <si>
    <t>It's a small amount of improvement (not statistically significant), but considering this condition we'll take anything that we can.</t>
  </si>
  <si>
    <t>My patients won't be eligible (since all adults).</t>
  </si>
  <si>
    <t>Being considered for a variety of dystophies/motorneuron diseases. Antimyostatin to me is, not exactly targeting the problem where the disease happens, but could provide some added symptomatic benefits. Potentially as add-on tretment, but certainly not primary.</t>
  </si>
  <si>
    <t xml:space="preserve">My practice serves children and adults with rare genetic disorders including SMA. Not part of an academic center, CureSMA lists us as a COE but not really official. </t>
  </si>
  <si>
    <t>I have 42 SMA patients, newborns to someone in their 40s. All treated</t>
  </si>
  <si>
    <t>I tell people all three work, I don't know which works better, let's look at the data. For younger ones though, when they hear they can do a single treatment they want to, people love a once and done</t>
  </si>
  <si>
    <t xml:space="preserve">They haven't been studied head to head but the most recent paper published on early treatment of babies with Evrysdi vs Zolgensma, I was surprised at how few walked. It looks like Zolgensma works better. For Spinraza I would have to go back to the NUTURE data but I didn't notice as much of a discrepancy, so it may not work as well as Spinraza. They all have different MOAs, Spinraza is an antisense oligonucleotide that blocks the h and RNP from binding to the intron which allows for proper splicing of the SMN2 gene. Evrysdi kind of dose the same thing but doesn't block the h and RNP, it promotes splicism just in a different way. We don't know head to head though. I've had patients go on Evrysdi and switch back to Spinraza and vice versa. It comes to how much people tolerate the IT injections vs the oral, how they work. But with Spinraza because of the need for IT injections a lot of my patients don't want to do it. </t>
  </si>
  <si>
    <t>18 babies have received Zolgensma, 12 of them are also on Evrysdi. 3 other patients on Spinraza &amp; 21 on Evrysdi. Type 2 patients even after receiving Zolgensma they still have weakness and motor delays so we add on Evrysdi. For adults we give them options, many were initially on Spinraza but when Evrysdi became available most switched because of the ease of administration</t>
  </si>
  <si>
    <t xml:space="preserve">A number of them are also on Evrysdi. </t>
  </si>
  <si>
    <t xml:space="preserve">  Third option is high dose Spinraza, but I feel like the group that will benefit from that is just those currently on Spinraza</t>
  </si>
  <si>
    <t>The 1.8 point difference, I mean it depends on the group of paitents you're studying...for an older patient that's actually impressive but not for younger children</t>
  </si>
  <si>
    <t xml:space="preserve">Two is the IT Zolgensma which will compete with risdiplam for older kids, so can you just do the IT injection and not take meds for life. But older patients often have a more complex spine anatomy so that has to be factored into the treatment decision. </t>
  </si>
  <si>
    <t>Apitegromab, the myostatin inhibitor. It has a different MOA and works at the level of the muscle to promote muscle growth, that would be an interesting add on to therapies that work at the level of the SMN gene. I think they studied Type 2 and 3 patients, which is an interesting group to study, there's another group that hasn't been studied, which is the Type 1s who have received Zolgensma.</t>
  </si>
  <si>
    <t>See ped and adults</t>
  </si>
  <si>
    <t>10 patients, one not on tx because we're trying to start Zolgensma and one isn't because they're an adult and don't want any treatment. Later stage, difficulty navigating healthcare system, healthcare literacy</t>
  </si>
  <si>
    <t xml:space="preserve">Age, Z is only for 2 or younger, not yet approved for older although being studied. 2 or younger, like to get them on that while I can. A lot of the times I do like to start E or S as a maintenance therapy or of course if they have progression. The decision on which one is very patient-focused, there's no head to head comparison so I can't say that one is more efficacious than another. There may be a hint of evidence to suggest that Spinraza is a tiny bit more effective in Type 3 ambulatory patients but typically I start patients on E and switch to Spinraza if they continue to progress or have failure on E or if I get any pushback with covering Evrysdi but they can get Spinraza. </t>
  </si>
  <si>
    <t xml:space="preserve">Zolgensma, Spinraza, Evrysdi. I have all three agents in use depending on the patient. </t>
  </si>
  <si>
    <t xml:space="preserve">myostatin inhibitor, HD Spinraza, Zol for older. All current tx are genetic therapies and theoretically this is a genetic disorder so that's the best way to get results. The three available treatments are not a cure. </t>
  </si>
  <si>
    <t>Really need to see more of the clinical evidence of it but if it proves to be more effective with no increased risk, I could see hd being used more. If it shows minor improvements but doesn't increase any risk, I might use it but I'm not sure if it would tip the scale for me to use Spinraza over Evrysdi</t>
  </si>
  <si>
    <t xml:space="preserve">Typically with the newborn screening, we're catching them early. Some don't get the screening, for some it was missed. If I have someone who is older than 2, I would definitely give them this treatment. Some missed the window because they were older than 2 when Zolgensma was made. </t>
  </si>
  <si>
    <t>Very downstream effect, the others are acting at the genetic level, you're not producing the correct proteins, we are going to introduce genes that produce that protein. This works at the muscle, allows there to be muscles to respond to the new protein. Because you didn't have the right production material in the beginning, you also didn't have the structure to receive that material. This is a downstream motor protective feature</t>
  </si>
  <si>
    <t>Review of Themes</t>
  </si>
  <si>
    <t>MOST IMPORTANT THEMES</t>
  </si>
  <si>
    <t>Initial thoughts/ reactions? Positives/ negatives?</t>
  </si>
  <si>
    <t>C</t>
  </si>
  <si>
    <t>S</t>
  </si>
  <si>
    <t>M</t>
  </si>
  <si>
    <t>B</t>
  </si>
  <si>
    <t>L</t>
  </si>
  <si>
    <t>Reasoning for most important theme</t>
  </si>
  <si>
    <t>Associate any themes with a Tx?</t>
  </si>
  <si>
    <t>Associate with Evrysdi?</t>
  </si>
  <si>
    <t>Associate with Spinraza?</t>
  </si>
  <si>
    <t>Associate with Zolgensma?</t>
  </si>
  <si>
    <t xml:space="preserve">I would like to see instead of broad statement, concrete data. </t>
  </si>
  <si>
    <t xml:space="preserve">M, MOA that gives me a better idea of how it  works. Then C, gives more information, it's more specific </t>
  </si>
  <si>
    <t>All treatments really target SMN protein production. Maybe most associated with Spinraza, because its an effective medication. Evrysdi as well</t>
  </si>
  <si>
    <t>It effects SMN protein production as well (associate M &amp; C)</t>
  </si>
  <si>
    <t>M &amp; C</t>
  </si>
  <si>
    <t>They basically are pointing to effiaccy and mode of action. The product works on SMN protein, looks like it has a broad indication,  including for patients who are mobile and non mobile</t>
  </si>
  <si>
    <t>Mechanism of action is the most important, working on SMN protein. 5 year efficacy is important as well, and B. MOA because it touches on the pathophysiology of the disease.</t>
  </si>
  <si>
    <t>Maybe the anti-myostatin, because it works on the muscle so that's why I would guess that these are related to anti-myostatin</t>
  </si>
  <si>
    <t>S? We have to consider patients' overall picture, long term overall QOL is more important</t>
  </si>
  <si>
    <t>Broad indication may be a limitation in most of the current therapies. Intrathecal admin is not most covenient. Think L is associated with Spinraza. S? Probably for now, Spinraza, but it's probably going to change soon because the other medications are going to be on the market longer</t>
  </si>
  <si>
    <t>Leading treatment is important, so is the MOA. I said before, SPinraza goes to the motor neurons, not through the GI tract or anything, it goes straight to motor neurons. That's why I don't really like Evrysdi. [leading treatment impotance] Because its the benchmark treatment</t>
  </si>
  <si>
    <t>Associate L and M with Spinraza</t>
  </si>
  <si>
    <t>C is important because consistency is important. Dosing every day, and having a consistent treatment you can control.</t>
  </si>
  <si>
    <t xml:space="preserve">Evrysdi - people have a different approach to treatment. </t>
  </si>
  <si>
    <t>Yes</t>
  </si>
  <si>
    <t>Is L referring to 'chosen by providers'? or patients? I would usually listen to what other providers are saying</t>
  </si>
  <si>
    <t xml:space="preserve">(S) Efficacy is a concern in that I want it to be cost effective, why subject them to risk and cost if it's not effective. </t>
  </si>
  <si>
    <t>I think both Spinraza and Evrysdi are safe, there's just headache and rash but that can be dealt with. I guess I would say Spinraza but that's mainly because of name recognition</t>
  </si>
  <si>
    <t xml:space="preserve">L, it just seems more ubiquitous. M, because of the nucleotide splicing. </t>
  </si>
  <si>
    <t>(M) When I'm picking something, the mechanism is my way of envisioning of which treatments would be the best to use.  [systemic treatment thoughts?] Well I guess it's saying that it isn't just working in the CNS in the anterior horn cells, it's throughout the body, it sounds good.   (S) You have to show that it's effective</t>
  </si>
  <si>
    <t xml:space="preserve">It’s a lifelong disease obviously, we are talking about decades, it goes beyond 5 years. WHY C? Obviously one thing would be that there's any kind of wearing off, that would argue or support more daily medications. Could be determining longterm outcomes as well if there's any wearing off, it's something, many of them are hypothetical and the question remains about the intangible differences between treatments, we need more data but it's something to look for. Hypothetical but you want to make sure there aren't fluctuating levels that lead to worse outcomes down the road </t>
  </si>
  <si>
    <t>Obviously associate C with the oral medication</t>
  </si>
  <si>
    <t xml:space="preserve">Associate Spinraza more with long-term just because it's been on the market for longest but other treatments are catching up. WHY C? Obviously one thing would be that there's any kind of wearing off, that would argue or support more daily medications. Could be determining longterm outcomes as well if there's any wearing off, it's something, many of them are hypothetical and the question remains about the intangible differences between treatments, we need more data but it's something to look for. Hypothetical but you want to make sure there aren't fluctuating levels that lead to worse outcomes down the road </t>
  </si>
  <si>
    <t>When I'm prescribing a tx the most important thing to me is that it works and it's safe. Also M, you want an appropriate MOA to know you're getting the desired effect from the treatment. The motorneurons are at the conjunction of CNS and peripheral, not just affecting the CNS but also the areas that affect motor function and things like that, that's important</t>
  </si>
  <si>
    <t xml:space="preserve">M, I guess I would but maybe not. Just thinking about the MOA and how it works is that it works by increasing SMN protein. </t>
  </si>
  <si>
    <t xml:space="preserve">C - is important given certain stability and lack of fluctuation in efficacy. </t>
  </si>
  <si>
    <t xml:space="preserve">[C] Zolgensma would come to mind first, then Spinraza probably second. </t>
  </si>
  <si>
    <t>L doesn't really matter to me, just show me the data. Broad indication, I love that but that's the FDA's choosing, like Zolgensma is only approved for younger patients but it's a great medication. What matters to me is is it easy to administer, is it safe, does it work.  I remember with Spinraza by the time they were due for their treatment a lot of people talked about it wearing off. But I also had patients switch to Evrysdi and say that they didn't feel better than when they were on Spinraza</t>
  </si>
  <si>
    <t>WHY M? Maybe I like that one just bc it addresses the drivers of SMA severity, I think of it as disease modifying, targeting the underlying ediology of it, targeting multiple aspects of it including the neurological and muscular levels</t>
  </si>
  <si>
    <t>They all act on the SMN protein production so maybe M would be assoc. with Z but could just as easily be E or S</t>
  </si>
  <si>
    <t>Initial Ranking &amp; Impressions</t>
  </si>
  <si>
    <t>Detailed Message Review</t>
  </si>
  <si>
    <t>Message Ratings</t>
  </si>
  <si>
    <t>Overall Impressions</t>
  </si>
  <si>
    <t>Overall reaction? Any surprising/new information?</t>
  </si>
  <si>
    <t>MESSAGE RANKING</t>
  </si>
  <si>
    <t>Why did you rank them in this order?</t>
  </si>
  <si>
    <t>MOST preferred explanation?</t>
  </si>
  <si>
    <t>LEAST preferred explanation?</t>
  </si>
  <si>
    <t>C-W</t>
  </si>
  <si>
    <t>C-S</t>
  </si>
  <si>
    <t>C-D</t>
  </si>
  <si>
    <t>C-M</t>
  </si>
  <si>
    <t>Rating explanations</t>
  </si>
  <si>
    <t>Main takeaway? Comparison to other SMA treatments?</t>
  </si>
  <si>
    <t>Capture main idea of the category? Match importance?</t>
  </si>
  <si>
    <t>Initial thoughts/ perceptions?</t>
  </si>
  <si>
    <t>Attention-grabbing language? Anything unclear?</t>
  </si>
  <si>
    <t>How motivating is this statement? Differentiating? Believable?</t>
  </si>
  <si>
    <t>Thoughts on headline/ subhead? Work together? Add value?</t>
  </si>
  <si>
    <t>Patient type? Resonate with naïve/Evrysdi/ Spinraza users?</t>
  </si>
  <si>
    <t>Anything to change? Headline/ subhead switches?</t>
  </si>
  <si>
    <t>Believable? Differentiates Evrysdi from Spinraza? From Zolgensma?</t>
  </si>
  <si>
    <t>Motivation to prescribe? (7-point scale)</t>
  </si>
  <si>
    <t>Differentiation (7-point scale)</t>
  </si>
  <si>
    <t xml:space="preserve">They emphasize that it's given daily, which ensures sustained protein levels. It's kind of obvious because it's a daily dose. It is meaningful, we all wonder what happens after one dose of Zol or every four months with intrathecal. </t>
  </si>
  <si>
    <t>C-M: I like the heading, it's clear and concise and emphasizes the protein production increase. I also like the subheading</t>
  </si>
  <si>
    <t>C-S: The heading and subheading sound a little too obvious or commercial. It's just obvious it a patient gets a daily dose it will sustain protein levels</t>
  </si>
  <si>
    <t xml:space="preserve">I really don't like the heading, it's commercial, not relevant. I like the subheading. Remove "no waning, no wondering". </t>
  </si>
  <si>
    <t>Just leave the subheading, don't like the heading.</t>
  </si>
  <si>
    <t xml:space="preserve">I like "sustained" and the heading in general. The subheading I don't like as much "throughout the body", it should be more specific. </t>
  </si>
  <si>
    <t>More specific language to replace 'throughout the body'</t>
  </si>
  <si>
    <t xml:space="preserve">"Dose to dose", suggests that the level doesn't decrease in between doses. The subheading, "works every day" and "to sustain" sounds helpful. I don't like "Evyrsdi was designed to give you and your patients", it sounds commercial. It's like an advertisement, but we're talking about patients and their lives. I definitely don't like it and my colleagues are the same. </t>
  </si>
  <si>
    <t>It would be nice for all of the statements to have data to support. I would like to see measures of outcomes, %s in treated vs placebo, risk reduction etc</t>
  </si>
  <si>
    <t>It is believable, it was designed to give sustained SMN protein levels</t>
  </si>
  <si>
    <t xml:space="preserve">Likes "daily", "works consistently". The subheading says 'in the blood', what about CSF? Maybe just don't say 'in the blood'. </t>
  </si>
  <si>
    <t>I think all patient types. It would definitely support what I tell my Evrysdi patients</t>
  </si>
  <si>
    <t>They are all differentiating,  but C-D and C-M are more scientific, more digestible</t>
  </si>
  <si>
    <t>It increases SMN levels, consistently high, works on the pathophysiology of the disease. It's what they were talking about on the previous slide. The daily dose keeps it sustained. It's oral medication so I don't think that would be an issue, if it was IV or intrathecal that would be a problem</t>
  </si>
  <si>
    <t>C-D: It talks about the mode of action, works on SMN which is the pahtology of the disease. The rest are saying the same thing about dosing just different language. [daily dose thoughts] If you take it every day the effects would last, I think the message is communicating that if you take it every day you will sustain SMN levels. It targets the pathophysiology of the disease</t>
  </si>
  <si>
    <t xml:space="preserve">Tells you that there are sustained levels in the blood. It's important to have sustained levels so the disease doesn't progress. </t>
  </si>
  <si>
    <t>The other options are not daily, Spinraza is intrathecal and less frequent, so there may be some drop off but the other drugs may have a longer half-life</t>
  </si>
  <si>
    <t xml:space="preserve">Again it saying that you don't have to worry about the drug wearing off. </t>
  </si>
  <si>
    <t>I think they all are saying that you take the drug daily, I think C-W is a little more comprehensive and this one is more brief</t>
  </si>
  <si>
    <t>[why he doesn't have Evrysdi patients] My patients are doing well on Spinraza</t>
  </si>
  <si>
    <t xml:space="preserve">Very motivating, it works on the pathology of the disease, there aren't a lot of contraindications, works for all patients. It is differentiating, in that it's oral and is taken daily, and a different mode of action. Spinraza works on the CNS and this works on the periphery. [implications of modes] Patients who have been stable on Spinraza probably wouldn't switch, they could work well together in combination maybe. </t>
  </si>
  <si>
    <t>I think saying, "consistent impact on SMN protein" is good</t>
  </si>
  <si>
    <t>It's similar to the other one _C-S), there aren't any major differences</t>
  </si>
  <si>
    <t xml:space="preserve">Very similar </t>
  </si>
  <si>
    <t>Didn't like the title, headline didn't add anything or grab my attention</t>
  </si>
  <si>
    <t>Sustained protein levels, clear that its going to be a sustained response</t>
  </si>
  <si>
    <t>"consistently increasing" "increase production of SMN protein daily"</t>
  </si>
  <si>
    <t xml:space="preserve">C-M and C-S, emphasizes daily dosing unlike S which is infusion dependent. How much does that matter? I think the results matter more than the way to dose. But at the end of the day, oral is more convenient so I like that idea. </t>
  </si>
  <si>
    <t xml:space="preserve">C-M is saying that Evrysdi directly affects the motor neurons. </t>
  </si>
  <si>
    <t xml:space="preserve">Says that the patient witll benefit, it's a steady state. </t>
  </si>
  <si>
    <t>I think the headline is suggesting the treatment is one size fits all, it's for everyone</t>
  </si>
  <si>
    <t xml:space="preserve">It doesn't really tell me much. With sustaining SMN levels, it's saying there won't be a fall in the graph, in SMN levels. </t>
  </si>
  <si>
    <t>I believe that but, this is an extended release medicine that's how it works</t>
  </si>
  <si>
    <t>Yes it's motivating, it says it directly affects SMN protein levels, with SMA you don't have enough so this will help each day to improve function</t>
  </si>
  <si>
    <t>(Didn't think any of the messages were differentiating)</t>
  </si>
  <si>
    <t>we know the clinical outcomes, but the biomarker is really the key and C-S shows that the best</t>
  </si>
  <si>
    <t>the headline isnt as straight-forward, you have to read everythign to understand it</t>
  </si>
  <si>
    <t>"protein levels" is important, a certain level of protein dictates the treatment effectiveness, better protection for the neurons</t>
  </si>
  <si>
    <t>CS and CM are more straight-forward, especially headlines.</t>
  </si>
  <si>
    <t>These are all kind of close</t>
  </si>
  <si>
    <t>CD and CS convey the idea that, in neurology in general there are disorders where there isn't really a daily impact, so the treatment effect is kind of the same but in this I guess they're suggesting that the daily dose is influencing protein levels. It's not totally new information but it does strengthen the idea that it matters to get this every day, it may actually materially change how they feel, it's not just about choosing between different mechanisms. The support for that idea is best done in this order</t>
  </si>
  <si>
    <t>It's only really talking about sustained levels, it doesn't necessarily equate to the protein production increasing, it could just be reduced degradation</t>
  </si>
  <si>
    <t>I like 'works every day to increase and sustain'. It's more about the daily increase in protein production that was important to me</t>
  </si>
  <si>
    <t>This in isolation just isn't specific enough</t>
  </si>
  <si>
    <t>I don't like 'no waning no wondering', I prefer the others that tell you about increasing production/ protein levels. It's trying to indirectly tell you it's sustained but rule it out</t>
  </si>
  <si>
    <t>It tells you it increases SMN protein and it's sustained, I like that one</t>
  </si>
  <si>
    <t>That's redundant, they're saying the same thing</t>
  </si>
  <si>
    <t>It's least controversial, more factual, not much to debate. Pharmokenetics + systemic effects which puts together what we've talked about so far</t>
  </si>
  <si>
    <t xml:space="preserve">"No waning, no wondering" does catch interest but it's not clinical, I don't like it. Show me the facts, show me the data. </t>
  </si>
  <si>
    <t xml:space="preserve">More precise, fact based. Really more of an expansion of C-S, but I like that C-S is more succinct. </t>
  </si>
  <si>
    <t xml:space="preserve">Subhead, we don't know how clincally relevant or meaningful it is, we don't know if it changes the outcomes </t>
  </si>
  <si>
    <t xml:space="preserve">Sometimes with Spinraza we can see waning efficacy by their next dose so I think this is differentiating in that way. By taking it every day, I expect my patients to be able to sustain that stability. </t>
  </si>
  <si>
    <t xml:space="preserve">Highlights that you have consistent efficacy with consistently increased SMN protein levels because of the daily dosing, I think this one says that clearly and concisely. </t>
  </si>
  <si>
    <t>The tagline is catchy but if I just read that I don't really know what it means, I'd have to read the subtext. That's why I like CM and CS, the headline is very clear. C-W feels more like marketing. C-D is too wordy</t>
  </si>
  <si>
    <t>Close second</t>
  </si>
  <si>
    <t xml:space="preserve">Overall, the key is having the sustained level of xx. Having that spelled out, that's great and wonderful. </t>
  </si>
  <si>
    <t>The reason I rated D the last, is because it's a daily pill - it better last from dose to dose. If it doesn’t last dose to dose for something oral, that's a problem. If you're going to say better than Spinraza, you'll have to show me the drop off between four months.</t>
  </si>
  <si>
    <t>Good message for an ad. But again, I should just comment on the message itself. Reasonable message, yes.</t>
  </si>
  <si>
    <t>Let's move it up to number 2 from number 3, it's less boring.</t>
  </si>
  <si>
    <t>CD: it's a little less specific, protein levels are a biomarker, it doesn't necessarily equal improvement and no one is measuring that. I don't want to talk about SMN, it's not clinically measurable, but better than the others</t>
  </si>
  <si>
    <t>What are they talking about, 'no waning, no wondering'? It's catchy but I don't know what they're talking about</t>
  </si>
  <si>
    <t>Say sustained impact on strength, not SMN protein levels, we're not measuring that</t>
  </si>
  <si>
    <t>It is a little vague, you could say this about any treatment, you could say it about cholesterol meds, it doesn't really say anything about the treatment</t>
  </si>
  <si>
    <t>No waning, no wondering is catchiest, shows consistency, with Spinraza you worry about are they going to wear off before the next dose, this gives peave of mind</t>
  </si>
  <si>
    <t>No waning, no wondering is catchiest, shows consistency, with Spinraza you worry about are they going to wear off before the next dose, this gives peave of mind. It’s a comforting message.</t>
  </si>
  <si>
    <t>Telling me that you need the daily dose for sustained results but what happens if they miss a dose? Because this is what happens to all my patients, they forget to renew, they go on vacation and forget it, so is this telling me that if they miss a dose, they're going to ruin all their progress? Whereas on S, you don't have to worry about missing doses and you're not tied to the injection center as much. If they miss a dose, does that mean they're no longer protected? I wish it would last more than dose to dose so if you miss a dose, you're not in trouble</t>
  </si>
  <si>
    <t>Shows how it works, what it does. Makes me feel informed and more confident in the treatment</t>
  </si>
  <si>
    <t>S-O</t>
  </si>
  <si>
    <t>S-C</t>
  </si>
  <si>
    <t>S-N</t>
  </si>
  <si>
    <t>S-R</t>
  </si>
  <si>
    <t>S-E</t>
  </si>
  <si>
    <t>S-Y</t>
  </si>
  <si>
    <t>S-W</t>
  </si>
  <si>
    <t>S-J</t>
  </si>
  <si>
    <t>"Manageable tolerability" vs "established" vs "well-characterized safety"?</t>
  </si>
  <si>
    <t>Focus solely on efficacy or efficacy and safety?</t>
  </si>
  <si>
    <t>S-O vs. S-Z vs. S-K preference? Why?</t>
  </si>
  <si>
    <t>Ranking Explanations</t>
  </si>
  <si>
    <t>It's kind of what we know using Evyrsdi, though they mention the 5-year data and safety information. It's good because in neurology we often see a lot of side effects so having the 5-year data is good</t>
  </si>
  <si>
    <t>S-E: I like that it says long term efficacy and manageable tolerability. We want stabilization at least and no discontinuations. It doesn't overreach, it's more scientific. More realistic</t>
  </si>
  <si>
    <t>Like "sustained stablizization", "5 years", but it doesn't talk about safety or tolerability. That should be included</t>
  </si>
  <si>
    <t>Add safety language</t>
  </si>
  <si>
    <t>Like "long-term control", but where is the safety information over 5 years. Like "maintain motor function"</t>
  </si>
  <si>
    <t>Like 'preserving function'. Especially like the last sentence of the subheading, it gives me hope that if the patient is not doing well we can use this treatment and it is easy to deliver</t>
  </si>
  <si>
    <t>Like "efficacy across all types", "tolerability". I like that the safety profile is mentioned</t>
  </si>
  <si>
    <t xml:space="preserve">Like "stabilization", "no discontinuations", "temporary or reversible", "sustained". </t>
  </si>
  <si>
    <t>Like "sustained efficacy", but what do you mean by "stability"? If you say proven efficacy that would make more sense. Like "help patients stay compliant", that's what we're looking for</t>
  </si>
  <si>
    <t>I like the heading more than the subheading.</t>
  </si>
  <si>
    <t>Doesn't like 'reliable choice', feels commercial. I like the subheading, emphasizing a 'broad range of SMA patients' but the sentence could be simplified</t>
  </si>
  <si>
    <t xml:space="preserve">Only talks about safety and tolerability, not efficacy. </t>
  </si>
  <si>
    <t xml:space="preserve">Manageable because it is more realistic. Reliable sounds too commercial, too broad. Established is also commercial. </t>
  </si>
  <si>
    <t xml:space="preserve">It talks about the long-term data, saying that patients didn't progress, maintained their SMN protein levels. Long-term efficacy and safety was not a concern. Nothing new, the data is compelling for long-term efficacy. </t>
  </si>
  <si>
    <t>S-E: Compelling data for efficacy, low adverse events, no discontinuations. So along with telling you about efficacy it tells you about safety.</t>
  </si>
  <si>
    <t xml:space="preserve">Again it talks about efficacy, sustaining motor function. I like stabilization better than saying progression. </t>
  </si>
  <si>
    <t>[progression vs stabilization] Stabilization is  more important. ["Motor function" included in subheading]: if you have that there, the disease affects the muscles so it's more relevant</t>
  </si>
  <si>
    <t>I haven't had any discontinuations with Spinraza, there are no head to head clinical trials but I think it's an effective and safe product. It's very motivating, if one of my patients started to progress I would consider, or if there's an FDA approved combination</t>
  </si>
  <si>
    <t>I would like it to talk more about it being effective and safe. Not as compelling as the others. Reliable doesn't necessarily apply to everyone</t>
  </si>
  <si>
    <t>I think established would be the best, because you have the data to support it</t>
  </si>
  <si>
    <t xml:space="preserve">If it's effective but not safe it's not a product you can continue long term. So if it's well tolerated its something you can take for a while. </t>
  </si>
  <si>
    <t>All three of them say the same thing basically, stability over 5 years, S-O is a bit more compelling</t>
  </si>
  <si>
    <t>Emphasis on sustained stablization over five years is the most objective statement, strong, bold, easy to understand</t>
  </si>
  <si>
    <t xml:space="preserve">It's not a bad message but it wasn't catching my attention, the title, "long-term control of progression", not very clear, what's the number? </t>
  </si>
  <si>
    <t>It doesn't necessarily differentiate bc I'm not aware of level of stabilization, what does stabilization mean. But at the end of the day, 5 years of stabilization for SMA is fully reasonable</t>
  </si>
  <si>
    <t>Subhead is not important, doesn't add value</t>
  </si>
  <si>
    <t xml:space="preserve">Same as S-O but a bit longer, not as straightforward. Good but it doesn't define what long-term is. </t>
  </si>
  <si>
    <t>Needs subhead</t>
  </si>
  <si>
    <t>Well-characterized is best</t>
  </si>
  <si>
    <t>I think it's important to talk about safety but because there are limited options, efficacy is more important</t>
  </si>
  <si>
    <t>I like S-K the most, it's the most optimistic</t>
  </si>
  <si>
    <t>4 and 5 are almost the same. It's a toss up. Both of them are talking about long term control of SMA progression</t>
  </si>
  <si>
    <t xml:space="preserve">Preserving function is clinically significant. You treat SMA to prevent progression of the disease, and to stabilize the patient. </t>
  </si>
  <si>
    <t>"long term efficacy" has an impact.</t>
  </si>
  <si>
    <t xml:space="preserve">It makes you more confident. It hasn't cured any person. </t>
  </si>
  <si>
    <t>Established safety is probably more important. Like I said before, no person has died from taking Evrysdi</t>
  </si>
  <si>
    <t>You want to say efficacy, it's more specific. If you're talking to a neurologist they're going to ask what you mean by stability</t>
  </si>
  <si>
    <t>this demonstrates long term control of efficacy.</t>
  </si>
  <si>
    <t>5 years of consistent controlled progression communicates a ready to go treatment. Efficacy is important and patients want a treatment with optimal outcomes and this one communicates the efficacy and tolerability the best.</t>
  </si>
  <si>
    <t>controlling progression is the most important thing, we want to achieve that goal</t>
  </si>
  <si>
    <t>it’s a pretty general term. Others are more specific.</t>
  </si>
  <si>
    <t>SK is more prescise with efficacy, its less general</t>
  </si>
  <si>
    <t>I think the 5 years of data and that milestone is great. Its might be the only treatment with maintained 5 year efficacy.</t>
  </si>
  <si>
    <t>4 (*basically interchangeable with SO)</t>
  </si>
  <si>
    <t>I like the first two because they're talking about the risk benefit index, it's favorable. Especially the first one</t>
  </si>
  <si>
    <t xml:space="preserve">This was second because it doesn't sound like it's actually referring to the literature. </t>
  </si>
  <si>
    <t>I like that it talks about the duration of time that efficacy and safety was looked at, and the information about stabilization and lack of discontinuations. It sounds like it's actually referring to data</t>
  </si>
  <si>
    <t>Take out the word manageable from the headline, it's redundant</t>
  </si>
  <si>
    <t>This only talks about tolerability/safety, which I'm not overly concerned with for patients with SMA based on empirical evidence</t>
  </si>
  <si>
    <t>Manageable tolerability sounds redundant</t>
  </si>
  <si>
    <t xml:space="preserve">SZ I like the use of 'proven', and saying 'stability' as well, it's more specific. </t>
  </si>
  <si>
    <t>That sounds good, it shows that they have data to make that claim. This gives you more information than some of the others, it tells you a lot of the things I need to know</t>
  </si>
  <si>
    <t xml:space="preserve">I don't love 'sustained stabilization', you're taking something every day so of course it's going to be sustained. </t>
  </si>
  <si>
    <t>I don't really agree with the subheading, 'for patients experiencing progression on other treatments', it's not just for patients on other treatments</t>
  </si>
  <si>
    <t>What does 'well-characterized' mean in that context? And saying 'confident', it's too emotional, there's imprecision</t>
  </si>
  <si>
    <t xml:space="preserve">SK may be better, I like that it says 'efficacy', it's gone through the rigor of testing. 'Sustained' works better in that headline. </t>
  </si>
  <si>
    <t>Also a tight race. Talks about sustained benefits, safety, those things are really important. Has it been 5 years? I guess I lost track of time. I thought Evrysdi was less than 5 years. It's really talking about sustained benefits, we don't have a head to head comparison with other medication but it does communicate long-term benefits in all 5 messages. This is something thats important, to have real-life, longterm data, and with tablet of course making it much easier to use so this is something that really supports, there's no waning, it's sustained or maintained motor function, those things are very important.</t>
  </si>
  <si>
    <t xml:space="preserve">Really splitting hair, something has to be last. 4 and 5 are also very close, not much different. </t>
  </si>
  <si>
    <t>I think both are important, to talk about both together is most impactful</t>
  </si>
  <si>
    <t>Talking about both safety and efficacy so some of these are not the same. S-C highlights the efficacy, that's the first concern I have is does it work, and it says it maintains over 5 years which is very impressive</t>
  </si>
  <si>
    <t>Not saying that patients on Evrysdi achieve success, and don't know how success is defined. Would also use it for patients who aren't progressing on another tx</t>
  </si>
  <si>
    <t>"Spanning a broad range of SMA patients" not only is there motor function stabilization, but you can use it in a broad range of patients. WHY IMPORTANT? For some of the slower progressing types, you could consider using this treatment and it could be an appropriate option. And you could use it in the more severe types</t>
  </si>
  <si>
    <t xml:space="preserve">Efficacy is more important, my main focus. </t>
  </si>
  <si>
    <t>S-K, reading that it seems very clear that this treatment works and has been shown to work consistently over a number of years. WHY EFFICACY OVER STABILITY? I think efficacy means stability. I also like S-O but I wonder if it could cut out sustained, if you're talking about 5 years it is sustained so many sustained is a bit redundant</t>
  </si>
  <si>
    <t>O and C are almost identical. As a whole, I think these messages, assuming they are true, is that you cannot repair the damage, so the ability to stop progression and stabilize is the goal.</t>
  </si>
  <si>
    <t>Stability is the goal. I think the stabilization is the most important issue. More concrete. We all know that stabilization is the real max you can achieve, so it resonates as a real message.</t>
  </si>
  <si>
    <t xml:space="preserve">Probably shouldn't have been at the bottom actually. Well they are all so similar that it's hard to say. I should move it up, put the W at the last. I'm moving E up because it says that it's an overall safe medication. </t>
  </si>
  <si>
    <t>I think it needs to focus on both.</t>
  </si>
  <si>
    <t xml:space="preserve">Particularly for my patients, I can't justify giving a little more function but I'm going to kill you meanwhile. Safety becomes a major consideration among adult patients. </t>
  </si>
  <si>
    <t>SE: people don't want to take a med if it's not going to do the job it's supposed to do. Manageable tolerability, if people are having side effects it doesn't matter if it's working if they can't tolerate it</t>
  </si>
  <si>
    <t>SN: for the young kids we're not aiming for stability, that's for older patients. We're looking for normalcy, so this is really just for adults</t>
  </si>
  <si>
    <t>Again people want to know it works</t>
  </si>
  <si>
    <t xml:space="preserve">This is really just for adults,  for younger kids we're looking for improvements and normalcy. </t>
  </si>
  <si>
    <t>People want to know it's safe</t>
  </si>
  <si>
    <t>SK, because it talks about efficacy, not just stability. Stability is a type of efficacy but efficacy is more broad</t>
  </si>
  <si>
    <t xml:space="preserve">A lot of very similar things. </t>
  </si>
  <si>
    <t xml:space="preserve">Not sure what long-term control means vs. sustained stabilization which I like better. It's a more specific outcome. </t>
  </si>
  <si>
    <t>Headline isn't giving me info about Evrysdi, more like a sales pitch. It's more like a Wagging finger lecture</t>
  </si>
  <si>
    <t>It tells me that it's safe and that it's effective. Gives you both sides of the coin and the most useful information. 5 year data shows the longitutinalness of it, shows that yeah, it's still working</t>
  </si>
  <si>
    <t>Like that they talk about the 5 year data, broad spectrum of patients</t>
  </si>
  <si>
    <t xml:space="preserve">I would like to have both in SW if I could. One only has so much attention-span, you might get the first sentence in. </t>
  </si>
  <si>
    <t xml:space="preserve">I like S-O, sustained means it's constant, steady, doesn't change at all. Sustained stabilization almost doubles it, it emphasizes it. </t>
  </si>
  <si>
    <t>Rank-order of  statements?</t>
  </si>
  <si>
    <t>M-R</t>
  </si>
  <si>
    <t>M-G</t>
  </si>
  <si>
    <t>M-O</t>
  </si>
  <si>
    <t>"Calls for" or "requires" systemic treatment? Why?</t>
  </si>
  <si>
    <t>"Consistent care" or "therapeutic effect"? Why?</t>
  </si>
  <si>
    <t>M-G first, it is the most scientific. Then M-R, last M-O</t>
  </si>
  <si>
    <t xml:space="preserve">M-G: I don't really like the heading but I do like the subheading, it's detailed. M-R: I like that it says systemic. M-O: I don't like the heading, it's not specific enough language. I don't like the subheading either, it's not precise enough. </t>
  </si>
  <si>
    <t xml:space="preserve">It talks about the MOA of the product, they are trying to communicate how it works and why it works. It's important to show why it's working and how it's different from other products and how reliable it is. </t>
  </si>
  <si>
    <t>M-R and M-O are very similar, basically ranked the same</t>
  </si>
  <si>
    <t>It talks about where it works, the motor neurons, muscles, CNS, peripheral NS. It's very motivating to know that it works everywhere</t>
  </si>
  <si>
    <t>Talks about the fact that it works throughout the body, M-O talks about the same thing but it's not as detailed as M-G</t>
  </si>
  <si>
    <t>I think 'requires' is better, it's the same message but that's better</t>
  </si>
  <si>
    <t xml:space="preserve">I think again it's telling you that it works everywhere SMN is, CNS, PNS. </t>
  </si>
  <si>
    <t>Similar to M-R but doesn't have as much detail</t>
  </si>
  <si>
    <t xml:space="preserve">Consistent' doesn't tell you where it works. </t>
  </si>
  <si>
    <t xml:space="preserve">Systemic disease, taking oral could be a more effective means of absorbption. But at the end of the day, SMA is motorneuron syndrome so I'm not really sure if it's systemic. </t>
  </si>
  <si>
    <t>Most efficient way to say what other messages are saying</t>
  </si>
  <si>
    <t>SUBHEAD? It's not new info but it just emphasizes that it can be delivered throughout the body</t>
  </si>
  <si>
    <t>I think it's the same</t>
  </si>
  <si>
    <t xml:space="preserve">I think therapeutic effect is better, it's more scientific. </t>
  </si>
  <si>
    <t xml:space="preserve">Increasing SMN protein levels everywhere is important. </t>
  </si>
  <si>
    <t>This is true, but you're not talking about directly fixing the problem as much</t>
  </si>
  <si>
    <t xml:space="preserve">Remember this is for doctors, you have to be plain. If not they will ask you so many questions. </t>
  </si>
  <si>
    <t>The underlying cause of SMA is having less SMN protein. If you understand the MOA, you'll know that it impacts the entire body. You're saying that it is working at the root of the disease</t>
  </si>
  <si>
    <t xml:space="preserve">Spinraza works directly where the problem is, Evrysdi has to go through other places. Like if you're going to DC, taking a direct flight versus indirect. </t>
  </si>
  <si>
    <t xml:space="preserve">if you have a high level of SMN protein in the blood it will be delivered to the CNS and you will more gaurantee. </t>
  </si>
  <si>
    <t>the main thing is the systemic part of it. Constant supply to the CNS.</t>
  </si>
  <si>
    <t>MR - to me this is newer, and changes my thoughts. Im realizing this is just protein, its going to be delivered to the CNS</t>
  </si>
  <si>
    <t>"Systemic"</t>
  </si>
  <si>
    <t>I think they are similar.</t>
  </si>
  <si>
    <t>MR and MO are distant seconds, they're not specific enough, they're using language that just sounds nice but it's vague.  They're more fluff versus MG</t>
  </si>
  <si>
    <t>MG is the most specific, it gives you the best idea of what the medication is actually doing, it gives me more confidence</t>
  </si>
  <si>
    <t>I don't like the 'throughout the body', it's not specific, it sounds like something vague you would read on a vitamin container</t>
  </si>
  <si>
    <t>It doesn't really make a difference</t>
  </si>
  <si>
    <t>I don't like 'providing patients with the daily support they need' , it's just broad language</t>
  </si>
  <si>
    <t xml:space="preserve">The way it's worded, it's straightforward. I've thought about the claim about it being systemic, reaching different areas, it could also interfere with other systems, but I definitely think there are other areas of the body (outside of CNS) that can be affected. </t>
  </si>
  <si>
    <t>calls for' is not as strict, if you say 'requires' you have to back it up. It's kind of the same though</t>
  </si>
  <si>
    <t>I don't like 'consistent care designed to show up', compared to the other two. It could mean a lot of things</t>
  </si>
  <si>
    <t>Don't have specific evidence that it's a benefit but it's something to watch for, so to speak. They still need to basically make sure that we have data to say that systemic distribution translates to tangible benefit. WHAT KIND OF EVIDENCE? Looking at sort of other outcomes, what is the best longterm outcomes, showing basically that there is a..looking at things like strength but also muscle integrity, that would be something that's longterm data, 5+ years, probably longer than 5 years, yes</t>
  </si>
  <si>
    <t>We don't have definite evidence that its support they NEED</t>
  </si>
  <si>
    <t>The body also includes CNS, even though there is no definite evidence, I prefer systemic approach</t>
  </si>
  <si>
    <t xml:space="preserve">Could argue that G and R could be more equal but I like spelling out CNS and peripheral tissues, it's more specific. </t>
  </si>
  <si>
    <t>No preference</t>
  </si>
  <si>
    <t xml:space="preserve">I think this is important, you want the SMN production to be increased in the CNS and peripheral tissue to have the optimal benefit. This should lead to efficacy, better outcomes. Key differentiator in terms of the mechanism and drug diffusion into the body. </t>
  </si>
  <si>
    <t>Just a little bit vague, I put it last</t>
  </si>
  <si>
    <t>It's the most crisp, and highlights important factor that SMA is a systemic disease, it's not just a disease of the CNS, it affects other parts of the body. So for one, it acknowledges that SMA is systemic, and then how Evrysdi can help with that</t>
  </si>
  <si>
    <t>Specify CNS and peripher tissue instead of just using "throughout the body"</t>
  </si>
  <si>
    <t xml:space="preserve">I like requires better, a requirement is mandatory, calls for is more suggestive. BELIEVABLE? Yes, that makes a lot of sense. </t>
  </si>
  <si>
    <t>Well I'm only ranking because you told me I need to make a ranking, but all of these messages are BS.</t>
  </si>
  <si>
    <t xml:space="preserve">The whole point of Evrysdi is that SMA is a systemic disease not just a motoneuron disease. Which is kind of true, but no one cares about the systemic part, because it's not that important. Marketing convinced people that it's systemic. It was just to market the oral message. The systemic part/argument has been around a long time. </t>
  </si>
  <si>
    <t>At least G mentions the levels.</t>
  </si>
  <si>
    <t>I would like to understand what clinical systems a patient would complain about OUTSIDE of the motoneuron. I don't think systemic is that important, to me or patients.</t>
  </si>
  <si>
    <t>This is a potential benefit of Evrysdi that people talk about but SMA is really a motor neuron problem. I haven't seen alternative benefits from Evrysdi, like oh wow that really helped this patient with whatever non neurologically significant symptom, I've actually seen patients deal with GI issues. I'm not a fan of calling it a systemic disease, it's a motor neuron disease, it has a role in other areas but not primarily</t>
  </si>
  <si>
    <t>At least it's specific, but get rid of 'throughout the body'. Otherwise the statement is pretty good</t>
  </si>
  <si>
    <t>I don't like them calling it a systemic disease like it's myotonic dystrophy where you have heart issues, eye issues...you don't see that</t>
  </si>
  <si>
    <t>I don't love the phrasing, I get what they're trying to say here but I don't agree with the premise. What do you mean everywhere? I get it's a selling point of Evrysdi, it get everywhere so it can help with non neurological manifestations of SMA, that's not something we're measuring, it's not proven. Show me the data that you've helped something else, I haven't seen data to support this</t>
  </si>
  <si>
    <t>Don't like 'throughout the body'</t>
  </si>
  <si>
    <t>At least it's true but it's way too vague</t>
  </si>
  <si>
    <t>MG is the most clear and explains things the best. MG really clarifies things well</t>
  </si>
  <si>
    <t xml:space="preserve">IMPACT FEELINGS ABOUT E? Throughout there has been this kind of systemic messaging, this explains the value of systemic and what it actually means when it says systemic. I think this is very helpful because part of the problem with some of the tx for SMA, is that it is an entire pathway of disease, it is at the motorneuron and muscular level. This affects more parts of the pathway at more levels than some newer drugs coming to the market. EVRYSDI VS SPINRAZA? It makes me think, honestly, I think S probably does the same thing but I don't know. It makes me want to look at that. Does S affect both levels? Actually I don't know and maybe thats a good question to ask when comparing the drugs. HOW IMPORTANT IS THAT QUESTION? For me it would be important because I don't really have a good reason in efficacy to say S over E but if you tell me on a mechanistic level that one is affecting both parts of the pathway, and it might be more effective down the line,  then I might say to use the one that has a more systemic approach. </t>
  </si>
  <si>
    <t>Specifies exactly where SMN protein is needed. The others just say throughout the body, what does that mean? But this is making the differentiation between central and peripheral, between the motorneuron level and the muscular level, it's working in both. PREFER IF THE HEADLINE WAS ALSO MORE SPECIFIC? Yes</t>
  </si>
  <si>
    <t>B-R</t>
  </si>
  <si>
    <t>B-P</t>
  </si>
  <si>
    <t>Use of "reliable"? What makes a Tx reliable? Evrysdi  qualifies?</t>
  </si>
  <si>
    <t>Impact of inclusive clinical trial on prescribing behavior?</t>
  </si>
  <si>
    <t>*Didn't get to this category</t>
  </si>
  <si>
    <t>It is trying to communicate that it's indicated for all SMA patients, no matter what type they have or their age. If you have a product that's effective in all types that's better</t>
  </si>
  <si>
    <t>It gives you the different ages, disease types, it tells you what patinets the product is appropriate for</t>
  </si>
  <si>
    <t>This gives you more broad information about the patients who can be on it, I like the other one better</t>
  </si>
  <si>
    <t>They have to prove in a trial that it works in all age groups so it differentiates from other drugs that have not been proven in a wide range of patients. [impact on prescribing] I mean it does, if something is only indicated for pediatric patients I won't use it. If we have the data to show it works then I will.</t>
  </si>
  <si>
    <t>HOW IMPORTANT IS IDEA OF INCLUSIVITY? I think it would help us to use it for any possible candidate. WHY DOES THAT MATTER? It speaks about both the wider option and probably better efficacy or better side effects</t>
  </si>
  <si>
    <t>More inclusive, every journey</t>
  </si>
  <si>
    <t xml:space="preserve">Doesn't really emphasize "everyone" </t>
  </si>
  <si>
    <t xml:space="preserve">If it's based on the trial, it's speaking about good results and tolerable andoverall favorable safety profile. EVRYSDI REFLECTIVE? Yes, I think so </t>
  </si>
  <si>
    <t>It's an easier medication that can be used for everyone. The efficacy is important but if the efficacy data is comparable, the fact that you can use it for everybody makes it more usable.</t>
  </si>
  <si>
    <t>It comes out and tells you that it's indicated for specific age groups and disease types. It's important beause you need to know who will benefit. Spinraza was recently approved for all ages, so it's not really different</t>
  </si>
  <si>
    <t>That's true, it is reliable. But also what do you mean by that? Is it a standard of treatment or drug of choice. You should say 'drug of choice', in medicine you have to be specific</t>
  </si>
  <si>
    <t>we see a lot of SMA patinets with different severity and life stages. This one says you don’t need to worry about those factors, they can just get an effective treatment.</t>
  </si>
  <si>
    <t>reliable - tells me the benefit of the treatment is consistency</t>
  </si>
  <si>
    <t>it shows a wide range of types, but the other message is for EVRERY patient. Its more all-encompassing</t>
  </si>
  <si>
    <t>It just sounds a little more believable, it talks about a wider range of patients, it's more evidence-based sounding</t>
  </si>
  <si>
    <t>It kind of just sounds like lip service</t>
  </si>
  <si>
    <t>It explains for everyone living withe SMA, it's better than saying a wider range of patient types, it's more inclusive, it gets away from 'typing' in SMA, That's kind of archaic, it's more clinical. It</t>
  </si>
  <si>
    <t>It's more detailed, describes the whole range of patients</t>
  </si>
  <si>
    <t xml:space="preserve">If you're going to pick a treatment it has to be efficacious. You have an aggregation of results and patient experience, it's collected and you want to look for what is effective, that's the main tenet of a good therapy. </t>
  </si>
  <si>
    <t xml:space="preserve">Here it's kind of a toss-up, both are good. If I need to, I guess P. </t>
  </si>
  <si>
    <t>Talks more about age, category or classification</t>
  </si>
  <si>
    <t xml:space="preserve">Really emphasises that this is one disease, I think type classification will go away down the road so this aligns with how I define the condition. </t>
  </si>
  <si>
    <t xml:space="preserve">Broad indication distinguishes Evrysdi, very much from Zolgensma obviously. </t>
  </si>
  <si>
    <t xml:space="preserve">Does matter, it's helpful to know or when I'm talking to patients that the treatment has been studied in people like them. I have data to look at and support that. </t>
  </si>
  <si>
    <t xml:space="preserve">Do like that it's not just talking about age, broad range of age could replace newborn, children and adults </t>
  </si>
  <si>
    <t>I do like the word reliable, it means you can trust it, expect it to work in the way you anticipate so a reliable drug is one you want to reach for</t>
  </si>
  <si>
    <t>B-R seems to be a less boring message. B-P is very generic. They both say the same thing, so it's a preference in style. I like the one that says its for everyone, for every journey.</t>
  </si>
  <si>
    <t xml:space="preserve">Doesn't matter to me too much because I only see adult Type 3 and Type 4. But let's say for the Zolgensma kids, if it starts to lose efficacy over the years, you can still supplement with this to keep them alive, functional, whatever. The whole idea that it's for everyone, everyone has their own story, and it should work for everyone. Do I believe it? No. But it's a good message. </t>
  </si>
  <si>
    <t>To me, the idea that an oral medication goes to where it's supposed to target, I just don't believe it.</t>
  </si>
  <si>
    <t>It's one thing to promote your treatment but I don't like negativity towards other treatments. Spinraza is also indicated for all of these groups so this isn't even true. 'Proven effective', well so is Spinraza</t>
  </si>
  <si>
    <t>BP is something you would tell a clinician, the proof, the data. They did this research, this was studied, there is this evidence to back it up. NEW NEWS? I knew different ages, different types, I think it's not new news but it's a good reminder. If I recall correctly though, some of these look at ambulatory vs. non-ambulatory, which I think is very important. It adds anotehr dimension</t>
  </si>
  <si>
    <t>BR sounds like a great sales pitch, something you would see in a commercial</t>
  </si>
  <si>
    <t>Reliable might mean it's efficacy is more likely to be consistent across these patient types, that doesn’t necessarily mean is most effective. Reliable might also mean that the effects don't wane, that it's consistent</t>
  </si>
  <si>
    <t>L-B</t>
  </si>
  <si>
    <t>L-R</t>
  </si>
  <si>
    <t>L-S (Alt)</t>
  </si>
  <si>
    <t>"Foundational treatment" meaning? Aligned with Evrysdi?</t>
  </si>
  <si>
    <t>"Most chosen" vs "#1 most prescribed treatment" impact?</t>
  </si>
  <si>
    <t>They're saying its the only oral treatment, the most commonly used. [daily dosing] Its important, it would help patients be more compliant, they could take it at home.</t>
  </si>
  <si>
    <t>Saying first and only differentiates it from other drugs, mentions it can be used for all types of SMA, it has more detail</t>
  </si>
  <si>
    <t>I don't like 'foundational treatment', you can say first oral treatment option for SMA but there are other treatments that came to market before Evrysdi. It can say the first oral option but I don't think it's the foundational treatment</t>
  </si>
  <si>
    <t>It doesn't really tell you why it's the 'most chosen' treatment, there aren't details</t>
  </si>
  <si>
    <t>I think you can say the most chosen if you talk about efficacy and safety, if you don't have that you wouldn't choose it</t>
  </si>
  <si>
    <t xml:space="preserve">I like L-S better, it is more compelling. </t>
  </si>
  <si>
    <t>Foundational treatment option</t>
  </si>
  <si>
    <t xml:space="preserve">SUBHEAD REACTIONS? It's a fairly good statement, it's informative, not magical statement but it's good. </t>
  </si>
  <si>
    <t xml:space="preserve">It's not a clear message but it's a strong message. I'm not sure what exactly it means but it emphasizes that it's a good treatment. Foundational means strong, but doesn't have a clear meaning. </t>
  </si>
  <si>
    <t xml:space="preserve">Just not sure if "most chosen" means anything. </t>
  </si>
  <si>
    <t xml:space="preserve">That's good too, I think that's actually more objective. That matters more </t>
  </si>
  <si>
    <t>This statement is clear, it doesn't talk like a politician. It tells you exactly who it works for</t>
  </si>
  <si>
    <t xml:space="preserve">That to me means its the drug of choice. It's correct. Spinraza is the benchmark because it's the first, but Evrysdi is the first oral. When I present to my patients I say one is an injection every four months, the other one is a pill. </t>
  </si>
  <si>
    <t xml:space="preserve">If you put #1 oral treatment, you have to be specific. I would probably choose L-R. You have to highlight that it is oral, a lot of people don't want an injection. A lot of people don't want a spinal tap. </t>
  </si>
  <si>
    <t>CureSMA is very notable, and patients take their word seriously, as do physicians.</t>
  </si>
  <si>
    <t>patients are hesistant to switch treatments without an obvious reason to. Evrysdi seems to get more choices like this is suggesting</t>
  </si>
  <si>
    <t>it’s a good credential for the treatment</t>
  </si>
  <si>
    <t>I think #1, this alt, would be more appealing.</t>
  </si>
  <si>
    <t>I think it helps me believe more that Evrysdi is becoming a more preferred treatment. When we consult a patient using this message, I think it would impact a patient to choose.</t>
  </si>
  <si>
    <t>L-B because it just gives you more information, it's something I already knew...but saying it's the first oral treatment is important, especially if IT administration is a non starter for patients</t>
  </si>
  <si>
    <t>It doesn't really have that much meaning, it kind of just seems like a marketing word</t>
  </si>
  <si>
    <t>On one hand if you see it's more widely adopted it instills faith, but this kind of messaging is more so put in the words of 'more providers recommend', not just 'this many people receive it'</t>
  </si>
  <si>
    <t>I prefer L-S, it's geared towards HCPs. I'm reading this and assuming providers prefer this treatment now. Like I was saying before, I shape my treatment approach based on conversations with colleagues, especially for a specialized disease like this, so if they are using it more I would also</t>
  </si>
  <si>
    <t xml:space="preserve">I'm not sure I like the word foundational, there's no justification. It was one of the first ones I guess but I don't feel secure with what that means, you have to have a longer history for that. </t>
  </si>
  <si>
    <t>I don't like 'most chosen', what does that really mean? I don't like that as a headline. LS sounds like what you see in commercials. I guess when you say #1 prescribed...I mean you can look that up and see records, that gets to the point. Different patients have different profiles, it may make me want to try this first but it's really just one or the other</t>
  </si>
  <si>
    <t xml:space="preserve">I like L-B, shows broad indication which we haven't touched on much as well as the fact that it works systemically. WHY DOES BROAD INDICATION MATTER? It's the same disease, I think in a few years we'll stop talking about type, I think the better classification would focus on SMN2 classification and the numbers, I think type will go away and will be more genetically based rather than functionally based. </t>
  </si>
  <si>
    <t>I like B better, I don't go by mostly used even though here it's mostly splitting hair, I don't like to just look at most commonly used because there are other reasons to prescribe a treatment. Doesn't speak to why they prescribe. A lot of it is convenience, they are trying to get additional arguments but really, if a patient can take it orally, there's no competition to speak of</t>
  </si>
  <si>
    <t>Would put them equally, a coin toss</t>
  </si>
  <si>
    <t>To me it doesn't necessarily matter what other drs are doing or what other patients are taking, to me it's important that it works the way I want, that it can be used in a variety of SMA types. That means more to me than it being a popular tx.</t>
  </si>
  <si>
    <t xml:space="preserve">The gold standard, a key treatment. Probably half of my patients are taking Evrysdi, so yeah, I think it's fitting. </t>
  </si>
  <si>
    <t xml:space="preserve">A little confused by "SMA community members", maybe they could say patients. The community is something broader, there's advocates, there's relatives, there's healthcare practitioners. </t>
  </si>
  <si>
    <t xml:space="preserve">I like L-R, it calls in the word choice, I'm making the choice to prescribe the treatment. It's a bit more active, I've actively chosen this because I think it's the best choice for my patients. </t>
  </si>
  <si>
    <t>Calling it "foundational" seems a little excessive. And second of all is because the oral administration. I think that patients are going to pick the oral, but the compliance is another can of worms.</t>
  </si>
  <si>
    <t>If you're looking at it for an ad, it does catch my eye</t>
  </si>
  <si>
    <t>It is a foundational treatment, I'm even using it for patients who've had Zolgensma</t>
  </si>
  <si>
    <t xml:space="preserve">I don't care about 'most chosen', that's now, it may not be the same a year from now. I don't like that, 'choose it because other people are'. </t>
  </si>
  <si>
    <t xml:space="preserve">It is for now but I"m not a fan of either of these. For young babies, they're all getting Zolgensma. This statement is only true for older patients who didn't have access to treatment before. </t>
  </si>
  <si>
    <t xml:space="preserve">Like all the info, first and only oral tells me that it's different, that it's easy to take, works on the systemic level so not just CNS based, tells me that it works and tells me who I can use it in. </t>
  </si>
  <si>
    <t xml:space="preserve">It's nice, it's the one most given. Certainly good to know but that doesn't mean it’s the best. It might mean that it's the easiest to give, easiest to get through insurance. People do bad treatments because it's easy. </t>
  </si>
  <si>
    <t xml:space="preserve">"first"? I don’t care. "only"? Yeah, that differentiates it. The other ones I have to do through an IV, or an intrathecal injection, so oral is a big deal. </t>
  </si>
  <si>
    <t xml:space="preserve">I honestly don't know, I imagine it means one of the first drugs developed, it's a first-generation drug, that's kind of what it means to me. </t>
  </si>
  <si>
    <t>I can choose Z or I can choose E but I'm going to prescribe E so much more because I have to prescribe it every three months. I may actually be choosing Z more but prescribing E more</t>
  </si>
  <si>
    <t>Overall Message Ranking</t>
  </si>
  <si>
    <t>Top five messages? Why?</t>
  </si>
  <si>
    <t>TOP FIVE MESSAGES</t>
  </si>
  <si>
    <t>Two most important for Evrysdi communications?</t>
  </si>
  <si>
    <t>Change perception of Evrysdi? In comparison to other treatments?</t>
  </si>
  <si>
    <t>Anything missing/ to change?</t>
  </si>
  <si>
    <t>Most differentiating from current treatments?</t>
  </si>
  <si>
    <t>Most differentiating from products in development?</t>
  </si>
  <si>
    <r>
      <t xml:space="preserve">IF discrepancy: </t>
    </r>
    <r>
      <rPr>
        <sz val="11"/>
        <color theme="1"/>
        <rFont val="Aptos Narrow"/>
        <family val="2"/>
        <scheme val="minor"/>
      </rPr>
      <t xml:space="preserve">Message selection different from expected? </t>
    </r>
  </si>
  <si>
    <r>
      <rPr>
        <b/>
        <i/>
        <sz val="11"/>
        <color rgb="FF000000"/>
        <rFont val="Aptos Narrow"/>
        <scheme val="minor"/>
      </rPr>
      <t xml:space="preserve">IF theme &gt; message:  </t>
    </r>
    <r>
      <rPr>
        <sz val="11"/>
        <color rgb="FF000000"/>
        <rFont val="Aptos Narrow"/>
        <scheme val="minor"/>
      </rPr>
      <t>How can message be improved?</t>
    </r>
  </si>
  <si>
    <r>
      <rPr>
        <b/>
        <i/>
        <sz val="11"/>
        <color rgb="FF000000"/>
        <rFont val="Aptos Narrow"/>
        <scheme val="minor"/>
      </rPr>
      <t xml:space="preserve">IF message &gt; theme:  </t>
    </r>
    <r>
      <rPr>
        <sz val="11"/>
        <color rgb="FF000000"/>
        <rFont val="Aptos Narrow"/>
        <scheme val="minor"/>
      </rPr>
      <t>What made the message stand out?</t>
    </r>
  </si>
  <si>
    <t>Any additional messages to be communicated?</t>
  </si>
  <si>
    <t>Final Comments</t>
  </si>
  <si>
    <t xml:space="preserve">[Nancy: of messages you've seen, overall are they differentiating?] Evyrsdi already has an advantage as an oral medication. I don't think it will change use but it emphasize to providers that protein levels are sustained. </t>
  </si>
  <si>
    <t>1 (this talks about the long duration of effects)</t>
  </si>
  <si>
    <t>1 (this tells you about where it works, CNS, PNS, wherever SMN protein is)</t>
  </si>
  <si>
    <t>1 (this tells you that you can use it across age groups)</t>
  </si>
  <si>
    <t>S-E and B-P. S-E tells you about efficacy and safety and B-P tells you about the different types of patients who can use this product, across ages and different types of the disease</t>
  </si>
  <si>
    <t>I think it's compelling, so if any of my patients start to progress this would be an option. We don't have head to head trials though. If anyone started having issues with Spinraza or were tired of the procedure we could try this</t>
  </si>
  <si>
    <t>I think everything that a physician would need was included. Efficacy, safety, etc.</t>
  </si>
  <si>
    <t>The difference is the oral drug vs intrathecal vs IV. Also that it's indicated for all disease types</t>
  </si>
  <si>
    <t xml:space="preserve">I'm also aware that I chose some that I initially didn't choose, it just went nicer with the flow. Sounds nicer to talk about. Basically want to make sure that I talk about the efficacy, about the MOA and why this medication is a good choice and how it helps with protein production, then emphasizing if you're dealing with a systemic disease, this would be a better option, the approved candidates, and information on why this medication is superior. </t>
  </si>
  <si>
    <t xml:space="preserve">I think it helped me to be more optimistic and persuaded to consider this medication for my patient, its more information, more knowledge, more exposure. SPECIFIC KNOWLEDGE? Reliability about how dosing, how consistent the administration, how consistent the improvement in the protein levels. BETTER THAN SPINRAZA? UNIQUE? Hard to say, I'd have to look at the real data. When you talk about sustained efficacy, what are these numbers. </t>
  </si>
  <si>
    <t xml:space="preserve">Be interested to look at more numbers, more objective data. What is the sustained stabilizations? What measures do they use? </t>
  </si>
  <si>
    <t xml:space="preserve">WHICH PATIENTS WOULD YOU RX EVRYSDI TO? Adult patients, a bit older, not interested in intrathecal. </t>
  </si>
  <si>
    <t>3 (This tells you that once protein levels are increased they're sustained)</t>
  </si>
  <si>
    <t>1 (It tells you that it increases the protein levels and that's what you want to know)</t>
  </si>
  <si>
    <t>4 (This is saying that there's more control over time)</t>
  </si>
  <si>
    <t>2 (Evrysdi goes through different ways to increase SMN protein)</t>
  </si>
  <si>
    <t>5 (Tells you that it can be used for all types of SMA)</t>
  </si>
  <si>
    <t xml:space="preserve">C-M and B-R. </t>
  </si>
  <si>
    <t>Spinraza gets their first, Evrysdi gets their second but 'spreads its wings' where you need SMN protein. The 5 year data is important. This is the first time I've seen it in print, that in 5 years there haven't been big adverse effects. [helpful to see in black and white?] Right</t>
  </si>
  <si>
    <t xml:space="preserve">Spinraza is the first choice, Evrysdi is the second. Evrysdi is the first choice for people who don't like injections, and if it didn't have to go through so many areas to get to the root it would be the first. </t>
  </si>
  <si>
    <t>SC - long term control is most important. LR is next most important, the #1 choice.</t>
  </si>
  <si>
    <t>we want to be better for our patients, so this is helpful in understanding that for our patients</t>
  </si>
  <si>
    <t>They all provide more detail, data-driven information, it sounds like are actually based on real studies</t>
  </si>
  <si>
    <t>SE I like that it seemed like it was a longitudinal 5 year follow up and that's a good amount of time. BP because it is claiming that it was studied in a wide range of patients</t>
  </si>
  <si>
    <t>I'm left wanting to know the actual numbers behind that claim that was made...what did sustained protein levels actually mean? Was their crossover? Were there control patients? I just want more data. [thoughts about Evrysdi?] I guess that there is more to it than there's this and that treatment...if I feel like the protein production on a daily basis is contributing to more functionality maybe I would push this more. But you also have to consider feasibility for the patient</t>
  </si>
  <si>
    <t xml:space="preserve">[diff. from Spinraza] Just thinking about the claim about presymptomatic patients, I don't know if we would treat them with Spinraza. It all comes back to trials, like for example for Alzheimer's we even treat mild cognitive impairment, that's pre-clinical but we're already looking at those markers. </t>
  </si>
  <si>
    <t>1 (I did like saying 'sustained efficacy' better than 'impact')</t>
  </si>
  <si>
    <t>1 (*get rid of 'foundational')</t>
  </si>
  <si>
    <t>It's showing highlights of what we know about Evrysdi, the accumulation of information that supports its use. I don't think it's made a huge impact on reversing the condition. [change perception?] 5 years I guess was new, it's now cumulative over that time. There's some degree of efficacy that has continued, so it's a viable treatment. And the reminder that it's systemic, I don't know if that would make me pick it over other treatments though, but that aspect of the therapy can be important. But you also don't know if it being systemic is always a positive, I mean there was no mention of fertility issues</t>
  </si>
  <si>
    <t>Doesn't change my perception of Evrysdi but really kind of reinforces why I prefer it</t>
  </si>
  <si>
    <t xml:space="preserve">Good reminder of systemic effects and 5 years of long-term data. Good to push the needle, good to have options for the patients. </t>
  </si>
  <si>
    <t>I'm sort of thinking about, if I'm telling a story about Evrysdi, what would I want to tell somebody, and what I would say is you want to start with summary statement, foundational treatment, talks about efficacy safety in LB. MR really talks about the mechanism, how does it work, what does it do, and then when we're talking about the consistency of the effect in CS, and then talking about safety, knowing it's safe in S-E and then who can I use it for? so B-P</t>
  </si>
  <si>
    <t>LB tells you everything you need to know, it’s a really key treatment option for SMA that works and is safe and how it works systemically. And then S-E because it highlights safety and efficacy which is what matters most. PREFERRED OTHER S MESSAGES THAT JUST TALK ABOUT EFFICACY? Yes but if I only get to communicate two messages, safety and tolerability is important in terms of what needs to be discussed. In the hierarchy, efficacy is most important but safety needs to be part of the story as well. S-C plus S-W is another option, not necessarily better but it talks about a well characterized safety profule which tells me it's been robustly studied, where SE only tells me about the serious events and not much more</t>
  </si>
  <si>
    <t xml:space="preserve">I think it highlights that this is a key tx in the algorithm and unlikely to be significantly displaced by other txs and that there are a lot of reasons to consider Evrysdi in the span of SMA treatments. </t>
  </si>
  <si>
    <t xml:space="preserve">WHICH MESSAGES WILL STAY WITH YOU MOVING FORWARD? Really like the phrasing of the foundational treatment, highlights that this is really important and should be considered for all patients. Sustained efficacy and consistency are words I use when I talk to patients about considering E-- something you can be on for a long period of time that can provide sustainabe results, that durability of the effect is really important. </t>
  </si>
  <si>
    <t>I didn't like at all M, C. I went for the ones with the biggest punchline in efficacy, stability, and safety.</t>
  </si>
  <si>
    <t>B-R and S-E are most important.</t>
  </si>
  <si>
    <t>The messages are great, but I don't think the efficacy of Evrysdi is really as good as the data says. 
FINAL MESSAGE? No I need to see more data from Evrysdi, which will probably never happen. With new gene therapy these two treatments will become Second Line anyway, but who knows I may be wrong. I might retire so it wont matter.</t>
  </si>
  <si>
    <t>1 (this is big, with Spinraza people felt it wearing off)</t>
  </si>
  <si>
    <t>1 (I like the headline)</t>
  </si>
  <si>
    <t>1 (it's for all types, I like that, it is foundational)</t>
  </si>
  <si>
    <t>No new info, if you have someone who's learning about Evrysdi for the first time it might be important. But I've been following it since before it was approved and I use it a lot. It's the most used med in my practice for SMA. I think it's because it's easy to administer. For Zolgensma, if you're still having weakness, it's easier to add Evrysdi. Even for older patients it's easier to administer. If IT Zolgensma gets approved for older patients that wil be a competitor. I don't think I'm your target audience. Maybe for the next generation of doctors who aren't familiar with Evrysdi, but I don't care what people say, I want to see the data.</t>
  </si>
  <si>
    <t>I liked S-E because it talks about efficacy and safety, I like SO because it shows sustained motor function over 5 years, I like CM because it actually says how it works, CW gives that comforting message of no waning, no wondering, MG says that it's systemic, affects motorneurons and muscle, and that it's both central and peripheral in its effect</t>
  </si>
  <si>
    <t>they're the ones that most explain how it works</t>
  </si>
  <si>
    <t>Opens questions for me about whether or not other treatments are systemic</t>
  </si>
  <si>
    <t>SUM</t>
  </si>
  <si>
    <t>YELLOW</t>
  </si>
  <si>
    <t>Everyday Control</t>
  </si>
  <si>
    <t>Evrysdi as Expected</t>
  </si>
  <si>
    <t>Protection Everywhere</t>
  </si>
  <si>
    <t>For Everyone</t>
  </si>
  <si>
    <t>Leading Everyway</t>
  </si>
  <si>
    <t>Rank (n)</t>
  </si>
  <si>
    <t>E</t>
  </si>
  <si>
    <t>N</t>
  </si>
  <si>
    <t>P</t>
  </si>
  <si>
    <t>Rank (%)</t>
  </si>
  <si>
    <t>Rank 1-2</t>
  </si>
  <si>
    <t>Mean</t>
  </si>
  <si>
    <t>TTB Point Allocation</t>
  </si>
  <si>
    <t>Metrics (T2B n)</t>
  </si>
  <si>
    <t>Metrics (T2B %)</t>
  </si>
  <si>
    <t>Relevance</t>
  </si>
  <si>
    <t>T3B (5-7)</t>
  </si>
  <si>
    <t>M1B (4)</t>
  </si>
  <si>
    <t>B3B (1-3)</t>
  </si>
  <si>
    <t>Motivating</t>
  </si>
  <si>
    <t>Detailed Metrics</t>
  </si>
  <si>
    <t>Different</t>
  </si>
  <si>
    <t>Research Motivation</t>
  </si>
  <si>
    <t>Talk to Doctor</t>
  </si>
  <si>
    <t>L-S</t>
  </si>
  <si>
    <t>Non-COE</t>
  </si>
  <si>
    <t>COE</t>
  </si>
  <si>
    <t>COE status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</si>
</sst>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0"/>
  </numFmts>
  <fonts count="17" x14ac:knownFonts="1">
    <font>
      <sz val="11"/>
      <color theme="1"/>
      <name val="Aptos Narrow"/>
      <family val="2"/>
      <scheme val="minor"/>
    </font>
    <font>
      <b/>
      <sz val="11"/>
      <color theme="1"/>
      <name val="Aptos Narrow"/>
      <family val="2"/>
      <scheme val="minor"/>
    </font>
    <font>
      <sz val="11"/>
      <color theme="1"/>
      <name val="Aptos Narrow"/>
      <family val="2"/>
      <scheme val="minor"/>
    </font>
    <font>
      <b/>
      <sz val="11"/>
      <color rgb="FFFF0000"/>
      <name val="Aptos Narrow"/>
      <family val="2"/>
      <scheme val="minor"/>
    </font>
    <font>
      <sz val="11"/>
      <color theme="1" tint="4.9989318521683403E-2"/>
      <name val="Aptos Narrow"/>
      <family val="2"/>
      <scheme val="minor"/>
    </font>
    <font>
      <sz val="11"/>
      <color rgb="FFFF0000"/>
      <name val="Aptos Narrow"/>
      <family val="2"/>
      <scheme val="minor"/>
    </font>
    <font>
      <b/>
      <i/>
      <sz val="11"/>
      <color theme="1"/>
      <name val="Aptos Narrow"/>
      <family val="2"/>
      <scheme val="minor"/>
    </font>
    <font>
      <b/>
      <sz val="12"/>
      <color rgb="FFFF0000"/>
      <name val="Aptos Narrow"/>
      <family val="2"/>
      <scheme val="minor"/>
    </font>
    <font>
      <b/>
      <i/>
      <sz val="11"/>
      <color rgb="FF000000"/>
      <name val="Aptos Narrow"/>
      <scheme val="minor"/>
    </font>
    <font>
      <sz val="11"/>
      <color rgb="FF000000"/>
      <name val="Aptos Narrow"/>
      <scheme val="minor"/>
    </font>
    <font>
      <sz val="11"/>
      <color rgb="FF000000"/>
      <name val="Aptos Narrow"/>
      <family val="2"/>
      <scheme val="minor"/>
    </font>
    <font>
      <b/>
      <i/>
      <sz val="11"/>
      <color rgb="FF000000"/>
      <name val="Aptos Narrow"/>
      <family val="2"/>
      <scheme val="minor"/>
    </font>
    <font>
      <b/>
      <sz val="11"/>
      <color rgb="FF000000"/>
      <name val="Aptos Narrow"/>
      <family val="2"/>
      <scheme val="minor"/>
    </font>
    <font>
      <b/>
      <sz val="12"/>
      <color theme="1"/>
      <name val="Aptos Narrow"/>
      <family val="2"/>
      <scheme val="minor"/>
    </font>
    <font>
      <b/>
      <strike/>
      <sz val="11"/>
      <color rgb="FF000000"/>
      <name val="Aptos Narrow"/>
      <family val="2"/>
      <scheme val="minor"/>
    </font>
    <font>
      <b/>
      <sz val="14"/>
      <color theme="0"/>
      <name val="Aptos Narrow"/>
      <family val="2"/>
      <scheme val="minor"/>
    </font>
    <font>
      <sz val="10"/>
      <color theme="1"/>
      <name val="Century Gothic"/>
      <family val="2"/>
    </font>
  </fonts>
  <fills count="13">
    <fill>
      <patternFill patternType="none"/>
    </fill>
    <fill>
      <patternFill patternType="gray125"/>
    </fill>
    <fill>
      <patternFill patternType="solid">
        <fgColor theme="3" tint="0.89999084444715716"/>
        <bgColor indexed="64"/>
      </patternFill>
    </fill>
    <fill>
      <patternFill patternType="solid">
        <fgColor theme="0" tint="-4.9989318521683403E-2"/>
        <bgColor indexed="64"/>
      </patternFill>
    </fill>
    <fill>
      <patternFill patternType="solid">
        <fgColor theme="0"/>
        <bgColor indexed="64"/>
      </patternFill>
    </fill>
    <fill>
      <patternFill patternType="solid">
        <fgColor theme="2"/>
        <bgColor indexed="64"/>
      </patternFill>
    </fill>
    <fill>
      <patternFill patternType="solid">
        <fgColor theme="6" tint="0.79998168889431442"/>
        <bgColor indexed="64"/>
      </patternFill>
    </fill>
    <fill>
      <patternFill patternType="solid">
        <fgColor rgb="FFF8FFB3"/>
        <bgColor indexed="64"/>
      </patternFill>
    </fill>
    <fill>
      <patternFill patternType="solid">
        <fgColor rgb="FFFFFF00"/>
        <bgColor indexed="64"/>
      </patternFill>
    </fill>
    <fill>
      <patternFill patternType="solid">
        <fgColor theme="9" tint="0.79998168889431442"/>
        <bgColor indexed="64"/>
      </patternFill>
    </fill>
    <fill>
      <patternFill patternType="solid">
        <fgColor theme="3" tint="0.499984740745262"/>
        <bgColor indexed="64"/>
      </patternFill>
    </fill>
    <fill>
      <patternFill patternType="solid">
        <fgColor rgb="FF92D050"/>
        <bgColor indexed="64"/>
      </patternFill>
    </fill>
    <fill>
      <patternFill patternType="solid">
        <fgColor theme="5" tint="0.39997558519241921"/>
        <bgColor indexed="64"/>
      </patternFill>
    </fill>
  </fills>
  <borders count="36">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right style="thin">
        <color indexed="64"/>
      </right>
      <top style="thin">
        <color indexed="64"/>
      </top>
      <bottom/>
      <diagonal/>
    </border>
    <border>
      <left/>
      <right style="thin">
        <color indexed="64"/>
      </right>
      <top/>
      <bottom/>
      <diagonal/>
    </border>
    <border>
      <left style="medium">
        <color indexed="64"/>
      </left>
      <right/>
      <top/>
      <bottom/>
      <diagonal/>
    </border>
    <border>
      <left/>
      <right style="medium">
        <color indexed="64"/>
      </right>
      <top/>
      <bottom/>
      <diagonal/>
    </border>
    <border>
      <left style="medium">
        <color indexed="64"/>
      </left>
      <right/>
      <top/>
      <bottom style="medium">
        <color indexed="64"/>
      </bottom>
      <diagonal/>
    </border>
    <border>
      <left/>
      <right style="thin">
        <color indexed="64"/>
      </right>
      <top/>
      <bottom style="medium">
        <color indexed="64"/>
      </bottom>
      <diagonal/>
    </border>
    <border>
      <left/>
      <right style="medium">
        <color indexed="64"/>
      </right>
      <top/>
      <bottom style="medium">
        <color indexed="64"/>
      </bottom>
      <diagonal/>
    </border>
    <border>
      <left style="medium">
        <color indexed="64"/>
      </left>
      <right/>
      <top style="medium">
        <color indexed="64"/>
      </top>
      <bottom style="medium">
        <color indexed="64"/>
      </bottom>
      <diagonal/>
    </border>
    <border>
      <left/>
      <right style="medium">
        <color indexed="64"/>
      </right>
      <top style="medium">
        <color indexed="64"/>
      </top>
      <bottom style="medium">
        <color indexed="64"/>
      </bottom>
      <diagonal/>
    </border>
    <border>
      <left/>
      <right/>
      <top style="thin">
        <color indexed="64"/>
      </top>
      <bottom style="thin">
        <color indexed="64"/>
      </bottom>
      <diagonal/>
    </border>
    <border>
      <left style="thin">
        <color indexed="64"/>
      </left>
      <right style="medium">
        <color indexed="64"/>
      </right>
      <top/>
      <bottom style="medium">
        <color indexed="64"/>
      </bottom>
      <diagonal/>
    </border>
    <border>
      <left style="thin">
        <color indexed="64"/>
      </left>
      <right style="thin">
        <color indexed="64"/>
      </right>
      <top/>
      <bottom/>
      <diagonal/>
    </border>
    <border>
      <left style="thin">
        <color indexed="64"/>
      </left>
      <right/>
      <top style="thin">
        <color indexed="64"/>
      </top>
      <bottom/>
      <diagonal/>
    </border>
    <border>
      <left style="thin">
        <color indexed="64"/>
      </left>
      <right style="thin">
        <color indexed="64"/>
      </right>
      <top/>
      <bottom style="medium">
        <color indexed="64"/>
      </bottom>
      <diagonal/>
    </border>
    <border>
      <left style="thin">
        <color indexed="64"/>
      </left>
      <right style="medium">
        <color indexed="64"/>
      </right>
      <top/>
      <bottom/>
      <diagonal/>
    </border>
    <border>
      <left style="thin">
        <color indexed="64"/>
      </left>
      <right style="thin">
        <color indexed="64"/>
      </right>
      <top style="medium">
        <color indexed="64"/>
      </top>
      <bottom style="medium">
        <color indexed="64"/>
      </bottom>
      <diagonal/>
    </border>
    <border>
      <left style="medium">
        <color indexed="64"/>
      </left>
      <right style="thin">
        <color indexed="64"/>
      </right>
      <top/>
      <bottom/>
      <diagonal/>
    </border>
    <border>
      <left style="medium">
        <color indexed="64"/>
      </left>
      <right style="thin">
        <color indexed="64"/>
      </right>
      <top/>
      <bottom style="medium">
        <color indexed="64"/>
      </bottom>
      <diagonal/>
    </border>
    <border>
      <left/>
      <right/>
      <top style="thin">
        <color indexed="64"/>
      </top>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
      <left/>
      <right style="thin">
        <color rgb="FF000000"/>
      </right>
      <top style="thin">
        <color indexed="64"/>
      </top>
      <bottom/>
      <diagonal/>
    </border>
    <border>
      <left/>
      <right style="thin">
        <color rgb="FF000000"/>
      </right>
      <top/>
      <bottom style="thin">
        <color indexed="64"/>
      </bottom>
      <diagonal/>
    </border>
    <border>
      <left style="thin">
        <color rgb="FF000000"/>
      </left>
      <right style="thin">
        <color rgb="FF000000"/>
      </right>
      <top style="thin">
        <color rgb="FF000000"/>
      </top>
      <bottom style="thin">
        <color rgb="FF000000"/>
      </bottom>
      <diagonal/>
    </border>
    <border>
      <left style="thin">
        <color indexed="64"/>
      </left>
      <right/>
      <top/>
      <bottom/>
      <diagonal/>
    </border>
    <border>
      <left/>
      <right style="thin">
        <color rgb="FF000000"/>
      </right>
      <top style="thin">
        <color rgb="FF000000"/>
      </top>
      <bottom style="thin">
        <color rgb="FF000000"/>
      </bottom>
      <diagonal/>
    </border>
    <border>
      <left style="thin">
        <color indexed="64"/>
      </left>
      <right style="thin">
        <color rgb="FF000000"/>
      </right>
      <top/>
      <bottom style="thin">
        <color indexed="64"/>
      </bottom>
      <diagonal/>
    </border>
    <border>
      <left/>
      <right/>
      <top/>
      <bottom style="thin">
        <color rgb="FF000000"/>
      </bottom>
      <diagonal/>
    </border>
    <border>
      <left style="thin">
        <color rgb="FF000000"/>
      </left>
      <right style="thin">
        <color rgb="FF000000"/>
      </right>
      <top/>
      <bottom style="thin">
        <color rgb="FF000000"/>
      </bottom>
      <diagonal/>
    </border>
  </borders>
  <cellStyleXfs count="2">
    <xf numFmtId="0" fontId="0" fillId="0" borderId="0"/>
    <xf numFmtId="9" fontId="2" fillId="0" borderId="0" applyFont="0" applyFill="0" applyBorder="0" applyAlignment="0" applyProtection="0"/>
  </cellStyleXfs>
  <cellXfs count="243">
    <xf numFmtId="0" fontId="0" fillId="0" borderId="0" xfId="0"/>
    <xf numFmtId="0" fontId="0" fillId="3" borderId="7" xfId="0" applyFill="1" applyBorder="1" applyAlignment="1">
      <alignment horizontal="center"/>
    </xf>
    <xf numFmtId="0" fontId="0" fillId="3" borderId="8" xfId="0" applyFill="1" applyBorder="1"/>
    <xf numFmtId="0" fontId="0" fillId="3" borderId="10" xfId="0" applyFill="1" applyBorder="1"/>
    <xf numFmtId="0" fontId="0" fillId="3" borderId="11" xfId="0" applyFill="1" applyBorder="1" applyAlignment="1">
      <alignment horizontal="center"/>
    </xf>
    <xf numFmtId="0" fontId="1" fillId="4" borderId="8" xfId="0" applyFont="1" applyFill="1" applyBorder="1"/>
    <xf numFmtId="0" fontId="0" fillId="4" borderId="8" xfId="0" applyFill="1" applyBorder="1"/>
    <xf numFmtId="0" fontId="0" fillId="4" borderId="7" xfId="0" applyFill="1" applyBorder="1" applyAlignment="1">
      <alignment horizontal="center"/>
    </xf>
    <xf numFmtId="9" fontId="0" fillId="3" borderId="16" xfId="1" applyFont="1" applyFill="1" applyBorder="1" applyAlignment="1">
      <alignment horizontal="center"/>
    </xf>
    <xf numFmtId="0" fontId="0" fillId="0" borderId="1" xfId="0" applyBorder="1"/>
    <xf numFmtId="0" fontId="1" fillId="2" borderId="14" xfId="0" applyFont="1" applyFill="1" applyBorder="1" applyAlignment="1">
      <alignment horizontal="center"/>
    </xf>
    <xf numFmtId="0" fontId="1" fillId="0" borderId="0" xfId="0" applyFont="1"/>
    <xf numFmtId="0" fontId="0" fillId="4" borderId="9" xfId="0" applyFill="1" applyBorder="1" applyAlignment="1">
      <alignment horizontal="center"/>
    </xf>
    <xf numFmtId="0" fontId="0" fillId="3" borderId="9" xfId="0" applyFill="1" applyBorder="1" applyAlignment="1">
      <alignment horizontal="center"/>
    </xf>
    <xf numFmtId="0" fontId="0" fillId="3" borderId="12" xfId="0" applyFill="1" applyBorder="1" applyAlignment="1">
      <alignment horizontal="center"/>
    </xf>
    <xf numFmtId="9" fontId="0" fillId="3" borderId="17" xfId="1" applyFont="1" applyFill="1" applyBorder="1" applyAlignment="1">
      <alignment horizontal="center"/>
    </xf>
    <xf numFmtId="9" fontId="0" fillId="3" borderId="19" xfId="1" applyFont="1" applyFill="1" applyBorder="1" applyAlignment="1">
      <alignment horizontal="center"/>
    </xf>
    <xf numFmtId="0" fontId="0" fillId="4" borderId="17" xfId="0" applyFill="1" applyBorder="1" applyAlignment="1">
      <alignment horizontal="center"/>
    </xf>
    <xf numFmtId="0" fontId="0" fillId="3" borderId="17" xfId="0" applyFill="1" applyBorder="1" applyAlignment="1">
      <alignment horizontal="center"/>
    </xf>
    <xf numFmtId="0" fontId="0" fillId="3" borderId="19" xfId="0" applyFill="1" applyBorder="1" applyAlignment="1">
      <alignment horizontal="center"/>
    </xf>
    <xf numFmtId="0" fontId="1" fillId="3" borderId="10" xfId="0" applyFont="1" applyFill="1" applyBorder="1"/>
    <xf numFmtId="0" fontId="0" fillId="4" borderId="8" xfId="0" applyFill="1" applyBorder="1" applyAlignment="1">
      <alignment horizontal="left"/>
    </xf>
    <xf numFmtId="0" fontId="0" fillId="4" borderId="10" xfId="0" applyFill="1" applyBorder="1"/>
    <xf numFmtId="0" fontId="1" fillId="2" borderId="13" xfId="0" applyFont="1" applyFill="1" applyBorder="1"/>
    <xf numFmtId="0" fontId="1" fillId="2" borderId="21" xfId="0" applyFont="1" applyFill="1" applyBorder="1" applyAlignment="1">
      <alignment horizontal="center"/>
    </xf>
    <xf numFmtId="164" fontId="0" fillId="4" borderId="19" xfId="0" applyNumberFormat="1" applyFill="1" applyBorder="1" applyAlignment="1">
      <alignment horizontal="center"/>
    </xf>
    <xf numFmtId="164" fontId="0" fillId="4" borderId="16" xfId="0" applyNumberFormat="1" applyFill="1" applyBorder="1" applyAlignment="1">
      <alignment horizontal="center"/>
    </xf>
    <xf numFmtId="0" fontId="1" fillId="3" borderId="8" xfId="0" applyFont="1" applyFill="1" applyBorder="1" applyAlignment="1">
      <alignment horizontal="left"/>
    </xf>
    <xf numFmtId="0" fontId="1" fillId="3" borderId="17" xfId="0" applyFont="1" applyFill="1" applyBorder="1" applyAlignment="1">
      <alignment horizontal="center"/>
    </xf>
    <xf numFmtId="0" fontId="1" fillId="3" borderId="9" xfId="0" applyFont="1" applyFill="1" applyBorder="1" applyAlignment="1">
      <alignment horizontal="center"/>
    </xf>
    <xf numFmtId="164" fontId="1" fillId="3" borderId="19" xfId="0" applyNumberFormat="1" applyFont="1" applyFill="1" applyBorder="1" applyAlignment="1">
      <alignment horizontal="center"/>
    </xf>
    <xf numFmtId="164" fontId="1" fillId="3" borderId="12" xfId="0" applyNumberFormat="1" applyFont="1" applyFill="1" applyBorder="1" applyAlignment="1">
      <alignment horizontal="center"/>
    </xf>
    <xf numFmtId="0" fontId="1" fillId="3" borderId="22" xfId="0" applyFont="1" applyFill="1" applyBorder="1"/>
    <xf numFmtId="0" fontId="0" fillId="3" borderId="22" xfId="0" applyFill="1" applyBorder="1"/>
    <xf numFmtId="0" fontId="0" fillId="4" borderId="22" xfId="0" applyFill="1" applyBorder="1"/>
    <xf numFmtId="0" fontId="0" fillId="3" borderId="23" xfId="0" applyFill="1" applyBorder="1"/>
    <xf numFmtId="9" fontId="0" fillId="4" borderId="17" xfId="1" applyFont="1" applyFill="1" applyBorder="1" applyAlignment="1">
      <alignment horizontal="center"/>
    </xf>
    <xf numFmtId="9" fontId="0" fillId="4" borderId="20" xfId="1" applyFont="1" applyFill="1" applyBorder="1" applyAlignment="1">
      <alignment horizontal="center"/>
    </xf>
    <xf numFmtId="0" fontId="1" fillId="3" borderId="10" xfId="0" applyFont="1" applyFill="1" applyBorder="1" applyAlignment="1">
      <alignment horizontal="left"/>
    </xf>
    <xf numFmtId="9" fontId="1" fillId="3" borderId="19" xfId="1" applyFont="1" applyFill="1" applyBorder="1" applyAlignment="1">
      <alignment horizontal="center"/>
    </xf>
    <xf numFmtId="9" fontId="1" fillId="3" borderId="12" xfId="1" applyFont="1" applyFill="1" applyBorder="1" applyAlignment="1">
      <alignment horizontal="center"/>
    </xf>
    <xf numFmtId="9" fontId="0" fillId="3" borderId="20" xfId="1" applyFont="1" applyFill="1" applyBorder="1" applyAlignment="1">
      <alignment horizontal="center"/>
    </xf>
    <xf numFmtId="164" fontId="0" fillId="4" borderId="17" xfId="0" applyNumberFormat="1" applyFill="1" applyBorder="1" applyAlignment="1">
      <alignment horizontal="center"/>
    </xf>
    <xf numFmtId="0" fontId="0" fillId="2" borderId="1" xfId="0" applyFill="1" applyBorder="1" applyAlignment="1">
      <alignment horizontal="center" vertical="center" wrapText="1"/>
    </xf>
    <xf numFmtId="0" fontId="0" fillId="6" borderId="1" xfId="0" applyFill="1" applyBorder="1" applyAlignment="1">
      <alignment horizontal="center" vertical="center" wrapText="1"/>
    </xf>
    <xf numFmtId="0" fontId="1" fillId="5" borderId="1" xfId="0" applyFont="1" applyFill="1" applyBorder="1" applyAlignment="1">
      <alignment horizontal="center" vertical="center" wrapText="1"/>
    </xf>
    <xf numFmtId="0" fontId="0" fillId="3" borderId="1" xfId="0" applyFill="1" applyBorder="1"/>
    <xf numFmtId="0" fontId="0" fillId="3" borderId="2" xfId="0" applyFill="1" applyBorder="1"/>
    <xf numFmtId="0" fontId="0" fillId="3" borderId="17" xfId="0" applyFill="1" applyBorder="1"/>
    <xf numFmtId="0" fontId="0" fillId="3" borderId="3" xfId="0" applyFill="1" applyBorder="1"/>
    <xf numFmtId="0" fontId="1" fillId="2" borderId="1" xfId="0" applyFont="1" applyFill="1" applyBorder="1" applyAlignment="1">
      <alignment horizontal="center" vertical="center"/>
    </xf>
    <xf numFmtId="0" fontId="0" fillId="0" borderId="5" xfId="0" applyBorder="1"/>
    <xf numFmtId="0" fontId="0" fillId="0" borderId="0" xfId="0" applyAlignment="1">
      <alignment horizontal="center"/>
    </xf>
    <xf numFmtId="0" fontId="0" fillId="4" borderId="1" xfId="0" applyFill="1" applyBorder="1" applyAlignment="1">
      <alignment horizontal="center"/>
    </xf>
    <xf numFmtId="0" fontId="0" fillId="0" borderId="0" xfId="0" applyAlignment="1">
      <alignment horizontal="left"/>
    </xf>
    <xf numFmtId="0" fontId="0" fillId="0" borderId="0" xfId="0" applyAlignment="1">
      <alignment horizontal="center" vertical="center"/>
    </xf>
    <xf numFmtId="0" fontId="0" fillId="4" borderId="1" xfId="0" applyFill="1" applyBorder="1" applyAlignment="1">
      <alignment horizontal="center" vertical="center"/>
    </xf>
    <xf numFmtId="18" fontId="0" fillId="4" borderId="1" xfId="0" applyNumberFormat="1" applyFill="1" applyBorder="1" applyAlignment="1">
      <alignment horizontal="center" vertical="center"/>
    </xf>
    <xf numFmtId="0" fontId="0" fillId="0" borderId="1" xfId="0" applyBorder="1" applyAlignment="1">
      <alignment horizontal="center" vertical="center"/>
    </xf>
    <xf numFmtId="18" fontId="0" fillId="0" borderId="1" xfId="0" applyNumberFormat="1" applyBorder="1" applyAlignment="1">
      <alignment horizontal="center" vertical="center"/>
    </xf>
    <xf numFmtId="0" fontId="0" fillId="0" borderId="1" xfId="0" applyBorder="1" applyAlignment="1">
      <alignment horizontal="center" vertical="center" wrapText="1"/>
    </xf>
    <xf numFmtId="0" fontId="0" fillId="0" borderId="1" xfId="0" applyBorder="1" applyAlignment="1">
      <alignment wrapText="1"/>
    </xf>
    <xf numFmtId="0" fontId="5" fillId="0" borderId="1" xfId="0" applyFont="1" applyBorder="1" applyAlignment="1">
      <alignment wrapText="1"/>
    </xf>
    <xf numFmtId="0" fontId="0" fillId="0" borderId="0" xfId="0" applyAlignment="1">
      <alignment wrapText="1"/>
    </xf>
    <xf numFmtId="18" fontId="0" fillId="0" borderId="1" xfId="0" applyNumberFormat="1" applyBorder="1" applyAlignment="1">
      <alignment horizontal="center" vertical="center" wrapText="1"/>
    </xf>
    <xf numFmtId="0" fontId="0" fillId="5" borderId="2" xfId="0" applyFill="1" applyBorder="1" applyAlignment="1">
      <alignment wrapText="1"/>
    </xf>
    <xf numFmtId="0" fontId="0" fillId="5" borderId="17" xfId="0" applyFill="1" applyBorder="1" applyAlignment="1">
      <alignment wrapText="1"/>
    </xf>
    <xf numFmtId="0" fontId="0" fillId="5" borderId="3" xfId="0" applyFill="1" applyBorder="1" applyAlignment="1">
      <alignment wrapText="1"/>
    </xf>
    <xf numFmtId="0" fontId="0" fillId="5" borderId="1" xfId="0" applyFill="1" applyBorder="1" applyAlignment="1">
      <alignment wrapText="1"/>
    </xf>
    <xf numFmtId="0" fontId="0" fillId="0" borderId="1" xfId="0" applyBorder="1" applyAlignment="1">
      <alignment vertical="top" wrapText="1"/>
    </xf>
    <xf numFmtId="0" fontId="0" fillId="0" borderId="1" xfId="0" applyBorder="1" applyAlignment="1">
      <alignment horizontal="left" vertical="top" wrapText="1"/>
    </xf>
    <xf numFmtId="0" fontId="0" fillId="0" borderId="5" xfId="0" applyBorder="1" applyAlignment="1">
      <alignment wrapText="1"/>
    </xf>
    <xf numFmtId="16" fontId="0" fillId="0" borderId="1" xfId="0" applyNumberFormat="1" applyBorder="1" applyAlignment="1">
      <alignment horizontal="center" vertical="center" wrapText="1"/>
    </xf>
    <xf numFmtId="18" fontId="0" fillId="4" borderId="1" xfId="0" applyNumberFormat="1" applyFill="1" applyBorder="1" applyAlignment="1">
      <alignment horizontal="center"/>
    </xf>
    <xf numFmtId="0" fontId="0" fillId="0" borderId="1" xfId="0" applyBorder="1" applyAlignment="1">
      <alignment horizontal="center" wrapText="1"/>
    </xf>
    <xf numFmtId="0" fontId="1" fillId="2" borderId="1" xfId="0" applyFont="1" applyFill="1" applyBorder="1" applyAlignment="1">
      <alignment horizontal="center" vertical="center" wrapText="1"/>
    </xf>
    <xf numFmtId="0" fontId="1" fillId="7" borderId="5" xfId="0" applyFont="1" applyFill="1" applyBorder="1" applyAlignment="1">
      <alignment horizontal="center" vertical="center" wrapText="1"/>
    </xf>
    <xf numFmtId="0" fontId="0" fillId="3" borderId="1" xfId="0" applyFill="1" applyBorder="1" applyAlignment="1">
      <alignment wrapText="1"/>
    </xf>
    <xf numFmtId="0" fontId="0" fillId="7" borderId="2" xfId="0" applyFill="1" applyBorder="1" applyAlignment="1">
      <alignment wrapText="1"/>
    </xf>
    <xf numFmtId="0" fontId="0" fillId="7" borderId="3" xfId="0" applyFill="1" applyBorder="1" applyAlignment="1">
      <alignment horizontal="center" vertical="center" wrapText="1"/>
    </xf>
    <xf numFmtId="0" fontId="0" fillId="7" borderId="1" xfId="0" applyFill="1" applyBorder="1" applyAlignment="1">
      <alignment horizontal="center" vertical="center" wrapText="1"/>
    </xf>
    <xf numFmtId="0" fontId="0" fillId="3" borderId="2" xfId="0" applyFill="1" applyBorder="1" applyAlignment="1">
      <alignment wrapText="1"/>
    </xf>
    <xf numFmtId="0" fontId="0" fillId="3" borderId="17" xfId="0" applyFill="1" applyBorder="1" applyAlignment="1">
      <alignment wrapText="1"/>
    </xf>
    <xf numFmtId="0" fontId="0" fillId="3" borderId="3" xfId="0" applyFill="1" applyBorder="1" applyAlignment="1">
      <alignment wrapText="1"/>
    </xf>
    <xf numFmtId="0" fontId="1" fillId="6" borderId="2" xfId="0" applyFont="1" applyFill="1" applyBorder="1" applyAlignment="1">
      <alignment horizontal="center" vertical="center" wrapText="1"/>
    </xf>
    <xf numFmtId="0" fontId="7" fillId="7" borderId="15" xfId="0" applyFont="1" applyFill="1" applyBorder="1" applyAlignment="1">
      <alignment horizontal="left" vertical="center" wrapText="1"/>
    </xf>
    <xf numFmtId="0" fontId="7" fillId="7" borderId="5" xfId="0" applyFont="1" applyFill="1" applyBorder="1" applyAlignment="1">
      <alignment horizontal="left" vertical="center" wrapText="1"/>
    </xf>
    <xf numFmtId="0" fontId="1" fillId="6" borderId="5" xfId="0" applyFont="1" applyFill="1" applyBorder="1" applyAlignment="1">
      <alignment horizontal="center" vertical="center" wrapText="1"/>
    </xf>
    <xf numFmtId="0" fontId="4" fillId="7" borderId="1" xfId="0" applyFont="1" applyFill="1" applyBorder="1" applyAlignment="1">
      <alignment horizontal="center" vertical="center" wrapText="1"/>
    </xf>
    <xf numFmtId="0" fontId="1" fillId="6" borderId="25" xfId="0" applyFont="1" applyFill="1" applyBorder="1" applyAlignment="1">
      <alignment horizontal="center" vertical="center" wrapText="1"/>
    </xf>
    <xf numFmtId="0" fontId="0" fillId="6" borderId="4" xfId="0" applyFill="1" applyBorder="1" applyAlignment="1">
      <alignment horizontal="center" vertical="center" wrapText="1"/>
    </xf>
    <xf numFmtId="0" fontId="0" fillId="0" borderId="4" xfId="0" applyBorder="1" applyAlignment="1">
      <alignment wrapText="1"/>
    </xf>
    <xf numFmtId="0" fontId="0" fillId="0" borderId="4" xfId="0" applyBorder="1" applyAlignment="1">
      <alignment vertical="top" wrapText="1"/>
    </xf>
    <xf numFmtId="0" fontId="1" fillId="2" borderId="3" xfId="0" applyFont="1" applyFill="1" applyBorder="1" applyAlignment="1">
      <alignment horizontal="center" vertical="center" wrapText="1"/>
    </xf>
    <xf numFmtId="0" fontId="0" fillId="4" borderId="1" xfId="0" applyFill="1" applyBorder="1" applyAlignment="1">
      <alignment horizontal="center" vertical="center" wrapText="1"/>
    </xf>
    <xf numFmtId="0" fontId="10" fillId="0" borderId="1" xfId="0" applyFont="1" applyBorder="1" applyAlignment="1">
      <alignment vertical="top" wrapText="1"/>
    </xf>
    <xf numFmtId="0" fontId="0" fillId="0" borderId="1" xfId="0" applyBorder="1" applyAlignment="1">
      <alignment horizontal="left" vertical="top"/>
    </xf>
    <xf numFmtId="0" fontId="5" fillId="0" borderId="1" xfId="0" applyFont="1" applyBorder="1" applyAlignment="1">
      <alignment horizontal="left" vertical="top" wrapText="1"/>
    </xf>
    <xf numFmtId="0" fontId="10" fillId="0" borderId="1" xfId="0" applyFont="1" applyBorder="1" applyAlignment="1">
      <alignment horizontal="right" vertical="top" wrapText="1"/>
    </xf>
    <xf numFmtId="0" fontId="12" fillId="0" borderId="1" xfId="0" applyFont="1" applyBorder="1" applyAlignment="1">
      <alignment wrapText="1"/>
    </xf>
    <xf numFmtId="0" fontId="1" fillId="0" borderId="1" xfId="0" applyFont="1" applyBorder="1" applyAlignment="1">
      <alignment wrapText="1"/>
    </xf>
    <xf numFmtId="0" fontId="7" fillId="2" borderId="4" xfId="0" applyFont="1" applyFill="1" applyBorder="1" applyAlignment="1">
      <alignment vertical="top" wrapText="1"/>
    </xf>
    <xf numFmtId="0" fontId="7" fillId="2" borderId="15" xfId="0" applyFont="1" applyFill="1" applyBorder="1" applyAlignment="1">
      <alignment vertical="top" wrapText="1"/>
    </xf>
    <xf numFmtId="0" fontId="7" fillId="2" borderId="5" xfId="0" applyFont="1" applyFill="1" applyBorder="1" applyAlignment="1">
      <alignment vertical="top" wrapText="1"/>
    </xf>
    <xf numFmtId="0" fontId="1" fillId="2" borderId="25" xfId="0" applyFont="1" applyFill="1" applyBorder="1" applyAlignment="1">
      <alignment horizontal="center" vertical="center" wrapText="1"/>
    </xf>
    <xf numFmtId="0" fontId="0" fillId="0" borderId="3" xfId="0" applyBorder="1" applyAlignment="1">
      <alignment horizontal="center" vertical="center" wrapText="1"/>
    </xf>
    <xf numFmtId="0" fontId="7" fillId="2" borderId="4" xfId="0" applyFont="1" applyFill="1" applyBorder="1" applyAlignment="1">
      <alignment vertical="center" wrapText="1"/>
    </xf>
    <xf numFmtId="0" fontId="7" fillId="2" borderId="15" xfId="0" applyFont="1" applyFill="1" applyBorder="1" applyAlignment="1">
      <alignment vertical="center" wrapText="1"/>
    </xf>
    <xf numFmtId="0" fontId="7" fillId="2" borderId="24" xfId="0" applyFont="1" applyFill="1" applyBorder="1" applyAlignment="1">
      <alignment vertical="center" wrapText="1"/>
    </xf>
    <xf numFmtId="0" fontId="0" fillId="3" borderId="31" xfId="0" applyFill="1" applyBorder="1" applyAlignment="1">
      <alignment wrapText="1"/>
    </xf>
    <xf numFmtId="0" fontId="0" fillId="6" borderId="3" xfId="0" applyFill="1" applyBorder="1" applyAlignment="1">
      <alignment horizontal="center" vertical="center" wrapText="1"/>
    </xf>
    <xf numFmtId="0" fontId="12" fillId="0" borderId="3" xfId="0" applyFont="1" applyBorder="1" applyAlignment="1">
      <alignment wrapText="1"/>
    </xf>
    <xf numFmtId="0" fontId="0" fillId="3" borderId="18" xfId="0" applyFill="1" applyBorder="1" applyAlignment="1">
      <alignment wrapText="1"/>
    </xf>
    <xf numFmtId="0" fontId="1" fillId="2" borderId="5" xfId="0" applyFont="1" applyFill="1" applyBorder="1" applyAlignment="1">
      <alignment horizontal="center" vertical="center" wrapText="1"/>
    </xf>
    <xf numFmtId="0" fontId="1" fillId="2" borderId="15" xfId="0" applyFont="1" applyFill="1" applyBorder="1" applyAlignment="1">
      <alignment horizontal="center" vertical="center" wrapText="1"/>
    </xf>
    <xf numFmtId="0" fontId="14" fillId="2" borderId="3" xfId="0" applyFont="1" applyFill="1" applyBorder="1" applyAlignment="1">
      <alignment horizontal="center" vertical="center" wrapText="1"/>
    </xf>
    <xf numFmtId="0" fontId="0" fillId="0" borderId="1" xfId="0" quotePrefix="1" applyBorder="1" applyAlignment="1">
      <alignment vertical="top" wrapText="1"/>
    </xf>
    <xf numFmtId="0" fontId="0" fillId="8" borderId="1" xfId="0" applyFill="1" applyBorder="1" applyAlignment="1">
      <alignment horizontal="left" vertical="top"/>
    </xf>
    <xf numFmtId="0" fontId="0" fillId="8" borderId="1" xfId="0" applyFill="1" applyBorder="1" applyAlignment="1">
      <alignment horizontal="left" vertical="top" wrapText="1"/>
    </xf>
    <xf numFmtId="0" fontId="0" fillId="4" borderId="2" xfId="0" applyFill="1" applyBorder="1" applyAlignment="1">
      <alignment horizontal="center"/>
    </xf>
    <xf numFmtId="18" fontId="0" fillId="4" borderId="2" xfId="0" applyNumberFormat="1" applyFill="1" applyBorder="1" applyAlignment="1">
      <alignment horizontal="center"/>
    </xf>
    <xf numFmtId="0" fontId="0" fillId="0" borderId="2" xfId="0" applyBorder="1" applyAlignment="1">
      <alignment horizontal="center" vertical="center"/>
    </xf>
    <xf numFmtId="0" fontId="0" fillId="9" borderId="1" xfId="0" applyFill="1" applyBorder="1" applyAlignment="1">
      <alignment wrapText="1"/>
    </xf>
    <xf numFmtId="0" fontId="0" fillId="9" borderId="1" xfId="0" applyFill="1" applyBorder="1" applyAlignment="1">
      <alignment vertical="top" wrapText="1"/>
    </xf>
    <xf numFmtId="0" fontId="0" fillId="9" borderId="1" xfId="0" applyFill="1" applyBorder="1" applyAlignment="1">
      <alignment horizontal="left" vertical="top" wrapText="1"/>
    </xf>
    <xf numFmtId="0" fontId="0" fillId="9" borderId="5" xfId="0" applyFill="1" applyBorder="1"/>
    <xf numFmtId="0" fontId="0" fillId="9" borderId="1" xfId="0" applyFill="1" applyBorder="1" applyAlignment="1">
      <alignment horizontal="left" vertical="top"/>
    </xf>
    <xf numFmtId="0" fontId="0" fillId="0" borderId="1" xfId="0" applyBorder="1" applyAlignment="1">
      <alignment horizontal="center" vertical="top" wrapText="1"/>
    </xf>
    <xf numFmtId="0" fontId="1" fillId="2" borderId="33" xfId="0" applyFont="1" applyFill="1" applyBorder="1" applyAlignment="1">
      <alignment horizontal="center" vertical="center" wrapText="1"/>
    </xf>
    <xf numFmtId="0" fontId="0" fillId="0" borderId="0" xfId="0" applyAlignment="1">
      <alignment horizontal="center" vertical="center" wrapText="1"/>
    </xf>
    <xf numFmtId="0" fontId="0" fillId="11" borderId="0" xfId="0" applyFill="1"/>
    <xf numFmtId="0" fontId="0" fillId="12" borderId="0" xfId="0" applyFill="1"/>
    <xf numFmtId="0" fontId="1" fillId="0" borderId="2" xfId="0" applyFont="1" applyBorder="1" applyAlignment="1">
      <alignment horizontal="center" vertical="center" wrapText="1"/>
    </xf>
    <xf numFmtId="0" fontId="1" fillId="0" borderId="3" xfId="0" applyFont="1" applyBorder="1" applyAlignment="1">
      <alignment horizontal="center" vertical="center" wrapText="1"/>
    </xf>
    <xf numFmtId="0" fontId="0" fillId="5" borderId="6" xfId="0" applyFill="1" applyBorder="1" applyAlignment="1">
      <alignment horizontal="center" wrapText="1"/>
    </xf>
    <xf numFmtId="0" fontId="0" fillId="5" borderId="7" xfId="0" applyFill="1" applyBorder="1" applyAlignment="1">
      <alignment horizontal="center" wrapText="1"/>
    </xf>
    <xf numFmtId="0" fontId="0" fillId="5" borderId="17" xfId="0" applyFill="1" applyBorder="1" applyAlignment="1">
      <alignment horizontal="center" wrapText="1"/>
    </xf>
    <xf numFmtId="0" fontId="0" fillId="5" borderId="3" xfId="0" applyFill="1" applyBorder="1" applyAlignment="1">
      <alignment horizontal="center" wrapText="1"/>
    </xf>
    <xf numFmtId="0" fontId="0" fillId="5" borderId="1" xfId="0" applyFill="1" applyBorder="1" applyAlignment="1">
      <alignment horizontal="center" wrapText="1"/>
    </xf>
    <xf numFmtId="0" fontId="0" fillId="3" borderId="2" xfId="0" applyFill="1" applyBorder="1" applyAlignment="1">
      <alignment horizontal="center" wrapText="1"/>
    </xf>
    <xf numFmtId="0" fontId="0" fillId="3" borderId="17" xfId="0" applyFill="1" applyBorder="1" applyAlignment="1">
      <alignment horizontal="center" wrapText="1"/>
    </xf>
    <xf numFmtId="0" fontId="0" fillId="3" borderId="3" xfId="0" applyFill="1" applyBorder="1" applyAlignment="1">
      <alignment horizontal="center" wrapText="1"/>
    </xf>
    <xf numFmtId="0" fontId="0" fillId="3" borderId="1" xfId="0" applyFill="1" applyBorder="1" applyAlignment="1">
      <alignment horizontal="center" wrapText="1"/>
    </xf>
    <xf numFmtId="0" fontId="3" fillId="5" borderId="6" xfId="0" applyFont="1" applyFill="1" applyBorder="1" applyAlignment="1">
      <alignment horizontal="center" wrapText="1"/>
    </xf>
    <xf numFmtId="0" fontId="3" fillId="5" borderId="7" xfId="0" applyFont="1" applyFill="1" applyBorder="1" applyAlignment="1">
      <alignment horizontal="center" wrapText="1"/>
    </xf>
    <xf numFmtId="0" fontId="3" fillId="5" borderId="27" xfId="0" applyFont="1" applyFill="1" applyBorder="1" applyAlignment="1">
      <alignment horizontal="center" wrapText="1"/>
    </xf>
    <xf numFmtId="0" fontId="3" fillId="5" borderId="5" xfId="0" applyFont="1" applyFill="1" applyBorder="1" applyAlignment="1">
      <alignment horizontal="center" wrapText="1"/>
    </xf>
    <xf numFmtId="0" fontId="0" fillId="0" borderId="18" xfId="0" applyBorder="1" applyAlignment="1">
      <alignment horizontal="center" wrapText="1"/>
    </xf>
    <xf numFmtId="0" fontId="0" fillId="0" borderId="24" xfId="0" applyBorder="1" applyAlignment="1">
      <alignment horizontal="center" wrapText="1"/>
    </xf>
    <xf numFmtId="0" fontId="0" fillId="0" borderId="28" xfId="0" applyBorder="1" applyAlignment="1">
      <alignment horizontal="center" wrapText="1"/>
    </xf>
    <xf numFmtId="0" fontId="0" fillId="0" borderId="25" xfId="0" applyBorder="1" applyAlignment="1">
      <alignment horizontal="center" wrapText="1"/>
    </xf>
    <xf numFmtId="0" fontId="0" fillId="0" borderId="26" xfId="0" applyBorder="1" applyAlignment="1">
      <alignment horizontal="center" wrapText="1"/>
    </xf>
    <xf numFmtId="0" fontId="0" fillId="0" borderId="29" xfId="0" applyBorder="1" applyAlignment="1">
      <alignment horizontal="center" wrapText="1"/>
    </xf>
    <xf numFmtId="0" fontId="7" fillId="2" borderId="18" xfId="0" applyFont="1" applyFill="1" applyBorder="1" applyAlignment="1">
      <alignment horizontal="left" vertical="center" wrapText="1"/>
    </xf>
    <xf numFmtId="0" fontId="7" fillId="2" borderId="24" xfId="0" applyFont="1" applyFill="1" applyBorder="1" applyAlignment="1">
      <alignment horizontal="left" vertical="center" wrapText="1"/>
    </xf>
    <xf numFmtId="0" fontId="7" fillId="2" borderId="6" xfId="0" applyFont="1" applyFill="1" applyBorder="1" applyAlignment="1">
      <alignment horizontal="left" vertical="center" wrapText="1"/>
    </xf>
    <xf numFmtId="0" fontId="7" fillId="2" borderId="25" xfId="0" applyFont="1" applyFill="1" applyBorder="1" applyAlignment="1">
      <alignment horizontal="left" vertical="center" wrapText="1"/>
    </xf>
    <xf numFmtId="0" fontId="7" fillId="2" borderId="26" xfId="0" applyFont="1" applyFill="1" applyBorder="1" applyAlignment="1">
      <alignment horizontal="left" vertical="center" wrapText="1"/>
    </xf>
    <xf numFmtId="0" fontId="7" fillId="2" borderId="27" xfId="0" applyFont="1" applyFill="1" applyBorder="1" applyAlignment="1">
      <alignment horizontal="left" vertical="center" wrapText="1"/>
    </xf>
    <xf numFmtId="0" fontId="7" fillId="6" borderId="18" xfId="0" applyFont="1" applyFill="1" applyBorder="1" applyAlignment="1">
      <alignment horizontal="left" vertical="center" wrapText="1"/>
    </xf>
    <xf numFmtId="0" fontId="7" fillId="6" borderId="24" xfId="0" applyFont="1" applyFill="1" applyBorder="1" applyAlignment="1">
      <alignment horizontal="left" vertical="center" wrapText="1"/>
    </xf>
    <xf numFmtId="0" fontId="7" fillId="6" borderId="28" xfId="0" applyFont="1" applyFill="1" applyBorder="1" applyAlignment="1">
      <alignment horizontal="left" vertical="center" wrapText="1"/>
    </xf>
    <xf numFmtId="0" fontId="7" fillId="6" borderId="25" xfId="0" applyFont="1" applyFill="1" applyBorder="1" applyAlignment="1">
      <alignment horizontal="left" vertical="center" wrapText="1"/>
    </xf>
    <xf numFmtId="0" fontId="7" fillId="6" borderId="26" xfId="0" applyFont="1" applyFill="1" applyBorder="1" applyAlignment="1">
      <alignment horizontal="left" vertical="center" wrapText="1"/>
    </xf>
    <xf numFmtId="0" fontId="7" fillId="6" borderId="29" xfId="0" applyFont="1" applyFill="1" applyBorder="1" applyAlignment="1">
      <alignment horizontal="left" vertical="center" wrapText="1"/>
    </xf>
    <xf numFmtId="0" fontId="0" fillId="5" borderId="2" xfId="0" applyFill="1" applyBorder="1" applyAlignment="1">
      <alignment horizontal="center" wrapText="1"/>
    </xf>
    <xf numFmtId="0" fontId="7" fillId="7" borderId="4" xfId="0" applyFont="1" applyFill="1" applyBorder="1" applyAlignment="1">
      <alignment horizontal="left" wrapText="1"/>
    </xf>
    <xf numFmtId="0" fontId="7" fillId="7" borderId="15" xfId="0" applyFont="1" applyFill="1" applyBorder="1" applyAlignment="1">
      <alignment horizontal="left" wrapText="1"/>
    </xf>
    <xf numFmtId="0" fontId="7" fillId="7" borderId="5" xfId="0" applyFont="1" applyFill="1" applyBorder="1" applyAlignment="1">
      <alignment horizontal="left" wrapText="1"/>
    </xf>
    <xf numFmtId="0" fontId="1" fillId="7" borderId="4" xfId="0" applyFont="1" applyFill="1" applyBorder="1" applyAlignment="1">
      <alignment horizontal="center" wrapText="1"/>
    </xf>
    <xf numFmtId="0" fontId="1" fillId="7" borderId="15" xfId="0" applyFont="1" applyFill="1" applyBorder="1" applyAlignment="1">
      <alignment horizontal="center" wrapText="1"/>
    </xf>
    <xf numFmtId="0" fontId="1" fillId="7" borderId="5" xfId="0" applyFont="1" applyFill="1" applyBorder="1" applyAlignment="1">
      <alignment horizontal="center" wrapText="1"/>
    </xf>
    <xf numFmtId="0" fontId="0" fillId="0" borderId="18" xfId="0" applyBorder="1" applyAlignment="1">
      <alignment horizontal="center"/>
    </xf>
    <xf numFmtId="0" fontId="0" fillId="0" borderId="24" xfId="0" applyBorder="1" applyAlignment="1">
      <alignment horizontal="center"/>
    </xf>
    <xf numFmtId="0" fontId="0" fillId="5" borderId="1" xfId="0" applyFill="1" applyBorder="1" applyAlignment="1">
      <alignment horizontal="center" vertical="center" wrapText="1"/>
    </xf>
    <xf numFmtId="0" fontId="13" fillId="2" borderId="15" xfId="0" applyFont="1" applyFill="1" applyBorder="1" applyAlignment="1">
      <alignment horizontal="center" vertical="top" wrapText="1"/>
    </xf>
    <xf numFmtId="0" fontId="1" fillId="2" borderId="2" xfId="0" applyFont="1" applyFill="1" applyBorder="1" applyAlignment="1">
      <alignment horizontal="center" vertical="center" wrapText="1"/>
    </xf>
    <xf numFmtId="0" fontId="1" fillId="2" borderId="3" xfId="0" applyFont="1" applyFill="1" applyBorder="1" applyAlignment="1">
      <alignment horizontal="center" vertical="center" wrapText="1"/>
    </xf>
    <xf numFmtId="0" fontId="7" fillId="2" borderId="15" xfId="0" applyFont="1" applyFill="1" applyBorder="1" applyAlignment="1">
      <alignment horizontal="left" vertical="center" wrapText="1"/>
    </xf>
    <xf numFmtId="0" fontId="7" fillId="2" borderId="5" xfId="0" applyFont="1" applyFill="1" applyBorder="1" applyAlignment="1">
      <alignment horizontal="left" vertical="center" wrapText="1"/>
    </xf>
    <xf numFmtId="0" fontId="0" fillId="2" borderId="18" xfId="0" applyFill="1" applyBorder="1" applyAlignment="1">
      <alignment horizontal="center" vertical="center" wrapText="1"/>
    </xf>
    <xf numFmtId="0" fontId="7" fillId="7" borderId="4" xfId="0" applyFont="1" applyFill="1" applyBorder="1" applyAlignment="1">
      <alignment horizontal="left" vertical="center" wrapText="1"/>
    </xf>
    <xf numFmtId="0" fontId="7" fillId="7" borderId="15" xfId="0" applyFont="1" applyFill="1" applyBorder="1" applyAlignment="1">
      <alignment horizontal="left" vertical="center" wrapText="1"/>
    </xf>
    <xf numFmtId="0" fontId="0" fillId="2" borderId="2" xfId="0" applyFill="1" applyBorder="1" applyAlignment="1">
      <alignment horizontal="center" vertical="center" wrapText="1"/>
    </xf>
    <xf numFmtId="0" fontId="0" fillId="2" borderId="3" xfId="0" applyFill="1" applyBorder="1" applyAlignment="1">
      <alignment horizontal="center" vertical="center" wrapText="1"/>
    </xf>
    <xf numFmtId="0" fontId="7" fillId="2" borderId="4" xfId="0" applyFont="1" applyFill="1" applyBorder="1" applyAlignment="1">
      <alignment horizontal="left" vertical="center" wrapText="1"/>
    </xf>
    <xf numFmtId="0" fontId="4" fillId="7" borderId="2" xfId="0" applyFont="1" applyFill="1" applyBorder="1" applyAlignment="1">
      <alignment horizontal="center" vertical="center" wrapText="1"/>
    </xf>
    <xf numFmtId="0" fontId="4" fillId="7" borderId="3" xfId="0" applyFont="1" applyFill="1" applyBorder="1" applyAlignment="1">
      <alignment horizontal="center" vertical="center" wrapText="1"/>
    </xf>
    <xf numFmtId="0" fontId="1" fillId="2" borderId="1" xfId="0" applyFont="1" applyFill="1" applyBorder="1" applyAlignment="1">
      <alignment horizontal="center" vertical="center" wrapText="1"/>
    </xf>
    <xf numFmtId="0" fontId="7" fillId="6" borderId="27" xfId="0" applyFont="1" applyFill="1" applyBorder="1" applyAlignment="1">
      <alignment horizontal="left" vertical="center" wrapText="1"/>
    </xf>
    <xf numFmtId="0" fontId="1" fillId="6" borderId="4" xfId="0" applyFont="1" applyFill="1" applyBorder="1" applyAlignment="1">
      <alignment horizontal="center" vertical="center" wrapText="1"/>
    </xf>
    <xf numFmtId="0" fontId="1" fillId="6" borderId="15" xfId="0" applyFont="1" applyFill="1" applyBorder="1" applyAlignment="1">
      <alignment horizontal="center" vertical="center" wrapText="1"/>
    </xf>
    <xf numFmtId="0" fontId="1" fillId="6" borderId="5" xfId="0" applyFont="1" applyFill="1" applyBorder="1" applyAlignment="1">
      <alignment horizontal="center" vertical="center" wrapText="1"/>
    </xf>
    <xf numFmtId="0" fontId="0" fillId="2" borderId="32" xfId="0" applyFill="1" applyBorder="1" applyAlignment="1">
      <alignment horizontal="center" vertical="center" wrapText="1"/>
    </xf>
    <xf numFmtId="0" fontId="0" fillId="2" borderId="30" xfId="0" applyFill="1" applyBorder="1" applyAlignment="1">
      <alignment horizontal="center" vertical="center" wrapText="1"/>
    </xf>
    <xf numFmtId="0" fontId="14" fillId="6" borderId="25" xfId="0" applyFont="1" applyFill="1" applyBorder="1" applyAlignment="1">
      <alignment horizontal="center" vertical="center" wrapText="1"/>
    </xf>
    <xf numFmtId="0" fontId="1" fillId="6" borderId="26" xfId="0" applyFont="1" applyFill="1" applyBorder="1" applyAlignment="1">
      <alignment horizontal="center" vertical="center" wrapText="1"/>
    </xf>
    <xf numFmtId="0" fontId="1" fillId="6" borderId="27" xfId="0" applyFont="1" applyFill="1" applyBorder="1" applyAlignment="1">
      <alignment horizontal="center" vertical="center" wrapText="1"/>
    </xf>
    <xf numFmtId="0" fontId="0" fillId="6" borderId="1" xfId="0" applyFill="1" applyBorder="1" applyAlignment="1">
      <alignment horizontal="center" vertical="center" wrapText="1"/>
    </xf>
    <xf numFmtId="0" fontId="0" fillId="7" borderId="2" xfId="0" applyFill="1" applyBorder="1" applyAlignment="1">
      <alignment horizontal="center" vertical="center" wrapText="1"/>
    </xf>
    <xf numFmtId="0" fontId="0" fillId="7" borderId="3" xfId="0" applyFill="1" applyBorder="1" applyAlignment="1">
      <alignment horizontal="center" vertical="center" wrapText="1"/>
    </xf>
    <xf numFmtId="0" fontId="1" fillId="2" borderId="30" xfId="0" applyFont="1" applyFill="1" applyBorder="1" applyAlignment="1">
      <alignment horizontal="center" vertical="center" wrapText="1"/>
    </xf>
    <xf numFmtId="0" fontId="14" fillId="6" borderId="15" xfId="0" applyFont="1" applyFill="1" applyBorder="1" applyAlignment="1">
      <alignment horizontal="center" vertical="center" wrapText="1"/>
    </xf>
    <xf numFmtId="0" fontId="7" fillId="7" borderId="5" xfId="0" applyFont="1" applyFill="1" applyBorder="1" applyAlignment="1">
      <alignment horizontal="left" vertical="center" wrapText="1"/>
    </xf>
    <xf numFmtId="0" fontId="0" fillId="0" borderId="6" xfId="0" applyBorder="1" applyAlignment="1">
      <alignment horizontal="center"/>
    </xf>
    <xf numFmtId="0" fontId="0" fillId="0" borderId="25" xfId="0" applyBorder="1" applyAlignment="1">
      <alignment horizontal="center"/>
    </xf>
    <xf numFmtId="0" fontId="0" fillId="0" borderId="26" xfId="0" applyBorder="1" applyAlignment="1">
      <alignment horizontal="center"/>
    </xf>
    <xf numFmtId="0" fontId="0" fillId="0" borderId="27" xfId="0" applyBorder="1" applyAlignment="1">
      <alignment horizontal="center"/>
    </xf>
    <xf numFmtId="0" fontId="0" fillId="3" borderId="2" xfId="0" applyFill="1" applyBorder="1" applyAlignment="1">
      <alignment horizontal="center"/>
    </xf>
    <xf numFmtId="0" fontId="0" fillId="3" borderId="31" xfId="0" applyFill="1" applyBorder="1" applyAlignment="1">
      <alignment horizontal="center"/>
    </xf>
    <xf numFmtId="0" fontId="0" fillId="3" borderId="17" xfId="0" applyFill="1" applyBorder="1" applyAlignment="1">
      <alignment horizontal="center"/>
    </xf>
    <xf numFmtId="0" fontId="0" fillId="0" borderId="2" xfId="0" applyBorder="1" applyAlignment="1">
      <alignment horizontal="center"/>
    </xf>
    <xf numFmtId="0" fontId="0" fillId="0" borderId="3" xfId="0" applyBorder="1" applyAlignment="1">
      <alignment horizontal="center"/>
    </xf>
    <xf numFmtId="0" fontId="0" fillId="2" borderId="1" xfId="0" applyFill="1" applyBorder="1" applyAlignment="1">
      <alignment horizontal="center" vertical="center" wrapText="1"/>
    </xf>
    <xf numFmtId="0" fontId="0" fillId="2" borderId="4" xfId="0" applyFill="1" applyBorder="1" applyAlignment="1">
      <alignment horizontal="center" vertical="center" wrapText="1"/>
    </xf>
    <xf numFmtId="0" fontId="3" fillId="2" borderId="30" xfId="0" applyFont="1" applyFill="1" applyBorder="1" applyAlignment="1">
      <alignment horizontal="center" vertical="center" wrapText="1"/>
    </xf>
    <xf numFmtId="0" fontId="6" fillId="2" borderId="1" xfId="0" applyFont="1" applyFill="1" applyBorder="1" applyAlignment="1">
      <alignment horizontal="center" vertical="center" wrapText="1"/>
    </xf>
    <xf numFmtId="0" fontId="11" fillId="2" borderId="1" xfId="0" applyFont="1" applyFill="1" applyBorder="1" applyAlignment="1">
      <alignment horizontal="center" vertical="center" wrapText="1"/>
    </xf>
    <xf numFmtId="0" fontId="10" fillId="2" borderId="1" xfId="0" applyFont="1" applyFill="1" applyBorder="1" applyAlignment="1">
      <alignment horizontal="center" vertical="center" wrapText="1"/>
    </xf>
    <xf numFmtId="0" fontId="0" fillId="2" borderId="6" xfId="0" applyFill="1" applyBorder="1" applyAlignment="1">
      <alignment horizontal="center" vertical="center" wrapText="1"/>
    </xf>
    <xf numFmtId="0" fontId="0" fillId="2" borderId="27" xfId="0" applyFill="1" applyBorder="1" applyAlignment="1">
      <alignment horizontal="center" vertical="center" wrapText="1"/>
    </xf>
    <xf numFmtId="0" fontId="7" fillId="2" borderId="4" xfId="0" applyFont="1" applyFill="1" applyBorder="1" applyAlignment="1">
      <alignment horizontal="left" vertical="top" wrapText="1"/>
    </xf>
    <xf numFmtId="0" fontId="7" fillId="2" borderId="15" xfId="0" applyFont="1" applyFill="1" applyBorder="1" applyAlignment="1">
      <alignment horizontal="left" vertical="top" wrapText="1"/>
    </xf>
    <xf numFmtId="0" fontId="7" fillId="2" borderId="24" xfId="0" applyFont="1" applyFill="1" applyBorder="1" applyAlignment="1">
      <alignment horizontal="left" vertical="top" wrapText="1"/>
    </xf>
    <xf numFmtId="0" fontId="7" fillId="2" borderId="5" xfId="0" applyFont="1" applyFill="1" applyBorder="1" applyAlignment="1">
      <alignment horizontal="left" vertical="top" wrapText="1"/>
    </xf>
    <xf numFmtId="0" fontId="0" fillId="5" borderId="2" xfId="0" applyFill="1" applyBorder="1" applyAlignment="1">
      <alignment horizontal="center" vertical="center"/>
    </xf>
    <xf numFmtId="0" fontId="0" fillId="5" borderId="17" xfId="0" applyFill="1" applyBorder="1" applyAlignment="1">
      <alignment horizontal="center" vertical="center"/>
    </xf>
    <xf numFmtId="0" fontId="0" fillId="5" borderId="3" xfId="0" applyFill="1" applyBorder="1" applyAlignment="1">
      <alignment horizontal="center" vertical="center"/>
    </xf>
    <xf numFmtId="0" fontId="0" fillId="5" borderId="1" xfId="0" applyFill="1" applyBorder="1" applyAlignment="1">
      <alignment horizontal="center" vertical="center"/>
    </xf>
    <xf numFmtId="0" fontId="1" fillId="6" borderId="1" xfId="0" applyFont="1" applyFill="1" applyBorder="1" applyAlignment="1">
      <alignment horizontal="center" vertical="center" wrapText="1"/>
    </xf>
    <xf numFmtId="0" fontId="0" fillId="2" borderId="25" xfId="0" applyFill="1" applyBorder="1" applyAlignment="1">
      <alignment horizontal="center" vertical="center" wrapText="1"/>
    </xf>
    <xf numFmtId="0" fontId="7" fillId="6" borderId="31" xfId="0" applyFont="1" applyFill="1" applyBorder="1" applyAlignment="1">
      <alignment horizontal="left" vertical="center" wrapText="1"/>
    </xf>
    <xf numFmtId="0" fontId="7" fillId="6" borderId="0" xfId="0" applyFont="1" applyFill="1" applyAlignment="1">
      <alignment horizontal="left" vertical="center" wrapText="1"/>
    </xf>
    <xf numFmtId="0" fontId="7" fillId="6" borderId="7" xfId="0" applyFont="1" applyFill="1" applyBorder="1" applyAlignment="1">
      <alignment horizontal="left" vertical="center" wrapText="1"/>
    </xf>
    <xf numFmtId="0" fontId="1" fillId="6" borderId="25" xfId="0" applyFont="1" applyFill="1" applyBorder="1" applyAlignment="1">
      <alignment horizontal="center" vertical="center" wrapText="1"/>
    </xf>
    <xf numFmtId="0" fontId="10" fillId="7" borderId="2" xfId="0" applyFont="1" applyFill="1" applyBorder="1" applyAlignment="1">
      <alignment horizontal="center" vertical="center" wrapText="1"/>
    </xf>
    <xf numFmtId="0" fontId="1" fillId="7" borderId="3" xfId="0" applyFont="1" applyFill="1" applyBorder="1" applyAlignment="1">
      <alignment horizontal="center" vertical="center" wrapText="1"/>
    </xf>
    <xf numFmtId="0" fontId="7" fillId="6" borderId="1" xfId="0" applyFont="1" applyFill="1" applyBorder="1" applyAlignment="1">
      <alignment horizontal="left" vertical="center" wrapText="1"/>
    </xf>
    <xf numFmtId="0" fontId="15" fillId="10" borderId="0" xfId="0" applyFont="1" applyFill="1" applyAlignment="1">
      <alignment horizontal="center" vertical="center"/>
    </xf>
    <xf numFmtId="0" fontId="15" fillId="10" borderId="26" xfId="0" applyFont="1" applyFill="1" applyBorder="1" applyAlignment="1">
      <alignment horizontal="center" vertical="center"/>
    </xf>
    <xf numFmtId="0" fontId="15" fillId="10" borderId="34" xfId="0" applyFont="1" applyFill="1" applyBorder="1" applyAlignment="1">
      <alignment horizontal="center" vertical="center"/>
    </xf>
    <xf numFmtId="0" fontId="16" fillId="0" borderId="35" xfId="0" applyFont="1" applyBorder="1" applyAlignment="1">
      <alignment horizontal="center" wrapText="1"/>
    </xf>
    <xf numFmtId="0" fontId="16" fillId="0" borderId="30" xfId="0" applyFont="1" applyBorder="1" applyAlignment="1">
      <alignment horizontal="center" wrapText="1"/>
    </xf>
  </cellXfs>
  <cellStyles count="2">
    <cellStyle name="Normal" xfId="0" builtinId="0"/>
    <cellStyle name="Percent" xfId="1" builtinId="5"/>
  </cellStyles>
  <dxfs count="0"/>
  <tableStyles count="0" defaultTableStyle="TableStyleMedium2" defaultPivotStyle="PivotStyleLight16"/>
  <colors>
    <mruColors>
      <color rgb="FFF8FFB3"/>
      <color rgb="FFE4D5FD"/>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theme" Target="theme/theme1.xml"/><Relationship Id="rId18" Type="http://schemas.openxmlformats.org/officeDocument/2006/relationships/customXml" Target="../customXml/item2.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customXml" Target="../customXml/item1.xml"/><Relationship Id="rId2" Type="http://schemas.openxmlformats.org/officeDocument/2006/relationships/worksheet" Target="worksheets/sheet2.xml"/><Relationship Id="rId16" Type="http://schemas.openxmlformats.org/officeDocument/2006/relationships/calcChain" Target="calcChain.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haredStrings" Target="sharedStrings.xml"/><Relationship Id="rId10" Type="http://schemas.openxmlformats.org/officeDocument/2006/relationships/worksheet" Target="worksheets/sheet10.xml"/><Relationship Id="rId19" Type="http://schemas.openxmlformats.org/officeDocument/2006/relationships/customXml" Target="../customXml/item3.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ebextensions/_rels/taskpanes.xml.rels><?xml version="1.0" encoding="UTF-8" standalone="yes"?>
<Relationships xmlns="http://schemas.openxmlformats.org/package/2006/relationships"><Relationship Id="rId1" Type="http://schemas.microsoft.com/office/2011/relationships/webextension" Target="webextension1.xml"/></Relationships>
</file>

<file path=xl/webextensions/taskpanes.xml><?xml version="1.0" encoding="utf-8"?>
<wetp:taskpanes xmlns:wetp="http://schemas.microsoft.com/office/webextensions/taskpanes/2010/11">
  <wetp:taskpane dockstate="right" visibility="0" width="525" row="4">
    <wetp:webextensionref xmlns:r="http://schemas.openxmlformats.org/officeDocument/2006/relationships" r:id="rId1"/>
  </wetp:taskpane>
</wetp:taskpanes>
</file>

<file path=xl/webextensions/webextension1.xml><?xml version="1.0" encoding="utf-8"?>
<we:webextension xmlns:we="http://schemas.microsoft.com/office/webextensions/webextension/2010/11" id="{29E75D7F-1B60-4E4E-9214-9DDC3BADF5B2}">
  <we:reference id="wa200001745" version="1.0.1.5" store="en-US" storeType="OMEX"/>
  <we:alternateReferences>
    <we:reference id="wa200001745" version="1.0.1.5" store="wa200001745" storeType="OMEX"/>
  </we:alternateReferences>
  <we:properties/>
  <we:bindings/>
  <we:snapshot xmlns:r="http://schemas.openxmlformats.org/officeDocument/2006/relationships"/>
  <we:extLst>
    <a:ext xmlns:a="http://schemas.openxmlformats.org/drawingml/2006/main" uri="{D87F86FE-615C-45B5-9D79-34F1136793EB}">
      <we:containsCustomFunctions/>
    </a:ext>
  </we:extLst>
</we:webextension>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B3E752F-1C57-4ECE-8986-B84EC4C20081}">
  <sheetPr>
    <tabColor theme="0" tint="-0.14999847407452621"/>
  </sheetPr>
  <dimension ref="A1:G22"/>
  <sheetViews>
    <sheetView zoomScale="90" zoomScaleNormal="90" workbookViewId="0">
      <selection activeCell="A11" sqref="A11:A13"/>
    </sheetView>
  </sheetViews>
  <sheetFormatPr defaultRowHeight="14.5" x14ac:dyDescent="0.35"/>
  <cols>
    <col min="1" max="1" width="12" style="52" customWidth="1"/>
    <col min="2" max="2" width="21" customWidth="1"/>
    <col min="3" max="3" width="14.7265625" customWidth="1"/>
    <col min="4" max="4" width="21.26953125" customWidth="1"/>
    <col min="5" max="5" width="17.1796875" customWidth="1"/>
    <col min="6" max="6" width="17.54296875" customWidth="1"/>
    <col min="7" max="7" width="12.7265625" customWidth="1"/>
  </cols>
  <sheetData>
    <row r="1" spans="1:7" ht="33.75" customHeight="1" x14ac:dyDescent="0.35">
      <c r="A1" s="75" t="s">
        <v>0</v>
      </c>
      <c r="B1" s="50" t="s">
        <v>1</v>
      </c>
      <c r="C1" s="50" t="s">
        <v>2</v>
      </c>
      <c r="D1" s="50" t="s">
        <v>3</v>
      </c>
      <c r="E1" s="11"/>
      <c r="F1" s="11"/>
      <c r="G1" s="11"/>
    </row>
    <row r="2" spans="1:7" x14ac:dyDescent="0.35">
      <c r="A2" s="55">
        <v>32978</v>
      </c>
      <c r="B2" s="94" t="s">
        <v>4</v>
      </c>
      <c r="C2" s="57">
        <v>0.5</v>
      </c>
      <c r="D2" s="58" t="s">
        <v>5</v>
      </c>
      <c r="E2" s="54"/>
      <c r="F2" s="54"/>
      <c r="G2" s="54"/>
    </row>
    <row r="3" spans="1:7" x14ac:dyDescent="0.35">
      <c r="A3" s="56">
        <v>230521</v>
      </c>
      <c r="B3" s="56" t="s">
        <v>6</v>
      </c>
      <c r="C3" s="57">
        <v>0.5</v>
      </c>
      <c r="D3" s="58" t="s">
        <v>7</v>
      </c>
      <c r="E3" s="54"/>
      <c r="F3" s="54"/>
      <c r="G3" s="54"/>
    </row>
    <row r="4" spans="1:7" x14ac:dyDescent="0.35">
      <c r="A4" s="56">
        <v>1969291</v>
      </c>
      <c r="B4" s="56" t="s">
        <v>6</v>
      </c>
      <c r="C4" s="57">
        <v>0.6875</v>
      </c>
      <c r="D4" s="58" t="s">
        <v>5</v>
      </c>
      <c r="E4" s="54"/>
      <c r="F4" s="54"/>
      <c r="G4" s="54"/>
    </row>
    <row r="5" spans="1:7" x14ac:dyDescent="0.35">
      <c r="A5" s="58">
        <v>186657</v>
      </c>
      <c r="B5" s="56" t="s">
        <v>8</v>
      </c>
      <c r="C5" s="57">
        <v>0.70833333333333337</v>
      </c>
      <c r="D5" s="58" t="s">
        <v>7</v>
      </c>
      <c r="E5" s="54"/>
      <c r="F5" s="54"/>
      <c r="G5" s="54"/>
    </row>
    <row r="6" spans="1:7" x14ac:dyDescent="0.35">
      <c r="A6" s="58">
        <v>2872307</v>
      </c>
      <c r="B6" s="56" t="s">
        <v>9</v>
      </c>
      <c r="C6" s="57">
        <v>0.60416666666666663</v>
      </c>
      <c r="D6" s="58" t="s">
        <v>5</v>
      </c>
      <c r="E6" s="54"/>
      <c r="F6" s="54"/>
      <c r="G6" s="54"/>
    </row>
    <row r="7" spans="1:7" x14ac:dyDescent="0.35">
      <c r="A7" s="58">
        <v>3457175</v>
      </c>
      <c r="B7" s="56" t="s">
        <v>10</v>
      </c>
      <c r="C7" s="57">
        <v>0.5</v>
      </c>
      <c r="D7" s="58" t="s">
        <v>7</v>
      </c>
      <c r="E7" s="54"/>
      <c r="F7" s="54"/>
      <c r="G7" s="54"/>
    </row>
    <row r="8" spans="1:7" x14ac:dyDescent="0.35">
      <c r="A8" s="56">
        <v>176455</v>
      </c>
      <c r="B8" s="56" t="s">
        <v>11</v>
      </c>
      <c r="C8" s="57">
        <v>0.70833333333333337</v>
      </c>
      <c r="D8" s="58" t="s">
        <v>7</v>
      </c>
      <c r="E8" s="54"/>
      <c r="F8" s="54"/>
      <c r="G8" s="54"/>
    </row>
    <row r="9" spans="1:7" x14ac:dyDescent="0.35">
      <c r="A9" s="56">
        <v>43862</v>
      </c>
      <c r="B9" s="56" t="s">
        <v>12</v>
      </c>
      <c r="C9" s="57">
        <v>0.70833333333333337</v>
      </c>
      <c r="D9" s="56" t="s">
        <v>5</v>
      </c>
      <c r="E9" s="54"/>
      <c r="F9" s="54"/>
      <c r="G9" s="54"/>
    </row>
    <row r="10" spans="1:7" x14ac:dyDescent="0.35">
      <c r="A10" s="53">
        <v>2872991</v>
      </c>
      <c r="B10" s="53" t="s">
        <v>13</v>
      </c>
      <c r="C10" s="73">
        <v>0.375</v>
      </c>
      <c r="D10" s="58" t="s">
        <v>5</v>
      </c>
      <c r="E10" s="54"/>
      <c r="F10" s="54"/>
      <c r="G10" s="54"/>
    </row>
    <row r="11" spans="1:7" x14ac:dyDescent="0.35">
      <c r="A11" s="53">
        <v>31580</v>
      </c>
      <c r="B11" s="53" t="s">
        <v>13</v>
      </c>
      <c r="C11" s="73">
        <v>0.53125</v>
      </c>
      <c r="D11" s="58" t="s">
        <v>7</v>
      </c>
      <c r="E11" s="54"/>
      <c r="F11" s="54"/>
      <c r="G11" s="54"/>
    </row>
    <row r="12" spans="1:7" x14ac:dyDescent="0.35">
      <c r="A12" s="119">
        <v>3184795</v>
      </c>
      <c r="B12" s="53" t="s">
        <v>13</v>
      </c>
      <c r="C12" s="120">
        <v>0.71875</v>
      </c>
      <c r="D12" s="121" t="s">
        <v>5</v>
      </c>
      <c r="E12" s="54"/>
      <c r="F12" s="54"/>
      <c r="G12" s="54"/>
    </row>
    <row r="13" spans="1:7" x14ac:dyDescent="0.35">
      <c r="A13" s="53">
        <v>2489477</v>
      </c>
      <c r="B13" s="53" t="s">
        <v>14</v>
      </c>
      <c r="C13" s="73">
        <v>0.70833333333333337</v>
      </c>
      <c r="D13" s="58" t="s">
        <v>5</v>
      </c>
      <c r="E13" s="54"/>
      <c r="F13" s="54"/>
      <c r="G13" s="54"/>
    </row>
    <row r="14" spans="1:7" x14ac:dyDescent="0.35">
      <c r="A14" s="54"/>
      <c r="B14" s="54"/>
      <c r="C14" s="54"/>
      <c r="D14" s="54"/>
      <c r="E14" s="54"/>
      <c r="F14" s="54"/>
      <c r="G14" s="54"/>
    </row>
    <row r="15" spans="1:7" x14ac:dyDescent="0.35">
      <c r="A15" s="54"/>
      <c r="B15" s="54"/>
      <c r="C15" s="54"/>
      <c r="D15" s="54"/>
      <c r="E15" s="54"/>
      <c r="F15" s="54"/>
      <c r="G15" s="54"/>
    </row>
    <row r="16" spans="1:7" x14ac:dyDescent="0.35">
      <c r="A16" s="54"/>
      <c r="B16" s="54"/>
      <c r="C16" s="54"/>
      <c r="D16" s="54"/>
      <c r="E16" s="54"/>
      <c r="F16" s="54"/>
      <c r="G16" s="54"/>
    </row>
    <row r="17" spans="1:7" x14ac:dyDescent="0.35">
      <c r="A17" s="54"/>
      <c r="B17" s="54"/>
      <c r="C17" s="54"/>
      <c r="D17" s="54"/>
      <c r="E17" s="54"/>
      <c r="F17" s="54"/>
      <c r="G17" s="54"/>
    </row>
    <row r="18" spans="1:7" x14ac:dyDescent="0.35">
      <c r="A18" s="54"/>
      <c r="B18" s="54"/>
      <c r="C18" s="54"/>
      <c r="D18" s="54"/>
      <c r="E18" s="54"/>
      <c r="F18" s="54"/>
      <c r="G18" s="54"/>
    </row>
    <row r="19" spans="1:7" x14ac:dyDescent="0.35">
      <c r="A19" s="54"/>
      <c r="B19" s="54"/>
      <c r="C19" s="54"/>
      <c r="D19" s="54"/>
      <c r="E19" s="54"/>
      <c r="F19" s="54"/>
      <c r="G19" s="54"/>
    </row>
    <row r="20" spans="1:7" x14ac:dyDescent="0.35">
      <c r="A20" s="54"/>
      <c r="B20" s="54"/>
      <c r="C20" s="54"/>
      <c r="D20" s="54"/>
      <c r="E20" s="54"/>
      <c r="F20" s="54"/>
      <c r="G20" s="54"/>
    </row>
    <row r="21" spans="1:7" x14ac:dyDescent="0.35">
      <c r="A21" s="54"/>
      <c r="B21" s="54"/>
      <c r="C21" s="54"/>
      <c r="D21" s="54"/>
      <c r="E21" s="54"/>
      <c r="F21" s="54"/>
      <c r="G21" s="54"/>
    </row>
    <row r="22" spans="1:7" x14ac:dyDescent="0.35">
      <c r="A22" s="54"/>
      <c r="B22" s="54"/>
      <c r="C22" s="54"/>
      <c r="D22" s="54"/>
      <c r="E22" s="54"/>
      <c r="F22" s="54"/>
      <c r="G22" s="54"/>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44CE6A5-4A86-42E8-9D3B-1DB7FB7153FD}">
  <dimension ref="A1:AA26"/>
  <sheetViews>
    <sheetView zoomScale="69" zoomScaleNormal="69" workbookViewId="0">
      <pane xSplit="5" ySplit="3" topLeftCell="F10" activePane="bottomRight" state="frozen"/>
      <selection pane="topRight"/>
      <selection pane="bottomLeft"/>
      <selection pane="bottomRight" activeCell="U15" sqref="U15"/>
    </sheetView>
  </sheetViews>
  <sheetFormatPr defaultColWidth="8.7265625" defaultRowHeight="14.5" x14ac:dyDescent="0.35"/>
  <cols>
    <col min="1" max="4" width="13.7265625" style="61" customWidth="1"/>
    <col min="5" max="5" width="3.1796875" style="142" customWidth="1"/>
    <col min="6" max="6" width="23.1796875" style="61" customWidth="1"/>
    <col min="7" max="7" width="24.54296875" style="61" customWidth="1"/>
    <col min="8" max="8" width="23.26953125" style="61" customWidth="1"/>
    <col min="9" max="9" width="3.26953125" style="146" customWidth="1"/>
    <col min="10" max="14" width="15.7265625" style="61" customWidth="1"/>
    <col min="15" max="15" width="3.26953125" style="138" customWidth="1"/>
    <col min="16" max="16" width="15.54296875" style="61" customWidth="1"/>
    <col min="17" max="25" width="12.54296875" style="61" customWidth="1"/>
    <col min="26" max="26" width="3.26953125" style="138" customWidth="1"/>
    <col min="27" max="27" width="22.81640625" style="61" customWidth="1"/>
    <col min="28" max="16384" width="8.7265625" style="63"/>
  </cols>
  <sheetData>
    <row r="1" spans="1:27" ht="22.5" customHeight="1" x14ac:dyDescent="0.4">
      <c r="A1" s="147"/>
      <c r="B1" s="148"/>
      <c r="C1" s="148"/>
      <c r="D1" s="149"/>
      <c r="E1" s="139"/>
      <c r="F1" s="153" t="s">
        <v>15</v>
      </c>
      <c r="G1" s="154"/>
      <c r="H1" s="155"/>
      <c r="I1" s="143"/>
      <c r="J1" s="159" t="s">
        <v>16</v>
      </c>
      <c r="K1" s="160"/>
      <c r="L1" s="160"/>
      <c r="M1" s="160"/>
      <c r="N1" s="161"/>
      <c r="O1" s="134"/>
      <c r="P1" s="166" t="s">
        <v>17</v>
      </c>
      <c r="Q1" s="167"/>
      <c r="R1" s="167"/>
      <c r="S1" s="167"/>
      <c r="T1" s="167"/>
      <c r="U1" s="167"/>
      <c r="V1" s="167"/>
      <c r="W1" s="167"/>
      <c r="X1" s="167"/>
      <c r="Y1" s="168"/>
      <c r="Z1" s="165"/>
      <c r="AA1" s="132"/>
    </row>
    <row r="2" spans="1:27" ht="14.5" customHeight="1" x14ac:dyDescent="0.35">
      <c r="A2" s="150"/>
      <c r="B2" s="151"/>
      <c r="C2" s="151"/>
      <c r="D2" s="152"/>
      <c r="E2" s="140"/>
      <c r="F2" s="156"/>
      <c r="G2" s="157"/>
      <c r="H2" s="158"/>
      <c r="I2" s="144"/>
      <c r="J2" s="162"/>
      <c r="K2" s="163"/>
      <c r="L2" s="163"/>
      <c r="M2" s="163"/>
      <c r="N2" s="164"/>
      <c r="O2" s="135"/>
      <c r="P2" s="78"/>
      <c r="Q2" s="169" t="s">
        <v>18</v>
      </c>
      <c r="R2" s="170"/>
      <c r="S2" s="171"/>
      <c r="T2" s="169" t="s">
        <v>19</v>
      </c>
      <c r="U2" s="170"/>
      <c r="V2" s="171"/>
      <c r="W2" s="169" t="s">
        <v>20</v>
      </c>
      <c r="X2" s="170"/>
      <c r="Y2" s="171"/>
      <c r="Z2" s="136"/>
      <c r="AA2" s="133"/>
    </row>
    <row r="3" spans="1:27" ht="72.650000000000006" customHeight="1" x14ac:dyDescent="0.35">
      <c r="A3" s="45" t="s">
        <v>0</v>
      </c>
      <c r="B3" s="45" t="s">
        <v>3</v>
      </c>
      <c r="C3" s="45" t="s">
        <v>1</v>
      </c>
      <c r="D3" s="45" t="s">
        <v>2</v>
      </c>
      <c r="E3" s="140"/>
      <c r="F3" s="43" t="s">
        <v>21</v>
      </c>
      <c r="G3" s="43" t="s">
        <v>22</v>
      </c>
      <c r="H3" s="43" t="s">
        <v>23</v>
      </c>
      <c r="I3" s="144"/>
      <c r="J3" s="44" t="s">
        <v>24</v>
      </c>
      <c r="K3" s="44" t="s">
        <v>25</v>
      </c>
      <c r="L3" s="44" t="s">
        <v>26</v>
      </c>
      <c r="M3" s="44" t="s">
        <v>27</v>
      </c>
      <c r="N3" s="44" t="s">
        <v>28</v>
      </c>
      <c r="O3" s="136"/>
      <c r="P3" s="79" t="s">
        <v>29</v>
      </c>
      <c r="Q3" s="80" t="s">
        <v>30</v>
      </c>
      <c r="R3" s="80" t="s">
        <v>31</v>
      </c>
      <c r="S3" s="80" t="s">
        <v>32</v>
      </c>
      <c r="T3" s="80" t="s">
        <v>30</v>
      </c>
      <c r="U3" s="80" t="s">
        <v>31</v>
      </c>
      <c r="V3" s="80" t="s">
        <v>32</v>
      </c>
      <c r="W3" s="80" t="s">
        <v>30</v>
      </c>
      <c r="X3" s="80" t="s">
        <v>31</v>
      </c>
      <c r="Y3" s="80" t="s">
        <v>32</v>
      </c>
      <c r="Z3" s="136"/>
      <c r="AA3" s="84" t="s">
        <v>33</v>
      </c>
    </row>
    <row r="4" spans="1:27" ht="76" customHeight="1" x14ac:dyDescent="0.35">
      <c r="A4" s="58">
        <v>32978</v>
      </c>
      <c r="B4" s="60" t="s">
        <v>5</v>
      </c>
      <c r="C4" s="64" t="s">
        <v>4</v>
      </c>
      <c r="D4" s="59">
        <v>0.5</v>
      </c>
      <c r="E4" s="140"/>
      <c r="F4" s="95" t="s">
        <v>34</v>
      </c>
      <c r="G4" s="95" t="s">
        <v>35</v>
      </c>
      <c r="H4" s="95"/>
      <c r="I4" s="144"/>
      <c r="J4" s="95" t="s">
        <v>36</v>
      </c>
      <c r="K4" s="69"/>
      <c r="L4" s="69" t="s">
        <v>37</v>
      </c>
      <c r="M4" s="69" t="s">
        <v>38</v>
      </c>
      <c r="N4" s="69"/>
      <c r="O4" s="136"/>
      <c r="P4" s="69" t="s">
        <v>39</v>
      </c>
      <c r="Q4" s="69" t="s">
        <v>40</v>
      </c>
      <c r="R4" s="69"/>
      <c r="S4" s="69"/>
      <c r="T4" s="69" t="s">
        <v>41</v>
      </c>
      <c r="U4" s="69"/>
      <c r="V4" s="69"/>
      <c r="W4" s="69" t="s">
        <v>42</v>
      </c>
      <c r="X4" s="69"/>
      <c r="Y4" s="69"/>
      <c r="Z4" s="136"/>
    </row>
    <row r="5" spans="1:27" ht="76" customHeight="1" x14ac:dyDescent="0.35">
      <c r="A5" s="58">
        <v>230521</v>
      </c>
      <c r="B5" s="60" t="s">
        <v>7</v>
      </c>
      <c r="C5" s="64" t="s">
        <v>6</v>
      </c>
      <c r="D5" s="64">
        <v>0.5</v>
      </c>
      <c r="E5" s="140"/>
      <c r="F5" s="69" t="s">
        <v>43</v>
      </c>
      <c r="G5" s="69" t="s">
        <v>44</v>
      </c>
      <c r="H5" s="69"/>
      <c r="I5" s="144"/>
      <c r="J5" s="69" t="s">
        <v>45</v>
      </c>
      <c r="K5" s="69"/>
      <c r="L5" s="69"/>
      <c r="M5" s="69"/>
      <c r="N5" s="69"/>
      <c r="O5" s="136"/>
      <c r="P5" s="69" t="s">
        <v>46</v>
      </c>
      <c r="Q5" s="69" t="s">
        <v>47</v>
      </c>
      <c r="R5" s="69"/>
      <c r="S5" s="69"/>
      <c r="T5" s="69" t="s">
        <v>48</v>
      </c>
      <c r="U5" s="69"/>
      <c r="V5" s="69"/>
      <c r="W5" s="69" t="s">
        <v>49</v>
      </c>
      <c r="X5" s="69"/>
      <c r="Y5" s="69"/>
      <c r="Z5" s="136"/>
    </row>
    <row r="6" spans="1:27" ht="76" customHeight="1" x14ac:dyDescent="0.35">
      <c r="A6" s="60">
        <v>1969291</v>
      </c>
      <c r="B6" s="60" t="s">
        <v>5</v>
      </c>
      <c r="C6" s="64" t="s">
        <v>6</v>
      </c>
      <c r="D6" s="64">
        <v>0.6875</v>
      </c>
      <c r="E6" s="140"/>
      <c r="F6" s="70" t="s">
        <v>50</v>
      </c>
      <c r="G6" s="61" t="s">
        <v>51</v>
      </c>
      <c r="H6" s="69"/>
      <c r="I6" s="144"/>
      <c r="J6" s="70" t="s">
        <v>52</v>
      </c>
      <c r="K6" s="70" t="s">
        <v>53</v>
      </c>
      <c r="L6" s="70"/>
      <c r="M6" s="70"/>
      <c r="N6" s="70"/>
      <c r="O6" s="136"/>
      <c r="P6" s="69" t="s">
        <v>54</v>
      </c>
      <c r="Q6" s="69" t="s">
        <v>55</v>
      </c>
      <c r="R6" s="69"/>
      <c r="S6" s="69"/>
      <c r="T6" s="69" t="s">
        <v>56</v>
      </c>
      <c r="U6" s="69"/>
      <c r="V6" s="69"/>
      <c r="W6" s="69" t="s">
        <v>57</v>
      </c>
      <c r="X6" s="69" t="s">
        <v>58</v>
      </c>
      <c r="Y6" s="69"/>
      <c r="Z6" s="136"/>
    </row>
    <row r="7" spans="1:27" ht="76" customHeight="1" x14ac:dyDescent="0.35">
      <c r="A7" s="60">
        <v>186657</v>
      </c>
      <c r="B7" s="60" t="s">
        <v>7</v>
      </c>
      <c r="C7" s="64" t="s">
        <v>8</v>
      </c>
      <c r="D7" s="64">
        <v>0.70833333333333337</v>
      </c>
      <c r="E7" s="140"/>
      <c r="F7" s="69" t="s">
        <v>59</v>
      </c>
      <c r="G7" s="69" t="s">
        <v>60</v>
      </c>
      <c r="H7" s="69"/>
      <c r="I7" s="144"/>
      <c r="J7" s="69" t="s">
        <v>61</v>
      </c>
      <c r="K7" s="69" t="s">
        <v>62</v>
      </c>
      <c r="L7" s="69"/>
      <c r="M7" s="69"/>
      <c r="N7" s="69"/>
      <c r="O7" s="136"/>
      <c r="P7" s="69" t="s">
        <v>63</v>
      </c>
      <c r="Q7" s="69" t="s">
        <v>64</v>
      </c>
      <c r="R7" s="69"/>
      <c r="S7" s="69" t="s">
        <v>65</v>
      </c>
      <c r="T7" s="69" t="s">
        <v>66</v>
      </c>
      <c r="U7" s="69"/>
      <c r="V7" s="69"/>
      <c r="W7" s="69" t="s">
        <v>67</v>
      </c>
      <c r="X7" s="69"/>
      <c r="Y7" s="69"/>
      <c r="Z7" s="136"/>
    </row>
    <row r="8" spans="1:27" ht="76" customHeight="1" x14ac:dyDescent="0.35">
      <c r="A8" s="58">
        <v>2872307</v>
      </c>
      <c r="B8" s="60" t="s">
        <v>5</v>
      </c>
      <c r="C8" s="64" t="s">
        <v>9</v>
      </c>
      <c r="D8" s="64">
        <v>0.60416666666666663</v>
      </c>
      <c r="E8" s="140"/>
      <c r="F8" s="61" t="s">
        <v>68</v>
      </c>
      <c r="G8" s="61" t="s">
        <v>69</v>
      </c>
      <c r="H8" s="61" t="s">
        <v>70</v>
      </c>
      <c r="I8" s="144"/>
      <c r="J8" s="69" t="s">
        <v>71</v>
      </c>
      <c r="K8" s="69" t="s">
        <v>72</v>
      </c>
      <c r="L8" s="69"/>
      <c r="M8" s="69"/>
      <c r="N8" s="69"/>
      <c r="O8" s="136"/>
      <c r="P8" s="69" t="s">
        <v>73</v>
      </c>
      <c r="Q8" s="69" t="s">
        <v>74</v>
      </c>
      <c r="R8" s="69"/>
      <c r="S8" s="69"/>
      <c r="T8" s="69"/>
      <c r="U8" s="69"/>
      <c r="V8" s="69"/>
      <c r="W8" s="69"/>
      <c r="X8" s="69"/>
      <c r="Y8" s="69"/>
      <c r="Z8" s="136"/>
    </row>
    <row r="9" spans="1:27" ht="76" customHeight="1" x14ac:dyDescent="0.35">
      <c r="A9" s="58">
        <v>3457175</v>
      </c>
      <c r="B9" s="60" t="s">
        <v>7</v>
      </c>
      <c r="C9" s="64" t="s">
        <v>10</v>
      </c>
      <c r="D9" s="64">
        <v>0.5</v>
      </c>
      <c r="E9" s="140"/>
      <c r="F9" s="69" t="s">
        <v>75</v>
      </c>
      <c r="G9" s="69" t="s">
        <v>76</v>
      </c>
      <c r="H9" s="69" t="s">
        <v>77</v>
      </c>
      <c r="I9" s="144"/>
      <c r="J9" s="69" t="s">
        <v>78</v>
      </c>
      <c r="K9" s="69" t="s">
        <v>79</v>
      </c>
      <c r="L9" s="69"/>
      <c r="M9" s="69"/>
      <c r="N9" s="69"/>
      <c r="O9" s="136"/>
      <c r="P9" s="69"/>
      <c r="Q9" s="69" t="s">
        <v>80</v>
      </c>
      <c r="R9" s="69"/>
      <c r="S9" s="69"/>
      <c r="T9" s="69"/>
      <c r="U9" s="69"/>
      <c r="V9" s="69"/>
      <c r="W9" s="69" t="s">
        <v>81</v>
      </c>
      <c r="X9" s="69"/>
      <c r="Y9" s="69"/>
      <c r="Z9" s="136"/>
    </row>
    <row r="10" spans="1:27" ht="76" customHeight="1" x14ac:dyDescent="0.35">
      <c r="A10" s="56">
        <v>176455</v>
      </c>
      <c r="B10" s="60" t="s">
        <v>7</v>
      </c>
      <c r="C10" s="64" t="s">
        <v>11</v>
      </c>
      <c r="D10" s="64">
        <v>0.70833333333333337</v>
      </c>
      <c r="E10" s="140"/>
      <c r="F10" s="69" t="s">
        <v>82</v>
      </c>
      <c r="G10" s="69" t="s">
        <v>83</v>
      </c>
      <c r="H10" s="69"/>
      <c r="I10" s="144"/>
      <c r="J10" s="69" t="s">
        <v>84</v>
      </c>
      <c r="K10" s="69" t="s">
        <v>85</v>
      </c>
      <c r="L10" s="69"/>
      <c r="M10" s="69" t="s">
        <v>86</v>
      </c>
      <c r="N10" s="69"/>
      <c r="O10" s="136"/>
      <c r="P10" s="69" t="s">
        <v>87</v>
      </c>
      <c r="Q10" s="69" t="s">
        <v>88</v>
      </c>
      <c r="R10" s="69"/>
      <c r="S10" s="69" t="s">
        <v>89</v>
      </c>
      <c r="T10" s="69"/>
      <c r="U10" s="69"/>
      <c r="V10" s="69"/>
      <c r="W10" s="69"/>
      <c r="X10" s="69" t="s">
        <v>90</v>
      </c>
      <c r="Y10" s="69"/>
      <c r="Z10" s="136"/>
    </row>
    <row r="11" spans="1:27" ht="76" customHeight="1" x14ac:dyDescent="0.35">
      <c r="A11" s="56">
        <v>43862</v>
      </c>
      <c r="B11" s="72" t="s">
        <v>5</v>
      </c>
      <c r="C11" s="64" t="s">
        <v>12</v>
      </c>
      <c r="D11" s="64">
        <v>0.70833333333333337</v>
      </c>
      <c r="E11" s="140"/>
      <c r="F11" s="61" t="s">
        <v>91</v>
      </c>
      <c r="G11" s="61" t="s">
        <v>92</v>
      </c>
      <c r="I11" s="144"/>
      <c r="J11" s="69" t="s">
        <v>93</v>
      </c>
      <c r="K11" s="69" t="s">
        <v>94</v>
      </c>
      <c r="L11" s="69"/>
      <c r="M11" s="69"/>
      <c r="N11" s="69"/>
      <c r="O11" s="136"/>
      <c r="P11" s="69" t="s">
        <v>95</v>
      </c>
      <c r="Q11" s="69" t="s">
        <v>96</v>
      </c>
      <c r="R11" s="69"/>
      <c r="S11" s="69"/>
      <c r="T11" s="69" t="s">
        <v>97</v>
      </c>
      <c r="U11" s="69"/>
      <c r="V11" s="69"/>
      <c r="W11" s="69" t="s">
        <v>98</v>
      </c>
      <c r="X11" s="69"/>
      <c r="Y11" s="69"/>
      <c r="Z11" s="136"/>
    </row>
    <row r="12" spans="1:27" ht="76" customHeight="1" x14ac:dyDescent="0.35">
      <c r="A12" s="60">
        <v>2872991</v>
      </c>
      <c r="B12" s="60" t="s">
        <v>5</v>
      </c>
      <c r="C12" s="64" t="s">
        <v>13</v>
      </c>
      <c r="D12" s="64">
        <v>0.375</v>
      </c>
      <c r="E12" s="140"/>
      <c r="F12" s="61" t="s">
        <v>99</v>
      </c>
      <c r="G12" s="61" t="s">
        <v>100</v>
      </c>
      <c r="I12" s="144"/>
      <c r="J12" s="61" t="s">
        <v>101</v>
      </c>
      <c r="K12" s="61" t="s">
        <v>102</v>
      </c>
      <c r="O12" s="136"/>
      <c r="P12" s="69" t="s">
        <v>103</v>
      </c>
      <c r="Q12" s="69"/>
      <c r="R12" s="69"/>
      <c r="S12" s="69"/>
      <c r="T12" s="69"/>
      <c r="U12" s="69"/>
      <c r="V12" s="69" t="s">
        <v>104</v>
      </c>
      <c r="W12" s="69" t="s">
        <v>105</v>
      </c>
      <c r="X12" s="69"/>
      <c r="Y12" s="69"/>
      <c r="Z12" s="136"/>
    </row>
    <row r="13" spans="1:27" ht="76" customHeight="1" x14ac:dyDescent="0.35">
      <c r="A13" s="60">
        <v>31580</v>
      </c>
      <c r="B13" s="60" t="s">
        <v>7</v>
      </c>
      <c r="C13" s="64" t="s">
        <v>13</v>
      </c>
      <c r="D13" s="64">
        <v>0.53125</v>
      </c>
      <c r="E13" s="140"/>
      <c r="F13" s="61" t="s">
        <v>106</v>
      </c>
      <c r="G13" s="61" t="s">
        <v>107</v>
      </c>
      <c r="I13" s="144"/>
      <c r="J13" s="61" t="s">
        <v>108</v>
      </c>
      <c r="K13" s="61" t="s">
        <v>109</v>
      </c>
      <c r="O13" s="136"/>
      <c r="P13" s="69" t="s">
        <v>110</v>
      </c>
      <c r="Q13" s="69" t="s">
        <v>111</v>
      </c>
      <c r="R13" s="69"/>
      <c r="S13" s="69" t="s">
        <v>112</v>
      </c>
      <c r="T13" s="69"/>
      <c r="U13" s="69"/>
      <c r="V13" s="69"/>
      <c r="W13" s="69" t="s">
        <v>113</v>
      </c>
      <c r="X13" s="69"/>
      <c r="Y13" s="69"/>
      <c r="Z13" s="136"/>
    </row>
    <row r="14" spans="1:27" ht="76" customHeight="1" x14ac:dyDescent="0.35">
      <c r="A14" s="60">
        <v>3184795</v>
      </c>
      <c r="B14" s="60" t="s">
        <v>5</v>
      </c>
      <c r="C14" s="64" t="s">
        <v>13</v>
      </c>
      <c r="D14" s="64">
        <v>0.71875</v>
      </c>
      <c r="E14" s="140"/>
      <c r="F14" s="69" t="s">
        <v>114</v>
      </c>
      <c r="G14" s="69" t="s">
        <v>115</v>
      </c>
      <c r="H14" s="69" t="s">
        <v>116</v>
      </c>
      <c r="I14" s="144"/>
      <c r="J14" s="69" t="s">
        <v>117</v>
      </c>
      <c r="K14" s="69" t="s">
        <v>118</v>
      </c>
      <c r="L14" s="69"/>
      <c r="M14" s="69" t="s">
        <v>119</v>
      </c>
      <c r="N14" s="69"/>
      <c r="O14" s="136"/>
      <c r="P14" s="69"/>
      <c r="Q14" s="69" t="s">
        <v>120</v>
      </c>
      <c r="R14" s="69" t="s">
        <v>121</v>
      </c>
      <c r="S14" s="69"/>
      <c r="T14" s="69" t="s">
        <v>122</v>
      </c>
      <c r="U14" s="69"/>
      <c r="V14" s="69"/>
      <c r="W14" s="69" t="s">
        <v>123</v>
      </c>
      <c r="X14" s="69"/>
      <c r="Y14" s="69"/>
      <c r="Z14" s="136"/>
    </row>
    <row r="15" spans="1:27" ht="76" customHeight="1" x14ac:dyDescent="0.35">
      <c r="A15" s="60">
        <v>2489477</v>
      </c>
      <c r="B15" s="60" t="s">
        <v>5</v>
      </c>
      <c r="C15" s="64" t="s">
        <v>14</v>
      </c>
      <c r="D15" s="64">
        <v>0.70833333333333337</v>
      </c>
      <c r="E15" s="140"/>
      <c r="F15" s="61" t="s">
        <v>124</v>
      </c>
      <c r="G15" s="61" t="s">
        <v>125</v>
      </c>
      <c r="I15" s="144"/>
      <c r="J15" s="61" t="s">
        <v>126</v>
      </c>
      <c r="K15" s="61" t="s">
        <v>127</v>
      </c>
      <c r="O15" s="136"/>
      <c r="P15" s="69" t="s">
        <v>128</v>
      </c>
      <c r="Q15" s="69" t="s">
        <v>129</v>
      </c>
      <c r="R15" s="69"/>
      <c r="S15" s="69"/>
      <c r="T15" s="69"/>
      <c r="U15" s="69"/>
      <c r="V15" s="69" t="s">
        <v>130</v>
      </c>
      <c r="W15" s="69" t="s">
        <v>131</v>
      </c>
      <c r="X15" s="69"/>
      <c r="Y15" s="69"/>
      <c r="Z15" s="136"/>
    </row>
    <row r="16" spans="1:27" ht="76" customHeight="1" x14ac:dyDescent="0.35">
      <c r="E16" s="140"/>
      <c r="I16" s="144"/>
      <c r="O16" s="136"/>
      <c r="P16" s="69"/>
      <c r="Q16" s="69"/>
      <c r="R16" s="69"/>
      <c r="S16" s="69"/>
      <c r="T16" s="69"/>
      <c r="U16" s="69"/>
      <c r="V16" s="69"/>
      <c r="W16" s="69"/>
      <c r="X16" s="69"/>
      <c r="Y16" s="69"/>
      <c r="Z16" s="136"/>
    </row>
    <row r="17" spans="5:26" ht="76" customHeight="1" x14ac:dyDescent="0.35">
      <c r="E17" s="140"/>
      <c r="I17" s="144"/>
      <c r="O17" s="136"/>
      <c r="P17" s="69"/>
      <c r="Q17" s="69"/>
      <c r="R17" s="69"/>
      <c r="S17" s="69"/>
      <c r="T17" s="69"/>
      <c r="U17" s="69"/>
      <c r="V17" s="69"/>
      <c r="W17" s="69"/>
      <c r="X17" s="69"/>
      <c r="Y17" s="69"/>
      <c r="Z17" s="136"/>
    </row>
    <row r="18" spans="5:26" ht="76" customHeight="1" x14ac:dyDescent="0.35">
      <c r="E18" s="140"/>
      <c r="I18" s="144"/>
      <c r="O18" s="136"/>
      <c r="P18" s="69"/>
      <c r="Q18" s="69"/>
      <c r="R18" s="69"/>
      <c r="S18" s="69"/>
      <c r="T18" s="69"/>
      <c r="U18" s="69"/>
      <c r="V18" s="69"/>
      <c r="W18" s="69"/>
      <c r="X18" s="69"/>
      <c r="Y18" s="69"/>
      <c r="Z18" s="136"/>
    </row>
    <row r="19" spans="5:26" ht="76" customHeight="1" x14ac:dyDescent="0.35">
      <c r="E19" s="140"/>
      <c r="I19" s="144"/>
      <c r="O19" s="136"/>
      <c r="P19" s="69"/>
      <c r="Q19" s="69"/>
      <c r="R19" s="69"/>
      <c r="S19" s="69"/>
      <c r="T19" s="69"/>
      <c r="U19" s="69"/>
      <c r="V19" s="69"/>
      <c r="W19" s="69"/>
      <c r="X19" s="69"/>
      <c r="Y19" s="69"/>
      <c r="Z19" s="136"/>
    </row>
    <row r="20" spans="5:26" ht="76" customHeight="1" x14ac:dyDescent="0.35">
      <c r="E20" s="140"/>
      <c r="I20" s="144"/>
      <c r="O20" s="136"/>
      <c r="P20" s="69"/>
      <c r="Q20" s="69"/>
      <c r="R20" s="69"/>
      <c r="S20" s="69"/>
      <c r="T20" s="69"/>
      <c r="U20" s="69"/>
      <c r="V20" s="69"/>
      <c r="W20" s="69"/>
      <c r="X20" s="69"/>
      <c r="Y20" s="69"/>
      <c r="Z20" s="136"/>
    </row>
    <row r="21" spans="5:26" ht="76" customHeight="1" x14ac:dyDescent="0.35">
      <c r="E21" s="140"/>
      <c r="I21" s="144"/>
      <c r="O21" s="136"/>
      <c r="P21" s="69"/>
      <c r="Q21" s="69"/>
      <c r="R21" s="69"/>
      <c r="S21" s="69"/>
      <c r="T21" s="69"/>
      <c r="U21" s="69"/>
      <c r="V21" s="69"/>
      <c r="W21" s="69"/>
      <c r="X21" s="69"/>
      <c r="Y21" s="69"/>
      <c r="Z21" s="136"/>
    </row>
    <row r="22" spans="5:26" ht="76" customHeight="1" x14ac:dyDescent="0.35">
      <c r="E22" s="140"/>
      <c r="I22" s="144"/>
      <c r="O22" s="136"/>
      <c r="P22" s="69"/>
      <c r="Q22" s="69"/>
      <c r="R22" s="69"/>
      <c r="S22" s="69"/>
      <c r="T22" s="69"/>
      <c r="U22" s="69"/>
      <c r="V22" s="69"/>
      <c r="W22" s="69"/>
      <c r="X22" s="69"/>
      <c r="Y22" s="69"/>
      <c r="Z22" s="136"/>
    </row>
    <row r="23" spans="5:26" ht="76" customHeight="1" x14ac:dyDescent="0.35">
      <c r="E23" s="140"/>
      <c r="I23" s="144"/>
      <c r="O23" s="136"/>
      <c r="P23" s="69"/>
      <c r="Q23" s="69"/>
      <c r="R23" s="69"/>
      <c r="S23" s="69"/>
      <c r="T23" s="69"/>
      <c r="U23" s="69"/>
      <c r="V23" s="69"/>
      <c r="W23" s="69"/>
      <c r="X23" s="69"/>
      <c r="Y23" s="69"/>
      <c r="Z23" s="136"/>
    </row>
    <row r="24" spans="5:26" ht="76" customHeight="1" x14ac:dyDescent="0.35">
      <c r="E24" s="140"/>
      <c r="I24" s="144"/>
      <c r="O24" s="136"/>
      <c r="P24" s="69"/>
      <c r="Q24" s="69"/>
      <c r="R24" s="69"/>
      <c r="S24" s="69"/>
      <c r="T24" s="69"/>
      <c r="U24" s="69"/>
      <c r="V24" s="69"/>
      <c r="W24" s="69"/>
      <c r="X24" s="69"/>
      <c r="Y24" s="69"/>
      <c r="Z24" s="136"/>
    </row>
    <row r="25" spans="5:26" ht="76" customHeight="1" x14ac:dyDescent="0.35">
      <c r="E25" s="140"/>
      <c r="I25" s="144"/>
      <c r="O25" s="136"/>
      <c r="Z25" s="136"/>
    </row>
    <row r="26" spans="5:26" ht="76" customHeight="1" x14ac:dyDescent="0.35">
      <c r="E26" s="141"/>
      <c r="I26" s="145"/>
      <c r="O26" s="137"/>
      <c r="Z26" s="137"/>
    </row>
  </sheetData>
  <mergeCells count="12">
    <mergeCell ref="AA1:AA2"/>
    <mergeCell ref="O1:O1048576"/>
    <mergeCell ref="E1:E1048576"/>
    <mergeCell ref="I1:I1048576"/>
    <mergeCell ref="A1:D2"/>
    <mergeCell ref="F1:H2"/>
    <mergeCell ref="J1:N2"/>
    <mergeCell ref="Z1:Z1048576"/>
    <mergeCell ref="P1:Y1"/>
    <mergeCell ref="Q2:S2"/>
    <mergeCell ref="T2:V2"/>
    <mergeCell ref="W2:Y2"/>
  </mergeCell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61DC286-EAB1-4B12-A163-350FF14F42C6}">
  <dimension ref="A1:R27"/>
  <sheetViews>
    <sheetView zoomScale="70" zoomScaleNormal="70" workbookViewId="0">
      <pane xSplit="5" ySplit="2" topLeftCell="F7" activePane="bottomRight" state="frozen"/>
      <selection pane="topRight"/>
      <selection pane="bottomLeft"/>
      <selection pane="bottomRight" activeCell="J13" sqref="J13"/>
    </sheetView>
  </sheetViews>
  <sheetFormatPr defaultRowHeight="14.5" x14ac:dyDescent="0.35"/>
  <cols>
    <col min="1" max="4" width="13.7265625" style="9" customWidth="1"/>
    <col min="5" max="5" width="2.453125" style="46" customWidth="1"/>
    <col min="6" max="6" width="18.453125" style="61" customWidth="1"/>
    <col min="7" max="11" width="15.54296875" style="61" customWidth="1"/>
    <col min="12" max="16" width="15.7265625" style="61" customWidth="1"/>
    <col min="17" max="17" width="4.7265625" style="174" customWidth="1"/>
    <col min="18" max="18" width="22.26953125" style="71" customWidth="1"/>
  </cols>
  <sheetData>
    <row r="1" spans="1:18" ht="14.5" customHeight="1" x14ac:dyDescent="0.35">
      <c r="A1" s="172"/>
      <c r="B1" s="173"/>
      <c r="C1" s="173"/>
      <c r="D1" s="173"/>
      <c r="E1" s="47"/>
      <c r="F1" s="101" t="s">
        <v>132</v>
      </c>
      <c r="G1" s="175" t="s">
        <v>133</v>
      </c>
      <c r="H1" s="175"/>
      <c r="I1" s="175"/>
      <c r="J1" s="175"/>
      <c r="K1" s="175"/>
      <c r="L1" s="102"/>
      <c r="M1" s="102"/>
      <c r="N1" s="102"/>
      <c r="O1" s="102"/>
      <c r="P1" s="103"/>
      <c r="R1" s="74"/>
    </row>
    <row r="2" spans="1:18" ht="75.650000000000006" customHeight="1" x14ac:dyDescent="0.35">
      <c r="A2" s="45" t="s">
        <v>0</v>
      </c>
      <c r="B2" s="45" t="s">
        <v>3</v>
      </c>
      <c r="C2" s="45" t="s">
        <v>1</v>
      </c>
      <c r="D2" s="45" t="s">
        <v>2</v>
      </c>
      <c r="E2" s="48"/>
      <c r="F2" s="43" t="s">
        <v>134</v>
      </c>
      <c r="G2" s="75" t="s">
        <v>135</v>
      </c>
      <c r="H2" s="75" t="s">
        <v>136</v>
      </c>
      <c r="I2" s="75" t="s">
        <v>137</v>
      </c>
      <c r="J2" s="75" t="s">
        <v>138</v>
      </c>
      <c r="K2" s="75" t="s">
        <v>139</v>
      </c>
      <c r="L2" s="43" t="s">
        <v>140</v>
      </c>
      <c r="M2" s="43" t="s">
        <v>141</v>
      </c>
      <c r="N2" s="43" t="s">
        <v>142</v>
      </c>
      <c r="O2" s="43" t="s">
        <v>143</v>
      </c>
      <c r="P2" s="43" t="s">
        <v>144</v>
      </c>
      <c r="R2" s="87" t="s">
        <v>33</v>
      </c>
    </row>
    <row r="3" spans="1:18" ht="76" customHeight="1" x14ac:dyDescent="0.35">
      <c r="A3" s="58">
        <v>32978</v>
      </c>
      <c r="B3" s="60" t="s">
        <v>5</v>
      </c>
      <c r="C3" s="64" t="s">
        <v>4</v>
      </c>
      <c r="D3" s="59">
        <v>0.5</v>
      </c>
      <c r="E3" s="48"/>
      <c r="F3" s="70" t="s">
        <v>145</v>
      </c>
      <c r="G3" s="70">
        <v>1</v>
      </c>
      <c r="H3" s="70"/>
      <c r="I3" s="70">
        <v>1</v>
      </c>
      <c r="J3" s="70"/>
      <c r="K3" s="70"/>
      <c r="L3" s="70" t="s">
        <v>146</v>
      </c>
      <c r="M3" s="70" t="s">
        <v>147</v>
      </c>
      <c r="N3" s="70" t="s">
        <v>148</v>
      </c>
      <c r="O3" s="70" t="s">
        <v>149</v>
      </c>
      <c r="P3" s="97"/>
    </row>
    <row r="4" spans="1:18" ht="76" customHeight="1" x14ac:dyDescent="0.35">
      <c r="A4" s="58">
        <v>230521</v>
      </c>
      <c r="B4" s="60" t="s">
        <v>7</v>
      </c>
      <c r="C4" s="64" t="s">
        <v>6</v>
      </c>
      <c r="D4" s="64">
        <v>0.5</v>
      </c>
      <c r="E4" s="48"/>
      <c r="F4" s="70" t="s">
        <v>150</v>
      </c>
      <c r="G4" s="70"/>
      <c r="H4" s="70"/>
      <c r="I4" s="70">
        <v>1</v>
      </c>
      <c r="J4" s="70">
        <v>1</v>
      </c>
      <c r="K4" s="70"/>
      <c r="L4" s="70" t="s">
        <v>151</v>
      </c>
      <c r="M4" s="70" t="s">
        <v>152</v>
      </c>
      <c r="N4" s="70"/>
      <c r="O4" s="70"/>
      <c r="P4" s="70"/>
    </row>
    <row r="5" spans="1:18" ht="76" customHeight="1" x14ac:dyDescent="0.35">
      <c r="A5" s="60">
        <v>1969291</v>
      </c>
      <c r="B5" s="60" t="s">
        <v>5</v>
      </c>
      <c r="C5" s="64" t="s">
        <v>6</v>
      </c>
      <c r="D5" s="64">
        <v>0.6875</v>
      </c>
      <c r="E5" s="48"/>
      <c r="F5" s="70"/>
      <c r="G5" s="70"/>
      <c r="H5" s="70">
        <v>1</v>
      </c>
      <c r="I5" s="70"/>
      <c r="J5" s="70"/>
      <c r="K5" s="70">
        <v>1</v>
      </c>
      <c r="L5" s="70" t="s">
        <v>153</v>
      </c>
      <c r="M5" s="70" t="s">
        <v>154</v>
      </c>
      <c r="N5" s="70"/>
      <c r="O5" s="70"/>
      <c r="P5" s="70"/>
    </row>
    <row r="6" spans="1:18" ht="76" customHeight="1" x14ac:dyDescent="0.35">
      <c r="A6" s="60">
        <v>186657</v>
      </c>
      <c r="B6" s="60" t="s">
        <v>7</v>
      </c>
      <c r="C6" s="64" t="s">
        <v>8</v>
      </c>
      <c r="D6" s="64">
        <v>0.70833333333333337</v>
      </c>
      <c r="E6" s="48"/>
      <c r="F6" s="70"/>
      <c r="G6" s="70"/>
      <c r="H6" s="70"/>
      <c r="I6" s="70">
        <v>2</v>
      </c>
      <c r="J6" s="70"/>
      <c r="K6" s="70">
        <v>1</v>
      </c>
      <c r="L6" s="70" t="s">
        <v>155</v>
      </c>
      <c r="M6" s="70"/>
      <c r="N6" s="70"/>
      <c r="O6" s="70" t="s">
        <v>156</v>
      </c>
      <c r="P6" s="70"/>
    </row>
    <row r="7" spans="1:18" ht="76" customHeight="1" x14ac:dyDescent="0.35">
      <c r="A7" s="58">
        <v>2872307</v>
      </c>
      <c r="B7" s="60" t="s">
        <v>5</v>
      </c>
      <c r="C7" s="64" t="s">
        <v>9</v>
      </c>
      <c r="D7" s="64">
        <v>0.60416666666666663</v>
      </c>
      <c r="E7" s="48"/>
      <c r="F7" s="70"/>
      <c r="G7" s="70">
        <v>2</v>
      </c>
      <c r="H7" s="70">
        <v>1</v>
      </c>
      <c r="I7" s="70"/>
      <c r="J7" s="70"/>
      <c r="K7" s="70"/>
      <c r="L7" s="70" t="s">
        <v>157</v>
      </c>
      <c r="M7" s="70" t="s">
        <v>158</v>
      </c>
      <c r="N7" s="70" t="s">
        <v>159</v>
      </c>
      <c r="O7" s="70"/>
      <c r="P7" s="70"/>
    </row>
    <row r="8" spans="1:18" ht="76" customHeight="1" x14ac:dyDescent="0.35">
      <c r="A8" s="58">
        <v>3457175</v>
      </c>
      <c r="B8" s="60" t="s">
        <v>7</v>
      </c>
      <c r="C8" s="64" t="s">
        <v>10</v>
      </c>
      <c r="D8" s="64">
        <v>0.5</v>
      </c>
      <c r="E8" s="48"/>
      <c r="F8" s="70" t="s">
        <v>160</v>
      </c>
      <c r="G8" s="70"/>
      <c r="H8" s="70">
        <v>3</v>
      </c>
      <c r="I8" s="70">
        <v>2</v>
      </c>
      <c r="J8" s="70"/>
      <c r="K8" s="70">
        <v>1</v>
      </c>
      <c r="L8" s="70" t="s">
        <v>161</v>
      </c>
      <c r="M8" s="70" t="s">
        <v>162</v>
      </c>
      <c r="N8" s="70"/>
      <c r="O8" s="70" t="s">
        <v>163</v>
      </c>
      <c r="P8" s="70"/>
    </row>
    <row r="9" spans="1:18" ht="76" customHeight="1" x14ac:dyDescent="0.35">
      <c r="A9" s="56">
        <v>176455</v>
      </c>
      <c r="B9" s="60" t="s">
        <v>7</v>
      </c>
      <c r="C9" s="64" t="s">
        <v>11</v>
      </c>
      <c r="D9" s="64">
        <v>0.70833333333333337</v>
      </c>
      <c r="E9" s="48"/>
      <c r="F9" s="70"/>
      <c r="G9" s="70"/>
      <c r="H9" s="70">
        <v>1</v>
      </c>
      <c r="I9" s="70">
        <v>2</v>
      </c>
      <c r="J9" s="70">
        <v>3</v>
      </c>
      <c r="K9" s="70"/>
      <c r="L9" s="70" t="s">
        <v>164</v>
      </c>
      <c r="M9" s="70"/>
      <c r="N9" s="70"/>
      <c r="O9" s="70"/>
      <c r="P9" s="70"/>
    </row>
    <row r="10" spans="1:18" ht="76" customHeight="1" x14ac:dyDescent="0.35">
      <c r="A10" s="56">
        <v>43862</v>
      </c>
      <c r="B10" s="72" t="s">
        <v>5</v>
      </c>
      <c r="C10" s="64" t="s">
        <v>12</v>
      </c>
      <c r="D10" s="64">
        <v>0.70833333333333337</v>
      </c>
      <c r="E10" s="48"/>
      <c r="F10" s="70"/>
      <c r="G10" s="70">
        <v>2</v>
      </c>
      <c r="H10" s="70"/>
      <c r="I10" s="70"/>
      <c r="J10" s="70"/>
      <c r="K10" s="70">
        <v>1</v>
      </c>
      <c r="L10" s="70" t="s">
        <v>165</v>
      </c>
      <c r="M10" s="70"/>
      <c r="N10" s="70" t="s">
        <v>166</v>
      </c>
      <c r="O10" s="70" t="s">
        <v>167</v>
      </c>
      <c r="P10" s="70"/>
    </row>
    <row r="11" spans="1:18" ht="76" customHeight="1" x14ac:dyDescent="0.35">
      <c r="A11" s="60">
        <v>2872991</v>
      </c>
      <c r="B11" s="60" t="s">
        <v>5</v>
      </c>
      <c r="C11" s="64" t="s">
        <v>13</v>
      </c>
      <c r="D11" s="64">
        <v>0.375</v>
      </c>
      <c r="E11" s="48"/>
      <c r="F11" s="60"/>
      <c r="G11" s="60"/>
      <c r="H11" s="60">
        <v>1</v>
      </c>
      <c r="I11" s="60">
        <v>1</v>
      </c>
      <c r="J11" s="60"/>
      <c r="K11" s="60"/>
      <c r="L11" s="60" t="s">
        <v>168</v>
      </c>
      <c r="M11" s="60"/>
      <c r="N11" s="60" t="s">
        <v>169</v>
      </c>
      <c r="O11" s="60"/>
    </row>
    <row r="12" spans="1:18" ht="76" customHeight="1" x14ac:dyDescent="0.35">
      <c r="A12" s="60">
        <v>31580</v>
      </c>
      <c r="B12" s="60" t="s">
        <v>7</v>
      </c>
      <c r="C12" s="64" t="s">
        <v>13</v>
      </c>
      <c r="D12" s="64">
        <v>0.53125</v>
      </c>
      <c r="E12" s="48"/>
      <c r="F12" s="60"/>
      <c r="G12" s="60">
        <v>1</v>
      </c>
      <c r="H12" s="60">
        <v>1</v>
      </c>
      <c r="I12" s="60"/>
      <c r="J12" s="60"/>
      <c r="K12" s="60"/>
      <c r="L12" s="60" t="s">
        <v>170</v>
      </c>
      <c r="M12" s="60" t="s">
        <v>171</v>
      </c>
      <c r="N12" s="60"/>
      <c r="O12" s="60"/>
      <c r="P12" s="61" t="s">
        <v>135</v>
      </c>
    </row>
    <row r="13" spans="1:18" ht="76" customHeight="1" x14ac:dyDescent="0.35">
      <c r="A13" s="60">
        <v>3184795</v>
      </c>
      <c r="B13" s="60" t="s">
        <v>5</v>
      </c>
      <c r="C13" s="64" t="s">
        <v>13</v>
      </c>
      <c r="D13" s="64">
        <v>0.71875</v>
      </c>
      <c r="E13" s="48"/>
      <c r="G13" s="60">
        <v>1</v>
      </c>
      <c r="H13" s="60">
        <v>1</v>
      </c>
      <c r="I13" s="60"/>
      <c r="J13" s="60"/>
      <c r="K13" s="60"/>
      <c r="L13" s="61" t="s">
        <v>172</v>
      </c>
    </row>
    <row r="14" spans="1:18" ht="76" customHeight="1" x14ac:dyDescent="0.35">
      <c r="A14" s="60">
        <v>2489477</v>
      </c>
      <c r="B14" s="60" t="s">
        <v>5</v>
      </c>
      <c r="C14" s="64" t="s">
        <v>14</v>
      </c>
      <c r="D14" s="64">
        <v>0.70833333333333337</v>
      </c>
      <c r="E14" s="48"/>
      <c r="F14" s="60"/>
      <c r="G14" s="60">
        <v>1</v>
      </c>
      <c r="H14" s="60">
        <v>1</v>
      </c>
      <c r="I14" s="60"/>
      <c r="J14" s="60"/>
      <c r="K14" s="60"/>
      <c r="L14" s="60" t="s">
        <v>173</v>
      </c>
      <c r="M14" s="60" t="s">
        <v>174</v>
      </c>
      <c r="N14" s="60"/>
      <c r="O14" s="60"/>
    </row>
    <row r="15" spans="1:18" ht="76" customHeight="1" x14ac:dyDescent="0.35">
      <c r="E15" s="48"/>
    </row>
    <row r="16" spans="1:18" ht="76" customHeight="1" x14ac:dyDescent="0.35">
      <c r="E16" s="48"/>
    </row>
    <row r="17" spans="5:5" ht="76" customHeight="1" x14ac:dyDescent="0.35">
      <c r="E17" s="48"/>
    </row>
    <row r="18" spans="5:5" ht="76" customHeight="1" x14ac:dyDescent="0.35">
      <c r="E18" s="48"/>
    </row>
    <row r="19" spans="5:5" ht="76" customHeight="1" x14ac:dyDescent="0.35">
      <c r="E19" s="48"/>
    </row>
    <row r="20" spans="5:5" ht="76" customHeight="1" x14ac:dyDescent="0.35">
      <c r="E20" s="48"/>
    </row>
    <row r="21" spans="5:5" ht="76" customHeight="1" x14ac:dyDescent="0.35">
      <c r="E21" s="48"/>
    </row>
    <row r="22" spans="5:5" ht="76" customHeight="1" x14ac:dyDescent="0.35">
      <c r="E22" s="48"/>
    </row>
    <row r="23" spans="5:5" ht="76" customHeight="1" x14ac:dyDescent="0.35">
      <c r="E23" s="48"/>
    </row>
    <row r="24" spans="5:5" ht="76" customHeight="1" x14ac:dyDescent="0.35">
      <c r="E24" s="48"/>
    </row>
    <row r="25" spans="5:5" ht="76" customHeight="1" x14ac:dyDescent="0.35">
      <c r="E25" s="48"/>
    </row>
    <row r="26" spans="5:5" ht="76" customHeight="1" x14ac:dyDescent="0.35">
      <c r="E26" s="48"/>
    </row>
    <row r="27" spans="5:5" ht="76" customHeight="1" x14ac:dyDescent="0.35">
      <c r="E27" s="49"/>
    </row>
  </sheetData>
  <mergeCells count="3">
    <mergeCell ref="A1:D1"/>
    <mergeCell ref="Q1:Q1048576"/>
    <mergeCell ref="G1:K1"/>
  </mergeCell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C3068EC-5FDE-4205-9BCA-6945D7164D6A}">
  <dimension ref="A1:BC29"/>
  <sheetViews>
    <sheetView zoomScale="69" zoomScaleNormal="55" workbookViewId="0">
      <pane xSplit="5" ySplit="3" topLeftCell="U4" activePane="bottomRight" state="frozen"/>
      <selection pane="topRight"/>
      <selection pane="bottomLeft"/>
      <selection pane="bottomRight" activeCell="AY4" sqref="AY4:BC4"/>
    </sheetView>
  </sheetViews>
  <sheetFormatPr defaultColWidth="8.7265625" defaultRowHeight="15" customHeight="1" x14ac:dyDescent="0.35"/>
  <cols>
    <col min="1" max="4" width="13.7265625" style="61" customWidth="1"/>
    <col min="5" max="5" width="3.26953125" style="77" customWidth="1"/>
    <col min="6" max="6" width="21.81640625" style="61" customWidth="1"/>
    <col min="7" max="10" width="10.54296875" style="61" customWidth="1"/>
    <col min="11" max="13" width="17.453125" style="61" customWidth="1"/>
    <col min="14" max="14" width="3.26953125" style="77" customWidth="1"/>
    <col min="15" max="15" width="11.81640625" style="77" customWidth="1"/>
    <col min="16" max="16" width="12.54296875" style="61" customWidth="1"/>
    <col min="17" max="17" width="13.54296875" style="61" customWidth="1"/>
    <col min="18" max="22" width="12.54296875" style="61" customWidth="1"/>
    <col min="23" max="23" width="14" style="61" customWidth="1"/>
    <col min="24" max="28" width="12.54296875" style="61" customWidth="1"/>
    <col min="29" max="29" width="13.54296875" style="61" customWidth="1"/>
    <col min="30" max="32" width="12.54296875" style="61" customWidth="1"/>
    <col min="33" max="34" width="13.7265625" style="61" customWidth="1"/>
    <col min="35" max="35" width="12.54296875" style="61" customWidth="1"/>
    <col min="36" max="36" width="14" style="61" customWidth="1"/>
    <col min="37" max="39" width="12.54296875" style="61" customWidth="1"/>
    <col min="40" max="40" width="3.26953125" style="68" customWidth="1"/>
    <col min="41" max="41" width="10.54296875" style="61" hidden="1" customWidth="1"/>
    <col min="42" max="42" width="12.7265625" style="61" hidden="1" customWidth="1"/>
    <col min="43" max="43" width="10.54296875" style="61" hidden="1" customWidth="1"/>
    <col min="44" max="44" width="12.7265625" style="61" hidden="1" customWidth="1"/>
    <col min="45" max="45" width="10.54296875" style="61" hidden="1" customWidth="1"/>
    <col min="46" max="46" width="12.7265625" style="61" hidden="1" customWidth="1"/>
    <col min="47" max="47" width="10.54296875" style="61" hidden="1" customWidth="1"/>
    <col min="48" max="49" width="12.81640625" style="61" hidden="1" customWidth="1"/>
    <col min="50" max="50" width="3.26953125" style="68" hidden="1" customWidth="1"/>
    <col min="51" max="51" width="27.54296875" style="61" customWidth="1"/>
    <col min="52" max="52" width="17.453125" style="61" hidden="1" customWidth="1"/>
    <col min="53" max="53" width="3.26953125" style="68" customWidth="1"/>
    <col min="54" max="54" width="17.453125" style="61" customWidth="1"/>
    <col min="55" max="16384" width="8.7265625" style="63"/>
  </cols>
  <sheetData>
    <row r="1" spans="1:55" ht="43.5" customHeight="1" x14ac:dyDescent="0.35">
      <c r="A1" s="147"/>
      <c r="B1" s="147"/>
      <c r="C1" s="147"/>
      <c r="D1" s="147"/>
      <c r="E1" s="81"/>
      <c r="F1" s="185" t="s">
        <v>175</v>
      </c>
      <c r="G1" s="178"/>
      <c r="H1" s="178"/>
      <c r="I1" s="178"/>
      <c r="J1" s="178"/>
      <c r="K1" s="178"/>
      <c r="L1" s="178"/>
      <c r="M1" s="179"/>
      <c r="N1" s="81"/>
      <c r="O1" s="162" t="s">
        <v>176</v>
      </c>
      <c r="P1" s="163"/>
      <c r="Q1" s="163"/>
      <c r="R1" s="163"/>
      <c r="S1" s="163"/>
      <c r="T1" s="163"/>
      <c r="U1" s="163"/>
      <c r="V1" s="163"/>
      <c r="W1" s="163"/>
      <c r="X1" s="163"/>
      <c r="Y1" s="163"/>
      <c r="Z1" s="163"/>
      <c r="AA1" s="163"/>
      <c r="AB1" s="163"/>
      <c r="AC1" s="163"/>
      <c r="AD1" s="163"/>
      <c r="AE1" s="163"/>
      <c r="AF1" s="163"/>
      <c r="AG1" s="163"/>
      <c r="AH1" s="163"/>
      <c r="AI1" s="163"/>
      <c r="AJ1" s="163"/>
      <c r="AK1" s="163"/>
      <c r="AL1" s="163"/>
      <c r="AM1" s="189"/>
      <c r="AN1" s="65"/>
      <c r="AO1" s="181" t="s">
        <v>177</v>
      </c>
      <c r="AP1" s="182"/>
      <c r="AQ1" s="182"/>
      <c r="AR1" s="182"/>
      <c r="AS1" s="182"/>
      <c r="AT1" s="182"/>
      <c r="AU1" s="182"/>
      <c r="AV1" s="182"/>
      <c r="AW1" s="85"/>
      <c r="AX1" s="65"/>
      <c r="AY1" s="178" t="s">
        <v>178</v>
      </c>
      <c r="AZ1" s="179"/>
      <c r="BA1" s="65"/>
      <c r="BB1" s="74"/>
    </row>
    <row r="2" spans="1:55" ht="14.5" x14ac:dyDescent="0.35">
      <c r="A2" s="147"/>
      <c r="B2" s="147"/>
      <c r="C2" s="147"/>
      <c r="D2" s="147"/>
      <c r="E2" s="82"/>
      <c r="F2" s="180" t="s">
        <v>179</v>
      </c>
      <c r="G2" s="188" t="s">
        <v>180</v>
      </c>
      <c r="H2" s="188"/>
      <c r="I2" s="188"/>
      <c r="J2" s="188"/>
      <c r="K2" s="183" t="s">
        <v>181</v>
      </c>
      <c r="L2" s="183" t="s">
        <v>182</v>
      </c>
      <c r="M2" s="183" t="s">
        <v>183</v>
      </c>
      <c r="N2" s="82"/>
      <c r="O2" s="190" t="s">
        <v>184</v>
      </c>
      <c r="P2" s="191"/>
      <c r="Q2" s="191"/>
      <c r="R2" s="191"/>
      <c r="S2" s="191"/>
      <c r="T2" s="192"/>
      <c r="U2" s="190" t="s">
        <v>185</v>
      </c>
      <c r="V2" s="191"/>
      <c r="W2" s="191"/>
      <c r="X2" s="191"/>
      <c r="Y2" s="191"/>
      <c r="Z2" s="192"/>
      <c r="AA2" s="190" t="s">
        <v>186</v>
      </c>
      <c r="AB2" s="191"/>
      <c r="AC2" s="191"/>
      <c r="AD2" s="191"/>
      <c r="AE2" s="191"/>
      <c r="AF2" s="191"/>
      <c r="AG2" s="192"/>
      <c r="AH2" s="190" t="s">
        <v>187</v>
      </c>
      <c r="AI2" s="191"/>
      <c r="AJ2" s="191"/>
      <c r="AK2" s="191"/>
      <c r="AL2" s="191"/>
      <c r="AM2" s="192"/>
      <c r="AN2" s="66"/>
      <c r="AO2" s="169" t="s">
        <v>184</v>
      </c>
      <c r="AP2" s="171"/>
      <c r="AQ2" s="169" t="s">
        <v>185</v>
      </c>
      <c r="AR2" s="171"/>
      <c r="AS2" s="169" t="s">
        <v>186</v>
      </c>
      <c r="AT2" s="171"/>
      <c r="AU2" s="169" t="s">
        <v>187</v>
      </c>
      <c r="AV2" s="171"/>
      <c r="AW2" s="186" t="s">
        <v>188</v>
      </c>
      <c r="AX2" s="66"/>
      <c r="AY2" s="183" t="s">
        <v>189</v>
      </c>
      <c r="AZ2" s="183" t="s">
        <v>190</v>
      </c>
      <c r="BA2" s="66"/>
      <c r="BB2" s="176" t="s">
        <v>33</v>
      </c>
    </row>
    <row r="3" spans="1:55" ht="85.5" customHeight="1" x14ac:dyDescent="0.35">
      <c r="A3" s="45" t="s">
        <v>0</v>
      </c>
      <c r="B3" s="45" t="s">
        <v>3</v>
      </c>
      <c r="C3" s="45" t="s">
        <v>1</v>
      </c>
      <c r="D3" s="45" t="s">
        <v>2</v>
      </c>
      <c r="E3" s="82"/>
      <c r="F3" s="180"/>
      <c r="G3" s="104" t="s">
        <v>184</v>
      </c>
      <c r="H3" s="104" t="s">
        <v>185</v>
      </c>
      <c r="I3" s="104" t="s">
        <v>186</v>
      </c>
      <c r="J3" s="104" t="s">
        <v>187</v>
      </c>
      <c r="K3" s="184"/>
      <c r="L3" s="184"/>
      <c r="M3" s="184"/>
      <c r="N3" s="82"/>
      <c r="O3" s="44" t="s">
        <v>191</v>
      </c>
      <c r="P3" s="44" t="s">
        <v>192</v>
      </c>
      <c r="Q3" s="44" t="s">
        <v>193</v>
      </c>
      <c r="R3" s="44" t="s">
        <v>194</v>
      </c>
      <c r="S3" s="44" t="s">
        <v>195</v>
      </c>
      <c r="T3" s="44" t="s">
        <v>196</v>
      </c>
      <c r="U3" s="44" t="s">
        <v>191</v>
      </c>
      <c r="V3" s="44" t="s">
        <v>192</v>
      </c>
      <c r="W3" s="44" t="s">
        <v>193</v>
      </c>
      <c r="X3" s="44" t="s">
        <v>194</v>
      </c>
      <c r="Y3" s="44" t="s">
        <v>195</v>
      </c>
      <c r="Z3" s="44" t="s">
        <v>196</v>
      </c>
      <c r="AA3" s="44" t="s">
        <v>191</v>
      </c>
      <c r="AB3" s="44" t="s">
        <v>192</v>
      </c>
      <c r="AC3" s="44" t="s">
        <v>193</v>
      </c>
      <c r="AD3" s="44" t="s">
        <v>194</v>
      </c>
      <c r="AE3" s="44" t="s">
        <v>195</v>
      </c>
      <c r="AF3" s="44" t="s">
        <v>196</v>
      </c>
      <c r="AG3" s="44" t="s">
        <v>197</v>
      </c>
      <c r="AH3" s="44" t="s">
        <v>191</v>
      </c>
      <c r="AI3" s="44" t="s">
        <v>192</v>
      </c>
      <c r="AJ3" s="44" t="s">
        <v>193</v>
      </c>
      <c r="AK3" s="44" t="s">
        <v>194</v>
      </c>
      <c r="AL3" s="44" t="s">
        <v>195</v>
      </c>
      <c r="AM3" s="44" t="s">
        <v>196</v>
      </c>
      <c r="AN3" s="66"/>
      <c r="AO3" s="88" t="s">
        <v>198</v>
      </c>
      <c r="AP3" s="88" t="s">
        <v>199</v>
      </c>
      <c r="AQ3" s="88" t="s">
        <v>198</v>
      </c>
      <c r="AR3" s="88" t="s">
        <v>199</v>
      </c>
      <c r="AS3" s="88" t="s">
        <v>198</v>
      </c>
      <c r="AT3" s="88" t="s">
        <v>199</v>
      </c>
      <c r="AU3" s="88" t="s">
        <v>198</v>
      </c>
      <c r="AV3" s="88" t="s">
        <v>199</v>
      </c>
      <c r="AW3" s="187"/>
      <c r="AX3" s="66"/>
      <c r="AY3" s="184"/>
      <c r="AZ3" s="184"/>
      <c r="BA3" s="66"/>
      <c r="BB3" s="177"/>
    </row>
    <row r="4" spans="1:55" ht="76" customHeight="1" x14ac:dyDescent="0.35">
      <c r="A4" s="58">
        <v>32978</v>
      </c>
      <c r="B4" s="60" t="s">
        <v>5</v>
      </c>
      <c r="C4" s="64" t="s">
        <v>4</v>
      </c>
      <c r="D4" s="59">
        <v>0.5</v>
      </c>
      <c r="E4" s="82"/>
      <c r="F4" s="69" t="s">
        <v>200</v>
      </c>
      <c r="G4" s="60">
        <v>3</v>
      </c>
      <c r="H4" s="60">
        <v>4</v>
      </c>
      <c r="I4" s="60">
        <v>2</v>
      </c>
      <c r="J4" s="60">
        <v>1</v>
      </c>
      <c r="K4" s="69"/>
      <c r="L4" s="69" t="s">
        <v>201</v>
      </c>
      <c r="M4" s="69" t="s">
        <v>202</v>
      </c>
      <c r="N4" s="82"/>
      <c r="O4" s="61"/>
      <c r="P4" s="61" t="s">
        <v>203</v>
      </c>
      <c r="R4" s="61" t="s">
        <v>204</v>
      </c>
      <c r="V4" s="61" t="s">
        <v>205</v>
      </c>
      <c r="Z4" s="61" t="s">
        <v>206</v>
      </c>
      <c r="AB4" s="61" t="s">
        <v>207</v>
      </c>
      <c r="AF4" s="61" t="s">
        <v>208</v>
      </c>
      <c r="AG4" s="61" t="s">
        <v>209</v>
      </c>
      <c r="AI4" s="61" t="s">
        <v>210</v>
      </c>
      <c r="AL4" s="61" t="s">
        <v>211</v>
      </c>
      <c r="AN4" s="66"/>
      <c r="AO4" s="95">
        <v>5</v>
      </c>
      <c r="AP4" s="95">
        <v>7</v>
      </c>
      <c r="AQ4" s="95">
        <v>6</v>
      </c>
      <c r="AR4" s="95">
        <v>7</v>
      </c>
      <c r="AS4" s="95">
        <v>7</v>
      </c>
      <c r="AT4" s="95">
        <v>7</v>
      </c>
      <c r="AU4" s="95">
        <v>7</v>
      </c>
      <c r="AV4" s="95">
        <v>7</v>
      </c>
      <c r="AW4" s="95" t="s">
        <v>212</v>
      </c>
      <c r="AX4" s="66"/>
      <c r="AY4" s="60">
        <v>3</v>
      </c>
      <c r="AZ4" s="60">
        <v>1</v>
      </c>
      <c r="BA4" s="60">
        <v>2</v>
      </c>
      <c r="BB4" s="60">
        <v>2</v>
      </c>
      <c r="BC4" s="60">
        <v>1</v>
      </c>
    </row>
    <row r="5" spans="1:55" ht="76" customHeight="1" x14ac:dyDescent="0.35">
      <c r="A5" s="58">
        <v>230521</v>
      </c>
      <c r="B5" s="60" t="s">
        <v>7</v>
      </c>
      <c r="C5" s="64" t="s">
        <v>6</v>
      </c>
      <c r="D5" s="64">
        <v>0.5</v>
      </c>
      <c r="E5" s="82"/>
      <c r="F5" s="69" t="s">
        <v>213</v>
      </c>
      <c r="G5" s="60">
        <v>2</v>
      </c>
      <c r="H5" s="60">
        <v>3</v>
      </c>
      <c r="I5" s="60">
        <v>1</v>
      </c>
      <c r="J5" s="60">
        <v>4</v>
      </c>
      <c r="K5" s="69"/>
      <c r="L5" s="69" t="s">
        <v>214</v>
      </c>
      <c r="M5" s="69"/>
      <c r="N5" s="82"/>
      <c r="O5" s="61" t="s">
        <v>215</v>
      </c>
      <c r="Q5" s="61" t="s">
        <v>216</v>
      </c>
      <c r="R5" s="61" t="s">
        <v>217</v>
      </c>
      <c r="U5" s="61" t="s">
        <v>218</v>
      </c>
      <c r="AA5" s="61" t="s">
        <v>219</v>
      </c>
      <c r="AC5" s="61" t="s">
        <v>220</v>
      </c>
      <c r="AD5" s="61" t="s">
        <v>221</v>
      </c>
      <c r="AH5" s="61" t="s">
        <v>222</v>
      </c>
      <c r="AN5" s="66"/>
      <c r="AO5" s="95"/>
      <c r="AP5" s="95"/>
      <c r="AQ5" s="95"/>
      <c r="AR5" s="95"/>
      <c r="AS5" s="95"/>
      <c r="AT5" s="95"/>
      <c r="AU5" s="95"/>
      <c r="AV5" s="95"/>
      <c r="AW5" s="95"/>
      <c r="AX5" s="66"/>
      <c r="BA5" s="66"/>
    </row>
    <row r="6" spans="1:55" ht="76" customHeight="1" x14ac:dyDescent="0.35">
      <c r="A6" s="60">
        <v>1969291</v>
      </c>
      <c r="B6" s="60" t="s">
        <v>5</v>
      </c>
      <c r="C6" s="64" t="s">
        <v>6</v>
      </c>
      <c r="D6" s="64">
        <v>0.6875</v>
      </c>
      <c r="E6" s="82"/>
      <c r="F6" s="69" t="s">
        <v>223</v>
      </c>
      <c r="G6" s="60">
        <v>4</v>
      </c>
      <c r="H6" s="60">
        <v>2</v>
      </c>
      <c r="I6" s="60">
        <v>3</v>
      </c>
      <c r="J6" s="60">
        <v>1</v>
      </c>
      <c r="K6" s="69"/>
      <c r="L6" s="69"/>
      <c r="M6" s="69" t="s">
        <v>224</v>
      </c>
      <c r="N6" s="82"/>
      <c r="O6" s="69"/>
      <c r="P6" s="69"/>
      <c r="Q6" s="69"/>
      <c r="R6" s="69"/>
      <c r="S6" s="69"/>
      <c r="T6" s="69"/>
      <c r="U6" s="69"/>
      <c r="V6" s="69" t="s">
        <v>225</v>
      </c>
      <c r="W6" s="69"/>
      <c r="X6" s="69"/>
      <c r="Y6" s="69"/>
      <c r="Z6" s="69"/>
      <c r="AA6" s="69"/>
      <c r="AB6" s="69"/>
      <c r="AC6" s="69"/>
      <c r="AD6" s="69"/>
      <c r="AE6" s="69"/>
      <c r="AF6" s="69"/>
      <c r="AG6" s="69"/>
      <c r="AH6" s="69"/>
      <c r="AI6" s="69" t="s">
        <v>226</v>
      </c>
      <c r="AJ6" s="69"/>
      <c r="AK6" s="69"/>
      <c r="AL6" s="69"/>
      <c r="AM6" s="69"/>
      <c r="AN6" s="66"/>
      <c r="AO6" s="95"/>
      <c r="AP6" s="95"/>
      <c r="AQ6" s="95"/>
      <c r="AR6" s="95"/>
      <c r="AS6" s="95"/>
      <c r="AT6" s="95"/>
      <c r="AU6" s="95"/>
      <c r="AV6" s="95"/>
      <c r="AW6" s="95"/>
      <c r="AX6" s="66"/>
      <c r="AY6" s="61" t="s">
        <v>227</v>
      </c>
      <c r="BA6" s="66"/>
    </row>
    <row r="7" spans="1:55" ht="76" customHeight="1" x14ac:dyDescent="0.35">
      <c r="A7" s="60">
        <v>186657</v>
      </c>
      <c r="B7" s="60" t="s">
        <v>7</v>
      </c>
      <c r="C7" s="64" t="s">
        <v>8</v>
      </c>
      <c r="D7" s="64">
        <v>0.70833333333333337</v>
      </c>
      <c r="E7" s="82"/>
      <c r="F7" s="69"/>
      <c r="G7" s="60">
        <v>3</v>
      </c>
      <c r="H7" s="60">
        <v>2</v>
      </c>
      <c r="I7" s="60">
        <v>4</v>
      </c>
      <c r="J7" s="60">
        <v>1</v>
      </c>
      <c r="K7" s="69"/>
      <c r="L7" s="69" t="s">
        <v>228</v>
      </c>
      <c r="M7" s="69"/>
      <c r="N7" s="82"/>
      <c r="O7" s="61" t="s">
        <v>229</v>
      </c>
      <c r="R7" s="69" t="s">
        <v>230</v>
      </c>
      <c r="S7" s="69"/>
      <c r="T7" s="69"/>
      <c r="U7" s="69"/>
      <c r="AA7" s="61" t="s">
        <v>231</v>
      </c>
      <c r="AC7" s="61" t="s">
        <v>232</v>
      </c>
      <c r="AJ7" s="61" t="s">
        <v>233</v>
      </c>
      <c r="AK7" s="69"/>
      <c r="AL7" s="69"/>
      <c r="AM7" s="69"/>
      <c r="AN7" s="66"/>
      <c r="AO7" s="95"/>
      <c r="AP7" s="95"/>
      <c r="AQ7" s="95"/>
      <c r="AR7" s="95"/>
      <c r="AS7" s="95"/>
      <c r="AT7" s="95"/>
      <c r="AU7" s="95"/>
      <c r="AV7" s="95"/>
      <c r="AW7" s="95"/>
      <c r="AX7" s="66"/>
      <c r="BA7" s="66"/>
      <c r="BB7" s="61" t="s">
        <v>234</v>
      </c>
    </row>
    <row r="8" spans="1:55" ht="76" customHeight="1" x14ac:dyDescent="0.35">
      <c r="A8" s="58">
        <v>2872307</v>
      </c>
      <c r="B8" s="60" t="s">
        <v>5</v>
      </c>
      <c r="C8" s="64" t="s">
        <v>9</v>
      </c>
      <c r="D8" s="64">
        <v>0.60416666666666663</v>
      </c>
      <c r="E8" s="82"/>
      <c r="F8" s="69"/>
      <c r="G8" s="60">
        <v>4</v>
      </c>
      <c r="H8" s="60">
        <v>1</v>
      </c>
      <c r="I8" s="60">
        <v>3</v>
      </c>
      <c r="J8" s="60">
        <v>2</v>
      </c>
      <c r="K8" s="69"/>
      <c r="L8" s="69" t="s">
        <v>235</v>
      </c>
      <c r="M8" s="69"/>
      <c r="N8" s="82"/>
      <c r="O8" s="61" t="s">
        <v>236</v>
      </c>
      <c r="V8" s="61" t="s">
        <v>237</v>
      </c>
      <c r="AN8" s="66"/>
      <c r="AO8" s="95"/>
      <c r="AP8" s="95"/>
      <c r="AQ8" s="95"/>
      <c r="AR8" s="95"/>
      <c r="AS8" s="95"/>
      <c r="AT8" s="95"/>
      <c r="AU8" s="95"/>
      <c r="AV8" s="95"/>
      <c r="AW8" s="95"/>
      <c r="AX8" s="66"/>
      <c r="AY8" s="61" t="s">
        <v>238</v>
      </c>
      <c r="BA8" s="66"/>
    </row>
    <row r="9" spans="1:55" ht="76" customHeight="1" x14ac:dyDescent="0.35">
      <c r="A9" s="58">
        <v>3457175</v>
      </c>
      <c r="B9" s="60" t="s">
        <v>7</v>
      </c>
      <c r="C9" s="64" t="s">
        <v>10</v>
      </c>
      <c r="D9" s="64">
        <v>0.5</v>
      </c>
      <c r="E9" s="82"/>
      <c r="F9" s="69" t="s">
        <v>239</v>
      </c>
      <c r="G9" s="60">
        <v>4</v>
      </c>
      <c r="H9" s="60">
        <v>2</v>
      </c>
      <c r="I9" s="60">
        <v>1</v>
      </c>
      <c r="J9" s="60">
        <v>3</v>
      </c>
      <c r="K9" s="69"/>
      <c r="L9" s="69" t="s">
        <v>240</v>
      </c>
      <c r="M9" s="69"/>
      <c r="N9" s="82"/>
      <c r="O9" s="61" t="s">
        <v>241</v>
      </c>
      <c r="AB9" s="61" t="s">
        <v>242</v>
      </c>
      <c r="AH9" s="61" t="s">
        <v>243</v>
      </c>
      <c r="AN9" s="66"/>
      <c r="AO9" s="95"/>
      <c r="AP9" s="95"/>
      <c r="AQ9" s="95"/>
      <c r="AR9" s="95"/>
      <c r="AS9" s="95"/>
      <c r="AT9" s="95"/>
      <c r="AU9" s="95"/>
      <c r="AV9" s="95"/>
      <c r="AW9" s="95"/>
      <c r="AX9" s="66"/>
      <c r="BA9" s="66"/>
    </row>
    <row r="10" spans="1:55" ht="76" customHeight="1" x14ac:dyDescent="0.35">
      <c r="A10" s="56">
        <v>176455</v>
      </c>
      <c r="B10" s="60" t="s">
        <v>7</v>
      </c>
      <c r="C10" s="64" t="s">
        <v>11</v>
      </c>
      <c r="D10" s="64">
        <v>0.70833333333333337</v>
      </c>
      <c r="E10" s="82"/>
      <c r="F10" s="69"/>
      <c r="G10" s="60">
        <v>4</v>
      </c>
      <c r="H10" s="60">
        <v>1</v>
      </c>
      <c r="I10" s="60">
        <v>2</v>
      </c>
      <c r="J10" s="60">
        <v>3</v>
      </c>
      <c r="K10" s="69"/>
      <c r="L10" s="69"/>
      <c r="M10" s="69"/>
      <c r="N10" s="82"/>
      <c r="O10" s="61"/>
      <c r="R10" s="61" t="s">
        <v>244</v>
      </c>
      <c r="U10" s="61" t="s">
        <v>245</v>
      </c>
      <c r="AK10" s="61" t="s">
        <v>246</v>
      </c>
      <c r="AN10" s="66"/>
      <c r="AO10" s="95"/>
      <c r="AP10" s="95"/>
      <c r="AQ10" s="95"/>
      <c r="AR10" s="95"/>
      <c r="AS10" s="95"/>
      <c r="AT10" s="95"/>
      <c r="AU10" s="95"/>
      <c r="AV10" s="95"/>
      <c r="AW10" s="95"/>
      <c r="AX10" s="66"/>
      <c r="BA10" s="66"/>
    </row>
    <row r="11" spans="1:55" ht="76" customHeight="1" x14ac:dyDescent="0.35">
      <c r="A11" s="56">
        <v>43862</v>
      </c>
      <c r="B11" s="72" t="s">
        <v>5</v>
      </c>
      <c r="C11" s="64" t="s">
        <v>12</v>
      </c>
      <c r="D11" s="64">
        <v>0.70833333333333337</v>
      </c>
      <c r="E11" s="82"/>
      <c r="F11" s="69"/>
      <c r="G11" s="60">
        <v>3</v>
      </c>
      <c r="H11" s="60">
        <v>1</v>
      </c>
      <c r="I11" s="60">
        <v>2</v>
      </c>
      <c r="J11" s="60">
        <v>4</v>
      </c>
      <c r="K11" s="69"/>
      <c r="L11" s="69" t="s">
        <v>247</v>
      </c>
      <c r="M11" s="69"/>
      <c r="N11" s="82"/>
      <c r="O11" s="61"/>
      <c r="P11" s="61" t="s">
        <v>248</v>
      </c>
      <c r="AA11" s="61" t="s">
        <v>249</v>
      </c>
      <c r="AH11" s="61" t="s">
        <v>250</v>
      </c>
      <c r="AN11" s="66"/>
      <c r="AX11" s="66"/>
      <c r="BA11" s="66"/>
    </row>
    <row r="12" spans="1:55" ht="76" customHeight="1" x14ac:dyDescent="0.35">
      <c r="A12" s="60">
        <v>2872991</v>
      </c>
      <c r="B12" s="60" t="s">
        <v>5</v>
      </c>
      <c r="C12" s="64" t="s">
        <v>13</v>
      </c>
      <c r="D12" s="64">
        <v>0.375</v>
      </c>
      <c r="E12" s="82"/>
      <c r="F12" s="123" t="s">
        <v>251</v>
      </c>
      <c r="G12" s="60">
        <v>3</v>
      </c>
      <c r="H12" s="60">
        <v>1</v>
      </c>
      <c r="I12" s="60">
        <v>4</v>
      </c>
      <c r="J12" s="60">
        <v>2</v>
      </c>
      <c r="K12" s="69"/>
      <c r="L12" s="69" t="s">
        <v>252</v>
      </c>
      <c r="M12" s="69" t="s">
        <v>253</v>
      </c>
      <c r="N12" s="82"/>
      <c r="O12" s="61"/>
      <c r="AH12" s="61" t="s">
        <v>254</v>
      </c>
      <c r="AN12" s="66"/>
      <c r="AX12" s="66"/>
      <c r="BA12" s="66"/>
    </row>
    <row r="13" spans="1:55" ht="76" customHeight="1" x14ac:dyDescent="0.35">
      <c r="A13" s="60">
        <v>31580</v>
      </c>
      <c r="B13" s="60" t="s">
        <v>7</v>
      </c>
      <c r="C13" s="64" t="s">
        <v>13</v>
      </c>
      <c r="D13" s="64">
        <v>0.53125</v>
      </c>
      <c r="E13" s="82"/>
      <c r="F13" s="69" t="s">
        <v>255</v>
      </c>
      <c r="G13" s="69">
        <v>2</v>
      </c>
      <c r="H13" s="69">
        <v>3</v>
      </c>
      <c r="I13" s="69">
        <v>4</v>
      </c>
      <c r="J13" s="69">
        <v>1</v>
      </c>
      <c r="K13" s="69"/>
      <c r="L13" s="69"/>
      <c r="M13" s="69" t="s">
        <v>256</v>
      </c>
      <c r="N13" s="82"/>
      <c r="O13" s="61" t="s">
        <v>257</v>
      </c>
      <c r="T13" s="61" t="s">
        <v>258</v>
      </c>
      <c r="AN13" s="66"/>
      <c r="AX13" s="66"/>
      <c r="BA13" s="66"/>
    </row>
    <row r="14" spans="1:55" ht="76" customHeight="1" x14ac:dyDescent="0.35">
      <c r="A14" s="60">
        <v>3184795</v>
      </c>
      <c r="B14" s="60" t="s">
        <v>5</v>
      </c>
      <c r="C14" s="64" t="s">
        <v>13</v>
      </c>
      <c r="D14" s="64">
        <v>0.71875</v>
      </c>
      <c r="E14" s="82"/>
      <c r="F14" s="69"/>
      <c r="G14" s="69">
        <v>4</v>
      </c>
      <c r="H14" s="69">
        <v>2</v>
      </c>
      <c r="I14" s="69">
        <v>1</v>
      </c>
      <c r="J14" s="69">
        <v>3</v>
      </c>
      <c r="K14" s="69"/>
      <c r="L14" s="69" t="s">
        <v>259</v>
      </c>
      <c r="M14" s="69"/>
      <c r="N14" s="82"/>
      <c r="O14" s="61"/>
      <c r="R14" s="61" t="s">
        <v>260</v>
      </c>
      <c r="V14" s="61" t="s">
        <v>261</v>
      </c>
      <c r="AA14" s="61" t="s">
        <v>262</v>
      </c>
      <c r="AN14" s="66"/>
      <c r="AX14" s="66"/>
      <c r="BA14" s="66"/>
    </row>
    <row r="15" spans="1:55" ht="76" customHeight="1" x14ac:dyDescent="0.35">
      <c r="A15" s="60">
        <v>2489477</v>
      </c>
      <c r="B15" s="60" t="s">
        <v>5</v>
      </c>
      <c r="C15" s="64" t="s">
        <v>14</v>
      </c>
      <c r="D15" s="64">
        <v>0.70833333333333337</v>
      </c>
      <c r="E15" s="82"/>
      <c r="F15" s="69"/>
      <c r="G15" s="69">
        <v>1</v>
      </c>
      <c r="H15" s="69">
        <v>3</v>
      </c>
      <c r="I15" s="69">
        <v>4</v>
      </c>
      <c r="J15" s="69">
        <v>2</v>
      </c>
      <c r="K15" s="69"/>
      <c r="L15" s="69" t="s">
        <v>263</v>
      </c>
      <c r="M15" s="69"/>
      <c r="N15" s="82"/>
      <c r="O15" s="61"/>
      <c r="P15" s="69" t="s">
        <v>264</v>
      </c>
      <c r="U15" s="61" t="s">
        <v>265</v>
      </c>
      <c r="AH15" s="61" t="s">
        <v>266</v>
      </c>
      <c r="AN15" s="66"/>
      <c r="AX15" s="66"/>
      <c r="BA15" s="66"/>
    </row>
    <row r="16" spans="1:55" ht="76" customHeight="1" x14ac:dyDescent="0.35">
      <c r="E16" s="82"/>
      <c r="F16" s="69"/>
      <c r="G16" s="69"/>
      <c r="H16" s="69"/>
      <c r="I16" s="69"/>
      <c r="J16" s="69"/>
      <c r="K16" s="69"/>
      <c r="L16" s="69"/>
      <c r="M16" s="69"/>
      <c r="N16" s="82"/>
      <c r="O16" s="61"/>
      <c r="AN16" s="66"/>
      <c r="AX16" s="66"/>
      <c r="BA16" s="66"/>
    </row>
    <row r="17" spans="5:53" ht="76" customHeight="1" x14ac:dyDescent="0.35">
      <c r="E17" s="82"/>
      <c r="F17" s="69"/>
      <c r="G17" s="69"/>
      <c r="H17" s="69"/>
      <c r="I17" s="69"/>
      <c r="J17" s="69"/>
      <c r="K17" s="69"/>
      <c r="L17" s="69"/>
      <c r="M17" s="69"/>
      <c r="N17" s="82"/>
      <c r="O17" s="61"/>
      <c r="AN17" s="66"/>
      <c r="AX17" s="66"/>
      <c r="BA17" s="66"/>
    </row>
    <row r="18" spans="5:53" ht="76" customHeight="1" x14ac:dyDescent="0.35">
      <c r="E18" s="82"/>
      <c r="F18" s="69"/>
      <c r="G18" s="69"/>
      <c r="H18" s="69"/>
      <c r="I18" s="69"/>
      <c r="J18" s="69"/>
      <c r="K18" s="69"/>
      <c r="L18" s="69"/>
      <c r="M18" s="69"/>
      <c r="N18" s="82"/>
      <c r="O18" s="61"/>
      <c r="AN18" s="66"/>
      <c r="AX18" s="66"/>
      <c r="BA18" s="66"/>
    </row>
    <row r="19" spans="5:53" ht="76" customHeight="1" x14ac:dyDescent="0.35">
      <c r="E19" s="82"/>
      <c r="F19" s="69"/>
      <c r="G19" s="69"/>
      <c r="H19" s="69"/>
      <c r="I19" s="69"/>
      <c r="J19" s="69"/>
      <c r="K19" s="69"/>
      <c r="L19" s="69"/>
      <c r="M19" s="69"/>
      <c r="N19" s="82"/>
      <c r="O19" s="61"/>
      <c r="AN19" s="66"/>
      <c r="AX19" s="66"/>
      <c r="BA19" s="66"/>
    </row>
    <row r="20" spans="5:53" ht="76" customHeight="1" x14ac:dyDescent="0.35">
      <c r="E20" s="82"/>
      <c r="F20" s="69"/>
      <c r="G20" s="69"/>
      <c r="H20" s="69"/>
      <c r="I20" s="69"/>
      <c r="J20" s="69"/>
      <c r="K20" s="69"/>
      <c r="L20" s="69"/>
      <c r="M20" s="69"/>
      <c r="N20" s="82"/>
      <c r="O20" s="61"/>
      <c r="AN20" s="66"/>
      <c r="AX20" s="66"/>
      <c r="BA20" s="66"/>
    </row>
    <row r="21" spans="5:53" ht="76" customHeight="1" x14ac:dyDescent="0.35">
      <c r="E21" s="82"/>
      <c r="F21" s="69"/>
      <c r="G21" s="69"/>
      <c r="H21" s="69"/>
      <c r="I21" s="69"/>
      <c r="J21" s="69"/>
      <c r="K21" s="69"/>
      <c r="L21" s="69"/>
      <c r="M21" s="69"/>
      <c r="N21" s="82"/>
      <c r="O21" s="61"/>
      <c r="AN21" s="66"/>
      <c r="AX21" s="66"/>
      <c r="BA21" s="66"/>
    </row>
    <row r="22" spans="5:53" ht="76" customHeight="1" x14ac:dyDescent="0.35">
      <c r="E22" s="82"/>
      <c r="F22" s="69"/>
      <c r="G22" s="69"/>
      <c r="H22" s="69"/>
      <c r="I22" s="69"/>
      <c r="J22" s="69"/>
      <c r="K22" s="69"/>
      <c r="L22" s="69"/>
      <c r="M22" s="69"/>
      <c r="N22" s="82"/>
      <c r="O22" s="61"/>
      <c r="AN22" s="66"/>
      <c r="AX22" s="66"/>
      <c r="BA22" s="66"/>
    </row>
    <row r="23" spans="5:53" ht="76" customHeight="1" x14ac:dyDescent="0.35">
      <c r="E23" s="82"/>
      <c r="F23" s="69"/>
      <c r="G23" s="69"/>
      <c r="H23" s="69"/>
      <c r="I23" s="69"/>
      <c r="J23" s="69"/>
      <c r="K23" s="69"/>
      <c r="L23" s="69"/>
      <c r="M23" s="69"/>
      <c r="N23" s="82"/>
      <c r="O23" s="61"/>
      <c r="AN23" s="66"/>
      <c r="AX23" s="66"/>
      <c r="BA23" s="66"/>
    </row>
    <row r="24" spans="5:53" ht="76" customHeight="1" x14ac:dyDescent="0.35">
      <c r="E24" s="82"/>
      <c r="F24" s="69"/>
      <c r="G24" s="69"/>
      <c r="H24" s="69"/>
      <c r="I24" s="69"/>
      <c r="J24" s="69"/>
      <c r="K24" s="69"/>
      <c r="L24" s="69"/>
      <c r="M24" s="69"/>
      <c r="N24" s="82"/>
      <c r="O24" s="61"/>
      <c r="AN24" s="66"/>
      <c r="AX24" s="66"/>
      <c r="BA24" s="66"/>
    </row>
    <row r="25" spans="5:53" ht="76" customHeight="1" x14ac:dyDescent="0.35">
      <c r="E25" s="82"/>
      <c r="F25" s="69"/>
      <c r="G25" s="69"/>
      <c r="H25" s="69"/>
      <c r="I25" s="69"/>
      <c r="J25" s="69"/>
      <c r="K25" s="69"/>
      <c r="L25" s="69"/>
      <c r="M25" s="69"/>
      <c r="N25" s="82"/>
      <c r="O25" s="61"/>
      <c r="AN25" s="66"/>
      <c r="AX25" s="66"/>
      <c r="BA25" s="66"/>
    </row>
    <row r="26" spans="5:53" ht="76" customHeight="1" x14ac:dyDescent="0.35">
      <c r="E26" s="82"/>
      <c r="F26" s="69"/>
      <c r="G26" s="69"/>
      <c r="H26" s="69"/>
      <c r="I26" s="69"/>
      <c r="J26" s="69"/>
      <c r="K26" s="69"/>
      <c r="L26" s="69"/>
      <c r="M26" s="69"/>
      <c r="N26" s="82"/>
      <c r="O26" s="61"/>
      <c r="AN26" s="66"/>
      <c r="AX26" s="66"/>
      <c r="BA26" s="66"/>
    </row>
    <row r="27" spans="5:53" ht="76" customHeight="1" x14ac:dyDescent="0.35">
      <c r="E27" s="82"/>
      <c r="F27" s="69"/>
      <c r="G27" s="69"/>
      <c r="H27" s="69"/>
      <c r="I27" s="69"/>
      <c r="J27" s="69"/>
      <c r="K27" s="69"/>
      <c r="L27" s="69"/>
      <c r="M27" s="69"/>
      <c r="N27" s="82"/>
      <c r="O27" s="61"/>
      <c r="AN27" s="66"/>
      <c r="AX27" s="66"/>
      <c r="BA27" s="66"/>
    </row>
    <row r="28" spans="5:53" ht="76" customHeight="1" x14ac:dyDescent="0.35">
      <c r="E28" s="83"/>
      <c r="F28" s="69"/>
      <c r="G28" s="69"/>
      <c r="H28" s="69"/>
      <c r="I28" s="69"/>
      <c r="J28" s="69"/>
      <c r="K28" s="69"/>
      <c r="L28" s="69"/>
      <c r="M28" s="69"/>
      <c r="N28" s="83"/>
      <c r="O28" s="61"/>
      <c r="AN28" s="67"/>
      <c r="AX28" s="67"/>
      <c r="BA28" s="67"/>
    </row>
    <row r="29" spans="5:53" ht="14.5" x14ac:dyDescent="0.35">
      <c r="O29" s="61"/>
    </row>
  </sheetData>
  <mergeCells count="22">
    <mergeCell ref="G2:J2"/>
    <mergeCell ref="O1:AM1"/>
    <mergeCell ref="O2:T2"/>
    <mergeCell ref="U2:Z2"/>
    <mergeCell ref="AA2:AG2"/>
    <mergeCell ref="AH2:AM2"/>
    <mergeCell ref="BB2:BB3"/>
    <mergeCell ref="AY1:AZ1"/>
    <mergeCell ref="A1:D2"/>
    <mergeCell ref="F2:F3"/>
    <mergeCell ref="AO1:AV1"/>
    <mergeCell ref="AO2:AP2"/>
    <mergeCell ref="AQ2:AR2"/>
    <mergeCell ref="AS2:AT2"/>
    <mergeCell ref="AU2:AV2"/>
    <mergeCell ref="AY2:AY3"/>
    <mergeCell ref="AZ2:AZ3"/>
    <mergeCell ref="K2:K3"/>
    <mergeCell ref="L2:L3"/>
    <mergeCell ref="M2:M3"/>
    <mergeCell ref="F1:M1"/>
    <mergeCell ref="AW2:AW3"/>
  </mergeCells>
  <pageMargins left="0.7" right="0.7" top="0.75" bottom="0.75" header="0.3" footer="0.3"/>
  <pageSetup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A5AF7DD-0293-4C50-A401-9C49C14F0073}">
  <dimension ref="A1:CH29"/>
  <sheetViews>
    <sheetView zoomScale="69" zoomScaleNormal="69" workbookViewId="0">
      <pane xSplit="5" ySplit="3" topLeftCell="AF4" activePane="bottomRight" state="frozen"/>
      <selection pane="topRight"/>
      <selection pane="bottomLeft"/>
      <selection pane="bottomRight" activeCell="BK15" sqref="BK15"/>
    </sheetView>
  </sheetViews>
  <sheetFormatPr defaultColWidth="8.7265625" defaultRowHeight="15" customHeight="1" x14ac:dyDescent="0.35"/>
  <cols>
    <col min="1" max="4" width="13.7265625" style="61" customWidth="1"/>
    <col min="5" max="5" width="3.26953125" style="77" customWidth="1"/>
    <col min="6" max="6" width="21.81640625" style="61" customWidth="1"/>
    <col min="7" max="9" width="10.54296875" style="61" customWidth="1"/>
    <col min="10" max="10" width="10.54296875" style="61" hidden="1" customWidth="1"/>
    <col min="11" max="11" width="10.54296875" style="61" customWidth="1"/>
    <col min="12" max="12" width="10.54296875" style="61" hidden="1" customWidth="1"/>
    <col min="13" max="13" width="10.54296875" style="61" customWidth="1"/>
    <col min="14" max="14" width="10.54296875" style="61" hidden="1" customWidth="1"/>
    <col min="15" max="17" width="17.453125" style="61" customWidth="1"/>
    <col min="18" max="18" width="3.26953125" style="77" customWidth="1"/>
    <col min="19" max="19" width="11.81640625" style="77" customWidth="1"/>
    <col min="20" max="20" width="12.54296875" style="61" customWidth="1"/>
    <col min="21" max="21" width="13.81640625" style="61" customWidth="1"/>
    <col min="22" max="26" width="12.54296875" style="61" customWidth="1"/>
    <col min="27" max="27" width="13.453125" style="61" customWidth="1"/>
    <col min="28" max="32" width="12.54296875" style="61" customWidth="1"/>
    <col min="33" max="33" width="13.54296875" style="61" customWidth="1"/>
    <col min="34" max="36" width="12.54296875" style="61" customWidth="1"/>
    <col min="37" max="40" width="12.54296875" style="61" hidden="1" customWidth="1"/>
    <col min="41" max="42" width="12.54296875" style="61" customWidth="1"/>
    <col min="43" max="43" width="13.7265625" style="61" customWidth="1"/>
    <col min="44" max="46" width="12.54296875" style="61" customWidth="1"/>
    <col min="47" max="50" width="12.54296875" style="61" hidden="1" customWidth="1"/>
    <col min="51" max="52" width="12.54296875" style="61" customWidth="1"/>
    <col min="53" max="53" width="14" style="61" customWidth="1"/>
    <col min="54" max="56" width="12.54296875" style="61" customWidth="1"/>
    <col min="57" max="59" width="12.54296875" style="61" hidden="1" customWidth="1"/>
    <col min="60" max="60" width="12.54296875" style="91" hidden="1" customWidth="1"/>
    <col min="61" max="63" width="12.54296875" style="61" customWidth="1"/>
    <col min="64" max="64" width="3.26953125" style="68" customWidth="1"/>
    <col min="65" max="65" width="10.54296875" style="61" hidden="1" customWidth="1"/>
    <col min="66" max="66" width="12.7265625" style="61" hidden="1" customWidth="1"/>
    <col min="67" max="67" width="10.54296875" style="61" hidden="1" customWidth="1"/>
    <col min="68" max="68" width="12.7265625" style="61" hidden="1" customWidth="1"/>
    <col min="69" max="69" width="10.54296875" style="61" hidden="1" customWidth="1"/>
    <col min="70" max="70" width="12.7265625" style="61" hidden="1" customWidth="1"/>
    <col min="71" max="71" width="10.54296875" style="61" hidden="1" customWidth="1"/>
    <col min="72" max="72" width="12.81640625" style="61" hidden="1" customWidth="1"/>
    <col min="73" max="73" width="10.54296875" style="61" hidden="1" customWidth="1"/>
    <col min="74" max="74" width="12.81640625" style="61" hidden="1" customWidth="1"/>
    <col min="75" max="75" width="10.54296875" style="61" hidden="1" customWidth="1"/>
    <col min="76" max="76" width="12.81640625" style="61" hidden="1" customWidth="1"/>
    <col min="77" max="77" width="10.54296875" style="61" hidden="1" customWidth="1"/>
    <col min="78" max="78" width="12.81640625" style="61" hidden="1" customWidth="1"/>
    <col min="79" max="79" width="10.54296875" style="61" hidden="1" customWidth="1"/>
    <col min="80" max="81" width="12.81640625" style="61" hidden="1" customWidth="1"/>
    <col min="82" max="82" width="3.26953125" style="68" hidden="1" customWidth="1"/>
    <col min="83" max="83" width="27.453125" style="61" customWidth="1"/>
    <col min="84" max="84" width="10.1796875" style="61" hidden="1" customWidth="1"/>
    <col min="85" max="85" width="3.26953125" style="68" customWidth="1"/>
    <col min="86" max="86" width="17.453125" style="61" customWidth="1"/>
    <col min="87" max="16384" width="8.7265625" style="63"/>
  </cols>
  <sheetData>
    <row r="1" spans="1:86" ht="43.5" customHeight="1" x14ac:dyDescent="0.35">
      <c r="A1" s="147"/>
      <c r="B1" s="147"/>
      <c r="C1" s="147"/>
      <c r="D1" s="147"/>
      <c r="E1" s="81"/>
      <c r="F1" s="185" t="s">
        <v>175</v>
      </c>
      <c r="G1" s="154"/>
      <c r="H1" s="154"/>
      <c r="I1" s="154"/>
      <c r="J1" s="154"/>
      <c r="K1" s="154"/>
      <c r="L1" s="154"/>
      <c r="M1" s="154"/>
      <c r="N1" s="154"/>
      <c r="O1" s="178"/>
      <c r="P1" s="178"/>
      <c r="Q1" s="179"/>
      <c r="R1" s="81"/>
      <c r="S1" s="162" t="s">
        <v>176</v>
      </c>
      <c r="T1" s="163"/>
      <c r="U1" s="163"/>
      <c r="V1" s="163"/>
      <c r="W1" s="163"/>
      <c r="X1" s="163"/>
      <c r="Y1" s="163"/>
      <c r="Z1" s="163"/>
      <c r="AA1" s="163"/>
      <c r="AB1" s="163"/>
      <c r="AC1" s="163"/>
      <c r="AD1" s="163"/>
      <c r="AE1" s="163"/>
      <c r="AF1" s="163"/>
      <c r="AG1" s="163"/>
      <c r="AH1" s="163"/>
      <c r="AI1" s="163"/>
      <c r="AJ1" s="163"/>
      <c r="AK1" s="163"/>
      <c r="AL1" s="163"/>
      <c r="AM1" s="163"/>
      <c r="AN1" s="163"/>
      <c r="AO1" s="163"/>
      <c r="AP1" s="163"/>
      <c r="AQ1" s="163"/>
      <c r="AR1" s="163"/>
      <c r="AS1" s="163"/>
      <c r="AT1" s="163"/>
      <c r="AU1" s="163"/>
      <c r="AV1" s="163"/>
      <c r="AW1" s="163"/>
      <c r="AX1" s="163"/>
      <c r="AY1" s="163"/>
      <c r="AZ1" s="163"/>
      <c r="BA1" s="163"/>
      <c r="BB1" s="163"/>
      <c r="BC1" s="163"/>
      <c r="BD1" s="163"/>
      <c r="BE1" s="163"/>
      <c r="BF1" s="163"/>
      <c r="BG1" s="163"/>
      <c r="BH1" s="163"/>
      <c r="BI1" s="163"/>
      <c r="BJ1" s="163"/>
      <c r="BK1" s="189"/>
      <c r="BL1" s="65"/>
      <c r="BM1" s="181" t="s">
        <v>177</v>
      </c>
      <c r="BN1" s="182"/>
      <c r="BO1" s="182"/>
      <c r="BP1" s="182"/>
      <c r="BQ1" s="182"/>
      <c r="BR1" s="182"/>
      <c r="BS1" s="182"/>
      <c r="BT1" s="182"/>
      <c r="BU1" s="182"/>
      <c r="BV1" s="182"/>
      <c r="BW1" s="182"/>
      <c r="BX1" s="182"/>
      <c r="BY1" s="182"/>
      <c r="BZ1" s="182"/>
      <c r="CA1" s="182"/>
      <c r="CB1" s="203"/>
      <c r="CC1" s="86"/>
      <c r="CD1" s="65"/>
      <c r="CE1" s="178" t="s">
        <v>178</v>
      </c>
      <c r="CF1" s="179"/>
      <c r="CG1" s="65"/>
      <c r="CH1" s="74"/>
    </row>
    <row r="2" spans="1:86" ht="14.5" x14ac:dyDescent="0.35">
      <c r="A2" s="147"/>
      <c r="B2" s="147"/>
      <c r="C2" s="147"/>
      <c r="D2" s="147"/>
      <c r="E2" s="82"/>
      <c r="F2" s="180" t="s">
        <v>179</v>
      </c>
      <c r="G2" s="201" t="s">
        <v>180</v>
      </c>
      <c r="H2" s="201"/>
      <c r="I2" s="201"/>
      <c r="J2" s="201"/>
      <c r="K2" s="201"/>
      <c r="L2" s="201"/>
      <c r="M2" s="201"/>
      <c r="N2" s="201"/>
      <c r="O2" s="193" t="s">
        <v>181</v>
      </c>
      <c r="P2" s="183" t="s">
        <v>182</v>
      </c>
      <c r="Q2" s="183" t="s">
        <v>183</v>
      </c>
      <c r="R2" s="82"/>
      <c r="S2" s="190" t="s">
        <v>267</v>
      </c>
      <c r="T2" s="190"/>
      <c r="U2" s="190"/>
      <c r="V2" s="190"/>
      <c r="W2" s="190"/>
      <c r="X2" s="190"/>
      <c r="Y2" s="190" t="s">
        <v>268</v>
      </c>
      <c r="Z2" s="190"/>
      <c r="AA2" s="190"/>
      <c r="AB2" s="190"/>
      <c r="AC2" s="190"/>
      <c r="AD2" s="190"/>
      <c r="AE2" s="190" t="s">
        <v>269</v>
      </c>
      <c r="AF2" s="191"/>
      <c r="AG2" s="191"/>
      <c r="AH2" s="191"/>
      <c r="AI2" s="191"/>
      <c r="AJ2" s="192"/>
      <c r="AK2" s="202" t="s">
        <v>270</v>
      </c>
      <c r="AL2" s="191"/>
      <c r="AM2" s="191"/>
      <c r="AN2" s="192"/>
      <c r="AO2" s="190" t="s">
        <v>271</v>
      </c>
      <c r="AP2" s="191"/>
      <c r="AQ2" s="191"/>
      <c r="AR2" s="191"/>
      <c r="AS2" s="191"/>
      <c r="AT2" s="192"/>
      <c r="AU2" s="195" t="s">
        <v>272</v>
      </c>
      <c r="AV2" s="196"/>
      <c r="AW2" s="196"/>
      <c r="AX2" s="197"/>
      <c r="AY2" s="190" t="s">
        <v>273</v>
      </c>
      <c r="AZ2" s="191"/>
      <c r="BA2" s="191"/>
      <c r="BB2" s="191"/>
      <c r="BC2" s="191"/>
      <c r="BD2" s="192"/>
      <c r="BE2" s="195" t="s">
        <v>274</v>
      </c>
      <c r="BF2" s="196"/>
      <c r="BG2" s="196"/>
      <c r="BH2" s="197"/>
      <c r="BI2" s="198" t="s">
        <v>275</v>
      </c>
      <c r="BJ2" s="198" t="s">
        <v>276</v>
      </c>
      <c r="BK2" s="198" t="s">
        <v>277</v>
      </c>
      <c r="BL2" s="66"/>
      <c r="BM2" s="169" t="s">
        <v>267</v>
      </c>
      <c r="BN2" s="171"/>
      <c r="BO2" s="169" t="s">
        <v>268</v>
      </c>
      <c r="BP2" s="171"/>
      <c r="BQ2" s="169" t="s">
        <v>269</v>
      </c>
      <c r="BR2" s="171"/>
      <c r="BS2" s="169" t="s">
        <v>270</v>
      </c>
      <c r="BT2" s="171"/>
      <c r="BU2" s="169" t="s">
        <v>271</v>
      </c>
      <c r="BV2" s="171"/>
      <c r="BW2" s="169" t="s">
        <v>272</v>
      </c>
      <c r="BX2" s="171"/>
      <c r="BY2" s="169" t="s">
        <v>273</v>
      </c>
      <c r="BZ2" s="171"/>
      <c r="CA2" s="169" t="s">
        <v>274</v>
      </c>
      <c r="CB2" s="171"/>
      <c r="CC2" s="199" t="s">
        <v>278</v>
      </c>
      <c r="CD2" s="66"/>
      <c r="CE2" s="183" t="s">
        <v>189</v>
      </c>
      <c r="CF2" s="183" t="s">
        <v>190</v>
      </c>
      <c r="CG2" s="66"/>
      <c r="CH2" s="176" t="s">
        <v>33</v>
      </c>
    </row>
    <row r="3" spans="1:86" ht="85.5" customHeight="1" x14ac:dyDescent="0.35">
      <c r="A3" s="45" t="s">
        <v>0</v>
      </c>
      <c r="B3" s="45" t="s">
        <v>3</v>
      </c>
      <c r="C3" s="45" t="s">
        <v>1</v>
      </c>
      <c r="D3" s="45" t="s">
        <v>2</v>
      </c>
      <c r="E3" s="82"/>
      <c r="F3" s="180"/>
      <c r="G3" s="93" t="s">
        <v>267</v>
      </c>
      <c r="H3" s="93" t="s">
        <v>268</v>
      </c>
      <c r="I3" s="93" t="s">
        <v>269</v>
      </c>
      <c r="J3" s="115" t="s">
        <v>270</v>
      </c>
      <c r="K3" s="93" t="s">
        <v>271</v>
      </c>
      <c r="L3" s="115" t="s">
        <v>272</v>
      </c>
      <c r="M3" s="93" t="s">
        <v>273</v>
      </c>
      <c r="N3" s="115" t="s">
        <v>274</v>
      </c>
      <c r="O3" s="194"/>
      <c r="P3" s="183"/>
      <c r="Q3" s="183"/>
      <c r="R3" s="82"/>
      <c r="S3" s="44" t="s">
        <v>191</v>
      </c>
      <c r="T3" s="44" t="s">
        <v>192</v>
      </c>
      <c r="U3" s="44" t="s">
        <v>193</v>
      </c>
      <c r="V3" s="44" t="s">
        <v>194</v>
      </c>
      <c r="W3" s="44" t="s">
        <v>195</v>
      </c>
      <c r="X3" s="44" t="s">
        <v>196</v>
      </c>
      <c r="Y3" s="44" t="s">
        <v>191</v>
      </c>
      <c r="Z3" s="44" t="s">
        <v>192</v>
      </c>
      <c r="AA3" s="44" t="s">
        <v>193</v>
      </c>
      <c r="AB3" s="44" t="s">
        <v>194</v>
      </c>
      <c r="AC3" s="44" t="s">
        <v>195</v>
      </c>
      <c r="AD3" s="44" t="s">
        <v>196</v>
      </c>
      <c r="AE3" s="44" t="s">
        <v>191</v>
      </c>
      <c r="AF3" s="44" t="s">
        <v>192</v>
      </c>
      <c r="AG3" s="44" t="s">
        <v>193</v>
      </c>
      <c r="AH3" s="44" t="s">
        <v>194</v>
      </c>
      <c r="AI3" s="44" t="s">
        <v>195</v>
      </c>
      <c r="AJ3" s="44" t="s">
        <v>196</v>
      </c>
      <c r="AK3" s="44" t="s">
        <v>192</v>
      </c>
      <c r="AL3" s="44" t="s">
        <v>194</v>
      </c>
      <c r="AM3" s="44" t="s">
        <v>195</v>
      </c>
      <c r="AN3" s="44" t="s">
        <v>196</v>
      </c>
      <c r="AO3" s="44" t="s">
        <v>191</v>
      </c>
      <c r="AP3" s="44" t="s">
        <v>192</v>
      </c>
      <c r="AQ3" s="44" t="s">
        <v>193</v>
      </c>
      <c r="AR3" s="44" t="s">
        <v>194</v>
      </c>
      <c r="AS3" s="44" t="s">
        <v>195</v>
      </c>
      <c r="AT3" s="44" t="s">
        <v>196</v>
      </c>
      <c r="AU3" s="44" t="s">
        <v>192</v>
      </c>
      <c r="AV3" s="44" t="s">
        <v>194</v>
      </c>
      <c r="AW3" s="44" t="s">
        <v>195</v>
      </c>
      <c r="AX3" s="44" t="s">
        <v>196</v>
      </c>
      <c r="AY3" s="44" t="s">
        <v>191</v>
      </c>
      <c r="AZ3" s="44" t="s">
        <v>192</v>
      </c>
      <c r="BA3" s="44" t="s">
        <v>193</v>
      </c>
      <c r="BB3" s="44" t="s">
        <v>194</v>
      </c>
      <c r="BC3" s="44" t="s">
        <v>195</v>
      </c>
      <c r="BD3" s="44" t="s">
        <v>196</v>
      </c>
      <c r="BE3" s="44" t="s">
        <v>192</v>
      </c>
      <c r="BF3" s="44" t="s">
        <v>194</v>
      </c>
      <c r="BG3" s="44" t="s">
        <v>195</v>
      </c>
      <c r="BH3" s="90" t="s">
        <v>196</v>
      </c>
      <c r="BI3" s="198"/>
      <c r="BJ3" s="198"/>
      <c r="BK3" s="198"/>
      <c r="BL3" s="66"/>
      <c r="BM3" s="88" t="s">
        <v>198</v>
      </c>
      <c r="BN3" s="88" t="s">
        <v>199</v>
      </c>
      <c r="BO3" s="88" t="s">
        <v>198</v>
      </c>
      <c r="BP3" s="88" t="s">
        <v>199</v>
      </c>
      <c r="BQ3" s="88" t="s">
        <v>198</v>
      </c>
      <c r="BR3" s="88" t="s">
        <v>199</v>
      </c>
      <c r="BS3" s="88" t="s">
        <v>198</v>
      </c>
      <c r="BT3" s="88" t="s">
        <v>199</v>
      </c>
      <c r="BU3" s="88" t="s">
        <v>198</v>
      </c>
      <c r="BV3" s="88" t="s">
        <v>199</v>
      </c>
      <c r="BW3" s="88" t="s">
        <v>198</v>
      </c>
      <c r="BX3" s="88" t="s">
        <v>199</v>
      </c>
      <c r="BY3" s="88" t="s">
        <v>198</v>
      </c>
      <c r="BZ3" s="88" t="s">
        <v>199</v>
      </c>
      <c r="CA3" s="88" t="s">
        <v>198</v>
      </c>
      <c r="CB3" s="88" t="s">
        <v>199</v>
      </c>
      <c r="CC3" s="200"/>
      <c r="CD3" s="66"/>
      <c r="CE3" s="184"/>
      <c r="CF3" s="184"/>
      <c r="CG3" s="66"/>
      <c r="CH3" s="177"/>
    </row>
    <row r="4" spans="1:86" ht="76" customHeight="1" x14ac:dyDescent="0.35">
      <c r="A4" s="58">
        <v>32978</v>
      </c>
      <c r="B4" s="60" t="s">
        <v>5</v>
      </c>
      <c r="C4" s="64" t="s">
        <v>4</v>
      </c>
      <c r="D4" s="59">
        <v>0.5</v>
      </c>
      <c r="E4" s="82"/>
      <c r="F4" s="69" t="s">
        <v>279</v>
      </c>
      <c r="G4" s="105">
        <v>3</v>
      </c>
      <c r="H4" s="105">
        <v>4</v>
      </c>
      <c r="I4" s="105">
        <v>5</v>
      </c>
      <c r="J4" s="105">
        <v>6</v>
      </c>
      <c r="K4" s="105">
        <v>1</v>
      </c>
      <c r="L4" s="105">
        <v>2</v>
      </c>
      <c r="M4" s="105">
        <v>2</v>
      </c>
      <c r="N4" s="105">
        <v>7</v>
      </c>
      <c r="O4" s="69"/>
      <c r="P4" s="69" t="s">
        <v>280</v>
      </c>
      <c r="Q4" s="69"/>
      <c r="R4" s="82"/>
      <c r="S4" s="69"/>
      <c r="T4" s="69" t="s">
        <v>281</v>
      </c>
      <c r="U4" s="69"/>
      <c r="V4" s="69"/>
      <c r="W4" s="69"/>
      <c r="X4" s="69" t="s">
        <v>282</v>
      </c>
      <c r="Y4" s="69"/>
      <c r="Z4" s="69" t="s">
        <v>283</v>
      </c>
      <c r="AA4" s="69"/>
      <c r="AB4" s="69"/>
      <c r="AC4" s="69"/>
      <c r="AD4" s="69"/>
      <c r="AE4" s="69"/>
      <c r="AF4" s="69" t="s">
        <v>284</v>
      </c>
      <c r="AG4" s="69"/>
      <c r="AH4" s="69"/>
      <c r="AI4" s="69"/>
      <c r="AJ4" s="69"/>
      <c r="AK4" s="69" t="s">
        <v>285</v>
      </c>
      <c r="AL4" s="69"/>
      <c r="AM4" s="69"/>
      <c r="AN4" s="69"/>
      <c r="AO4" s="69"/>
      <c r="AP4" s="69" t="s">
        <v>286</v>
      </c>
      <c r="AQ4" s="69"/>
      <c r="AR4" s="69"/>
      <c r="AS4" s="69"/>
      <c r="AT4" s="69"/>
      <c r="AU4" s="69" t="s">
        <v>287</v>
      </c>
      <c r="AV4" s="69" t="s">
        <v>288</v>
      </c>
      <c r="AW4" s="69"/>
      <c r="AX4" s="69"/>
      <c r="AY4" s="69"/>
      <c r="AZ4" s="69" t="s">
        <v>289</v>
      </c>
      <c r="BA4" s="69"/>
      <c r="BB4" s="69"/>
      <c r="BC4" s="69"/>
      <c r="BD4" s="69"/>
      <c r="BE4" s="69" t="s">
        <v>290</v>
      </c>
      <c r="BF4" s="69"/>
      <c r="BG4" s="69"/>
      <c r="BH4" s="92"/>
      <c r="BI4" s="69" t="s">
        <v>291</v>
      </c>
      <c r="BJ4" s="69"/>
      <c r="BK4" s="69"/>
      <c r="BL4" s="66"/>
      <c r="BM4" s="98">
        <v>7</v>
      </c>
      <c r="BN4" s="98">
        <v>6</v>
      </c>
      <c r="BO4" s="98">
        <v>7</v>
      </c>
      <c r="BP4" s="98">
        <v>6</v>
      </c>
      <c r="BQ4" s="98">
        <v>7</v>
      </c>
      <c r="BR4" s="98">
        <v>6</v>
      </c>
      <c r="BS4" s="98">
        <v>7</v>
      </c>
      <c r="BT4" s="98">
        <v>5</v>
      </c>
      <c r="BU4" s="98">
        <v>6</v>
      </c>
      <c r="BV4" s="98">
        <v>6</v>
      </c>
      <c r="BW4" s="98">
        <v>7</v>
      </c>
      <c r="BX4" s="98">
        <v>6</v>
      </c>
      <c r="BY4" s="98">
        <v>6</v>
      </c>
      <c r="BZ4" s="98">
        <v>6</v>
      </c>
      <c r="CA4" s="98">
        <v>5</v>
      </c>
      <c r="CB4" s="98">
        <v>6</v>
      </c>
      <c r="CC4" s="98"/>
      <c r="CD4" s="66"/>
      <c r="CG4" s="66"/>
    </row>
    <row r="5" spans="1:86" ht="76" customHeight="1" x14ac:dyDescent="0.35">
      <c r="A5" s="58">
        <v>230521</v>
      </c>
      <c r="B5" s="60" t="s">
        <v>7</v>
      </c>
      <c r="C5" s="64" t="s">
        <v>6</v>
      </c>
      <c r="D5" s="64">
        <v>0.5</v>
      </c>
      <c r="E5" s="82"/>
      <c r="F5" s="69" t="s">
        <v>292</v>
      </c>
      <c r="G5" s="60">
        <v>2</v>
      </c>
      <c r="H5" s="60">
        <v>4</v>
      </c>
      <c r="I5" s="60">
        <v>3</v>
      </c>
      <c r="J5" s="60"/>
      <c r="K5" s="60">
        <v>1</v>
      </c>
      <c r="L5" s="60"/>
      <c r="M5" s="60">
        <v>5</v>
      </c>
      <c r="N5" s="60"/>
      <c r="O5" s="69"/>
      <c r="P5" s="69" t="s">
        <v>293</v>
      </c>
      <c r="Q5" s="69"/>
      <c r="R5" s="82"/>
      <c r="S5" s="69" t="s">
        <v>294</v>
      </c>
      <c r="T5" s="69" t="s">
        <v>295</v>
      </c>
      <c r="U5" s="69"/>
      <c r="V5" s="69"/>
      <c r="W5" s="69"/>
      <c r="X5" s="69"/>
      <c r="Y5" s="69"/>
      <c r="Z5" s="69"/>
      <c r="AA5" s="69"/>
      <c r="AB5" s="69"/>
      <c r="AC5" s="69"/>
      <c r="AD5" s="69"/>
      <c r="AE5" s="69"/>
      <c r="AF5" s="69"/>
      <c r="AG5" s="69"/>
      <c r="AH5" s="69"/>
      <c r="AI5" s="69"/>
      <c r="AJ5" s="69"/>
      <c r="AK5" s="69"/>
      <c r="AL5" s="69"/>
      <c r="AM5" s="69"/>
      <c r="AN5" s="69"/>
      <c r="AO5" s="69"/>
      <c r="AP5" s="69"/>
      <c r="AQ5" s="69" t="s">
        <v>296</v>
      </c>
      <c r="AR5" s="69"/>
      <c r="AS5" s="69"/>
      <c r="AT5" s="69"/>
      <c r="AU5" s="69"/>
      <c r="AV5" s="69"/>
      <c r="AW5" s="69"/>
      <c r="AX5" s="69"/>
      <c r="AY5" s="69" t="s">
        <v>297</v>
      </c>
      <c r="AZ5" s="69"/>
      <c r="BA5" s="69"/>
      <c r="BB5" s="69"/>
      <c r="BC5" s="69"/>
      <c r="BD5" s="69"/>
      <c r="BE5" s="69"/>
      <c r="BF5" s="69"/>
      <c r="BG5" s="69"/>
      <c r="BH5" s="92"/>
      <c r="BI5" s="69" t="s">
        <v>298</v>
      </c>
      <c r="BJ5" s="69" t="s">
        <v>299</v>
      </c>
      <c r="BK5" s="69" t="s">
        <v>300</v>
      </c>
      <c r="BL5" s="66"/>
      <c r="BM5" s="98"/>
      <c r="BN5" s="98"/>
      <c r="BO5" s="98"/>
      <c r="BP5" s="98"/>
      <c r="BQ5" s="98"/>
      <c r="BR5" s="98"/>
      <c r="BS5" s="98"/>
      <c r="BT5" s="98"/>
      <c r="BU5" s="98"/>
      <c r="BV5" s="98"/>
      <c r="BW5" s="98"/>
      <c r="BX5" s="98"/>
      <c r="BY5" s="98"/>
      <c r="BZ5" s="98"/>
      <c r="CA5" s="98"/>
      <c r="CB5" s="98"/>
      <c r="CC5" s="98"/>
      <c r="CD5" s="66"/>
      <c r="CG5" s="66"/>
    </row>
    <row r="6" spans="1:86" ht="76" customHeight="1" x14ac:dyDescent="0.35">
      <c r="A6" s="60">
        <v>1969291</v>
      </c>
      <c r="B6" s="60" t="s">
        <v>5</v>
      </c>
      <c r="C6" s="64" t="s">
        <v>6</v>
      </c>
      <c r="D6" s="64">
        <v>0.6875</v>
      </c>
      <c r="E6" s="82"/>
      <c r="F6" s="69"/>
      <c r="G6" s="60">
        <v>1</v>
      </c>
      <c r="H6" s="60">
        <v>5</v>
      </c>
      <c r="I6" s="60">
        <v>4</v>
      </c>
      <c r="J6" s="60"/>
      <c r="K6" s="60">
        <v>2</v>
      </c>
      <c r="L6" s="60"/>
      <c r="M6" s="60">
        <v>3</v>
      </c>
      <c r="N6" s="60"/>
      <c r="O6" s="69"/>
      <c r="P6" s="69" t="s">
        <v>301</v>
      </c>
      <c r="Q6" s="69" t="s">
        <v>302</v>
      </c>
      <c r="R6" s="82"/>
      <c r="S6" s="69"/>
      <c r="T6" s="69"/>
      <c r="U6" s="69" t="s">
        <v>303</v>
      </c>
      <c r="V6" s="69" t="s">
        <v>304</v>
      </c>
      <c r="W6" s="69"/>
      <c r="X6" s="69"/>
      <c r="Y6" s="69"/>
      <c r="Z6" s="69"/>
      <c r="AA6" s="69"/>
      <c r="AB6" s="69"/>
      <c r="AC6" s="69"/>
      <c r="AD6" s="69"/>
      <c r="AE6" s="69"/>
      <c r="AF6" s="69"/>
      <c r="AG6" s="69"/>
      <c r="AH6" s="69"/>
      <c r="AI6" s="69"/>
      <c r="AJ6" s="69"/>
      <c r="AK6" s="69"/>
      <c r="AL6" s="69"/>
      <c r="AM6" s="69"/>
      <c r="AN6" s="69"/>
      <c r="AO6" s="69" t="s">
        <v>305</v>
      </c>
      <c r="AP6" s="69"/>
      <c r="AQ6" s="69"/>
      <c r="AR6" s="69" t="s">
        <v>306</v>
      </c>
      <c r="AS6" s="69"/>
      <c r="AT6" s="69"/>
      <c r="AU6" s="69"/>
      <c r="AV6" s="69"/>
      <c r="AW6" s="69"/>
      <c r="AX6" s="69"/>
      <c r="AY6" s="69"/>
      <c r="AZ6" s="69"/>
      <c r="BA6" s="69"/>
      <c r="BB6" s="69"/>
      <c r="BC6" s="69"/>
      <c r="BD6" s="69"/>
      <c r="BE6" s="69"/>
      <c r="BF6" s="69"/>
      <c r="BG6" s="69"/>
      <c r="BH6" s="92"/>
      <c r="BI6" s="69" t="s">
        <v>307</v>
      </c>
      <c r="BJ6" s="69" t="s">
        <v>308</v>
      </c>
      <c r="BK6" s="69" t="s">
        <v>309</v>
      </c>
      <c r="BL6" s="66"/>
      <c r="BM6" s="98"/>
      <c r="BN6" s="98"/>
      <c r="BO6" s="98"/>
      <c r="BP6" s="98"/>
      <c r="BQ6" s="98"/>
      <c r="BR6" s="98"/>
      <c r="BS6" s="98"/>
      <c r="BT6" s="98"/>
      <c r="BU6" s="98"/>
      <c r="BV6" s="98"/>
      <c r="BW6" s="98"/>
      <c r="BX6" s="98"/>
      <c r="BY6" s="98"/>
      <c r="BZ6" s="98"/>
      <c r="CA6" s="98"/>
      <c r="CB6" s="98"/>
      <c r="CC6" s="98"/>
      <c r="CD6" s="66"/>
      <c r="CG6" s="66"/>
    </row>
    <row r="7" spans="1:86" ht="76" customHeight="1" x14ac:dyDescent="0.35">
      <c r="A7" s="60">
        <v>186657</v>
      </c>
      <c r="B7" s="60" t="s">
        <v>7</v>
      </c>
      <c r="C7" s="64" t="s">
        <v>8</v>
      </c>
      <c r="D7" s="64">
        <v>0.70833333333333337</v>
      </c>
      <c r="E7" s="82"/>
      <c r="F7" s="69"/>
      <c r="G7" s="60">
        <v>3</v>
      </c>
      <c r="H7" s="60">
        <v>4</v>
      </c>
      <c r="I7" s="60">
        <v>1</v>
      </c>
      <c r="J7" s="60"/>
      <c r="K7" s="60">
        <v>5</v>
      </c>
      <c r="L7" s="60"/>
      <c r="M7" s="60">
        <v>2</v>
      </c>
      <c r="N7" s="60"/>
      <c r="O7" s="69" t="s">
        <v>310</v>
      </c>
      <c r="P7" s="69" t="s">
        <v>311</v>
      </c>
      <c r="Q7" s="69"/>
      <c r="R7" s="82"/>
      <c r="S7" s="69"/>
      <c r="T7" s="69"/>
      <c r="U7" s="69"/>
      <c r="V7" s="69"/>
      <c r="W7" s="69"/>
      <c r="X7" s="69"/>
      <c r="Y7" s="69"/>
      <c r="Z7" s="69"/>
      <c r="AA7" s="69"/>
      <c r="AB7" s="69"/>
      <c r="AC7" s="69"/>
      <c r="AD7" s="69"/>
      <c r="AE7" s="69"/>
      <c r="AF7" s="69"/>
      <c r="AG7" s="69"/>
      <c r="AH7" s="69"/>
      <c r="AI7" s="69"/>
      <c r="AJ7" s="69"/>
      <c r="AK7" s="69"/>
      <c r="AL7" s="69"/>
      <c r="AM7" s="69"/>
      <c r="AN7" s="69"/>
      <c r="AO7" s="69"/>
      <c r="AP7" s="69" t="s">
        <v>312</v>
      </c>
      <c r="AQ7" s="69"/>
      <c r="AR7" s="69"/>
      <c r="AS7" s="69"/>
      <c r="AT7" s="69"/>
      <c r="AU7" s="69"/>
      <c r="AV7" s="69"/>
      <c r="AW7" s="69"/>
      <c r="AX7" s="69"/>
      <c r="AY7" s="69" t="s">
        <v>313</v>
      </c>
      <c r="AZ7" s="69"/>
      <c r="BA7" s="69"/>
      <c r="BB7" s="69"/>
      <c r="BC7" s="69"/>
      <c r="BD7" s="69"/>
      <c r="BE7" s="69"/>
      <c r="BF7" s="69"/>
      <c r="BG7" s="69"/>
      <c r="BH7" s="92"/>
      <c r="BI7" s="69" t="s">
        <v>314</v>
      </c>
      <c r="BJ7" s="69"/>
      <c r="BK7" s="69" t="s">
        <v>315</v>
      </c>
      <c r="BL7" s="66"/>
      <c r="BM7" s="98"/>
      <c r="BN7" s="98"/>
      <c r="BO7" s="98"/>
      <c r="BP7" s="98"/>
      <c r="BQ7" s="98"/>
      <c r="BR7" s="98"/>
      <c r="BS7" s="98"/>
      <c r="BT7" s="98"/>
      <c r="BU7" s="98"/>
      <c r="BV7" s="98"/>
      <c r="BW7" s="98"/>
      <c r="BX7" s="98"/>
      <c r="BY7" s="98"/>
      <c r="BZ7" s="98"/>
      <c r="CA7" s="98"/>
      <c r="CB7" s="98"/>
      <c r="CC7" s="98"/>
      <c r="CD7" s="66"/>
      <c r="CG7" s="66"/>
    </row>
    <row r="8" spans="1:86" ht="76" customHeight="1" x14ac:dyDescent="0.35">
      <c r="A8" s="58">
        <v>2872307</v>
      </c>
      <c r="B8" s="60" t="s">
        <v>5</v>
      </c>
      <c r="C8" s="64" t="s">
        <v>9</v>
      </c>
      <c r="D8" s="64">
        <v>0.60416666666666663</v>
      </c>
      <c r="E8" s="82"/>
      <c r="F8" s="69" t="s">
        <v>316</v>
      </c>
      <c r="G8" s="60">
        <v>2</v>
      </c>
      <c r="H8" s="60">
        <v>1</v>
      </c>
      <c r="I8" s="60">
        <v>5</v>
      </c>
      <c r="J8" s="60"/>
      <c r="K8" s="60">
        <v>3</v>
      </c>
      <c r="L8" s="60"/>
      <c r="M8" s="60">
        <v>4</v>
      </c>
      <c r="N8" s="60"/>
      <c r="O8" s="69"/>
      <c r="P8" s="69" t="s">
        <v>317</v>
      </c>
      <c r="Q8" s="69"/>
      <c r="R8" s="82"/>
      <c r="S8" s="69"/>
      <c r="T8" s="69"/>
      <c r="U8" s="69"/>
      <c r="V8" s="69"/>
      <c r="W8" s="69"/>
      <c r="X8" s="69"/>
      <c r="Y8" s="69"/>
      <c r="Z8" s="69" t="s">
        <v>318</v>
      </c>
      <c r="AA8" s="69"/>
      <c r="AB8" s="69"/>
      <c r="AC8" s="69"/>
      <c r="AD8" s="69"/>
      <c r="AE8" s="69" t="s">
        <v>319</v>
      </c>
      <c r="AF8" s="69"/>
      <c r="AG8" s="69"/>
      <c r="AH8" s="69"/>
      <c r="AI8" s="69"/>
      <c r="AJ8" s="69"/>
      <c r="AK8" s="69"/>
      <c r="AL8" s="69"/>
      <c r="AM8" s="69"/>
      <c r="AN8" s="69"/>
      <c r="AO8" s="69"/>
      <c r="AP8" s="69"/>
      <c r="AQ8" s="69"/>
      <c r="AR8" s="69"/>
      <c r="AS8" s="69"/>
      <c r="AT8" s="69"/>
      <c r="AU8" s="69"/>
      <c r="AV8" s="69"/>
      <c r="AW8" s="69"/>
      <c r="AX8" s="69"/>
      <c r="AY8" s="69"/>
      <c r="AZ8" s="69"/>
      <c r="BA8" s="69"/>
      <c r="BB8" s="69"/>
      <c r="BC8" s="69"/>
      <c r="BD8" s="69"/>
      <c r="BE8" s="69"/>
      <c r="BF8" s="69"/>
      <c r="BG8" s="69"/>
      <c r="BH8" s="92"/>
      <c r="BI8" s="69"/>
      <c r="BJ8" s="69"/>
      <c r="BK8" s="69" t="s">
        <v>320</v>
      </c>
      <c r="BL8" s="66"/>
      <c r="BM8" s="98"/>
      <c r="BN8" s="98"/>
      <c r="BO8" s="98"/>
      <c r="BP8" s="98"/>
      <c r="BQ8" s="98"/>
      <c r="BR8" s="98"/>
      <c r="BS8" s="98"/>
      <c r="BT8" s="98"/>
      <c r="BU8" s="98"/>
      <c r="BV8" s="98"/>
      <c r="BW8" s="98"/>
      <c r="BX8" s="98"/>
      <c r="BY8" s="98"/>
      <c r="BZ8" s="98"/>
      <c r="CA8" s="98"/>
      <c r="CB8" s="98"/>
      <c r="CC8" s="98"/>
      <c r="CD8" s="66"/>
      <c r="CE8" s="61" t="s">
        <v>321</v>
      </c>
      <c r="CG8" s="66"/>
    </row>
    <row r="9" spans="1:86" ht="76" customHeight="1" x14ac:dyDescent="0.35">
      <c r="A9" s="58">
        <v>3457175</v>
      </c>
      <c r="B9" s="60" t="s">
        <v>7</v>
      </c>
      <c r="C9" s="64" t="s">
        <v>10</v>
      </c>
      <c r="D9" s="64">
        <v>0.5</v>
      </c>
      <c r="E9" s="82"/>
      <c r="F9" s="69"/>
      <c r="G9" s="60">
        <v>3</v>
      </c>
      <c r="H9" s="60" t="s">
        <v>322</v>
      </c>
      <c r="I9" s="60">
        <v>2</v>
      </c>
      <c r="J9" s="60"/>
      <c r="K9" s="60">
        <v>1</v>
      </c>
      <c r="L9" s="60"/>
      <c r="M9" s="60">
        <v>5</v>
      </c>
      <c r="N9" s="60"/>
      <c r="O9" s="69"/>
      <c r="P9" s="69" t="s">
        <v>323</v>
      </c>
      <c r="Q9" s="69"/>
      <c r="R9" s="82"/>
      <c r="S9" s="69"/>
      <c r="T9" s="69"/>
      <c r="U9" s="69"/>
      <c r="V9" s="69"/>
      <c r="W9" s="69"/>
      <c r="X9" s="69"/>
      <c r="Y9" s="69"/>
      <c r="Z9" s="69"/>
      <c r="AA9" s="69"/>
      <c r="AB9" s="69"/>
      <c r="AC9" s="69"/>
      <c r="AD9" s="69"/>
      <c r="AE9" s="69" t="s">
        <v>324</v>
      </c>
      <c r="AF9" s="69"/>
      <c r="AG9" s="69"/>
      <c r="AH9" s="69"/>
      <c r="AI9" s="69"/>
      <c r="AJ9" s="69"/>
      <c r="AK9" s="69"/>
      <c r="AL9" s="69"/>
      <c r="AM9" s="69"/>
      <c r="AN9" s="69"/>
      <c r="AO9" s="69" t="s">
        <v>325</v>
      </c>
      <c r="AP9" s="69"/>
      <c r="AQ9" s="69"/>
      <c r="AR9" s="69" t="s">
        <v>326</v>
      </c>
      <c r="AS9" s="69"/>
      <c r="AT9" s="69"/>
      <c r="AU9" s="69"/>
      <c r="AV9" s="69"/>
      <c r="AW9" s="69"/>
      <c r="AX9" s="69"/>
      <c r="AY9" s="69" t="s">
        <v>327</v>
      </c>
      <c r="AZ9" s="69"/>
      <c r="BA9" s="69"/>
      <c r="BB9" s="69"/>
      <c r="BC9" s="69"/>
      <c r="BD9" s="69"/>
      <c r="BE9" s="69"/>
      <c r="BF9" s="69"/>
      <c r="BG9" s="69"/>
      <c r="BH9" s="92"/>
      <c r="BI9" s="69" t="s">
        <v>328</v>
      </c>
      <c r="BJ9" s="69"/>
      <c r="BK9" s="69" t="s">
        <v>329</v>
      </c>
      <c r="BL9" s="66"/>
      <c r="BM9" s="98"/>
      <c r="BN9" s="98"/>
      <c r="BO9" s="98"/>
      <c r="BP9" s="98"/>
      <c r="BQ9" s="98"/>
      <c r="BR9" s="98"/>
      <c r="BS9" s="98"/>
      <c r="BT9" s="98"/>
      <c r="BU9" s="98"/>
      <c r="BV9" s="98"/>
      <c r="BW9" s="98"/>
      <c r="BX9" s="98"/>
      <c r="BY9" s="98"/>
      <c r="BZ9" s="98"/>
      <c r="CA9" s="98"/>
      <c r="CB9" s="98"/>
      <c r="CC9" s="98"/>
      <c r="CD9" s="66"/>
      <c r="CG9" s="66"/>
    </row>
    <row r="10" spans="1:86" ht="76" customHeight="1" x14ac:dyDescent="0.35">
      <c r="A10" s="56">
        <v>176455</v>
      </c>
      <c r="B10" s="60" t="s">
        <v>7</v>
      </c>
      <c r="C10" s="64" t="s">
        <v>11</v>
      </c>
      <c r="D10" s="64">
        <v>0.70833333333333337</v>
      </c>
      <c r="E10" s="82"/>
      <c r="F10" s="69"/>
      <c r="G10" s="60">
        <v>4</v>
      </c>
      <c r="H10" s="60">
        <v>2</v>
      </c>
      <c r="I10" s="60">
        <v>3</v>
      </c>
      <c r="J10" s="60"/>
      <c r="K10" s="60">
        <v>1</v>
      </c>
      <c r="L10" s="60"/>
      <c r="M10" s="60">
        <v>5</v>
      </c>
      <c r="N10" s="60"/>
      <c r="O10" s="69"/>
      <c r="P10" s="69" t="s">
        <v>330</v>
      </c>
      <c r="Q10" s="69"/>
      <c r="R10" s="82"/>
      <c r="S10" s="69"/>
      <c r="T10" s="69" t="s">
        <v>331</v>
      </c>
      <c r="U10" s="69"/>
      <c r="V10" s="69"/>
      <c r="W10" s="69"/>
      <c r="X10" s="69"/>
      <c r="Y10" s="69"/>
      <c r="Z10" s="69"/>
      <c r="AA10" s="69"/>
      <c r="AB10" s="69"/>
      <c r="AC10" s="69"/>
      <c r="AD10" s="69"/>
      <c r="AE10" s="69"/>
      <c r="AF10" s="69"/>
      <c r="AG10" s="69"/>
      <c r="AH10" s="69" t="s">
        <v>332</v>
      </c>
      <c r="AI10" s="69"/>
      <c r="AJ10" s="69"/>
      <c r="AK10" s="69"/>
      <c r="AL10" s="69"/>
      <c r="AM10" s="69"/>
      <c r="AN10" s="69"/>
      <c r="AO10" s="69"/>
      <c r="AP10" s="69"/>
      <c r="AQ10" s="69"/>
      <c r="AR10" s="69"/>
      <c r="AS10" s="69"/>
      <c r="AT10" s="69"/>
      <c r="AU10" s="69"/>
      <c r="AV10" s="69"/>
      <c r="AW10" s="69"/>
      <c r="AX10" s="69"/>
      <c r="AY10" s="69"/>
      <c r="AZ10" s="69" t="s">
        <v>333</v>
      </c>
      <c r="BA10" s="69"/>
      <c r="BB10" s="69"/>
      <c r="BC10" s="69"/>
      <c r="BD10" s="69"/>
      <c r="BE10" s="69"/>
      <c r="BF10" s="69"/>
      <c r="BG10" s="69"/>
      <c r="BH10" s="92"/>
      <c r="BI10" s="69"/>
      <c r="BJ10" s="69"/>
      <c r="BK10" s="69" t="s">
        <v>334</v>
      </c>
      <c r="BL10" s="66"/>
      <c r="BM10" s="98"/>
      <c r="BN10" s="98"/>
      <c r="BO10" s="98"/>
      <c r="BP10" s="98"/>
      <c r="BQ10" s="98"/>
      <c r="BR10" s="98"/>
      <c r="BS10" s="98"/>
      <c r="BT10" s="98"/>
      <c r="BU10" s="98"/>
      <c r="BV10" s="98"/>
      <c r="BW10" s="98"/>
      <c r="BX10" s="98"/>
      <c r="BY10" s="98"/>
      <c r="BZ10" s="98"/>
      <c r="CA10" s="98"/>
      <c r="CB10" s="98"/>
      <c r="CC10" s="98"/>
      <c r="CD10" s="66"/>
      <c r="CG10" s="66"/>
    </row>
    <row r="11" spans="1:86" ht="76" customHeight="1" x14ac:dyDescent="0.35">
      <c r="A11" s="56">
        <v>43862</v>
      </c>
      <c r="B11" s="72" t="s">
        <v>5</v>
      </c>
      <c r="C11" s="64" t="s">
        <v>12</v>
      </c>
      <c r="D11" s="64">
        <v>0.70833333333333337</v>
      </c>
      <c r="E11" s="82"/>
      <c r="F11" s="61" t="s">
        <v>335</v>
      </c>
      <c r="G11" s="60">
        <v>2</v>
      </c>
      <c r="H11" s="60">
        <v>1</v>
      </c>
      <c r="I11" s="60">
        <v>3</v>
      </c>
      <c r="J11" s="60"/>
      <c r="K11" s="60">
        <v>4</v>
      </c>
      <c r="L11" s="60"/>
      <c r="M11" s="60">
        <v>5</v>
      </c>
      <c r="N11" s="60"/>
      <c r="Q11" s="61" t="s">
        <v>336</v>
      </c>
      <c r="R11" s="82"/>
      <c r="S11" s="69"/>
      <c r="T11" s="69"/>
      <c r="U11" s="69"/>
      <c r="V11" s="69"/>
      <c r="W11" s="69"/>
      <c r="X11" s="69"/>
      <c r="Y11" s="69"/>
      <c r="Z11" s="69"/>
      <c r="AA11" s="69"/>
      <c r="AB11" s="69"/>
      <c r="AC11" s="69"/>
      <c r="AD11" s="69"/>
      <c r="AE11" s="69"/>
      <c r="AF11" s="69"/>
      <c r="AG11" s="69"/>
      <c r="AH11" s="69"/>
      <c r="AI11" s="69"/>
      <c r="AJ11" s="69"/>
      <c r="AK11" s="69"/>
      <c r="AL11" s="69"/>
      <c r="AM11" s="69"/>
      <c r="AN11" s="69"/>
      <c r="AO11" s="69"/>
      <c r="AP11" s="69"/>
      <c r="AQ11" s="69"/>
      <c r="AR11" s="69"/>
      <c r="AS11" s="69"/>
      <c r="AT11" s="69"/>
      <c r="AU11" s="69"/>
      <c r="AV11" s="69"/>
      <c r="AW11" s="69"/>
      <c r="AX11" s="69"/>
      <c r="AY11" s="69"/>
      <c r="AZ11" s="69"/>
      <c r="BA11" s="69"/>
      <c r="BB11" s="69"/>
      <c r="BC11" s="69"/>
      <c r="BD11" s="69"/>
      <c r="BE11" s="69"/>
      <c r="BF11" s="69"/>
      <c r="BG11" s="69"/>
      <c r="BH11" s="92"/>
      <c r="BI11" s="69"/>
      <c r="BJ11" s="69" t="s">
        <v>337</v>
      </c>
      <c r="BK11" s="69"/>
      <c r="BL11" s="66"/>
      <c r="CD11" s="66"/>
      <c r="CG11" s="66"/>
    </row>
    <row r="12" spans="1:86" ht="76" customHeight="1" x14ac:dyDescent="0.35">
      <c r="A12" s="60">
        <v>2872991</v>
      </c>
      <c r="B12" s="60" t="s">
        <v>5</v>
      </c>
      <c r="C12" s="64" t="s">
        <v>13</v>
      </c>
      <c r="D12" s="64">
        <v>0.375</v>
      </c>
      <c r="E12" s="82"/>
      <c r="F12" s="61" t="s">
        <v>338</v>
      </c>
      <c r="G12" s="60">
        <v>2</v>
      </c>
      <c r="H12" s="60">
        <v>1</v>
      </c>
      <c r="I12" s="60">
        <v>5</v>
      </c>
      <c r="J12" s="60"/>
      <c r="K12" s="60">
        <v>3</v>
      </c>
      <c r="L12" s="60"/>
      <c r="M12" s="60">
        <v>4</v>
      </c>
      <c r="N12" s="60"/>
      <c r="Q12" s="61" t="s">
        <v>339</v>
      </c>
      <c r="R12" s="82"/>
      <c r="S12" s="69"/>
      <c r="T12" s="69"/>
      <c r="U12" s="69"/>
      <c r="V12" s="69"/>
      <c r="W12" s="69"/>
      <c r="X12" s="69"/>
      <c r="Y12" s="69"/>
      <c r="Z12" s="69"/>
      <c r="AA12" s="69"/>
      <c r="AB12" s="69"/>
      <c r="AC12" s="69"/>
      <c r="AD12" s="69"/>
      <c r="AE12" s="69"/>
      <c r="AF12" s="69"/>
      <c r="AG12" s="69"/>
      <c r="AH12" s="69"/>
      <c r="AI12" s="69"/>
      <c r="AJ12" s="69"/>
      <c r="AK12" s="69"/>
      <c r="AL12" s="69"/>
      <c r="AM12" s="69"/>
      <c r="AN12" s="69"/>
      <c r="AO12" s="69"/>
      <c r="AP12" s="69"/>
      <c r="AQ12" s="69"/>
      <c r="AR12" s="69"/>
      <c r="AS12" s="69"/>
      <c r="AT12" s="69"/>
      <c r="AU12" s="69"/>
      <c r="AV12" s="69"/>
      <c r="AW12" s="69"/>
      <c r="AX12" s="69"/>
      <c r="AY12" s="69"/>
      <c r="AZ12" s="69" t="s">
        <v>340</v>
      </c>
      <c r="BA12" s="69"/>
      <c r="BB12" s="69"/>
      <c r="BC12" s="69"/>
      <c r="BD12" s="69"/>
      <c r="BE12" s="69"/>
      <c r="BF12" s="69"/>
      <c r="BG12" s="69"/>
      <c r="BH12" s="92"/>
      <c r="BI12" s="69"/>
      <c r="BJ12" s="69" t="s">
        <v>341</v>
      </c>
      <c r="BK12" s="69" t="s">
        <v>342</v>
      </c>
      <c r="BL12" s="66"/>
      <c r="CD12" s="66"/>
      <c r="CG12" s="66"/>
    </row>
    <row r="13" spans="1:86" ht="76" customHeight="1" x14ac:dyDescent="0.35">
      <c r="A13" s="60">
        <v>31580</v>
      </c>
      <c r="B13" s="60" t="s">
        <v>7</v>
      </c>
      <c r="C13" s="64" t="s">
        <v>13</v>
      </c>
      <c r="D13" s="64">
        <v>0.53125</v>
      </c>
      <c r="E13" s="82"/>
      <c r="F13" s="61" t="s">
        <v>343</v>
      </c>
      <c r="G13" s="60">
        <v>2</v>
      </c>
      <c r="H13" s="60">
        <v>3</v>
      </c>
      <c r="I13" s="60">
        <v>1</v>
      </c>
      <c r="J13" s="60"/>
      <c r="K13" s="60">
        <v>4</v>
      </c>
      <c r="L13" s="60"/>
      <c r="M13" s="60">
        <v>5</v>
      </c>
      <c r="N13" s="60"/>
      <c r="P13" s="61" t="s">
        <v>344</v>
      </c>
      <c r="Q13" s="61" t="s">
        <v>345</v>
      </c>
      <c r="R13" s="82"/>
      <c r="S13" s="69"/>
      <c r="T13" s="69"/>
      <c r="U13" s="69"/>
      <c r="V13" s="69"/>
      <c r="W13" s="69"/>
      <c r="X13" s="69"/>
      <c r="Y13" s="69"/>
      <c r="Z13" s="69"/>
      <c r="AA13" s="69"/>
      <c r="AB13" s="69"/>
      <c r="AC13" s="69"/>
      <c r="AD13" s="69"/>
      <c r="AE13" s="69"/>
      <c r="AF13" s="69"/>
      <c r="AG13" s="69"/>
      <c r="AH13" s="69"/>
      <c r="AI13" s="69"/>
      <c r="AJ13" s="69"/>
      <c r="AK13" s="69"/>
      <c r="AL13" s="69"/>
      <c r="AM13" s="69"/>
      <c r="AN13" s="69"/>
      <c r="AO13" s="69"/>
      <c r="AP13" s="69"/>
      <c r="AQ13" s="69"/>
      <c r="AR13" s="69"/>
      <c r="AS13" s="69"/>
      <c r="AT13" s="69"/>
      <c r="AU13" s="69"/>
      <c r="AV13" s="69"/>
      <c r="AW13" s="69"/>
      <c r="AX13" s="69"/>
      <c r="AY13" s="69"/>
      <c r="AZ13" s="69"/>
      <c r="BA13" s="69"/>
      <c r="BB13" s="69"/>
      <c r="BC13" s="69"/>
      <c r="BD13" s="69"/>
      <c r="BE13" s="69"/>
      <c r="BF13" s="69"/>
      <c r="BG13" s="69"/>
      <c r="BH13" s="92"/>
      <c r="BI13" s="69"/>
      <c r="BJ13" s="69" t="s">
        <v>346</v>
      </c>
      <c r="BK13" s="69"/>
      <c r="BL13" s="66"/>
      <c r="CD13" s="66"/>
      <c r="CE13" s="61" t="s">
        <v>347</v>
      </c>
      <c r="CG13" s="66"/>
    </row>
    <row r="14" spans="1:86" ht="76" customHeight="1" x14ac:dyDescent="0.35">
      <c r="A14" s="60">
        <v>3184795</v>
      </c>
      <c r="B14" s="60" t="s">
        <v>5</v>
      </c>
      <c r="C14" s="64" t="s">
        <v>13</v>
      </c>
      <c r="D14" s="64">
        <v>0.71875</v>
      </c>
      <c r="E14" s="82"/>
      <c r="G14" s="60">
        <v>4</v>
      </c>
      <c r="H14" s="60">
        <v>2</v>
      </c>
      <c r="I14" s="60">
        <v>5</v>
      </c>
      <c r="J14" s="60"/>
      <c r="K14" s="60">
        <v>1</v>
      </c>
      <c r="L14" s="60"/>
      <c r="M14" s="60">
        <v>3</v>
      </c>
      <c r="N14" s="60"/>
      <c r="P14" s="61" t="s">
        <v>348</v>
      </c>
      <c r="Q14" s="61" t="s">
        <v>349</v>
      </c>
      <c r="R14" s="82"/>
      <c r="S14" s="69"/>
      <c r="T14" s="69"/>
      <c r="U14" s="69"/>
      <c r="V14" s="69"/>
      <c r="W14" s="69"/>
      <c r="X14" s="69"/>
      <c r="Y14" s="69" t="s">
        <v>350</v>
      </c>
      <c r="Z14" s="69"/>
      <c r="AA14" s="69"/>
      <c r="AB14" s="69"/>
      <c r="AC14" s="69"/>
      <c r="AD14" s="69"/>
      <c r="AE14" s="69" t="s">
        <v>351</v>
      </c>
      <c r="AF14" s="69"/>
      <c r="AG14" s="69"/>
      <c r="AH14" s="69"/>
      <c r="AI14" s="69"/>
      <c r="AJ14" s="69"/>
      <c r="AK14" s="69"/>
      <c r="AL14" s="69"/>
      <c r="AM14" s="69"/>
      <c r="AN14" s="69"/>
      <c r="AO14" s="69"/>
      <c r="AP14" s="69"/>
      <c r="AQ14" s="69"/>
      <c r="AR14" s="69"/>
      <c r="AS14" s="69"/>
      <c r="AT14" s="69"/>
      <c r="AU14" s="69"/>
      <c r="AV14" s="69"/>
      <c r="AW14" s="69"/>
      <c r="AX14" s="69"/>
      <c r="AY14" s="69" t="s">
        <v>352</v>
      </c>
      <c r="AZ14" s="69"/>
      <c r="BA14" s="69"/>
      <c r="BB14" s="69"/>
      <c r="BC14" s="69"/>
      <c r="BD14" s="69"/>
      <c r="BE14" s="69"/>
      <c r="BF14" s="69"/>
      <c r="BG14" s="69"/>
      <c r="BH14" s="92"/>
      <c r="BI14" s="69"/>
      <c r="BJ14" s="69"/>
      <c r="BK14" s="69" t="s">
        <v>353</v>
      </c>
      <c r="BL14" s="66"/>
      <c r="CD14" s="66"/>
      <c r="CG14" s="66"/>
    </row>
    <row r="15" spans="1:86" ht="76" customHeight="1" x14ac:dyDescent="0.35">
      <c r="A15" s="60">
        <v>2489477</v>
      </c>
      <c r="B15" s="60" t="s">
        <v>5</v>
      </c>
      <c r="C15" s="64" t="s">
        <v>14</v>
      </c>
      <c r="D15" s="64">
        <v>0.70833333333333337</v>
      </c>
      <c r="E15" s="82"/>
      <c r="F15" s="61" t="s">
        <v>354</v>
      </c>
      <c r="G15" s="60">
        <v>2</v>
      </c>
      <c r="H15" s="60">
        <v>3</v>
      </c>
      <c r="I15" s="60">
        <v>5</v>
      </c>
      <c r="J15" s="60"/>
      <c r="K15" s="60">
        <v>1</v>
      </c>
      <c r="L15" s="60"/>
      <c r="M15" s="60">
        <v>4</v>
      </c>
      <c r="N15" s="60"/>
      <c r="R15" s="82"/>
      <c r="S15" s="69"/>
      <c r="T15" s="69"/>
      <c r="U15" s="69"/>
      <c r="V15" s="69"/>
      <c r="W15" s="69"/>
      <c r="X15" s="69"/>
      <c r="Y15" s="69"/>
      <c r="Z15" s="69" t="s">
        <v>355</v>
      </c>
      <c r="AA15" s="69"/>
      <c r="AB15" s="69"/>
      <c r="AC15" s="69"/>
      <c r="AD15" s="69"/>
      <c r="AE15" s="69" t="s">
        <v>356</v>
      </c>
      <c r="AF15" s="69"/>
      <c r="AG15" s="69"/>
      <c r="AH15" s="69"/>
      <c r="AI15" s="69"/>
      <c r="AJ15" s="69"/>
      <c r="AK15" s="69"/>
      <c r="AL15" s="69"/>
      <c r="AM15" s="69"/>
      <c r="AN15" s="69"/>
      <c r="AO15" s="69" t="s">
        <v>357</v>
      </c>
      <c r="AP15" s="69"/>
      <c r="AQ15" s="69"/>
      <c r="AR15" s="69"/>
      <c r="AS15" s="69"/>
      <c r="AT15" s="69"/>
      <c r="AU15" s="69"/>
      <c r="AV15" s="69"/>
      <c r="AW15" s="69"/>
      <c r="AX15" s="69"/>
      <c r="AY15" s="69" t="s">
        <v>358</v>
      </c>
      <c r="AZ15" s="69"/>
      <c r="BA15" s="69"/>
      <c r="BB15" s="69"/>
      <c r="BC15" s="69"/>
      <c r="BD15" s="69"/>
      <c r="BE15" s="69"/>
      <c r="BF15" s="69"/>
      <c r="BG15" s="69"/>
      <c r="BH15" s="92"/>
      <c r="BI15" s="69"/>
      <c r="BJ15" s="69" t="s">
        <v>359</v>
      </c>
      <c r="BK15" s="69" t="s">
        <v>360</v>
      </c>
      <c r="BL15" s="66"/>
      <c r="CD15" s="66"/>
      <c r="CG15" s="66"/>
    </row>
    <row r="16" spans="1:86" ht="76" customHeight="1" x14ac:dyDescent="0.35">
      <c r="E16" s="82"/>
      <c r="G16" s="60"/>
      <c r="H16" s="60"/>
      <c r="I16" s="60"/>
      <c r="J16" s="60"/>
      <c r="K16" s="60"/>
      <c r="L16" s="60"/>
      <c r="M16" s="60"/>
      <c r="N16" s="60"/>
      <c r="R16" s="82"/>
      <c r="S16" s="69"/>
      <c r="T16" s="69"/>
      <c r="U16" s="69"/>
      <c r="V16" s="69"/>
      <c r="W16" s="69"/>
      <c r="X16" s="69"/>
      <c r="Y16" s="69"/>
      <c r="Z16" s="69"/>
      <c r="AA16" s="69"/>
      <c r="AB16" s="69"/>
      <c r="AC16" s="69"/>
      <c r="AD16" s="69"/>
      <c r="AE16" s="69"/>
      <c r="AF16" s="69"/>
      <c r="AG16" s="69"/>
      <c r="AH16" s="69"/>
      <c r="AI16" s="69"/>
      <c r="AJ16" s="69"/>
      <c r="AK16" s="69"/>
      <c r="AL16" s="69"/>
      <c r="AM16" s="69"/>
      <c r="AN16" s="69"/>
      <c r="AO16" s="69"/>
      <c r="AP16" s="69"/>
      <c r="AQ16" s="69"/>
      <c r="AR16" s="69"/>
      <c r="AS16" s="69"/>
      <c r="AT16" s="69"/>
      <c r="AU16" s="69"/>
      <c r="AV16" s="69"/>
      <c r="AW16" s="69"/>
      <c r="AX16" s="69"/>
      <c r="AY16" s="69"/>
      <c r="AZ16" s="69"/>
      <c r="BA16" s="69"/>
      <c r="BB16" s="69"/>
      <c r="BC16" s="69"/>
      <c r="BD16" s="69"/>
      <c r="BE16" s="69"/>
      <c r="BF16" s="69"/>
      <c r="BG16" s="69"/>
      <c r="BH16" s="92"/>
      <c r="BI16" s="69"/>
      <c r="BJ16" s="69"/>
      <c r="BK16" s="69"/>
      <c r="BL16" s="66"/>
      <c r="CD16" s="66"/>
      <c r="CG16" s="66"/>
    </row>
    <row r="17" spans="5:85" ht="76" customHeight="1" x14ac:dyDescent="0.35">
      <c r="E17" s="82"/>
      <c r="G17" s="60"/>
      <c r="H17" s="60"/>
      <c r="I17" s="60"/>
      <c r="J17" s="60"/>
      <c r="K17" s="60"/>
      <c r="L17" s="60"/>
      <c r="M17" s="60"/>
      <c r="N17" s="60"/>
      <c r="R17" s="82"/>
      <c r="S17" s="69"/>
      <c r="T17" s="69"/>
      <c r="U17" s="69"/>
      <c r="V17" s="69"/>
      <c r="W17" s="69"/>
      <c r="X17" s="69"/>
      <c r="Y17" s="69"/>
      <c r="Z17" s="69"/>
      <c r="AA17" s="69"/>
      <c r="AB17" s="69"/>
      <c r="AC17" s="69"/>
      <c r="AD17" s="69"/>
      <c r="AE17" s="69"/>
      <c r="AF17" s="69"/>
      <c r="AG17" s="69"/>
      <c r="AH17" s="69"/>
      <c r="AI17" s="69"/>
      <c r="AJ17" s="69"/>
      <c r="AK17" s="69"/>
      <c r="AL17" s="69"/>
      <c r="AM17" s="69"/>
      <c r="AN17" s="69"/>
      <c r="AO17" s="69"/>
      <c r="AP17" s="69"/>
      <c r="AQ17" s="69"/>
      <c r="AR17" s="69"/>
      <c r="AS17" s="69"/>
      <c r="AT17" s="69"/>
      <c r="AU17" s="69"/>
      <c r="AV17" s="69"/>
      <c r="AW17" s="69"/>
      <c r="AX17" s="69"/>
      <c r="AY17" s="69"/>
      <c r="AZ17" s="69"/>
      <c r="BA17" s="69"/>
      <c r="BB17" s="69"/>
      <c r="BC17" s="69"/>
      <c r="BD17" s="69"/>
      <c r="BE17" s="69"/>
      <c r="BF17" s="69"/>
      <c r="BG17" s="69"/>
      <c r="BH17" s="92"/>
      <c r="BI17" s="69"/>
      <c r="BJ17" s="69"/>
      <c r="BK17" s="69"/>
      <c r="BL17" s="66"/>
      <c r="CD17" s="66"/>
      <c r="CG17" s="66"/>
    </row>
    <row r="18" spans="5:85" ht="76" customHeight="1" x14ac:dyDescent="0.35">
      <c r="E18" s="82"/>
      <c r="G18" s="60"/>
      <c r="H18" s="60"/>
      <c r="I18" s="60"/>
      <c r="J18" s="60"/>
      <c r="K18" s="60"/>
      <c r="L18" s="60"/>
      <c r="M18" s="60"/>
      <c r="N18" s="60"/>
      <c r="R18" s="82"/>
      <c r="S18" s="69"/>
      <c r="T18" s="69"/>
      <c r="U18" s="69"/>
      <c r="V18" s="69"/>
      <c r="W18" s="69"/>
      <c r="X18" s="69"/>
      <c r="Y18" s="69"/>
      <c r="Z18" s="69"/>
      <c r="AA18" s="69"/>
      <c r="AB18" s="69"/>
      <c r="AC18" s="69"/>
      <c r="AD18" s="69"/>
      <c r="AE18" s="69"/>
      <c r="AF18" s="69"/>
      <c r="AG18" s="69"/>
      <c r="AH18" s="69"/>
      <c r="AI18" s="69"/>
      <c r="AJ18" s="69"/>
      <c r="AK18" s="69"/>
      <c r="AL18" s="69"/>
      <c r="AM18" s="69"/>
      <c r="AN18" s="69"/>
      <c r="AO18" s="69"/>
      <c r="AP18" s="69"/>
      <c r="AQ18" s="69"/>
      <c r="AR18" s="69"/>
      <c r="AS18" s="69"/>
      <c r="AT18" s="69"/>
      <c r="AU18" s="69"/>
      <c r="AV18" s="69"/>
      <c r="AW18" s="69"/>
      <c r="AX18" s="69"/>
      <c r="AY18" s="69"/>
      <c r="AZ18" s="69"/>
      <c r="BA18" s="69"/>
      <c r="BB18" s="69"/>
      <c r="BC18" s="69"/>
      <c r="BD18" s="69"/>
      <c r="BE18" s="69"/>
      <c r="BF18" s="69"/>
      <c r="BG18" s="69"/>
      <c r="BH18" s="92"/>
      <c r="BI18" s="69"/>
      <c r="BJ18" s="69"/>
      <c r="BK18" s="69"/>
      <c r="BL18" s="66"/>
      <c r="CD18" s="66"/>
      <c r="CG18" s="66"/>
    </row>
    <row r="19" spans="5:85" ht="76" customHeight="1" x14ac:dyDescent="0.35">
      <c r="E19" s="82"/>
      <c r="R19" s="82"/>
      <c r="S19" s="69"/>
      <c r="T19" s="69"/>
      <c r="U19" s="69"/>
      <c r="V19" s="69"/>
      <c r="W19" s="69"/>
      <c r="X19" s="69"/>
      <c r="Y19" s="69"/>
      <c r="Z19" s="69"/>
      <c r="AA19" s="69"/>
      <c r="AB19" s="69"/>
      <c r="AC19" s="69"/>
      <c r="AD19" s="69"/>
      <c r="AE19" s="69"/>
      <c r="AF19" s="69"/>
      <c r="AG19" s="69"/>
      <c r="AH19" s="69"/>
      <c r="AI19" s="69"/>
      <c r="AJ19" s="69"/>
      <c r="AK19" s="69"/>
      <c r="AL19" s="69"/>
      <c r="AM19" s="69"/>
      <c r="AN19" s="69"/>
      <c r="AO19" s="69"/>
      <c r="AP19" s="69"/>
      <c r="AQ19" s="69"/>
      <c r="AR19" s="69"/>
      <c r="AS19" s="69"/>
      <c r="AT19" s="69"/>
      <c r="AU19" s="69"/>
      <c r="AV19" s="69"/>
      <c r="AW19" s="69"/>
      <c r="AX19" s="69"/>
      <c r="AY19" s="69"/>
      <c r="AZ19" s="69"/>
      <c r="BA19" s="69"/>
      <c r="BB19" s="69"/>
      <c r="BC19" s="69"/>
      <c r="BD19" s="69"/>
      <c r="BE19" s="69"/>
      <c r="BF19" s="69"/>
      <c r="BG19" s="69"/>
      <c r="BH19" s="92"/>
      <c r="BI19" s="69"/>
      <c r="BJ19" s="69"/>
      <c r="BK19" s="69"/>
      <c r="BL19" s="66"/>
      <c r="CD19" s="66"/>
      <c r="CG19" s="66"/>
    </row>
    <row r="20" spans="5:85" ht="76" customHeight="1" x14ac:dyDescent="0.35">
      <c r="E20" s="82"/>
      <c r="R20" s="82"/>
      <c r="S20" s="69"/>
      <c r="T20" s="69"/>
      <c r="U20" s="69"/>
      <c r="V20" s="69"/>
      <c r="W20" s="69"/>
      <c r="X20" s="69"/>
      <c r="Y20" s="69"/>
      <c r="Z20" s="69"/>
      <c r="AA20" s="69"/>
      <c r="AB20" s="69"/>
      <c r="AC20" s="69"/>
      <c r="AD20" s="69"/>
      <c r="AE20" s="69"/>
      <c r="AF20" s="69"/>
      <c r="AG20" s="69"/>
      <c r="AH20" s="69"/>
      <c r="AI20" s="69"/>
      <c r="AJ20" s="69"/>
      <c r="AK20" s="69"/>
      <c r="AL20" s="69"/>
      <c r="AM20" s="69"/>
      <c r="AN20" s="69"/>
      <c r="AO20" s="69"/>
      <c r="AP20" s="69"/>
      <c r="AQ20" s="69"/>
      <c r="AR20" s="69"/>
      <c r="AS20" s="69"/>
      <c r="AT20" s="69"/>
      <c r="AU20" s="69"/>
      <c r="AV20" s="69"/>
      <c r="AW20" s="69"/>
      <c r="AX20" s="69"/>
      <c r="AY20" s="69"/>
      <c r="AZ20" s="69"/>
      <c r="BA20" s="69"/>
      <c r="BB20" s="69"/>
      <c r="BC20" s="69"/>
      <c r="BD20" s="69"/>
      <c r="BE20" s="69"/>
      <c r="BF20" s="69"/>
      <c r="BG20" s="69"/>
      <c r="BH20" s="92"/>
      <c r="BI20" s="69"/>
      <c r="BJ20" s="69"/>
      <c r="BK20" s="69"/>
      <c r="BL20" s="66"/>
      <c r="CD20" s="66"/>
      <c r="CG20" s="66"/>
    </row>
    <row r="21" spans="5:85" ht="76" customHeight="1" x14ac:dyDescent="0.35">
      <c r="E21" s="82"/>
      <c r="R21" s="82"/>
      <c r="S21" s="69"/>
      <c r="T21" s="69"/>
      <c r="U21" s="69"/>
      <c r="V21" s="69"/>
      <c r="W21" s="69"/>
      <c r="X21" s="69"/>
      <c r="Y21" s="69"/>
      <c r="Z21" s="69"/>
      <c r="AA21" s="69"/>
      <c r="AB21" s="69"/>
      <c r="AC21" s="69"/>
      <c r="AD21" s="69"/>
      <c r="AE21" s="69"/>
      <c r="AF21" s="69"/>
      <c r="AG21" s="69"/>
      <c r="AH21" s="69"/>
      <c r="AI21" s="69"/>
      <c r="AJ21" s="69"/>
      <c r="AK21" s="69"/>
      <c r="AL21" s="69"/>
      <c r="AM21" s="69"/>
      <c r="AN21" s="69"/>
      <c r="AO21" s="69"/>
      <c r="AP21" s="69"/>
      <c r="AQ21" s="69"/>
      <c r="AR21" s="69"/>
      <c r="AS21" s="69"/>
      <c r="AT21" s="69"/>
      <c r="AU21" s="69"/>
      <c r="AV21" s="69"/>
      <c r="AW21" s="69"/>
      <c r="AX21" s="69"/>
      <c r="AY21" s="69"/>
      <c r="AZ21" s="69"/>
      <c r="BA21" s="69"/>
      <c r="BB21" s="69"/>
      <c r="BC21" s="69"/>
      <c r="BD21" s="69"/>
      <c r="BE21" s="69"/>
      <c r="BF21" s="69"/>
      <c r="BG21" s="69"/>
      <c r="BH21" s="92"/>
      <c r="BI21" s="69"/>
      <c r="BJ21" s="69"/>
      <c r="BK21" s="69"/>
      <c r="BL21" s="66"/>
      <c r="CD21" s="66"/>
      <c r="CG21" s="66"/>
    </row>
    <row r="22" spans="5:85" ht="76" customHeight="1" x14ac:dyDescent="0.35">
      <c r="E22" s="82"/>
      <c r="R22" s="82"/>
      <c r="S22" s="69"/>
      <c r="T22" s="69"/>
      <c r="U22" s="69"/>
      <c r="V22" s="69"/>
      <c r="W22" s="69"/>
      <c r="X22" s="69"/>
      <c r="Y22" s="69"/>
      <c r="Z22" s="69"/>
      <c r="AA22" s="69"/>
      <c r="AB22" s="69"/>
      <c r="AC22" s="69"/>
      <c r="AD22" s="69"/>
      <c r="AE22" s="69"/>
      <c r="AF22" s="69"/>
      <c r="AG22" s="69"/>
      <c r="AH22" s="69"/>
      <c r="AI22" s="69"/>
      <c r="AJ22" s="69"/>
      <c r="AK22" s="69"/>
      <c r="AL22" s="69"/>
      <c r="AM22" s="69"/>
      <c r="AN22" s="69"/>
      <c r="AO22" s="69"/>
      <c r="AP22" s="69"/>
      <c r="AQ22" s="69"/>
      <c r="AR22" s="69"/>
      <c r="AS22" s="69"/>
      <c r="AT22" s="69"/>
      <c r="AU22" s="69"/>
      <c r="AV22" s="69"/>
      <c r="AW22" s="69"/>
      <c r="AX22" s="69"/>
      <c r="AY22" s="69"/>
      <c r="AZ22" s="69"/>
      <c r="BA22" s="69"/>
      <c r="BB22" s="69"/>
      <c r="BC22" s="69"/>
      <c r="BD22" s="69"/>
      <c r="BE22" s="69"/>
      <c r="BF22" s="69"/>
      <c r="BG22" s="69"/>
      <c r="BH22" s="92"/>
      <c r="BI22" s="69"/>
      <c r="BJ22" s="69"/>
      <c r="BK22" s="69"/>
      <c r="BL22" s="66"/>
      <c r="CD22" s="66"/>
      <c r="CG22" s="66"/>
    </row>
    <row r="23" spans="5:85" ht="76" customHeight="1" x14ac:dyDescent="0.35">
      <c r="E23" s="82"/>
      <c r="R23" s="82"/>
      <c r="S23" s="69"/>
      <c r="T23" s="69"/>
      <c r="U23" s="69"/>
      <c r="V23" s="69"/>
      <c r="W23" s="69"/>
      <c r="X23" s="69"/>
      <c r="Y23" s="69"/>
      <c r="Z23" s="69"/>
      <c r="AA23" s="69"/>
      <c r="AB23" s="69"/>
      <c r="AC23" s="69"/>
      <c r="AD23" s="69"/>
      <c r="AE23" s="69"/>
      <c r="AF23" s="69"/>
      <c r="AG23" s="69"/>
      <c r="AH23" s="69"/>
      <c r="AI23" s="69"/>
      <c r="AJ23" s="69"/>
      <c r="AK23" s="69"/>
      <c r="AL23" s="69"/>
      <c r="AM23" s="69"/>
      <c r="AN23" s="69"/>
      <c r="AO23" s="69"/>
      <c r="AP23" s="69"/>
      <c r="AQ23" s="69"/>
      <c r="AR23" s="69"/>
      <c r="AS23" s="69"/>
      <c r="AT23" s="69"/>
      <c r="AU23" s="69"/>
      <c r="AV23" s="69"/>
      <c r="AW23" s="69"/>
      <c r="AX23" s="69"/>
      <c r="AY23" s="69"/>
      <c r="AZ23" s="69"/>
      <c r="BA23" s="69"/>
      <c r="BB23" s="69"/>
      <c r="BC23" s="69"/>
      <c r="BD23" s="69"/>
      <c r="BE23" s="69"/>
      <c r="BF23" s="69"/>
      <c r="BG23" s="69"/>
      <c r="BH23" s="92"/>
      <c r="BI23" s="69"/>
      <c r="BJ23" s="69"/>
      <c r="BK23" s="69"/>
      <c r="BL23" s="66"/>
      <c r="CD23" s="66"/>
      <c r="CG23" s="66"/>
    </row>
    <row r="24" spans="5:85" ht="76" customHeight="1" x14ac:dyDescent="0.35">
      <c r="E24" s="82"/>
      <c r="R24" s="82"/>
      <c r="S24" s="69"/>
      <c r="T24" s="69"/>
      <c r="U24" s="69"/>
      <c r="V24" s="69"/>
      <c r="W24" s="69"/>
      <c r="X24" s="69"/>
      <c r="Y24" s="69"/>
      <c r="Z24" s="69"/>
      <c r="AA24" s="69"/>
      <c r="AB24" s="69"/>
      <c r="AC24" s="69"/>
      <c r="AD24" s="69"/>
      <c r="AE24" s="69"/>
      <c r="AF24" s="69"/>
      <c r="AG24" s="69"/>
      <c r="AH24" s="69"/>
      <c r="AI24" s="69"/>
      <c r="AJ24" s="69"/>
      <c r="AK24" s="69"/>
      <c r="AL24" s="69"/>
      <c r="AM24" s="69"/>
      <c r="AN24" s="69"/>
      <c r="AO24" s="69"/>
      <c r="AP24" s="69"/>
      <c r="AQ24" s="69"/>
      <c r="AR24" s="69"/>
      <c r="AS24" s="69"/>
      <c r="AT24" s="69"/>
      <c r="AU24" s="69"/>
      <c r="AV24" s="69"/>
      <c r="AW24" s="69"/>
      <c r="AX24" s="69"/>
      <c r="AY24" s="69"/>
      <c r="AZ24" s="69"/>
      <c r="BA24" s="69"/>
      <c r="BB24" s="69"/>
      <c r="BC24" s="69"/>
      <c r="BD24" s="69"/>
      <c r="BE24" s="69"/>
      <c r="BF24" s="69"/>
      <c r="BG24" s="69"/>
      <c r="BH24" s="92"/>
      <c r="BI24" s="69"/>
      <c r="BJ24" s="69"/>
      <c r="BK24" s="69"/>
      <c r="BL24" s="66"/>
      <c r="CD24" s="66"/>
      <c r="CG24" s="66"/>
    </row>
    <row r="25" spans="5:85" ht="76" customHeight="1" x14ac:dyDescent="0.35">
      <c r="E25" s="82"/>
      <c r="R25" s="82"/>
      <c r="S25" s="69"/>
      <c r="T25" s="69"/>
      <c r="U25" s="69"/>
      <c r="V25" s="69"/>
      <c r="W25" s="69"/>
      <c r="X25" s="69"/>
      <c r="Y25" s="69"/>
      <c r="Z25" s="69"/>
      <c r="AA25" s="69"/>
      <c r="AB25" s="69"/>
      <c r="AC25" s="69"/>
      <c r="AD25" s="69"/>
      <c r="AE25" s="69"/>
      <c r="AF25" s="69"/>
      <c r="AG25" s="69"/>
      <c r="AH25" s="69"/>
      <c r="AI25" s="69"/>
      <c r="AJ25" s="69"/>
      <c r="AK25" s="69"/>
      <c r="AL25" s="69"/>
      <c r="AM25" s="69"/>
      <c r="AN25" s="69"/>
      <c r="AO25" s="69"/>
      <c r="AP25" s="69"/>
      <c r="AQ25" s="69"/>
      <c r="AR25" s="69"/>
      <c r="AS25" s="69"/>
      <c r="AT25" s="69"/>
      <c r="AU25" s="69"/>
      <c r="AV25" s="69"/>
      <c r="AW25" s="69"/>
      <c r="AX25" s="69"/>
      <c r="AY25" s="69"/>
      <c r="AZ25" s="69"/>
      <c r="BA25" s="69"/>
      <c r="BB25" s="69"/>
      <c r="BC25" s="69"/>
      <c r="BD25" s="69"/>
      <c r="BE25" s="69"/>
      <c r="BF25" s="69"/>
      <c r="BG25" s="69"/>
      <c r="BH25" s="92"/>
      <c r="BI25" s="69"/>
      <c r="BJ25" s="69"/>
      <c r="BK25" s="69"/>
      <c r="BL25" s="66"/>
      <c r="CD25" s="66"/>
      <c r="CG25" s="66"/>
    </row>
    <row r="26" spans="5:85" ht="76" customHeight="1" x14ac:dyDescent="0.35">
      <c r="E26" s="82"/>
      <c r="R26" s="82"/>
      <c r="S26" s="69"/>
      <c r="T26" s="69"/>
      <c r="U26" s="69"/>
      <c r="V26" s="69"/>
      <c r="W26" s="69"/>
      <c r="X26" s="69"/>
      <c r="Y26" s="69"/>
      <c r="Z26" s="69"/>
      <c r="AA26" s="69"/>
      <c r="AB26" s="69"/>
      <c r="AC26" s="69"/>
      <c r="AD26" s="69"/>
      <c r="AE26" s="69"/>
      <c r="AF26" s="69"/>
      <c r="AG26" s="69"/>
      <c r="AH26" s="69"/>
      <c r="AI26" s="69"/>
      <c r="AJ26" s="69"/>
      <c r="AK26" s="69"/>
      <c r="AL26" s="69"/>
      <c r="AM26" s="69"/>
      <c r="AN26" s="69"/>
      <c r="AO26" s="69"/>
      <c r="AP26" s="69"/>
      <c r="AQ26" s="69"/>
      <c r="AR26" s="69"/>
      <c r="AS26" s="69"/>
      <c r="AT26" s="69"/>
      <c r="AU26" s="69"/>
      <c r="AV26" s="69"/>
      <c r="AW26" s="69"/>
      <c r="AX26" s="69"/>
      <c r="AY26" s="69"/>
      <c r="AZ26" s="69"/>
      <c r="BA26" s="69"/>
      <c r="BB26" s="69"/>
      <c r="BC26" s="69"/>
      <c r="BD26" s="69"/>
      <c r="BE26" s="69"/>
      <c r="BF26" s="69"/>
      <c r="BG26" s="69"/>
      <c r="BH26" s="92"/>
      <c r="BI26" s="69"/>
      <c r="BJ26" s="69"/>
      <c r="BK26" s="69"/>
      <c r="BL26" s="66"/>
      <c r="CD26" s="66"/>
      <c r="CG26" s="66"/>
    </row>
    <row r="27" spans="5:85" ht="76" customHeight="1" x14ac:dyDescent="0.35">
      <c r="E27" s="82"/>
      <c r="R27" s="82"/>
      <c r="S27" s="69"/>
      <c r="T27" s="69"/>
      <c r="U27" s="69"/>
      <c r="V27" s="69"/>
      <c r="W27" s="69"/>
      <c r="X27" s="69"/>
      <c r="Y27" s="69"/>
      <c r="Z27" s="69"/>
      <c r="AA27" s="69"/>
      <c r="AB27" s="69"/>
      <c r="AC27" s="69"/>
      <c r="AD27" s="69"/>
      <c r="AE27" s="69"/>
      <c r="AF27" s="69"/>
      <c r="AG27" s="69"/>
      <c r="AH27" s="69"/>
      <c r="AI27" s="69"/>
      <c r="AJ27" s="69"/>
      <c r="AK27" s="69"/>
      <c r="AL27" s="69"/>
      <c r="AM27" s="69"/>
      <c r="AN27" s="69"/>
      <c r="AO27" s="69"/>
      <c r="AP27" s="69"/>
      <c r="AQ27" s="69"/>
      <c r="AR27" s="69"/>
      <c r="AS27" s="69"/>
      <c r="AT27" s="69"/>
      <c r="AU27" s="69"/>
      <c r="AV27" s="69"/>
      <c r="AW27" s="69"/>
      <c r="AX27" s="69"/>
      <c r="AY27" s="69"/>
      <c r="AZ27" s="69"/>
      <c r="BA27" s="69"/>
      <c r="BB27" s="69"/>
      <c r="BC27" s="69"/>
      <c r="BD27" s="69"/>
      <c r="BE27" s="69"/>
      <c r="BF27" s="69"/>
      <c r="BG27" s="69"/>
      <c r="BH27" s="92"/>
      <c r="BI27" s="69"/>
      <c r="BJ27" s="69"/>
      <c r="BK27" s="69"/>
      <c r="BL27" s="66"/>
      <c r="CD27" s="66"/>
      <c r="CG27" s="66"/>
    </row>
    <row r="28" spans="5:85" ht="76" customHeight="1" x14ac:dyDescent="0.35">
      <c r="E28" s="83"/>
      <c r="R28" s="83"/>
      <c r="S28" s="61"/>
      <c r="BL28" s="67"/>
      <c r="CD28" s="67"/>
      <c r="CG28" s="67"/>
    </row>
    <row r="29" spans="5:85" ht="14.5" x14ac:dyDescent="0.35">
      <c r="S29" s="61"/>
    </row>
  </sheetData>
  <mergeCells count="33">
    <mergeCell ref="BQ2:BR2"/>
    <mergeCell ref="A1:D2"/>
    <mergeCell ref="F2:F3"/>
    <mergeCell ref="BI2:BI3"/>
    <mergeCell ref="F1:Q1"/>
    <mergeCell ref="G2:N2"/>
    <mergeCell ref="S2:X2"/>
    <mergeCell ref="Y2:AD2"/>
    <mergeCell ref="AK2:AN2"/>
    <mergeCell ref="AE2:AJ2"/>
    <mergeCell ref="BM1:CB1"/>
    <mergeCell ref="CH2:CH3"/>
    <mergeCell ref="BW2:BX2"/>
    <mergeCell ref="BY2:BZ2"/>
    <mergeCell ref="CA2:CB2"/>
    <mergeCell ref="CE2:CE3"/>
    <mergeCell ref="CC2:CC3"/>
    <mergeCell ref="CE1:CF1"/>
    <mergeCell ref="O2:O3"/>
    <mergeCell ref="P2:P3"/>
    <mergeCell ref="Q2:Q3"/>
    <mergeCell ref="AU2:AX2"/>
    <mergeCell ref="BE2:BH2"/>
    <mergeCell ref="BU2:BV2"/>
    <mergeCell ref="S1:BK1"/>
    <mergeCell ref="CF2:CF3"/>
    <mergeCell ref="AO2:AT2"/>
    <mergeCell ref="AY2:BD2"/>
    <mergeCell ref="BJ2:BJ3"/>
    <mergeCell ref="BK2:BK3"/>
    <mergeCell ref="BM2:BN2"/>
    <mergeCell ref="BO2:BP2"/>
    <mergeCell ref="BS2:BT2"/>
  </mergeCells>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DDB3519-DE7C-47F3-8996-402FC8E21F95}">
  <dimension ref="A1:AG28"/>
  <sheetViews>
    <sheetView zoomScale="71" zoomScaleNormal="71" workbookViewId="0">
      <pane xSplit="5" ySplit="3" topLeftCell="F9" activePane="bottomRight" state="frozen"/>
      <selection pane="topRight"/>
      <selection pane="bottomLeft"/>
      <selection pane="bottomRight" activeCell="T16" sqref="T16"/>
    </sheetView>
  </sheetViews>
  <sheetFormatPr defaultRowHeight="14.5" x14ac:dyDescent="0.35"/>
  <cols>
    <col min="1" max="2" width="13.7265625" style="9" customWidth="1"/>
    <col min="3" max="3" width="13.7265625" style="61" customWidth="1"/>
    <col min="4" max="4" width="13.7265625" style="9" customWidth="1"/>
    <col min="5" max="5" width="2.453125" style="208" customWidth="1"/>
    <col min="6" max="6" width="15.54296875" style="9" customWidth="1"/>
    <col min="7" max="22" width="9.54296875" style="9" customWidth="1"/>
    <col min="23" max="31" width="15.7265625" style="9" customWidth="1"/>
    <col min="32" max="32" width="2.81640625" style="228" customWidth="1"/>
    <col min="33" max="33" width="22.26953125" style="51" customWidth="1"/>
  </cols>
  <sheetData>
    <row r="1" spans="1:33" ht="14.5" customHeight="1" x14ac:dyDescent="0.35">
      <c r="A1" s="172"/>
      <c r="B1" s="173"/>
      <c r="C1" s="173"/>
      <c r="D1" s="204"/>
      <c r="F1" s="221" t="s">
        <v>508</v>
      </c>
      <c r="G1" s="222"/>
      <c r="H1" s="222"/>
      <c r="I1" s="222"/>
      <c r="J1" s="222"/>
      <c r="K1" s="222"/>
      <c r="L1" s="222"/>
      <c r="M1" s="222"/>
      <c r="N1" s="222"/>
      <c r="O1" s="222"/>
      <c r="P1" s="222"/>
      <c r="Q1" s="222"/>
      <c r="R1" s="222"/>
      <c r="S1" s="222"/>
      <c r="T1" s="222"/>
      <c r="U1" s="222"/>
      <c r="V1" s="222"/>
      <c r="W1" s="223"/>
      <c r="X1" s="223"/>
      <c r="Y1" s="223"/>
      <c r="Z1" s="223"/>
      <c r="AA1" s="223"/>
      <c r="AB1" s="223"/>
      <c r="AC1" s="223"/>
      <c r="AD1" s="223"/>
      <c r="AE1" s="224"/>
      <c r="AF1" s="225"/>
      <c r="AG1" s="211"/>
    </row>
    <row r="2" spans="1:33" ht="14.5" customHeight="1" x14ac:dyDescent="0.35">
      <c r="A2" s="205"/>
      <c r="B2" s="206"/>
      <c r="C2" s="206"/>
      <c r="D2" s="207"/>
      <c r="E2" s="209"/>
      <c r="F2" s="213" t="s">
        <v>509</v>
      </c>
      <c r="G2" s="215" t="s">
        <v>510</v>
      </c>
      <c r="H2" s="215"/>
      <c r="I2" s="215"/>
      <c r="J2" s="215"/>
      <c r="K2" s="215"/>
      <c r="L2" s="215"/>
      <c r="M2" s="215"/>
      <c r="N2" s="215"/>
      <c r="O2" s="215"/>
      <c r="P2" s="215"/>
      <c r="Q2" s="215"/>
      <c r="R2" s="215"/>
      <c r="S2" s="215"/>
      <c r="T2" s="215"/>
      <c r="U2" s="215"/>
      <c r="V2" s="215"/>
      <c r="W2" s="214" t="s">
        <v>511</v>
      </c>
      <c r="X2" s="213" t="s">
        <v>512</v>
      </c>
      <c r="Y2" s="213" t="s">
        <v>513</v>
      </c>
      <c r="Z2" s="213" t="s">
        <v>514</v>
      </c>
      <c r="AA2" s="213" t="s">
        <v>515</v>
      </c>
      <c r="AB2" s="216" t="s">
        <v>516</v>
      </c>
      <c r="AC2" s="217" t="s">
        <v>517</v>
      </c>
      <c r="AD2" s="218" t="s">
        <v>518</v>
      </c>
      <c r="AE2" s="219" t="s">
        <v>519</v>
      </c>
      <c r="AF2" s="226"/>
      <c r="AG2" s="212"/>
    </row>
    <row r="3" spans="1:33" ht="75.650000000000006" customHeight="1" x14ac:dyDescent="0.35">
      <c r="A3" s="45" t="s">
        <v>0</v>
      </c>
      <c r="B3" s="45" t="s">
        <v>3</v>
      </c>
      <c r="C3" s="45" t="s">
        <v>1</v>
      </c>
      <c r="D3" s="45" t="s">
        <v>2</v>
      </c>
      <c r="E3" s="209"/>
      <c r="F3" s="213"/>
      <c r="G3" s="113" t="s">
        <v>184</v>
      </c>
      <c r="H3" s="113" t="s">
        <v>185</v>
      </c>
      <c r="I3" s="113" t="s">
        <v>186</v>
      </c>
      <c r="J3" s="113" t="s">
        <v>187</v>
      </c>
      <c r="K3" s="113" t="s">
        <v>267</v>
      </c>
      <c r="L3" s="113" t="s">
        <v>268</v>
      </c>
      <c r="M3" s="113" t="s">
        <v>269</v>
      </c>
      <c r="N3" s="113" t="s">
        <v>271</v>
      </c>
      <c r="O3" s="113" t="s">
        <v>273</v>
      </c>
      <c r="P3" s="113" t="s">
        <v>362</v>
      </c>
      <c r="Q3" s="113" t="s">
        <v>363</v>
      </c>
      <c r="R3" s="113" t="s">
        <v>364</v>
      </c>
      <c r="S3" s="113" t="s">
        <v>423</v>
      </c>
      <c r="T3" s="113" t="s">
        <v>424</v>
      </c>
      <c r="U3" s="113" t="s">
        <v>461</v>
      </c>
      <c r="V3" s="114" t="s">
        <v>462</v>
      </c>
      <c r="W3" s="214"/>
      <c r="X3" s="213"/>
      <c r="Y3" s="213"/>
      <c r="Z3" s="213"/>
      <c r="AA3" s="213"/>
      <c r="AB3" s="216"/>
      <c r="AC3" s="217"/>
      <c r="AD3" s="218"/>
      <c r="AE3" s="220"/>
      <c r="AF3" s="226"/>
      <c r="AG3" s="76" t="s">
        <v>520</v>
      </c>
    </row>
    <row r="4" spans="1:33" ht="76" customHeight="1" x14ac:dyDescent="0.35">
      <c r="A4" s="58">
        <v>32978</v>
      </c>
      <c r="B4" s="60" t="s">
        <v>5</v>
      </c>
      <c r="C4" s="64" t="s">
        <v>4</v>
      </c>
      <c r="D4" s="59">
        <v>0.5</v>
      </c>
      <c r="E4" s="210"/>
      <c r="F4" s="96"/>
      <c r="G4" s="96"/>
      <c r="H4" s="96"/>
      <c r="I4" s="96"/>
      <c r="J4" s="96"/>
      <c r="K4" s="96"/>
      <c r="L4" s="70"/>
      <c r="M4" s="96"/>
      <c r="N4" s="96"/>
      <c r="O4" s="96"/>
      <c r="P4" s="96"/>
      <c r="Q4" s="70"/>
      <c r="R4" s="96"/>
      <c r="S4" s="96"/>
      <c r="T4" s="70"/>
      <c r="U4" s="96"/>
      <c r="V4" s="96"/>
      <c r="W4" s="70"/>
      <c r="X4" s="96"/>
      <c r="Y4" s="96"/>
      <c r="Z4" s="70" t="s">
        <v>521</v>
      </c>
      <c r="AA4" s="96"/>
      <c r="AB4" s="96"/>
      <c r="AC4" s="96"/>
      <c r="AD4" s="96"/>
      <c r="AE4" s="97"/>
      <c r="AF4" s="226"/>
    </row>
    <row r="5" spans="1:33" ht="76" customHeight="1" x14ac:dyDescent="0.35">
      <c r="A5" s="58">
        <v>230521</v>
      </c>
      <c r="B5" s="60" t="s">
        <v>7</v>
      </c>
      <c r="C5" s="64" t="s">
        <v>6</v>
      </c>
      <c r="D5" s="64">
        <v>0.5</v>
      </c>
      <c r="E5" s="210"/>
      <c r="F5" s="96"/>
      <c r="G5" s="96"/>
      <c r="H5" s="96"/>
      <c r="I5" s="96"/>
      <c r="J5" s="96"/>
      <c r="K5" s="96"/>
      <c r="L5" s="70" t="s">
        <v>522</v>
      </c>
      <c r="M5" s="96"/>
      <c r="N5" s="117">
        <v>1</v>
      </c>
      <c r="O5" s="96"/>
      <c r="P5" s="96"/>
      <c r="Q5" s="70" t="s">
        <v>523</v>
      </c>
      <c r="R5" s="96"/>
      <c r="S5" s="96"/>
      <c r="T5" s="118" t="s">
        <v>524</v>
      </c>
      <c r="U5" s="96">
        <v>1</v>
      </c>
      <c r="V5" s="96"/>
      <c r="W5" s="70" t="s">
        <v>525</v>
      </c>
      <c r="X5" s="70" t="s">
        <v>526</v>
      </c>
      <c r="Y5" s="70" t="s">
        <v>527</v>
      </c>
      <c r="Z5" s="70" t="s">
        <v>528</v>
      </c>
      <c r="AA5" s="96"/>
      <c r="AB5" s="96"/>
      <c r="AC5" s="96"/>
      <c r="AD5" s="96"/>
      <c r="AE5" s="96"/>
      <c r="AF5" s="226"/>
    </row>
    <row r="6" spans="1:33" ht="76" customHeight="1" x14ac:dyDescent="0.35">
      <c r="A6" s="60">
        <v>1969291</v>
      </c>
      <c r="B6" s="60" t="s">
        <v>5</v>
      </c>
      <c r="C6" s="64" t="s">
        <v>6</v>
      </c>
      <c r="D6" s="64">
        <v>0.6875</v>
      </c>
      <c r="E6" s="210"/>
      <c r="F6" s="70" t="s">
        <v>529</v>
      </c>
      <c r="G6" s="96"/>
      <c r="H6" s="96"/>
      <c r="I6" s="96"/>
      <c r="J6" s="117">
        <v>1</v>
      </c>
      <c r="K6" s="117">
        <v>1</v>
      </c>
      <c r="L6" s="96"/>
      <c r="M6" s="96"/>
      <c r="N6" s="96"/>
      <c r="O6" s="96"/>
      <c r="P6" s="96">
        <v>1</v>
      </c>
      <c r="Q6" s="96"/>
      <c r="R6" s="96"/>
      <c r="S6" s="96">
        <v>1</v>
      </c>
      <c r="T6" s="96"/>
      <c r="U6" s="96">
        <v>1</v>
      </c>
      <c r="V6" s="96"/>
      <c r="W6" s="96"/>
      <c r="X6" s="70" t="s">
        <v>530</v>
      </c>
      <c r="Y6" s="70" t="s">
        <v>531</v>
      </c>
      <c r="Z6" s="96"/>
      <c r="AA6" s="96"/>
      <c r="AB6" s="96"/>
      <c r="AC6" s="96"/>
      <c r="AD6" s="96"/>
      <c r="AE6" s="70"/>
      <c r="AF6" s="226"/>
      <c r="AG6" s="51" t="s">
        <v>532</v>
      </c>
    </row>
    <row r="7" spans="1:33" ht="76" customHeight="1" x14ac:dyDescent="0.35">
      <c r="A7" s="60">
        <v>186657</v>
      </c>
      <c r="B7" s="60" t="s">
        <v>7</v>
      </c>
      <c r="C7" s="64" t="s">
        <v>8</v>
      </c>
      <c r="D7" s="64">
        <v>0.70833333333333337</v>
      </c>
      <c r="E7" s="210"/>
      <c r="F7" s="96"/>
      <c r="G7" s="96"/>
      <c r="H7" s="70" t="s">
        <v>533</v>
      </c>
      <c r="I7" s="96"/>
      <c r="J7" s="118" t="s">
        <v>534</v>
      </c>
      <c r="K7" s="96"/>
      <c r="L7" s="70" t="s">
        <v>535</v>
      </c>
      <c r="M7" s="96"/>
      <c r="N7" s="96"/>
      <c r="O7" s="96"/>
      <c r="P7" s="96"/>
      <c r="Q7" s="96"/>
      <c r="R7" s="70" t="s">
        <v>536</v>
      </c>
      <c r="S7" s="118" t="s">
        <v>537</v>
      </c>
      <c r="T7" s="96"/>
      <c r="U7" s="96"/>
      <c r="V7" s="96"/>
      <c r="W7" s="96" t="s">
        <v>538</v>
      </c>
      <c r="X7" s="70" t="s">
        <v>539</v>
      </c>
      <c r="Y7" s="70" t="s">
        <v>540</v>
      </c>
      <c r="Z7" s="96"/>
      <c r="AA7" s="96"/>
      <c r="AB7" s="96"/>
      <c r="AC7" s="96"/>
      <c r="AD7" s="96"/>
      <c r="AE7" s="70"/>
      <c r="AF7" s="226"/>
    </row>
    <row r="8" spans="1:33" ht="76" customHeight="1" x14ac:dyDescent="0.35">
      <c r="A8" s="58">
        <v>2872307</v>
      </c>
      <c r="B8" s="60" t="s">
        <v>5</v>
      </c>
      <c r="C8" s="64" t="s">
        <v>9</v>
      </c>
      <c r="D8" s="64">
        <v>0.60416666666666663</v>
      </c>
      <c r="E8" s="210"/>
      <c r="F8" s="70" t="s">
        <v>541</v>
      </c>
      <c r="G8" s="96"/>
      <c r="H8" s="96">
        <v>1</v>
      </c>
      <c r="I8" s="96"/>
      <c r="J8" s="96"/>
      <c r="K8" s="96"/>
      <c r="L8" s="117">
        <v>1</v>
      </c>
      <c r="M8" s="96"/>
      <c r="N8" s="96"/>
      <c r="O8" s="96"/>
      <c r="P8" s="96">
        <v>1</v>
      </c>
      <c r="Q8" s="96">
        <v>1</v>
      </c>
      <c r="R8" s="96"/>
      <c r="S8" s="96"/>
      <c r="T8" s="96"/>
      <c r="U8" s="96"/>
      <c r="V8" s="117">
        <v>1</v>
      </c>
      <c r="W8" s="96"/>
      <c r="X8" s="96"/>
      <c r="Y8" s="96"/>
      <c r="Z8" s="96"/>
      <c r="AA8" s="96"/>
      <c r="AB8" s="96"/>
      <c r="AC8" s="96"/>
      <c r="AD8" s="96"/>
      <c r="AE8" s="70"/>
      <c r="AF8" s="226"/>
      <c r="AG8" s="71" t="s">
        <v>542</v>
      </c>
    </row>
    <row r="9" spans="1:33" ht="76" customHeight="1" x14ac:dyDescent="0.35">
      <c r="A9" s="58">
        <v>3457175</v>
      </c>
      <c r="B9" s="60" t="s">
        <v>7</v>
      </c>
      <c r="C9" s="64" t="s">
        <v>10</v>
      </c>
      <c r="D9" s="64">
        <v>0.5</v>
      </c>
      <c r="E9" s="210"/>
      <c r="F9" s="70" t="s">
        <v>543</v>
      </c>
      <c r="G9" s="96"/>
      <c r="H9" s="96"/>
      <c r="I9" s="96">
        <v>1</v>
      </c>
      <c r="J9" s="96"/>
      <c r="K9" s="96"/>
      <c r="L9" s="96"/>
      <c r="M9" s="96"/>
      <c r="N9" s="117">
        <v>1</v>
      </c>
      <c r="O9" s="96"/>
      <c r="P9" s="96"/>
      <c r="Q9" s="96">
        <v>1</v>
      </c>
      <c r="R9" s="96"/>
      <c r="S9" s="96"/>
      <c r="T9" s="117">
        <v>1</v>
      </c>
      <c r="U9" s="96">
        <v>1</v>
      </c>
      <c r="V9" s="96"/>
      <c r="W9" s="70" t="s">
        <v>544</v>
      </c>
      <c r="X9" s="70" t="s">
        <v>545</v>
      </c>
      <c r="Y9" s="96"/>
      <c r="Z9" s="70" t="s">
        <v>546</v>
      </c>
      <c r="AA9" s="96"/>
      <c r="AB9" s="96"/>
      <c r="AC9" s="96"/>
      <c r="AD9" s="96"/>
      <c r="AE9" s="96"/>
      <c r="AF9" s="226"/>
      <c r="AG9" s="71"/>
    </row>
    <row r="10" spans="1:33" ht="76" customHeight="1" x14ac:dyDescent="0.35">
      <c r="A10" s="56">
        <v>176455</v>
      </c>
      <c r="B10" s="60" t="s">
        <v>7</v>
      </c>
      <c r="C10" s="64" t="s">
        <v>11</v>
      </c>
      <c r="D10" s="64">
        <v>0.70833333333333337</v>
      </c>
      <c r="E10" s="210"/>
      <c r="F10" s="96"/>
      <c r="G10" s="96"/>
      <c r="H10" s="70" t="s">
        <v>547</v>
      </c>
      <c r="I10" s="96"/>
      <c r="J10" s="96"/>
      <c r="K10" s="96"/>
      <c r="L10" s="96"/>
      <c r="M10" s="96"/>
      <c r="N10" s="117">
        <v>1</v>
      </c>
      <c r="O10" s="96"/>
      <c r="P10" s="96">
        <v>1</v>
      </c>
      <c r="Q10" s="96"/>
      <c r="R10" s="96"/>
      <c r="S10" s="117">
        <v>1</v>
      </c>
      <c r="T10" s="96"/>
      <c r="U10" s="70" t="s">
        <v>548</v>
      </c>
      <c r="V10" s="96"/>
      <c r="W10" s="96"/>
      <c r="X10" s="70" t="s">
        <v>549</v>
      </c>
      <c r="Y10" s="96"/>
      <c r="Z10" s="96"/>
      <c r="AA10" s="96"/>
      <c r="AB10" s="96"/>
      <c r="AC10" s="96"/>
      <c r="AD10" s="96"/>
      <c r="AE10" s="96"/>
      <c r="AF10" s="226"/>
    </row>
    <row r="11" spans="1:33" ht="76" customHeight="1" x14ac:dyDescent="0.35">
      <c r="A11" s="56">
        <v>43862</v>
      </c>
      <c r="B11" s="72" t="s">
        <v>5</v>
      </c>
      <c r="C11" s="64" t="s">
        <v>12</v>
      </c>
      <c r="D11" s="64">
        <v>0.70833333333333337</v>
      </c>
      <c r="E11" s="210"/>
      <c r="F11" s="96"/>
      <c r="G11" s="96"/>
      <c r="H11" s="96">
        <v>1</v>
      </c>
      <c r="I11" s="96"/>
      <c r="J11" s="96"/>
      <c r="K11" s="96"/>
      <c r="L11" s="96"/>
      <c r="M11" s="96"/>
      <c r="N11" s="117">
        <v>1</v>
      </c>
      <c r="O11" s="96"/>
      <c r="P11" s="96"/>
      <c r="Q11" s="117">
        <v>1</v>
      </c>
      <c r="R11" s="96"/>
      <c r="S11" s="96"/>
      <c r="T11" s="96">
        <v>1</v>
      </c>
      <c r="U11" s="96">
        <v>1</v>
      </c>
      <c r="V11" s="96"/>
      <c r="W11" s="70" t="s">
        <v>550</v>
      </c>
      <c r="X11" s="96"/>
      <c r="Y11" s="96"/>
      <c r="Z11" s="96"/>
      <c r="AA11" s="96"/>
      <c r="AB11" s="96"/>
      <c r="AC11" s="96"/>
      <c r="AD11" s="96"/>
      <c r="AE11" s="96"/>
      <c r="AF11" s="226"/>
      <c r="AG11" s="71" t="s">
        <v>551</v>
      </c>
    </row>
    <row r="12" spans="1:33" ht="76" customHeight="1" x14ac:dyDescent="0.35">
      <c r="A12" s="60">
        <v>2872991</v>
      </c>
      <c r="B12" s="60" t="s">
        <v>5</v>
      </c>
      <c r="C12" s="64" t="s">
        <v>13</v>
      </c>
      <c r="D12" s="64">
        <v>0.375</v>
      </c>
      <c r="E12" s="210"/>
      <c r="F12" s="70" t="s">
        <v>552</v>
      </c>
      <c r="G12" s="96"/>
      <c r="H12" s="96">
        <v>1</v>
      </c>
      <c r="I12" s="96"/>
      <c r="J12" s="96"/>
      <c r="K12" s="96"/>
      <c r="L12" s="96"/>
      <c r="M12" s="96"/>
      <c r="N12" s="117">
        <v>1</v>
      </c>
      <c r="O12" s="96"/>
      <c r="P12" s="96">
        <v>1</v>
      </c>
      <c r="Q12" s="96"/>
      <c r="R12" s="96"/>
      <c r="S12" s="96"/>
      <c r="T12" s="96">
        <v>1</v>
      </c>
      <c r="U12" s="117">
        <v>1</v>
      </c>
      <c r="V12" s="96"/>
      <c r="W12" s="96" t="s">
        <v>553</v>
      </c>
      <c r="X12" s="124" t="s">
        <v>554</v>
      </c>
      <c r="Y12" s="96"/>
      <c r="Z12" s="96"/>
      <c r="AA12" s="96"/>
      <c r="AB12" s="96"/>
      <c r="AC12" s="96"/>
      <c r="AD12" s="96"/>
      <c r="AE12" s="96"/>
      <c r="AF12" s="226"/>
      <c r="AG12" s="125" t="s">
        <v>555</v>
      </c>
    </row>
    <row r="13" spans="1:33" ht="76" customHeight="1" x14ac:dyDescent="0.35">
      <c r="A13" s="60">
        <v>31580</v>
      </c>
      <c r="B13" s="60" t="s">
        <v>7</v>
      </c>
      <c r="C13" s="64" t="s">
        <v>13</v>
      </c>
      <c r="D13" s="64">
        <v>0.53125</v>
      </c>
      <c r="E13" s="210"/>
      <c r="F13" s="96" t="s">
        <v>556</v>
      </c>
      <c r="G13" s="96">
        <v>1</v>
      </c>
      <c r="H13" s="96"/>
      <c r="I13" s="96"/>
      <c r="J13" s="96"/>
      <c r="K13" s="96"/>
      <c r="L13" s="96"/>
      <c r="M13" s="96">
        <v>1</v>
      </c>
      <c r="N13" s="117">
        <v>1</v>
      </c>
      <c r="O13" s="96"/>
      <c r="P13" s="96"/>
      <c r="Q13" s="96"/>
      <c r="R13" s="96"/>
      <c r="S13" s="117">
        <v>1</v>
      </c>
      <c r="T13" s="96">
        <v>1</v>
      </c>
      <c r="U13" s="96"/>
      <c r="V13" s="96"/>
      <c r="W13" s="70" t="s">
        <v>557</v>
      </c>
      <c r="X13" s="96"/>
      <c r="Y13" s="96"/>
      <c r="Z13" s="96"/>
      <c r="AA13" s="96"/>
      <c r="AB13" s="96"/>
      <c r="AC13" s="96"/>
      <c r="AD13" s="96"/>
      <c r="AE13" s="70"/>
      <c r="AF13" s="226"/>
      <c r="AG13" s="71" t="s">
        <v>558</v>
      </c>
    </row>
    <row r="14" spans="1:33" ht="76" customHeight="1" x14ac:dyDescent="0.35">
      <c r="A14" s="60">
        <v>3184795</v>
      </c>
      <c r="B14" s="60" t="s">
        <v>5</v>
      </c>
      <c r="C14" s="64" t="s">
        <v>13</v>
      </c>
      <c r="D14" s="64">
        <v>0.71875</v>
      </c>
      <c r="E14" s="210"/>
      <c r="F14" s="96"/>
      <c r="G14" s="96"/>
      <c r="H14" s="96"/>
      <c r="I14" s="70" t="s">
        <v>559</v>
      </c>
      <c r="J14" s="96"/>
      <c r="K14" s="96"/>
      <c r="L14" s="96">
        <v>1</v>
      </c>
      <c r="M14" s="96"/>
      <c r="N14" s="118" t="s">
        <v>560</v>
      </c>
      <c r="O14" s="96"/>
      <c r="P14" s="96"/>
      <c r="Q14" s="96"/>
      <c r="R14" s="96"/>
      <c r="S14" s="117">
        <v>1</v>
      </c>
      <c r="T14" s="96"/>
      <c r="U14" s="70" t="s">
        <v>561</v>
      </c>
      <c r="V14" s="96"/>
      <c r="W14" s="96"/>
      <c r="X14" s="70" t="s">
        <v>562</v>
      </c>
      <c r="Y14" s="96"/>
      <c r="Z14" s="96"/>
      <c r="AA14" s="96"/>
      <c r="AB14" s="96"/>
      <c r="AC14" s="96"/>
      <c r="AD14" s="96"/>
      <c r="AE14" s="70"/>
      <c r="AF14" s="226"/>
    </row>
    <row r="15" spans="1:33" ht="76" customHeight="1" x14ac:dyDescent="0.35">
      <c r="A15" s="60">
        <v>2489477</v>
      </c>
      <c r="B15" s="60" t="s">
        <v>5</v>
      </c>
      <c r="C15" s="64" t="s">
        <v>14</v>
      </c>
      <c r="D15" s="64">
        <v>0.70833333333333337</v>
      </c>
      <c r="E15" s="210"/>
      <c r="F15" s="96" t="s">
        <v>563</v>
      </c>
      <c r="G15" s="96">
        <v>1</v>
      </c>
      <c r="H15" s="96"/>
      <c r="I15" s="96"/>
      <c r="J15" s="96">
        <v>1</v>
      </c>
      <c r="K15" s="96">
        <v>1</v>
      </c>
      <c r="L15" s="96"/>
      <c r="M15" s="96"/>
      <c r="N15" s="117">
        <v>1</v>
      </c>
      <c r="O15" s="96"/>
      <c r="P15" s="96"/>
      <c r="Q15" s="117">
        <v>1</v>
      </c>
      <c r="R15" s="96"/>
      <c r="S15" s="96"/>
      <c r="T15" s="96"/>
      <c r="U15" s="96"/>
      <c r="V15" s="96"/>
      <c r="W15" s="70" t="s">
        <v>564</v>
      </c>
      <c r="X15" s="70" t="s">
        <v>565</v>
      </c>
      <c r="Y15" s="96"/>
      <c r="Z15" s="96"/>
      <c r="AA15" s="96"/>
      <c r="AB15" s="96"/>
      <c r="AC15" s="96"/>
      <c r="AD15" s="96"/>
      <c r="AE15" s="70"/>
      <c r="AF15" s="226"/>
    </row>
    <row r="16" spans="1:33" ht="76" customHeight="1" x14ac:dyDescent="0.35">
      <c r="E16" s="210"/>
      <c r="F16" s="96"/>
      <c r="G16" s="96"/>
      <c r="H16" s="96"/>
      <c r="I16" s="96"/>
      <c r="J16" s="96"/>
      <c r="K16" s="96"/>
      <c r="L16" s="96"/>
      <c r="M16" s="96"/>
      <c r="N16" s="96"/>
      <c r="O16" s="96"/>
      <c r="P16" s="96"/>
      <c r="Q16" s="96"/>
      <c r="R16" s="96"/>
      <c r="S16" s="96"/>
      <c r="T16" s="96"/>
      <c r="U16" s="96"/>
      <c r="V16" s="96"/>
      <c r="W16" s="96"/>
      <c r="X16" s="96"/>
      <c r="Y16" s="96"/>
      <c r="Z16" s="96"/>
      <c r="AA16" s="96"/>
      <c r="AB16" s="96"/>
      <c r="AC16" s="96"/>
      <c r="AD16" s="96"/>
      <c r="AE16" s="96"/>
      <c r="AF16" s="226"/>
    </row>
    <row r="17" spans="5:32" ht="76" customHeight="1" x14ac:dyDescent="0.35">
      <c r="E17" s="210"/>
      <c r="F17" s="96"/>
      <c r="G17" s="96"/>
      <c r="H17" s="96"/>
      <c r="I17" s="96"/>
      <c r="J17" s="96"/>
      <c r="K17" s="96"/>
      <c r="L17" s="96"/>
      <c r="M17" s="96"/>
      <c r="N17" s="96"/>
      <c r="O17" s="96"/>
      <c r="P17" s="96"/>
      <c r="Q17" s="96"/>
      <c r="R17" s="96"/>
      <c r="S17" s="96"/>
      <c r="T17" s="96"/>
      <c r="U17" s="96"/>
      <c r="V17" s="96"/>
      <c r="W17" s="96"/>
      <c r="X17" s="96"/>
      <c r="Y17" s="96"/>
      <c r="Z17" s="96"/>
      <c r="AA17" s="96"/>
      <c r="AB17" s="96"/>
      <c r="AC17" s="96"/>
      <c r="AD17" s="96"/>
      <c r="AE17" s="96"/>
      <c r="AF17" s="226"/>
    </row>
    <row r="18" spans="5:32" ht="76" customHeight="1" x14ac:dyDescent="0.35">
      <c r="E18" s="210"/>
      <c r="F18" s="96"/>
      <c r="G18" s="96"/>
      <c r="H18" s="96"/>
      <c r="I18" s="96"/>
      <c r="J18" s="96"/>
      <c r="K18" s="96"/>
      <c r="L18" s="96"/>
      <c r="M18" s="96"/>
      <c r="N18" s="96"/>
      <c r="O18" s="96"/>
      <c r="P18" s="96"/>
      <c r="Q18" s="96"/>
      <c r="R18" s="96"/>
      <c r="S18" s="96"/>
      <c r="T18" s="96"/>
      <c r="U18" s="96"/>
      <c r="V18" s="96"/>
      <c r="W18" s="96"/>
      <c r="X18" s="96"/>
      <c r="Y18" s="96"/>
      <c r="Z18" s="96"/>
      <c r="AA18" s="96"/>
      <c r="AB18" s="96"/>
      <c r="AC18" s="96"/>
      <c r="AD18" s="96"/>
      <c r="AE18" s="96"/>
      <c r="AF18" s="226"/>
    </row>
    <row r="19" spans="5:32" ht="76" customHeight="1" x14ac:dyDescent="0.35">
      <c r="E19" s="210"/>
      <c r="F19" s="96"/>
      <c r="G19" s="96"/>
      <c r="H19" s="96"/>
      <c r="I19" s="96"/>
      <c r="J19" s="96"/>
      <c r="K19" s="96"/>
      <c r="L19" s="96"/>
      <c r="M19" s="96"/>
      <c r="N19" s="96"/>
      <c r="O19" s="96"/>
      <c r="P19" s="96"/>
      <c r="Q19" s="96"/>
      <c r="R19" s="96"/>
      <c r="S19" s="96"/>
      <c r="T19" s="96"/>
      <c r="U19" s="96"/>
      <c r="V19" s="96"/>
      <c r="W19" s="96"/>
      <c r="X19" s="96"/>
      <c r="Y19" s="96"/>
      <c r="Z19" s="96"/>
      <c r="AA19" s="96"/>
      <c r="AB19" s="96"/>
      <c r="AC19" s="96"/>
      <c r="AD19" s="96"/>
      <c r="AE19" s="96"/>
      <c r="AF19" s="226"/>
    </row>
    <row r="20" spans="5:32" ht="76" customHeight="1" x14ac:dyDescent="0.35">
      <c r="E20" s="210"/>
      <c r="F20" s="96"/>
      <c r="G20" s="96"/>
      <c r="H20" s="96"/>
      <c r="I20" s="96"/>
      <c r="J20" s="96"/>
      <c r="K20" s="96"/>
      <c r="L20" s="96"/>
      <c r="M20" s="96"/>
      <c r="N20" s="96"/>
      <c r="O20" s="96"/>
      <c r="P20" s="96"/>
      <c r="Q20" s="96"/>
      <c r="R20" s="96"/>
      <c r="S20" s="96"/>
      <c r="T20" s="96"/>
      <c r="U20" s="96"/>
      <c r="V20" s="96"/>
      <c r="W20" s="96"/>
      <c r="X20" s="96"/>
      <c r="Y20" s="96"/>
      <c r="Z20" s="96"/>
      <c r="AA20" s="96"/>
      <c r="AB20" s="96"/>
      <c r="AC20" s="96"/>
      <c r="AD20" s="96"/>
      <c r="AE20" s="96"/>
      <c r="AF20" s="226"/>
    </row>
    <row r="21" spans="5:32" ht="76" customHeight="1" x14ac:dyDescent="0.35">
      <c r="E21" s="210"/>
      <c r="F21" s="96"/>
      <c r="G21" s="96"/>
      <c r="H21" s="96"/>
      <c r="I21" s="96"/>
      <c r="J21" s="96"/>
      <c r="K21" s="96"/>
      <c r="L21" s="96"/>
      <c r="M21" s="96"/>
      <c r="N21" s="96"/>
      <c r="O21" s="96"/>
      <c r="P21" s="96"/>
      <c r="Q21" s="96"/>
      <c r="R21" s="96"/>
      <c r="S21" s="96"/>
      <c r="T21" s="96"/>
      <c r="U21" s="96"/>
      <c r="V21" s="96"/>
      <c r="W21" s="96"/>
      <c r="X21" s="96"/>
      <c r="Y21" s="96"/>
      <c r="Z21" s="96"/>
      <c r="AA21" s="96"/>
      <c r="AB21" s="96"/>
      <c r="AC21" s="96"/>
      <c r="AD21" s="96"/>
      <c r="AE21" s="96"/>
      <c r="AF21" s="226"/>
    </row>
    <row r="22" spans="5:32" ht="76" customHeight="1" x14ac:dyDescent="0.35">
      <c r="E22" s="210"/>
      <c r="F22" s="96"/>
      <c r="G22" s="96"/>
      <c r="H22" s="96"/>
      <c r="I22" s="96"/>
      <c r="J22" s="96"/>
      <c r="K22" s="96"/>
      <c r="L22" s="96"/>
      <c r="M22" s="96"/>
      <c r="N22" s="96"/>
      <c r="O22" s="96"/>
      <c r="P22" s="96"/>
      <c r="Q22" s="96"/>
      <c r="R22" s="96"/>
      <c r="S22" s="96"/>
      <c r="T22" s="96"/>
      <c r="U22" s="96"/>
      <c r="V22" s="96"/>
      <c r="W22" s="96"/>
      <c r="X22" s="96"/>
      <c r="Y22" s="96"/>
      <c r="Z22" s="96"/>
      <c r="AA22" s="96"/>
      <c r="AB22" s="96"/>
      <c r="AC22" s="96"/>
      <c r="AD22" s="96"/>
      <c r="AE22" s="96"/>
      <c r="AF22" s="226"/>
    </row>
    <row r="23" spans="5:32" ht="76" customHeight="1" x14ac:dyDescent="0.35">
      <c r="E23" s="210"/>
      <c r="F23" s="96"/>
      <c r="G23" s="96"/>
      <c r="H23" s="96"/>
      <c r="I23" s="96"/>
      <c r="J23" s="96"/>
      <c r="K23" s="96"/>
      <c r="L23" s="96"/>
      <c r="M23" s="96"/>
      <c r="N23" s="96"/>
      <c r="O23" s="96"/>
      <c r="P23" s="96"/>
      <c r="Q23" s="96"/>
      <c r="R23" s="96"/>
      <c r="S23" s="96"/>
      <c r="T23" s="96"/>
      <c r="U23" s="96"/>
      <c r="V23" s="96"/>
      <c r="W23" s="96"/>
      <c r="X23" s="96"/>
      <c r="Y23" s="96"/>
      <c r="Z23" s="96"/>
      <c r="AA23" s="96"/>
      <c r="AB23" s="96"/>
      <c r="AC23" s="96"/>
      <c r="AD23" s="96"/>
      <c r="AE23" s="96"/>
      <c r="AF23" s="226"/>
    </row>
    <row r="24" spans="5:32" ht="76" customHeight="1" x14ac:dyDescent="0.35">
      <c r="E24" s="210"/>
      <c r="F24" s="96"/>
      <c r="G24" s="96"/>
      <c r="H24" s="96"/>
      <c r="I24" s="96"/>
      <c r="J24" s="96"/>
      <c r="K24" s="96"/>
      <c r="L24" s="96"/>
      <c r="M24" s="96"/>
      <c r="N24" s="96"/>
      <c r="O24" s="96"/>
      <c r="P24" s="96"/>
      <c r="Q24" s="96"/>
      <c r="R24" s="96"/>
      <c r="S24" s="96"/>
      <c r="T24" s="96"/>
      <c r="U24" s="96"/>
      <c r="V24" s="96"/>
      <c r="W24" s="96"/>
      <c r="X24" s="96"/>
      <c r="Y24" s="96"/>
      <c r="Z24" s="96"/>
      <c r="AA24" s="96"/>
      <c r="AB24" s="96"/>
      <c r="AC24" s="96"/>
      <c r="AD24" s="96"/>
      <c r="AE24" s="96"/>
      <c r="AF24" s="226"/>
    </row>
    <row r="25" spans="5:32" ht="76" customHeight="1" x14ac:dyDescent="0.35">
      <c r="E25" s="210"/>
      <c r="F25" s="96"/>
      <c r="G25" s="96"/>
      <c r="H25" s="96"/>
      <c r="I25" s="96"/>
      <c r="J25" s="96"/>
      <c r="K25" s="96"/>
      <c r="L25" s="96"/>
      <c r="M25" s="96"/>
      <c r="N25" s="96"/>
      <c r="O25" s="96"/>
      <c r="P25" s="96"/>
      <c r="Q25" s="96"/>
      <c r="R25" s="96"/>
      <c r="S25" s="96"/>
      <c r="T25" s="96"/>
      <c r="U25" s="96"/>
      <c r="V25" s="96"/>
      <c r="W25" s="96"/>
      <c r="X25" s="96"/>
      <c r="Y25" s="96"/>
      <c r="Z25" s="96"/>
      <c r="AA25" s="96"/>
      <c r="AB25" s="96"/>
      <c r="AC25" s="96"/>
      <c r="AD25" s="96"/>
      <c r="AE25" s="96"/>
      <c r="AF25" s="226"/>
    </row>
    <row r="26" spans="5:32" ht="76" customHeight="1" x14ac:dyDescent="0.35">
      <c r="E26" s="210"/>
      <c r="F26" s="96"/>
      <c r="G26" s="96"/>
      <c r="H26" s="96"/>
      <c r="I26" s="96"/>
      <c r="J26" s="96"/>
      <c r="K26" s="96"/>
      <c r="L26" s="96"/>
      <c r="M26" s="96"/>
      <c r="N26" s="96"/>
      <c r="O26" s="96"/>
      <c r="P26" s="96"/>
      <c r="Q26" s="96"/>
      <c r="R26" s="96"/>
      <c r="S26" s="96"/>
      <c r="T26" s="96"/>
      <c r="U26" s="96"/>
      <c r="V26" s="96"/>
      <c r="W26" s="96"/>
      <c r="X26" s="96"/>
      <c r="Y26" s="96"/>
      <c r="Z26" s="96"/>
      <c r="AA26" s="96"/>
      <c r="AB26" s="96"/>
      <c r="AC26" s="96"/>
      <c r="AD26" s="96"/>
      <c r="AE26" s="96"/>
      <c r="AF26" s="226"/>
    </row>
    <row r="27" spans="5:32" ht="76" customHeight="1" x14ac:dyDescent="0.35">
      <c r="E27" s="210"/>
      <c r="F27" s="96"/>
      <c r="G27" s="96"/>
      <c r="H27" s="96"/>
      <c r="I27" s="96"/>
      <c r="J27" s="96"/>
      <c r="K27" s="96"/>
      <c r="L27" s="96"/>
      <c r="M27" s="96"/>
      <c r="N27" s="96"/>
      <c r="O27" s="96"/>
      <c r="P27" s="96"/>
      <c r="Q27" s="96"/>
      <c r="R27" s="96"/>
      <c r="S27" s="96"/>
      <c r="T27" s="96"/>
      <c r="U27" s="96"/>
      <c r="V27" s="96"/>
      <c r="W27" s="96"/>
      <c r="X27" s="96"/>
      <c r="Y27" s="96"/>
      <c r="Z27" s="96"/>
      <c r="AA27" s="96"/>
      <c r="AB27" s="96"/>
      <c r="AC27" s="96"/>
      <c r="AD27" s="96"/>
      <c r="AE27" s="96"/>
      <c r="AF27" s="226"/>
    </row>
    <row r="28" spans="5:32" ht="76" customHeight="1" x14ac:dyDescent="0.35">
      <c r="E28" s="210"/>
      <c r="F28" s="96"/>
      <c r="G28" s="96"/>
      <c r="H28" s="96"/>
      <c r="I28" s="96"/>
      <c r="J28" s="96"/>
      <c r="K28" s="96"/>
      <c r="L28" s="96"/>
      <c r="M28" s="96"/>
      <c r="N28" s="96"/>
      <c r="O28" s="96"/>
      <c r="P28" s="96"/>
      <c r="Q28" s="96"/>
      <c r="R28" s="96"/>
      <c r="S28" s="96"/>
      <c r="T28" s="96"/>
      <c r="U28" s="96"/>
      <c r="V28" s="96"/>
      <c r="W28" s="96"/>
      <c r="X28" s="96"/>
      <c r="Y28" s="96"/>
      <c r="Z28" s="96"/>
      <c r="AA28" s="96"/>
      <c r="AB28" s="96"/>
      <c r="AC28" s="96"/>
      <c r="AD28" s="96"/>
      <c r="AE28" s="96"/>
      <c r="AF28" s="227"/>
    </row>
  </sheetData>
  <mergeCells count="16">
    <mergeCell ref="A1:D2"/>
    <mergeCell ref="E1:E1048576"/>
    <mergeCell ref="AG1:AG2"/>
    <mergeCell ref="F2:F3"/>
    <mergeCell ref="W2:W3"/>
    <mergeCell ref="G2:V2"/>
    <mergeCell ref="X2:X3"/>
    <mergeCell ref="Y2:Y3"/>
    <mergeCell ref="Z2:Z3"/>
    <mergeCell ref="AA2:AA3"/>
    <mergeCell ref="AB2:AB3"/>
    <mergeCell ref="AC2:AC3"/>
    <mergeCell ref="AD2:AD3"/>
    <mergeCell ref="AE2:AE3"/>
    <mergeCell ref="F1:AE1"/>
    <mergeCell ref="AF1:AF1048576"/>
  </mergeCells>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A28EA52-4DA9-41F3-A163-83A79D45A722}">
  <sheetPr filterMode="1"/>
  <dimension ref="A1:AV29"/>
  <sheetViews>
    <sheetView tabSelected="1" zoomScale="82" zoomScaleNormal="82" workbookViewId="0">
      <pane xSplit="6" ySplit="3" topLeftCell="G4" activePane="bottomRight" state="frozen"/>
      <selection pane="topRight"/>
      <selection pane="bottomLeft"/>
      <selection pane="bottomRight" activeCell="G12" sqref="G12"/>
    </sheetView>
  </sheetViews>
  <sheetFormatPr defaultColWidth="8.7265625" defaultRowHeight="15" customHeight="1" x14ac:dyDescent="0.35"/>
  <cols>
    <col min="1" max="5" width="13.7265625" style="61" customWidth="1"/>
    <col min="6" max="6" width="3.26953125" style="77" customWidth="1"/>
    <col min="7" max="7" width="21.81640625" style="61" customWidth="1"/>
    <col min="8" max="8" width="17.453125" style="61" hidden="1" customWidth="1"/>
    <col min="9" max="11" width="10.7265625" style="61" customWidth="1"/>
    <col min="12" max="14" width="17.453125" style="61" customWidth="1"/>
    <col min="15" max="15" width="3.26953125" style="77" customWidth="1"/>
    <col min="16" max="17" width="12.54296875" style="61" customWidth="1"/>
    <col min="18" max="18" width="13.54296875" style="61" customWidth="1"/>
    <col min="19" max="24" width="12.54296875" style="61" customWidth="1"/>
    <col min="25" max="25" width="13.7265625" style="61" customWidth="1"/>
    <col min="26" max="30" width="12.54296875" style="61" customWidth="1"/>
    <col min="31" max="31" width="13.81640625" style="61" customWidth="1"/>
    <col min="32" max="35" width="12.54296875" style="61" customWidth="1"/>
    <col min="36" max="36" width="3.26953125" style="68" customWidth="1"/>
    <col min="37" max="37" width="10.54296875" style="61" hidden="1" customWidth="1"/>
    <col min="38" max="38" width="12.7265625" style="61" hidden="1" customWidth="1"/>
    <col min="39" max="39" width="10.54296875" style="61" hidden="1" customWidth="1"/>
    <col min="40" max="40" width="12.7265625" style="61" hidden="1" customWidth="1"/>
    <col min="41" max="41" width="10.54296875" style="61" hidden="1" customWidth="1"/>
    <col min="42" max="43" width="12.7265625" style="61" hidden="1" customWidth="1"/>
    <col min="44" max="44" width="3.26953125" style="68" hidden="1" customWidth="1"/>
    <col min="45" max="45" width="34.81640625" style="61" customWidth="1"/>
    <col min="46" max="46" width="17.453125" style="61" hidden="1" customWidth="1"/>
    <col min="47" max="47" width="3.26953125" style="68" customWidth="1"/>
    <col min="48" max="48" width="17.453125" style="61" customWidth="1"/>
    <col min="49" max="16384" width="8.7265625" style="63"/>
  </cols>
  <sheetData>
    <row r="1" spans="1:48" ht="43.5" customHeight="1" x14ac:dyDescent="0.35">
      <c r="A1" s="147"/>
      <c r="B1" s="148"/>
      <c r="C1" s="148"/>
      <c r="D1" s="148"/>
      <c r="E1" s="148"/>
      <c r="F1" s="81"/>
      <c r="G1" s="153" t="s">
        <v>175</v>
      </c>
      <c r="H1" s="154"/>
      <c r="I1" s="154"/>
      <c r="J1" s="154"/>
      <c r="K1" s="154"/>
      <c r="L1" s="154"/>
      <c r="M1" s="154"/>
      <c r="N1" s="155"/>
      <c r="O1" s="81"/>
      <c r="P1" s="231" t="s">
        <v>176</v>
      </c>
      <c r="Q1" s="232"/>
      <c r="R1" s="232"/>
      <c r="S1" s="232"/>
      <c r="T1" s="232"/>
      <c r="U1" s="232"/>
      <c r="V1" s="232"/>
      <c r="W1" s="232"/>
      <c r="X1" s="232"/>
      <c r="Y1" s="232"/>
      <c r="Z1" s="232"/>
      <c r="AA1" s="232"/>
      <c r="AB1" s="232"/>
      <c r="AC1" s="232"/>
      <c r="AD1" s="232"/>
      <c r="AE1" s="232"/>
      <c r="AF1" s="232"/>
      <c r="AG1" s="232"/>
      <c r="AH1" s="232"/>
      <c r="AI1" s="233"/>
      <c r="AJ1" s="65"/>
      <c r="AK1" s="181" t="s">
        <v>177</v>
      </c>
      <c r="AL1" s="182"/>
      <c r="AM1" s="182"/>
      <c r="AN1" s="182"/>
      <c r="AO1" s="182"/>
      <c r="AP1" s="182"/>
      <c r="AQ1" s="85"/>
      <c r="AR1" s="65"/>
      <c r="AS1" s="178" t="s">
        <v>178</v>
      </c>
      <c r="AT1" s="179"/>
      <c r="AU1" s="65"/>
      <c r="AV1" s="74"/>
    </row>
    <row r="2" spans="1:48" ht="20.25" customHeight="1" x14ac:dyDescent="0.35">
      <c r="A2" s="150"/>
      <c r="B2" s="151"/>
      <c r="C2" s="151"/>
      <c r="D2" s="151"/>
      <c r="E2" s="151"/>
      <c r="F2" s="82"/>
      <c r="G2" s="180" t="s">
        <v>179</v>
      </c>
      <c r="H2" s="180" t="s">
        <v>361</v>
      </c>
      <c r="I2" s="201" t="s">
        <v>180</v>
      </c>
      <c r="J2" s="201"/>
      <c r="K2" s="201"/>
      <c r="L2" s="219" t="s">
        <v>181</v>
      </c>
      <c r="M2" s="183" t="s">
        <v>182</v>
      </c>
      <c r="N2" s="183" t="s">
        <v>183</v>
      </c>
      <c r="O2" s="109"/>
      <c r="P2" s="229" t="s">
        <v>362</v>
      </c>
      <c r="Q2" s="229"/>
      <c r="R2" s="229"/>
      <c r="S2" s="229"/>
      <c r="T2" s="229"/>
      <c r="U2" s="229"/>
      <c r="V2" s="229"/>
      <c r="W2" s="190" t="s">
        <v>363</v>
      </c>
      <c r="X2" s="191"/>
      <c r="Y2" s="191"/>
      <c r="Z2" s="191"/>
      <c r="AA2" s="191"/>
      <c r="AB2" s="192"/>
      <c r="AC2" s="190" t="s">
        <v>364</v>
      </c>
      <c r="AD2" s="191"/>
      <c r="AE2" s="191"/>
      <c r="AF2" s="191"/>
      <c r="AG2" s="191"/>
      <c r="AH2" s="191"/>
      <c r="AI2" s="192"/>
      <c r="AJ2" s="66"/>
      <c r="AK2" s="169" t="s">
        <v>362</v>
      </c>
      <c r="AL2" s="171"/>
      <c r="AM2" s="169" t="s">
        <v>363</v>
      </c>
      <c r="AN2" s="171"/>
      <c r="AO2" s="169" t="s">
        <v>364</v>
      </c>
      <c r="AP2" s="171"/>
      <c r="AQ2" s="199" t="s">
        <v>278</v>
      </c>
      <c r="AR2" s="66"/>
      <c r="AS2" s="183" t="s">
        <v>189</v>
      </c>
      <c r="AT2" s="183" t="s">
        <v>190</v>
      </c>
      <c r="AU2" s="66"/>
      <c r="AV2" s="176" t="s">
        <v>33</v>
      </c>
    </row>
    <row r="3" spans="1:48" ht="85.5" customHeight="1" x14ac:dyDescent="0.35">
      <c r="A3" s="45" t="s">
        <v>0</v>
      </c>
      <c r="B3" s="45" t="s">
        <v>3</v>
      </c>
      <c r="C3" s="45" t="s">
        <v>595</v>
      </c>
      <c r="D3" s="45" t="s">
        <v>1</v>
      </c>
      <c r="E3" s="45" t="s">
        <v>2</v>
      </c>
      <c r="F3" s="82"/>
      <c r="G3" s="230"/>
      <c r="H3" s="184"/>
      <c r="I3" s="93" t="s">
        <v>362</v>
      </c>
      <c r="J3" s="93" t="s">
        <v>363</v>
      </c>
      <c r="K3" s="93" t="s">
        <v>364</v>
      </c>
      <c r="L3" s="184"/>
      <c r="M3" s="184"/>
      <c r="N3" s="184"/>
      <c r="O3" s="82"/>
      <c r="P3" s="110" t="s">
        <v>191</v>
      </c>
      <c r="Q3" s="110" t="s">
        <v>192</v>
      </c>
      <c r="R3" s="110" t="s">
        <v>193</v>
      </c>
      <c r="S3" s="110" t="s">
        <v>194</v>
      </c>
      <c r="T3" s="110" t="s">
        <v>195</v>
      </c>
      <c r="U3" s="110" t="s">
        <v>196</v>
      </c>
      <c r="V3" s="110" t="s">
        <v>365</v>
      </c>
      <c r="W3" s="110" t="s">
        <v>191</v>
      </c>
      <c r="X3" s="44" t="s">
        <v>192</v>
      </c>
      <c r="Y3" s="44" t="s">
        <v>193</v>
      </c>
      <c r="Z3" s="44" t="s">
        <v>194</v>
      </c>
      <c r="AA3" s="44" t="s">
        <v>195</v>
      </c>
      <c r="AB3" s="44" t="s">
        <v>196</v>
      </c>
      <c r="AC3" s="44" t="s">
        <v>191</v>
      </c>
      <c r="AD3" s="44" t="s">
        <v>192</v>
      </c>
      <c r="AE3" s="44" t="s">
        <v>193</v>
      </c>
      <c r="AF3" s="44" t="s">
        <v>194</v>
      </c>
      <c r="AG3" s="44" t="s">
        <v>195</v>
      </c>
      <c r="AH3" s="44" t="s">
        <v>196</v>
      </c>
      <c r="AI3" s="44" t="s">
        <v>366</v>
      </c>
      <c r="AJ3" s="66"/>
      <c r="AK3" s="88" t="s">
        <v>198</v>
      </c>
      <c r="AL3" s="88" t="s">
        <v>199</v>
      </c>
      <c r="AM3" s="88" t="s">
        <v>198</v>
      </c>
      <c r="AN3" s="88" t="s">
        <v>199</v>
      </c>
      <c r="AO3" s="88" t="s">
        <v>198</v>
      </c>
      <c r="AP3" s="88" t="s">
        <v>199</v>
      </c>
      <c r="AQ3" s="200"/>
      <c r="AR3" s="66"/>
      <c r="AS3" s="184"/>
      <c r="AT3" s="184"/>
      <c r="AU3" s="66"/>
      <c r="AV3" s="177"/>
    </row>
    <row r="4" spans="1:48" ht="76" customHeight="1" x14ac:dyDescent="0.35">
      <c r="A4" s="58">
        <v>32978</v>
      </c>
      <c r="B4" s="60" t="s">
        <v>5</v>
      </c>
      <c r="C4" s="241" t="s">
        <v>593</v>
      </c>
      <c r="D4" s="64" t="s">
        <v>4</v>
      </c>
      <c r="E4" s="59">
        <v>0.5</v>
      </c>
      <c r="F4" s="82"/>
      <c r="G4" s="69"/>
      <c r="H4" s="69" t="s">
        <v>367</v>
      </c>
      <c r="I4" s="69"/>
      <c r="J4" s="69"/>
      <c r="K4" s="69"/>
      <c r="L4" s="69" t="s">
        <v>368</v>
      </c>
      <c r="M4" s="69"/>
      <c r="N4" s="69"/>
      <c r="O4" s="82"/>
      <c r="P4" s="69"/>
      <c r="Q4" s="69"/>
      <c r="R4" s="69"/>
      <c r="S4" s="69"/>
      <c r="T4" s="69"/>
      <c r="U4" s="69"/>
      <c r="V4" s="69"/>
      <c r="W4" s="69"/>
      <c r="X4" s="69"/>
      <c r="Y4" s="69"/>
      <c r="Z4" s="69"/>
      <c r="AA4" s="69"/>
      <c r="AB4" s="69"/>
      <c r="AC4" s="69"/>
      <c r="AD4" s="69"/>
      <c r="AE4" s="69"/>
      <c r="AF4" s="69"/>
      <c r="AG4" s="69"/>
      <c r="AH4" s="69"/>
      <c r="AI4" s="69"/>
      <c r="AJ4" s="66"/>
      <c r="AK4" s="62"/>
      <c r="AL4" s="62"/>
      <c r="AN4" s="62"/>
      <c r="AO4" s="62"/>
      <c r="AP4" s="62"/>
      <c r="AQ4" s="62"/>
      <c r="AR4" s="66"/>
      <c r="AU4" s="66"/>
    </row>
    <row r="5" spans="1:48" ht="76" hidden="1" customHeight="1" x14ac:dyDescent="0.35">
      <c r="A5" s="58">
        <v>230521</v>
      </c>
      <c r="B5" s="60" t="s">
        <v>7</v>
      </c>
      <c r="C5" s="242" t="s">
        <v>593</v>
      </c>
      <c r="D5" s="64" t="s">
        <v>6</v>
      </c>
      <c r="E5" s="64">
        <v>0.5</v>
      </c>
      <c r="F5" s="82"/>
      <c r="G5" s="69" t="s">
        <v>369</v>
      </c>
      <c r="H5" s="69"/>
      <c r="I5" s="69">
        <v>2</v>
      </c>
      <c r="J5" s="69">
        <v>1</v>
      </c>
      <c r="K5" s="69">
        <v>3</v>
      </c>
      <c r="L5" s="69" t="s">
        <v>370</v>
      </c>
      <c r="M5" s="69" t="s">
        <v>371</v>
      </c>
      <c r="N5" s="69"/>
      <c r="O5" s="82"/>
      <c r="P5" s="69" t="s">
        <v>372</v>
      </c>
      <c r="Q5" s="69"/>
      <c r="R5" s="69"/>
      <c r="S5" s="69"/>
      <c r="T5" s="69"/>
      <c r="U5" s="69"/>
      <c r="V5" s="69" t="s">
        <v>373</v>
      </c>
      <c r="W5" s="69"/>
      <c r="X5" s="69"/>
      <c r="Y5" s="69"/>
      <c r="Z5" s="69" t="s">
        <v>374</v>
      </c>
      <c r="AA5" s="69"/>
      <c r="AB5" s="69"/>
      <c r="AC5" s="69" t="s">
        <v>375</v>
      </c>
      <c r="AD5" s="69"/>
      <c r="AE5" s="69"/>
      <c r="AF5" s="69"/>
      <c r="AG5" s="69"/>
      <c r="AH5" s="69"/>
      <c r="AI5" s="116" t="s">
        <v>376</v>
      </c>
      <c r="AJ5" s="66"/>
      <c r="AR5" s="66"/>
      <c r="AU5" s="66"/>
    </row>
    <row r="6" spans="1:48" ht="76" customHeight="1" x14ac:dyDescent="0.35">
      <c r="A6" s="60">
        <v>1969291</v>
      </c>
      <c r="B6" s="60" t="s">
        <v>5</v>
      </c>
      <c r="C6" s="241" t="s">
        <v>594</v>
      </c>
      <c r="D6" s="64" t="s">
        <v>6</v>
      </c>
      <c r="E6" s="64">
        <v>0.6875</v>
      </c>
      <c r="F6" s="82"/>
      <c r="G6" s="69" t="s">
        <v>377</v>
      </c>
      <c r="H6" s="69"/>
      <c r="I6" s="69">
        <v>1</v>
      </c>
      <c r="J6" s="69">
        <v>2</v>
      </c>
      <c r="K6" s="69">
        <v>3</v>
      </c>
      <c r="L6" s="69"/>
      <c r="M6" s="69" t="s">
        <v>378</v>
      </c>
      <c r="N6" s="69"/>
      <c r="O6" s="82"/>
      <c r="P6" s="69"/>
      <c r="Q6" s="69"/>
      <c r="R6" s="69"/>
      <c r="S6" s="69" t="s">
        <v>379</v>
      </c>
      <c r="T6" s="69"/>
      <c r="U6" s="69"/>
      <c r="V6" s="69" t="s">
        <v>380</v>
      </c>
      <c r="W6" s="69"/>
      <c r="X6" s="69"/>
      <c r="Y6" s="69"/>
      <c r="Z6" s="69"/>
      <c r="AA6" s="69"/>
      <c r="AB6" s="69"/>
      <c r="AC6" s="69"/>
      <c r="AD6" s="69"/>
      <c r="AE6" s="69"/>
      <c r="AF6" s="69"/>
      <c r="AG6" s="69"/>
      <c r="AH6" s="69"/>
      <c r="AI6" s="69" t="s">
        <v>381</v>
      </c>
      <c r="AJ6" s="66"/>
      <c r="AL6" s="69"/>
      <c r="AM6" s="69"/>
      <c r="AN6" s="69"/>
      <c r="AO6" s="69"/>
      <c r="AP6" s="69"/>
      <c r="AQ6" s="69"/>
      <c r="AR6" s="66"/>
      <c r="AU6" s="66"/>
    </row>
    <row r="7" spans="1:48" ht="76" hidden="1" customHeight="1" x14ac:dyDescent="0.35">
      <c r="A7" s="60">
        <v>186657</v>
      </c>
      <c r="B7" s="60" t="s">
        <v>7</v>
      </c>
      <c r="C7" s="242" t="s">
        <v>593</v>
      </c>
      <c r="D7" s="64" t="s">
        <v>8</v>
      </c>
      <c r="E7" s="64">
        <v>0.70833333333333337</v>
      </c>
      <c r="F7" s="82"/>
      <c r="G7" s="69"/>
      <c r="H7" s="69"/>
      <c r="I7" s="69">
        <v>3</v>
      </c>
      <c r="J7" s="69">
        <v>1</v>
      </c>
      <c r="K7" s="69">
        <v>2</v>
      </c>
      <c r="L7" s="69"/>
      <c r="M7" s="69" t="s">
        <v>382</v>
      </c>
      <c r="N7" s="69"/>
      <c r="O7" s="82"/>
      <c r="P7" s="69" t="s">
        <v>383</v>
      </c>
      <c r="Q7" s="69"/>
      <c r="R7" s="69"/>
      <c r="S7" s="69"/>
      <c r="T7" s="69"/>
      <c r="U7" s="69"/>
      <c r="V7" s="69" t="s">
        <v>384</v>
      </c>
      <c r="W7" s="69" t="s">
        <v>385</v>
      </c>
      <c r="X7" s="69"/>
      <c r="Y7" s="69" t="s">
        <v>386</v>
      </c>
      <c r="Z7" s="69"/>
      <c r="AA7" s="69"/>
      <c r="AB7" s="69"/>
      <c r="AC7" s="69"/>
      <c r="AD7" s="69"/>
      <c r="AE7" s="69"/>
      <c r="AF7" s="69"/>
      <c r="AG7" s="69"/>
      <c r="AH7" s="69"/>
      <c r="AI7" s="69"/>
      <c r="AJ7" s="66"/>
      <c r="AR7" s="66"/>
      <c r="AU7" s="66"/>
    </row>
    <row r="8" spans="1:48" ht="76" customHeight="1" x14ac:dyDescent="0.35">
      <c r="A8" s="58">
        <v>2872307</v>
      </c>
      <c r="B8" s="60" t="s">
        <v>5</v>
      </c>
      <c r="C8" s="242" t="s">
        <v>594</v>
      </c>
      <c r="D8" s="64" t="s">
        <v>9</v>
      </c>
      <c r="E8" s="64">
        <v>0.60416666666666663</v>
      </c>
      <c r="F8" s="82"/>
      <c r="G8" s="69" t="s">
        <v>387</v>
      </c>
      <c r="H8" s="69"/>
      <c r="I8" s="69">
        <v>1</v>
      </c>
      <c r="J8" s="69">
        <v>2</v>
      </c>
      <c r="K8" s="69">
        <v>3</v>
      </c>
      <c r="L8" s="69" t="s">
        <v>388</v>
      </c>
      <c r="M8" s="69" t="s">
        <v>389</v>
      </c>
      <c r="N8" s="69"/>
      <c r="O8" s="82"/>
      <c r="P8" s="69"/>
      <c r="Q8" s="69" t="s">
        <v>390</v>
      </c>
      <c r="R8" s="69"/>
      <c r="S8" s="69"/>
      <c r="T8" s="69"/>
      <c r="U8" s="69"/>
      <c r="V8" s="69" t="s">
        <v>391</v>
      </c>
      <c r="W8" s="69"/>
      <c r="X8" s="69"/>
      <c r="Y8" s="69"/>
      <c r="Z8" s="69"/>
      <c r="AA8" s="69"/>
      <c r="AB8" s="69"/>
      <c r="AC8" s="69"/>
      <c r="AD8" s="69"/>
      <c r="AE8" s="69"/>
      <c r="AF8" s="69"/>
      <c r="AG8" s="69"/>
      <c r="AH8" s="69"/>
      <c r="AI8" s="69"/>
      <c r="AJ8" s="66"/>
      <c r="AR8" s="66"/>
      <c r="AU8" s="66"/>
    </row>
    <row r="9" spans="1:48" ht="76" hidden="1" customHeight="1" x14ac:dyDescent="0.35">
      <c r="A9" s="58">
        <v>3457175</v>
      </c>
      <c r="B9" s="60" t="s">
        <v>7</v>
      </c>
      <c r="C9" s="242" t="s">
        <v>593</v>
      </c>
      <c r="D9" s="64" t="s">
        <v>10</v>
      </c>
      <c r="E9" s="64">
        <v>0.5</v>
      </c>
      <c r="F9" s="82"/>
      <c r="G9" s="69"/>
      <c r="H9" s="69"/>
      <c r="I9" s="69">
        <v>3</v>
      </c>
      <c r="J9" s="69">
        <v>1</v>
      </c>
      <c r="K9" s="69">
        <v>2</v>
      </c>
      <c r="L9" s="69" t="s">
        <v>392</v>
      </c>
      <c r="M9" s="69" t="s">
        <v>393</v>
      </c>
      <c r="N9" s="69"/>
      <c r="O9" s="82"/>
      <c r="P9" s="69"/>
      <c r="Q9" s="69" t="s">
        <v>394</v>
      </c>
      <c r="R9" s="69"/>
      <c r="S9" s="69"/>
      <c r="T9" s="69"/>
      <c r="U9" s="69"/>
      <c r="V9" s="69" t="s">
        <v>395</v>
      </c>
      <c r="W9" s="69"/>
      <c r="X9" s="69"/>
      <c r="Y9" s="69"/>
      <c r="Z9" s="69"/>
      <c r="AA9" s="69"/>
      <c r="AB9" s="69"/>
      <c r="AC9" s="69"/>
      <c r="AD9" s="69" t="s">
        <v>396</v>
      </c>
      <c r="AE9" s="69"/>
      <c r="AF9" s="69"/>
      <c r="AG9" s="69"/>
      <c r="AH9" s="69"/>
      <c r="AI9" s="69"/>
      <c r="AJ9" s="66"/>
      <c r="AR9" s="66"/>
      <c r="AU9" s="66"/>
    </row>
    <row r="10" spans="1:48" ht="76" hidden="1" customHeight="1" x14ac:dyDescent="0.35">
      <c r="A10" s="56">
        <v>176455</v>
      </c>
      <c r="B10" s="60" t="s">
        <v>7</v>
      </c>
      <c r="C10" s="242" t="s">
        <v>593</v>
      </c>
      <c r="D10" s="64" t="s">
        <v>11</v>
      </c>
      <c r="E10" s="64">
        <v>0.70833333333333337</v>
      </c>
      <c r="F10" s="82"/>
      <c r="G10" s="69"/>
      <c r="H10" s="69"/>
      <c r="I10" s="69">
        <v>1</v>
      </c>
      <c r="J10" s="69">
        <v>2</v>
      </c>
      <c r="K10" s="69">
        <v>3</v>
      </c>
      <c r="L10" s="69"/>
      <c r="M10" s="69" t="s">
        <v>397</v>
      </c>
      <c r="N10" s="69"/>
      <c r="O10" s="82"/>
      <c r="P10" s="69"/>
      <c r="Q10" s="69"/>
      <c r="R10" s="69"/>
      <c r="S10" s="69"/>
      <c r="T10" s="69"/>
      <c r="U10" s="69"/>
      <c r="V10" s="116" t="s">
        <v>398</v>
      </c>
      <c r="W10" s="69"/>
      <c r="X10" s="69"/>
      <c r="Y10" s="69"/>
      <c r="Z10" s="69"/>
      <c r="AA10" s="69"/>
      <c r="AB10" s="69"/>
      <c r="AC10" s="69"/>
      <c r="AD10" s="69" t="s">
        <v>399</v>
      </c>
      <c r="AE10" s="69"/>
      <c r="AF10" s="69"/>
      <c r="AG10" s="69"/>
      <c r="AH10" s="69"/>
      <c r="AI10" s="69"/>
      <c r="AJ10" s="66"/>
      <c r="AR10" s="66"/>
      <c r="AU10" s="66"/>
    </row>
    <row r="11" spans="1:48" ht="76" customHeight="1" x14ac:dyDescent="0.35">
      <c r="A11" s="56">
        <v>43862</v>
      </c>
      <c r="B11" s="72" t="s">
        <v>5</v>
      </c>
      <c r="C11" s="242" t="s">
        <v>594</v>
      </c>
      <c r="D11" s="64" t="s">
        <v>12</v>
      </c>
      <c r="E11" s="64">
        <v>0.70833333333333337</v>
      </c>
      <c r="F11" s="82"/>
      <c r="G11" s="122" t="s">
        <v>400</v>
      </c>
      <c r="I11" s="61">
        <v>2</v>
      </c>
      <c r="J11" s="61">
        <v>1</v>
      </c>
      <c r="K11" s="61">
        <v>3</v>
      </c>
      <c r="N11" s="61" t="s">
        <v>401</v>
      </c>
      <c r="O11" s="82"/>
      <c r="P11" s="61" t="s">
        <v>402</v>
      </c>
      <c r="W11" s="61" t="s">
        <v>403</v>
      </c>
      <c r="AI11" s="61" t="s">
        <v>404</v>
      </c>
      <c r="AJ11" s="66"/>
      <c r="AR11" s="66"/>
      <c r="AU11" s="66"/>
    </row>
    <row r="12" spans="1:48" ht="76" customHeight="1" x14ac:dyDescent="0.35">
      <c r="A12" s="60">
        <v>2872991</v>
      </c>
      <c r="B12" s="60" t="s">
        <v>5</v>
      </c>
      <c r="C12" s="242" t="s">
        <v>594</v>
      </c>
      <c r="D12" s="64" t="s">
        <v>13</v>
      </c>
      <c r="E12" s="64">
        <v>0.375</v>
      </c>
      <c r="F12" s="82"/>
      <c r="G12" s="61" t="s">
        <v>405</v>
      </c>
      <c r="I12" s="61">
        <v>1</v>
      </c>
      <c r="J12" s="61">
        <v>2</v>
      </c>
      <c r="K12" s="61">
        <v>3</v>
      </c>
      <c r="N12" s="61" t="s">
        <v>406</v>
      </c>
      <c r="O12" s="82"/>
      <c r="P12" s="61" t="s">
        <v>407</v>
      </c>
      <c r="U12" s="61" t="s">
        <v>408</v>
      </c>
      <c r="V12" s="61" t="s">
        <v>409</v>
      </c>
      <c r="AJ12" s="66"/>
      <c r="AR12" s="66"/>
      <c r="AU12" s="66"/>
    </row>
    <row r="13" spans="1:48" ht="76" hidden="1" customHeight="1" x14ac:dyDescent="0.35">
      <c r="A13" s="60">
        <v>31580</v>
      </c>
      <c r="B13" s="60" t="s">
        <v>7</v>
      </c>
      <c r="C13" s="242" t="s">
        <v>594</v>
      </c>
      <c r="D13" s="64" t="s">
        <v>13</v>
      </c>
      <c r="E13" s="64">
        <v>0.53125</v>
      </c>
      <c r="F13" s="82"/>
      <c r="G13" s="61" t="s">
        <v>410</v>
      </c>
      <c r="I13" s="61">
        <v>3</v>
      </c>
      <c r="J13" s="61">
        <v>1</v>
      </c>
      <c r="K13" s="61">
        <v>2</v>
      </c>
      <c r="L13" s="61" t="s">
        <v>411</v>
      </c>
      <c r="M13" s="61" t="s">
        <v>412</v>
      </c>
      <c r="N13" s="61" t="s">
        <v>413</v>
      </c>
      <c r="O13" s="82"/>
      <c r="AJ13" s="66"/>
      <c r="AR13" s="66"/>
      <c r="AU13" s="66"/>
    </row>
    <row r="14" spans="1:48" ht="76" customHeight="1" x14ac:dyDescent="0.35">
      <c r="A14" s="60">
        <v>3184795</v>
      </c>
      <c r="B14" s="60" t="s">
        <v>5</v>
      </c>
      <c r="C14" s="242" t="s">
        <v>594</v>
      </c>
      <c r="D14" s="64" t="s">
        <v>13</v>
      </c>
      <c r="E14" s="64">
        <v>0.71875</v>
      </c>
      <c r="F14" s="82"/>
      <c r="G14" s="61" t="s">
        <v>414</v>
      </c>
      <c r="I14" s="61">
        <v>3</v>
      </c>
      <c r="J14" s="61">
        <v>1</v>
      </c>
      <c r="K14" s="61">
        <v>2</v>
      </c>
      <c r="M14" s="61" t="s">
        <v>415</v>
      </c>
      <c r="O14" s="82"/>
      <c r="S14" s="61" t="s">
        <v>416</v>
      </c>
      <c r="V14" s="61" t="s">
        <v>417</v>
      </c>
      <c r="X14" s="61" t="s">
        <v>418</v>
      </c>
      <c r="AC14" s="61" t="s">
        <v>419</v>
      </c>
      <c r="AJ14" s="66"/>
      <c r="AR14" s="66"/>
      <c r="AU14" s="66"/>
    </row>
    <row r="15" spans="1:48" ht="76" customHeight="1" x14ac:dyDescent="0.35">
      <c r="A15" s="60">
        <v>2489477</v>
      </c>
      <c r="B15" s="60" t="s">
        <v>5</v>
      </c>
      <c r="C15" s="242" t="s">
        <v>594</v>
      </c>
      <c r="D15" s="64" t="s">
        <v>14</v>
      </c>
      <c r="E15" s="64">
        <v>0.70833333333333337</v>
      </c>
      <c r="F15" s="82"/>
      <c r="I15" s="61">
        <v>2</v>
      </c>
      <c r="J15" s="61">
        <v>1</v>
      </c>
      <c r="K15" s="61">
        <v>3</v>
      </c>
      <c r="M15" s="61" t="s">
        <v>420</v>
      </c>
      <c r="O15" s="82"/>
      <c r="W15" s="122" t="s">
        <v>421</v>
      </c>
      <c r="X15" s="61" t="s">
        <v>422</v>
      </c>
      <c r="AJ15" s="66"/>
      <c r="AR15" s="66"/>
      <c r="AU15" s="66"/>
    </row>
    <row r="16" spans="1:48" ht="76" customHeight="1" x14ac:dyDescent="0.35">
      <c r="F16" s="82"/>
      <c r="O16" s="82"/>
      <c r="AJ16" s="66"/>
      <c r="AR16" s="66"/>
      <c r="AU16" s="66"/>
    </row>
    <row r="17" spans="6:47" ht="76" customHeight="1" x14ac:dyDescent="0.35">
      <c r="F17" s="82"/>
      <c r="O17" s="82"/>
      <c r="AJ17" s="66"/>
      <c r="AR17" s="66"/>
      <c r="AU17" s="66"/>
    </row>
    <row r="18" spans="6:47" ht="76" customHeight="1" x14ac:dyDescent="0.35">
      <c r="F18" s="82"/>
      <c r="O18" s="82"/>
      <c r="AJ18" s="66"/>
      <c r="AR18" s="66"/>
      <c r="AU18" s="66"/>
    </row>
    <row r="19" spans="6:47" ht="76" customHeight="1" x14ac:dyDescent="0.35">
      <c r="F19" s="82"/>
      <c r="O19" s="82"/>
      <c r="AJ19" s="66"/>
      <c r="AR19" s="66"/>
      <c r="AU19" s="66"/>
    </row>
    <row r="20" spans="6:47" ht="76" customHeight="1" x14ac:dyDescent="0.35">
      <c r="F20" s="82"/>
      <c r="O20" s="82"/>
      <c r="AJ20" s="66"/>
      <c r="AR20" s="66"/>
      <c r="AU20" s="66"/>
    </row>
    <row r="21" spans="6:47" ht="76" customHeight="1" x14ac:dyDescent="0.35">
      <c r="F21" s="82"/>
      <c r="O21" s="82"/>
      <c r="AJ21" s="66"/>
      <c r="AR21" s="66"/>
      <c r="AU21" s="66"/>
    </row>
    <row r="22" spans="6:47" ht="76" customHeight="1" x14ac:dyDescent="0.35">
      <c r="F22" s="82"/>
      <c r="O22" s="82"/>
      <c r="AJ22" s="66"/>
      <c r="AR22" s="66"/>
      <c r="AU22" s="66"/>
    </row>
    <row r="23" spans="6:47" ht="76" customHeight="1" x14ac:dyDescent="0.35">
      <c r="F23" s="82"/>
      <c r="O23" s="82"/>
      <c r="AJ23" s="66"/>
      <c r="AR23" s="66"/>
      <c r="AU23" s="66"/>
    </row>
    <row r="24" spans="6:47" ht="76" customHeight="1" x14ac:dyDescent="0.35">
      <c r="F24" s="82"/>
      <c r="O24" s="82"/>
      <c r="AJ24" s="66"/>
      <c r="AR24" s="66"/>
      <c r="AU24" s="66"/>
    </row>
    <row r="25" spans="6:47" ht="76" customHeight="1" x14ac:dyDescent="0.35">
      <c r="F25" s="82"/>
      <c r="O25" s="82"/>
      <c r="AJ25" s="66"/>
      <c r="AR25" s="66"/>
      <c r="AU25" s="66"/>
    </row>
    <row r="26" spans="6:47" ht="76" customHeight="1" x14ac:dyDescent="0.35">
      <c r="F26" s="82"/>
      <c r="O26" s="82"/>
      <c r="AJ26" s="66"/>
      <c r="AR26" s="66"/>
      <c r="AU26" s="66"/>
    </row>
    <row r="27" spans="6:47" ht="76" customHeight="1" x14ac:dyDescent="0.35">
      <c r="F27" s="82"/>
      <c r="O27" s="82"/>
      <c r="AJ27" s="66"/>
      <c r="AR27" s="66"/>
      <c r="AU27" s="66"/>
    </row>
    <row r="28" spans="6:47" ht="76" customHeight="1" x14ac:dyDescent="0.35">
      <c r="F28" s="83"/>
      <c r="O28" s="83"/>
      <c r="AJ28" s="67"/>
      <c r="AR28" s="67"/>
      <c r="AU28" s="67"/>
    </row>
    <row r="29" spans="6:47" ht="14.5" x14ac:dyDescent="0.35"/>
  </sheetData>
  <autoFilter ref="A3:AV15" xr:uid="{DA28EA52-4DA9-41F3-A163-83A79D45A722}">
    <filterColumn colId="1">
      <filters>
        <filter val="Pediatric Neurologist"/>
      </filters>
    </filterColumn>
  </autoFilter>
  <mergeCells count="21">
    <mergeCell ref="AS1:AT1"/>
    <mergeCell ref="AO2:AP2"/>
    <mergeCell ref="AQ2:AQ3"/>
    <mergeCell ref="I2:K2"/>
    <mergeCell ref="A1:E2"/>
    <mergeCell ref="G2:G3"/>
    <mergeCell ref="G1:N1"/>
    <mergeCell ref="AK1:AP1"/>
    <mergeCell ref="AT2:AT3"/>
    <mergeCell ref="P1:AI1"/>
    <mergeCell ref="AV2:AV3"/>
    <mergeCell ref="H2:H3"/>
    <mergeCell ref="L2:L3"/>
    <mergeCell ref="M2:M3"/>
    <mergeCell ref="N2:N3"/>
    <mergeCell ref="AS2:AS3"/>
    <mergeCell ref="AK2:AL2"/>
    <mergeCell ref="AM2:AN2"/>
    <mergeCell ref="P2:V2"/>
    <mergeCell ref="W2:AB2"/>
    <mergeCell ref="AC2:AI2"/>
  </mergeCells>
  <dataValidations count="1">
    <dataValidation type="list" allowBlank="1" showInputMessage="1" showErrorMessage="1" sqref="C4:C15" xr:uid="{C8E6C99C-0911-4DF5-998D-CF217A671732}">
      <formula1>"COE, Non-COE"</formula1>
    </dataValidation>
  </dataValidations>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B178831-8C56-46B0-AD39-8A94A7833121}">
  <dimension ref="A1:AL29"/>
  <sheetViews>
    <sheetView zoomScale="60" zoomScaleNormal="60" workbookViewId="0">
      <pane xSplit="5" ySplit="3" topLeftCell="F10" activePane="bottomRight" state="frozen"/>
      <selection pane="topRight"/>
      <selection pane="bottomLeft"/>
      <selection pane="bottomRight" activeCell="G2" sqref="G2:H15"/>
    </sheetView>
  </sheetViews>
  <sheetFormatPr defaultColWidth="8.7265625" defaultRowHeight="15" customHeight="1" x14ac:dyDescent="0.35"/>
  <cols>
    <col min="1" max="4" width="13.7265625" style="61" customWidth="1"/>
    <col min="5" max="5" width="3.26953125" style="77" customWidth="1"/>
    <col min="6" max="6" width="21.81640625" style="61" customWidth="1"/>
    <col min="7" max="8" width="10.54296875" style="61" customWidth="1"/>
    <col min="9" max="9" width="17.453125" style="61" hidden="1" customWidth="1"/>
    <col min="10" max="12" width="17.453125" style="61" customWidth="1"/>
    <col min="13" max="13" width="3.26953125" style="77" customWidth="1"/>
    <col min="14" max="15" width="12.54296875" style="61" customWidth="1"/>
    <col min="16" max="16" width="13.54296875" style="61" customWidth="1"/>
    <col min="17" max="22" width="12.54296875" style="61" customWidth="1"/>
    <col min="23" max="23" width="13.7265625" style="61" customWidth="1"/>
    <col min="24" max="27" width="12.54296875" style="61" customWidth="1"/>
    <col min="28" max="28" width="3.26953125" style="68" customWidth="1"/>
    <col min="29" max="29" width="10.54296875" style="61" hidden="1" customWidth="1"/>
    <col min="30" max="30" width="12.7265625" style="61" hidden="1" customWidth="1"/>
    <col min="31" max="31" width="10.54296875" style="61" hidden="1" customWidth="1"/>
    <col min="32" max="33" width="12.7265625" style="61" hidden="1" customWidth="1"/>
    <col min="34" max="34" width="3.26953125" style="68" hidden="1" customWidth="1"/>
    <col min="35" max="35" width="34.7265625" style="61" customWidth="1"/>
    <col min="36" max="36" width="17.453125" style="61" hidden="1" customWidth="1"/>
    <col min="37" max="37" width="3.26953125" style="68" customWidth="1"/>
    <col min="38" max="38" width="17.453125" style="61" customWidth="1"/>
    <col min="39" max="16384" width="8.7265625" style="63"/>
  </cols>
  <sheetData>
    <row r="1" spans="1:38" ht="43.5" customHeight="1" x14ac:dyDescent="0.35">
      <c r="A1" s="147"/>
      <c r="B1" s="148"/>
      <c r="C1" s="148"/>
      <c r="D1" s="148"/>
      <c r="E1" s="81"/>
      <c r="F1" s="106" t="s">
        <v>175</v>
      </c>
      <c r="G1" s="108"/>
      <c r="H1" s="108"/>
      <c r="I1" s="107"/>
      <c r="J1" s="107"/>
      <c r="K1" s="107"/>
      <c r="L1" s="107"/>
      <c r="M1" s="81"/>
      <c r="N1" s="231" t="s">
        <v>176</v>
      </c>
      <c r="O1" s="232"/>
      <c r="P1" s="232"/>
      <c r="Q1" s="232"/>
      <c r="R1" s="232"/>
      <c r="S1" s="232"/>
      <c r="T1" s="232"/>
      <c r="U1" s="232"/>
      <c r="V1" s="232"/>
      <c r="W1" s="232"/>
      <c r="X1" s="232"/>
      <c r="Y1" s="232"/>
      <c r="Z1" s="232"/>
      <c r="AA1" s="233"/>
      <c r="AB1" s="65"/>
      <c r="AC1" s="181" t="s">
        <v>177</v>
      </c>
      <c r="AD1" s="182"/>
      <c r="AE1" s="182"/>
      <c r="AF1" s="182"/>
      <c r="AG1" s="85"/>
      <c r="AH1" s="65"/>
      <c r="AI1" s="178" t="s">
        <v>178</v>
      </c>
      <c r="AJ1" s="179"/>
      <c r="AK1" s="65"/>
      <c r="AL1" s="74"/>
    </row>
    <row r="2" spans="1:38" ht="14.5" x14ac:dyDescent="0.35">
      <c r="A2" s="150"/>
      <c r="B2" s="151"/>
      <c r="C2" s="151"/>
      <c r="D2" s="151"/>
      <c r="E2" s="82"/>
      <c r="F2" s="180" t="s">
        <v>179</v>
      </c>
      <c r="G2" s="188" t="s">
        <v>180</v>
      </c>
      <c r="H2" s="188"/>
      <c r="I2" s="183" t="s">
        <v>361</v>
      </c>
      <c r="J2" s="183" t="s">
        <v>181</v>
      </c>
      <c r="K2" s="183" t="s">
        <v>182</v>
      </c>
      <c r="L2" s="183" t="s">
        <v>183</v>
      </c>
      <c r="M2" s="109"/>
      <c r="N2" s="229" t="s">
        <v>423</v>
      </c>
      <c r="O2" s="229"/>
      <c r="P2" s="229"/>
      <c r="Q2" s="229"/>
      <c r="R2" s="229"/>
      <c r="S2" s="229"/>
      <c r="T2" s="229"/>
      <c r="U2" s="190" t="s">
        <v>424</v>
      </c>
      <c r="V2" s="191"/>
      <c r="W2" s="191"/>
      <c r="X2" s="191"/>
      <c r="Y2" s="191"/>
      <c r="Z2" s="191"/>
      <c r="AA2" s="192"/>
      <c r="AB2" s="66"/>
      <c r="AC2" s="169" t="s">
        <v>423</v>
      </c>
      <c r="AD2" s="171"/>
      <c r="AE2" s="169" t="s">
        <v>424</v>
      </c>
      <c r="AF2" s="171"/>
      <c r="AG2" s="199" t="s">
        <v>278</v>
      </c>
      <c r="AH2" s="66"/>
      <c r="AI2" s="183" t="s">
        <v>189</v>
      </c>
      <c r="AJ2" s="183" t="s">
        <v>190</v>
      </c>
      <c r="AK2" s="66"/>
      <c r="AL2" s="176" t="s">
        <v>33</v>
      </c>
    </row>
    <row r="3" spans="1:38" ht="85.5" customHeight="1" x14ac:dyDescent="0.35">
      <c r="A3" s="45" t="s">
        <v>0</v>
      </c>
      <c r="B3" s="45" t="s">
        <v>3</v>
      </c>
      <c r="C3" s="45" t="s">
        <v>1</v>
      </c>
      <c r="D3" s="45" t="s">
        <v>2</v>
      </c>
      <c r="E3" s="82"/>
      <c r="F3" s="230"/>
      <c r="G3" s="104" t="s">
        <v>423</v>
      </c>
      <c r="H3" s="104" t="s">
        <v>424</v>
      </c>
      <c r="I3" s="184"/>
      <c r="J3" s="184"/>
      <c r="K3" s="184"/>
      <c r="L3" s="184"/>
      <c r="M3" s="82"/>
      <c r="N3" s="110" t="s">
        <v>191</v>
      </c>
      <c r="O3" s="110" t="s">
        <v>192</v>
      </c>
      <c r="P3" s="110" t="s">
        <v>193</v>
      </c>
      <c r="Q3" s="110" t="s">
        <v>194</v>
      </c>
      <c r="R3" s="110" t="s">
        <v>195</v>
      </c>
      <c r="S3" s="110" t="s">
        <v>196</v>
      </c>
      <c r="T3" s="110" t="s">
        <v>425</v>
      </c>
      <c r="U3" s="110" t="s">
        <v>191</v>
      </c>
      <c r="V3" s="44" t="s">
        <v>192</v>
      </c>
      <c r="W3" s="44" t="s">
        <v>193</v>
      </c>
      <c r="X3" s="44" t="s">
        <v>194</v>
      </c>
      <c r="Y3" s="44" t="s">
        <v>195</v>
      </c>
      <c r="Z3" s="44" t="s">
        <v>196</v>
      </c>
      <c r="AA3" s="44" t="s">
        <v>426</v>
      </c>
      <c r="AB3" s="66"/>
      <c r="AC3" s="88" t="s">
        <v>198</v>
      </c>
      <c r="AD3" s="88" t="s">
        <v>199</v>
      </c>
      <c r="AE3" s="88" t="s">
        <v>198</v>
      </c>
      <c r="AF3" s="88" t="s">
        <v>199</v>
      </c>
      <c r="AG3" s="200"/>
      <c r="AH3" s="66"/>
      <c r="AI3" s="184"/>
      <c r="AJ3" s="184"/>
      <c r="AK3" s="66"/>
      <c r="AL3" s="177"/>
    </row>
    <row r="4" spans="1:38" ht="76" customHeight="1" x14ac:dyDescent="0.35">
      <c r="A4" s="58">
        <v>32978</v>
      </c>
      <c r="B4" s="60" t="s">
        <v>5</v>
      </c>
      <c r="C4" s="64" t="s">
        <v>4</v>
      </c>
      <c r="D4" s="59">
        <v>0.5</v>
      </c>
      <c r="E4" s="82"/>
      <c r="F4" s="100" t="s">
        <v>427</v>
      </c>
      <c r="G4" s="100"/>
      <c r="H4" s="100"/>
      <c r="M4" s="82"/>
      <c r="AB4" s="66"/>
      <c r="AC4" s="62"/>
      <c r="AD4" s="62"/>
      <c r="AF4" s="62"/>
      <c r="AG4" s="62"/>
      <c r="AH4" s="66"/>
      <c r="AK4" s="66"/>
    </row>
    <row r="5" spans="1:38" ht="76" customHeight="1" x14ac:dyDescent="0.35">
      <c r="A5" s="58">
        <v>230521</v>
      </c>
      <c r="B5" s="60" t="s">
        <v>7</v>
      </c>
      <c r="C5" s="64" t="s">
        <v>6</v>
      </c>
      <c r="D5" s="64">
        <v>0.5</v>
      </c>
      <c r="E5" s="82"/>
      <c r="F5" s="61" t="s">
        <v>428</v>
      </c>
      <c r="G5" s="61">
        <v>2</v>
      </c>
      <c r="H5" s="61">
        <v>1</v>
      </c>
      <c r="K5" s="61" t="s">
        <v>429</v>
      </c>
      <c r="L5" s="61" t="s">
        <v>430</v>
      </c>
      <c r="M5" s="82"/>
      <c r="AA5" s="61" t="s">
        <v>431</v>
      </c>
      <c r="AB5" s="66"/>
      <c r="AH5" s="66"/>
      <c r="AK5" s="66"/>
    </row>
    <row r="6" spans="1:38" ht="76" customHeight="1" x14ac:dyDescent="0.35">
      <c r="A6" s="60">
        <v>1969291</v>
      </c>
      <c r="B6" s="60" t="s">
        <v>5</v>
      </c>
      <c r="C6" s="64" t="s">
        <v>6</v>
      </c>
      <c r="D6" s="64">
        <v>0.6875</v>
      </c>
      <c r="E6" s="82"/>
      <c r="F6" s="69" t="s">
        <v>432</v>
      </c>
      <c r="G6" s="69">
        <v>1</v>
      </c>
      <c r="H6" s="69">
        <v>2</v>
      </c>
      <c r="K6" s="61" t="s">
        <v>433</v>
      </c>
      <c r="L6" s="61" t="s">
        <v>434</v>
      </c>
      <c r="M6" s="82"/>
      <c r="N6" s="69"/>
      <c r="O6" s="69"/>
      <c r="P6" s="69"/>
      <c r="Q6" s="69"/>
      <c r="R6" s="69"/>
      <c r="S6" s="69"/>
      <c r="T6" s="69" t="s">
        <v>435</v>
      </c>
      <c r="U6" s="69"/>
      <c r="V6" s="69"/>
      <c r="W6" s="69"/>
      <c r="X6" s="69"/>
      <c r="Y6" s="69"/>
      <c r="Z6" s="69"/>
      <c r="AA6" s="69" t="s">
        <v>436</v>
      </c>
      <c r="AB6" s="66"/>
      <c r="AD6" s="69"/>
      <c r="AE6" s="69"/>
      <c r="AF6" s="69"/>
      <c r="AG6" s="69"/>
      <c r="AH6" s="66"/>
      <c r="AK6" s="66"/>
    </row>
    <row r="7" spans="1:38" ht="76" customHeight="1" x14ac:dyDescent="0.35">
      <c r="A7" s="60">
        <v>186657</v>
      </c>
      <c r="B7" s="60" t="s">
        <v>7</v>
      </c>
      <c r="C7" s="64" t="s">
        <v>8</v>
      </c>
      <c r="D7" s="64">
        <v>0.70833333333333337</v>
      </c>
      <c r="E7" s="82"/>
      <c r="G7" s="61">
        <v>2</v>
      </c>
      <c r="H7" s="61">
        <v>1</v>
      </c>
      <c r="K7" s="61" t="s">
        <v>437</v>
      </c>
      <c r="M7" s="82"/>
      <c r="Q7" s="69"/>
      <c r="R7" s="69"/>
      <c r="S7" s="69"/>
      <c r="T7" s="69" t="s">
        <v>438</v>
      </c>
      <c r="U7" s="69"/>
      <c r="AB7" s="66"/>
      <c r="AH7" s="66"/>
      <c r="AK7" s="66"/>
    </row>
    <row r="8" spans="1:38" ht="76" customHeight="1" x14ac:dyDescent="0.35">
      <c r="A8" s="58">
        <v>2872307</v>
      </c>
      <c r="B8" s="60" t="s">
        <v>5</v>
      </c>
      <c r="C8" s="64" t="s">
        <v>9</v>
      </c>
      <c r="D8" s="64">
        <v>0.60416666666666663</v>
      </c>
      <c r="E8" s="82"/>
      <c r="G8" s="61">
        <v>1</v>
      </c>
      <c r="H8" s="61">
        <v>2</v>
      </c>
      <c r="M8" s="82"/>
      <c r="N8" s="61" t="s">
        <v>439</v>
      </c>
      <c r="O8" s="61" t="s">
        <v>440</v>
      </c>
      <c r="U8" s="61" t="s">
        <v>441</v>
      </c>
      <c r="AB8" s="66"/>
      <c r="AH8" s="66"/>
      <c r="AK8" s="66"/>
    </row>
    <row r="9" spans="1:38" ht="76" customHeight="1" x14ac:dyDescent="0.35">
      <c r="A9" s="58">
        <v>3457175</v>
      </c>
      <c r="B9" s="60" t="s">
        <v>7</v>
      </c>
      <c r="C9" s="64" t="s">
        <v>10</v>
      </c>
      <c r="D9" s="64">
        <v>0.5</v>
      </c>
      <c r="E9" s="82"/>
      <c r="G9" s="61">
        <v>2</v>
      </c>
      <c r="H9" s="61">
        <v>1</v>
      </c>
      <c r="K9" s="61" t="s">
        <v>442</v>
      </c>
      <c r="L9" s="61" t="s">
        <v>443</v>
      </c>
      <c r="M9" s="82"/>
      <c r="AB9" s="66"/>
      <c r="AH9" s="66"/>
      <c r="AK9" s="66"/>
    </row>
    <row r="10" spans="1:38" ht="76" customHeight="1" x14ac:dyDescent="0.35">
      <c r="A10" s="56">
        <v>176455</v>
      </c>
      <c r="B10" s="60" t="s">
        <v>7</v>
      </c>
      <c r="C10" s="64" t="s">
        <v>11</v>
      </c>
      <c r="D10" s="64">
        <v>0.70833333333333337</v>
      </c>
      <c r="E10" s="82"/>
      <c r="G10" s="61">
        <v>1</v>
      </c>
      <c r="H10" s="61">
        <v>2</v>
      </c>
      <c r="K10" s="61" t="s">
        <v>444</v>
      </c>
      <c r="M10" s="82"/>
      <c r="N10" s="61" t="s">
        <v>445</v>
      </c>
      <c r="T10" s="61" t="s">
        <v>446</v>
      </c>
      <c r="AB10" s="66"/>
      <c r="AH10" s="66"/>
      <c r="AK10" s="66"/>
    </row>
    <row r="11" spans="1:38" ht="76" customHeight="1" x14ac:dyDescent="0.35">
      <c r="A11" s="56">
        <v>43862</v>
      </c>
      <c r="B11" s="72" t="s">
        <v>5</v>
      </c>
      <c r="C11" s="64" t="s">
        <v>12</v>
      </c>
      <c r="D11" s="64">
        <v>0.70833333333333337</v>
      </c>
      <c r="E11" s="82"/>
      <c r="F11" s="61" t="s">
        <v>447</v>
      </c>
      <c r="G11" s="61">
        <v>2</v>
      </c>
      <c r="H11" s="61">
        <v>1</v>
      </c>
      <c r="M11" s="82"/>
      <c r="N11" s="61" t="s">
        <v>448</v>
      </c>
      <c r="U11" s="61" t="s">
        <v>449</v>
      </c>
      <c r="AB11" s="66"/>
      <c r="AH11" s="66"/>
      <c r="AI11" s="61" t="s">
        <v>450</v>
      </c>
      <c r="AK11" s="66"/>
    </row>
    <row r="12" spans="1:38" ht="76" customHeight="1" x14ac:dyDescent="0.35">
      <c r="A12" s="60">
        <v>2872991</v>
      </c>
      <c r="B12" s="60" t="s">
        <v>5</v>
      </c>
      <c r="C12" s="64" t="s">
        <v>13</v>
      </c>
      <c r="D12" s="64">
        <v>0.375</v>
      </c>
      <c r="E12" s="82"/>
      <c r="G12" s="61">
        <v>2</v>
      </c>
      <c r="H12" s="61">
        <v>1</v>
      </c>
      <c r="K12" s="61" t="s">
        <v>451</v>
      </c>
      <c r="L12" s="61" t="s">
        <v>452</v>
      </c>
      <c r="M12" s="82"/>
      <c r="T12" s="61" t="s">
        <v>453</v>
      </c>
      <c r="AB12" s="66"/>
      <c r="AH12" s="66"/>
      <c r="AK12" s="66"/>
    </row>
    <row r="13" spans="1:38" ht="76" customHeight="1" x14ac:dyDescent="0.35">
      <c r="A13" s="60">
        <v>31580</v>
      </c>
      <c r="B13" s="60" t="s">
        <v>7</v>
      </c>
      <c r="C13" s="64" t="s">
        <v>13</v>
      </c>
      <c r="D13" s="64">
        <v>0.53125</v>
      </c>
      <c r="E13" s="82"/>
      <c r="G13" s="61">
        <v>1</v>
      </c>
      <c r="H13" s="61">
        <v>2</v>
      </c>
      <c r="J13" s="61" t="s">
        <v>454</v>
      </c>
      <c r="M13" s="82"/>
      <c r="N13" s="61" t="s">
        <v>455</v>
      </c>
      <c r="AB13" s="66"/>
      <c r="AH13" s="66"/>
      <c r="AI13" s="61" t="s">
        <v>456</v>
      </c>
      <c r="AK13" s="66"/>
    </row>
    <row r="14" spans="1:38" ht="76" customHeight="1" x14ac:dyDescent="0.35">
      <c r="A14" s="60">
        <v>3184795</v>
      </c>
      <c r="B14" s="60" t="s">
        <v>5</v>
      </c>
      <c r="C14" s="64" t="s">
        <v>13</v>
      </c>
      <c r="D14" s="64">
        <v>0.71875</v>
      </c>
      <c r="E14" s="82"/>
      <c r="G14" s="61">
        <v>1</v>
      </c>
      <c r="H14" s="61">
        <v>2</v>
      </c>
      <c r="M14" s="82"/>
      <c r="U14" s="61" t="s">
        <v>457</v>
      </c>
      <c r="AB14" s="66"/>
      <c r="AH14" s="66"/>
      <c r="AK14" s="66"/>
    </row>
    <row r="15" spans="1:38" ht="76" customHeight="1" x14ac:dyDescent="0.35">
      <c r="A15" s="60">
        <v>2489477</v>
      </c>
      <c r="B15" s="60" t="s">
        <v>5</v>
      </c>
      <c r="C15" s="64" t="s">
        <v>14</v>
      </c>
      <c r="D15" s="64">
        <v>0.70833333333333337</v>
      </c>
      <c r="E15" s="82"/>
      <c r="G15" s="61">
        <v>2</v>
      </c>
      <c r="H15" s="61">
        <v>1</v>
      </c>
      <c r="K15" s="61" t="s">
        <v>458</v>
      </c>
      <c r="L15" s="61" t="s">
        <v>459</v>
      </c>
      <c r="M15" s="82"/>
      <c r="T15" s="61" t="s">
        <v>460</v>
      </c>
      <c r="AB15" s="66"/>
      <c r="AH15" s="66"/>
      <c r="AK15" s="66"/>
    </row>
    <row r="16" spans="1:38" ht="76" customHeight="1" x14ac:dyDescent="0.35">
      <c r="E16" s="82"/>
      <c r="M16" s="82"/>
      <c r="AB16" s="66"/>
      <c r="AH16" s="66"/>
      <c r="AK16" s="66"/>
    </row>
    <row r="17" spans="5:37" ht="76" customHeight="1" x14ac:dyDescent="0.35">
      <c r="E17" s="82"/>
      <c r="M17" s="82"/>
      <c r="AB17" s="66"/>
      <c r="AH17" s="66"/>
      <c r="AK17" s="66"/>
    </row>
    <row r="18" spans="5:37" ht="76" customHeight="1" x14ac:dyDescent="0.35">
      <c r="E18" s="82"/>
      <c r="M18" s="82"/>
      <c r="AB18" s="66"/>
      <c r="AH18" s="66"/>
      <c r="AK18" s="66"/>
    </row>
    <row r="19" spans="5:37" ht="76" customHeight="1" x14ac:dyDescent="0.35">
      <c r="E19" s="82"/>
      <c r="M19" s="82"/>
      <c r="AB19" s="66"/>
      <c r="AH19" s="66"/>
      <c r="AK19" s="66"/>
    </row>
    <row r="20" spans="5:37" ht="76" customHeight="1" x14ac:dyDescent="0.35">
      <c r="E20" s="82"/>
      <c r="M20" s="82"/>
      <c r="AB20" s="66"/>
      <c r="AH20" s="66"/>
      <c r="AK20" s="66"/>
    </row>
    <row r="21" spans="5:37" ht="76" customHeight="1" x14ac:dyDescent="0.35">
      <c r="E21" s="82"/>
      <c r="M21" s="82"/>
      <c r="AB21" s="66"/>
      <c r="AH21" s="66"/>
      <c r="AK21" s="66"/>
    </row>
    <row r="22" spans="5:37" ht="76" customHeight="1" x14ac:dyDescent="0.35">
      <c r="E22" s="82"/>
      <c r="M22" s="82"/>
      <c r="AB22" s="66"/>
      <c r="AH22" s="66"/>
      <c r="AK22" s="66"/>
    </row>
    <row r="23" spans="5:37" ht="76" customHeight="1" x14ac:dyDescent="0.35">
      <c r="E23" s="82"/>
      <c r="M23" s="82"/>
      <c r="AB23" s="66"/>
      <c r="AH23" s="66"/>
      <c r="AK23" s="66"/>
    </row>
    <row r="24" spans="5:37" ht="76" customHeight="1" x14ac:dyDescent="0.35">
      <c r="E24" s="82"/>
      <c r="M24" s="82"/>
      <c r="AB24" s="66"/>
      <c r="AH24" s="66"/>
      <c r="AK24" s="66"/>
    </row>
    <row r="25" spans="5:37" ht="76" customHeight="1" x14ac:dyDescent="0.35">
      <c r="E25" s="82"/>
      <c r="M25" s="82"/>
      <c r="AB25" s="66"/>
      <c r="AH25" s="66"/>
      <c r="AK25" s="66"/>
    </row>
    <row r="26" spans="5:37" ht="76" customHeight="1" x14ac:dyDescent="0.35">
      <c r="E26" s="82"/>
      <c r="M26" s="82"/>
      <c r="AB26" s="66"/>
      <c r="AH26" s="66"/>
      <c r="AK26" s="66"/>
    </row>
    <row r="27" spans="5:37" ht="76" customHeight="1" x14ac:dyDescent="0.35">
      <c r="E27" s="82"/>
      <c r="M27" s="82"/>
      <c r="AB27" s="66"/>
      <c r="AH27" s="66"/>
      <c r="AK27" s="66"/>
    </row>
    <row r="28" spans="5:37" ht="76" customHeight="1" x14ac:dyDescent="0.35">
      <c r="E28" s="83"/>
      <c r="M28" s="83"/>
      <c r="AB28" s="67"/>
      <c r="AH28" s="67"/>
      <c r="AK28" s="67"/>
    </row>
    <row r="29" spans="5:37" ht="14.5" x14ac:dyDescent="0.35"/>
  </sheetData>
  <mergeCells count="18">
    <mergeCell ref="AJ2:AJ3"/>
    <mergeCell ref="AL2:AL3"/>
    <mergeCell ref="A1:D2"/>
    <mergeCell ref="F2:F3"/>
    <mergeCell ref="AC1:AF1"/>
    <mergeCell ref="AI1:AJ1"/>
    <mergeCell ref="I2:I3"/>
    <mergeCell ref="J2:J3"/>
    <mergeCell ref="AG2:AG3"/>
    <mergeCell ref="K2:K3"/>
    <mergeCell ref="L2:L3"/>
    <mergeCell ref="AC2:AD2"/>
    <mergeCell ref="G2:H2"/>
    <mergeCell ref="N1:AA1"/>
    <mergeCell ref="N2:T2"/>
    <mergeCell ref="U2:AA2"/>
    <mergeCell ref="AE2:AF2"/>
    <mergeCell ref="AI2:AI3"/>
  </mergeCell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528C878-8D9C-4CDF-879F-37673A4D981E}">
  <dimension ref="A1:AL29"/>
  <sheetViews>
    <sheetView zoomScale="60" zoomScaleNormal="60" workbookViewId="0">
      <pane xSplit="5" ySplit="3" topLeftCell="F7" activePane="bottomRight" state="frozen"/>
      <selection pane="topRight"/>
      <selection pane="bottomLeft"/>
      <selection pane="bottomRight" activeCell="K15" sqref="K15"/>
    </sheetView>
  </sheetViews>
  <sheetFormatPr defaultColWidth="8.7265625" defaultRowHeight="15" customHeight="1" x14ac:dyDescent="0.35"/>
  <cols>
    <col min="1" max="4" width="13.7265625" style="61" customWidth="1"/>
    <col min="5" max="5" width="3.26953125" style="77" customWidth="1"/>
    <col min="6" max="6" width="21.81640625" style="61" customWidth="1"/>
    <col min="7" max="8" width="10.54296875" style="61" customWidth="1"/>
    <col min="9" max="9" width="17.453125" style="61" hidden="1" customWidth="1"/>
    <col min="10" max="12" width="17.453125" style="61" customWidth="1"/>
    <col min="13" max="13" width="3.26953125" style="77" customWidth="1"/>
    <col min="14" max="16" width="12.54296875" style="61" customWidth="1"/>
    <col min="17" max="17" width="13.81640625" style="61" customWidth="1"/>
    <col min="18" max="22" width="12.54296875" style="61" customWidth="1"/>
    <col min="23" max="23" width="13.7265625" style="61" customWidth="1"/>
    <col min="24" max="27" width="12.54296875" style="61" customWidth="1"/>
    <col min="28" max="28" width="3.26953125" style="68" customWidth="1"/>
    <col min="29" max="29" width="10.54296875" style="61" hidden="1" customWidth="1"/>
    <col min="30" max="30" width="12.7265625" style="61" hidden="1" customWidth="1"/>
    <col min="31" max="31" width="10.54296875" style="61" hidden="1" customWidth="1"/>
    <col min="32" max="33" width="12.7265625" style="61" hidden="1" customWidth="1"/>
    <col min="34" max="34" width="3.26953125" style="68" hidden="1" customWidth="1"/>
    <col min="35" max="35" width="33.7265625" style="61" customWidth="1"/>
    <col min="36" max="36" width="17.453125" style="61" hidden="1" customWidth="1"/>
    <col min="37" max="37" width="3.26953125" style="68" customWidth="1"/>
    <col min="38" max="38" width="17.453125" style="61" customWidth="1"/>
    <col min="39" max="16384" width="8.7265625" style="63"/>
  </cols>
  <sheetData>
    <row r="1" spans="1:38" ht="43.5" customHeight="1" x14ac:dyDescent="0.35">
      <c r="A1" s="147"/>
      <c r="B1" s="148"/>
      <c r="C1" s="148"/>
      <c r="D1" s="148"/>
      <c r="E1" s="81"/>
      <c r="F1" s="185" t="s">
        <v>175</v>
      </c>
      <c r="G1" s="178"/>
      <c r="H1" s="178"/>
      <c r="I1" s="178"/>
      <c r="J1" s="178"/>
      <c r="K1" s="178"/>
      <c r="L1" s="178"/>
      <c r="M1" s="112"/>
      <c r="N1" s="237" t="s">
        <v>176</v>
      </c>
      <c r="O1" s="237"/>
      <c r="P1" s="237"/>
      <c r="Q1" s="237"/>
      <c r="R1" s="237"/>
      <c r="S1" s="237"/>
      <c r="T1" s="237"/>
      <c r="U1" s="237"/>
      <c r="V1" s="237"/>
      <c r="W1" s="237"/>
      <c r="X1" s="237"/>
      <c r="Y1" s="237"/>
      <c r="Z1" s="237"/>
      <c r="AA1" s="237"/>
      <c r="AB1" s="65"/>
      <c r="AC1" s="181" t="s">
        <v>177</v>
      </c>
      <c r="AD1" s="182"/>
      <c r="AE1" s="182"/>
      <c r="AF1" s="182"/>
      <c r="AG1" s="85"/>
      <c r="AH1" s="65"/>
      <c r="AI1" s="178" t="s">
        <v>178</v>
      </c>
      <c r="AJ1" s="179"/>
      <c r="AK1" s="65"/>
      <c r="AL1" s="74"/>
    </row>
    <row r="2" spans="1:38" ht="14.5" x14ac:dyDescent="0.35">
      <c r="A2" s="150"/>
      <c r="B2" s="151"/>
      <c r="C2" s="151"/>
      <c r="D2" s="151"/>
      <c r="E2" s="82"/>
      <c r="F2" s="180" t="s">
        <v>179</v>
      </c>
      <c r="G2" s="188" t="s">
        <v>180</v>
      </c>
      <c r="H2" s="188"/>
      <c r="I2" s="219" t="s">
        <v>361</v>
      </c>
      <c r="J2" s="183" t="s">
        <v>181</v>
      </c>
      <c r="K2" s="183" t="s">
        <v>182</v>
      </c>
      <c r="L2" s="183" t="s">
        <v>183</v>
      </c>
      <c r="M2" s="82"/>
      <c r="N2" s="234" t="s">
        <v>461</v>
      </c>
      <c r="O2" s="196"/>
      <c r="P2" s="196"/>
      <c r="Q2" s="196"/>
      <c r="R2" s="196"/>
      <c r="S2" s="196"/>
      <c r="T2" s="197"/>
      <c r="U2" s="190" t="s">
        <v>462</v>
      </c>
      <c r="V2" s="191"/>
      <c r="W2" s="191"/>
      <c r="X2" s="191"/>
      <c r="Y2" s="191"/>
      <c r="Z2" s="192"/>
      <c r="AA2" s="89" t="s">
        <v>463</v>
      </c>
      <c r="AB2" s="66"/>
      <c r="AC2" s="169" t="s">
        <v>461</v>
      </c>
      <c r="AD2" s="171"/>
      <c r="AE2" s="169" t="s">
        <v>462</v>
      </c>
      <c r="AF2" s="171"/>
      <c r="AG2" s="235" t="s">
        <v>278</v>
      </c>
      <c r="AH2" s="66"/>
      <c r="AI2" s="183" t="s">
        <v>189</v>
      </c>
      <c r="AJ2" s="183" t="s">
        <v>190</v>
      </c>
      <c r="AK2" s="66"/>
      <c r="AL2" s="176" t="s">
        <v>33</v>
      </c>
    </row>
    <row r="3" spans="1:38" ht="85.5" customHeight="1" x14ac:dyDescent="0.35">
      <c r="A3" s="45" t="s">
        <v>0</v>
      </c>
      <c r="B3" s="45" t="s">
        <v>3</v>
      </c>
      <c r="C3" s="45" t="s">
        <v>1</v>
      </c>
      <c r="D3" s="45" t="s">
        <v>2</v>
      </c>
      <c r="E3" s="82"/>
      <c r="F3" s="230"/>
      <c r="G3" s="104" t="s">
        <v>461</v>
      </c>
      <c r="H3" s="93" t="s">
        <v>462</v>
      </c>
      <c r="I3" s="184"/>
      <c r="J3" s="184"/>
      <c r="K3" s="184"/>
      <c r="L3" s="184"/>
      <c r="M3" s="82"/>
      <c r="N3" s="44" t="s">
        <v>191</v>
      </c>
      <c r="O3" s="44" t="s">
        <v>192</v>
      </c>
      <c r="P3" s="44" t="s">
        <v>193</v>
      </c>
      <c r="Q3" s="44" t="s">
        <v>194</v>
      </c>
      <c r="R3" s="44" t="s">
        <v>195</v>
      </c>
      <c r="S3" s="44" t="s">
        <v>196</v>
      </c>
      <c r="T3" s="44" t="s">
        <v>464</v>
      </c>
      <c r="U3" s="44" t="s">
        <v>191</v>
      </c>
      <c r="V3" s="44" t="s">
        <v>192</v>
      </c>
      <c r="W3" s="44" t="s">
        <v>193</v>
      </c>
      <c r="X3" s="44" t="s">
        <v>194</v>
      </c>
      <c r="Y3" s="44" t="s">
        <v>195</v>
      </c>
      <c r="Z3" s="44" t="s">
        <v>196</v>
      </c>
      <c r="AA3" s="44" t="s">
        <v>465</v>
      </c>
      <c r="AB3" s="66"/>
      <c r="AC3" s="88" t="s">
        <v>198</v>
      </c>
      <c r="AD3" s="88" t="s">
        <v>199</v>
      </c>
      <c r="AE3" s="88" t="s">
        <v>198</v>
      </c>
      <c r="AF3" s="88" t="s">
        <v>199</v>
      </c>
      <c r="AG3" s="236"/>
      <c r="AH3" s="66"/>
      <c r="AI3" s="184"/>
      <c r="AJ3" s="184"/>
      <c r="AK3" s="66"/>
      <c r="AL3" s="177"/>
    </row>
    <row r="4" spans="1:38" ht="76" customHeight="1" x14ac:dyDescent="0.35">
      <c r="A4" s="58">
        <v>32978</v>
      </c>
      <c r="B4" s="60" t="s">
        <v>5</v>
      </c>
      <c r="C4" s="64" t="s">
        <v>4</v>
      </c>
      <c r="D4" s="59">
        <v>0.5</v>
      </c>
      <c r="E4" s="82"/>
      <c r="F4" s="99" t="s">
        <v>427</v>
      </c>
      <c r="G4" s="111"/>
      <c r="H4" s="111"/>
      <c r="M4" s="82"/>
      <c r="AB4" s="66"/>
      <c r="AC4" s="62"/>
      <c r="AD4" s="62"/>
      <c r="AF4" s="62"/>
      <c r="AG4" s="62"/>
      <c r="AH4" s="66"/>
      <c r="AK4" s="66"/>
    </row>
    <row r="5" spans="1:38" ht="76" customHeight="1" x14ac:dyDescent="0.35">
      <c r="A5" s="58">
        <v>230521</v>
      </c>
      <c r="B5" s="60" t="s">
        <v>7</v>
      </c>
      <c r="C5" s="64" t="s">
        <v>6</v>
      </c>
      <c r="D5" s="64">
        <v>0.5</v>
      </c>
      <c r="E5" s="82"/>
      <c r="F5" s="69" t="s">
        <v>466</v>
      </c>
      <c r="G5" s="69">
        <v>1</v>
      </c>
      <c r="H5" s="69">
        <v>2</v>
      </c>
      <c r="I5" s="69"/>
      <c r="J5" s="69"/>
      <c r="K5" s="69" t="s">
        <v>467</v>
      </c>
      <c r="L5" s="69"/>
      <c r="M5" s="82"/>
      <c r="T5" s="61" t="s">
        <v>468</v>
      </c>
      <c r="U5" s="61" t="s">
        <v>469</v>
      </c>
      <c r="X5" s="61" t="s">
        <v>470</v>
      </c>
      <c r="AA5" s="61" t="s">
        <v>471</v>
      </c>
      <c r="AB5" s="66"/>
      <c r="AH5" s="66"/>
      <c r="AK5" s="66"/>
    </row>
    <row r="6" spans="1:38" ht="76" customHeight="1" x14ac:dyDescent="0.35">
      <c r="A6" s="60">
        <v>1969291</v>
      </c>
      <c r="B6" s="60" t="s">
        <v>5</v>
      </c>
      <c r="C6" s="64" t="s">
        <v>6</v>
      </c>
      <c r="D6" s="64">
        <v>0.6875</v>
      </c>
      <c r="E6" s="82"/>
      <c r="F6" s="69"/>
      <c r="G6" s="69">
        <v>1</v>
      </c>
      <c r="H6" s="69">
        <v>2</v>
      </c>
      <c r="K6" s="61" t="s">
        <v>472</v>
      </c>
      <c r="M6" s="82"/>
      <c r="N6" s="69"/>
      <c r="O6" s="69"/>
      <c r="P6" s="69"/>
      <c r="Q6" s="69" t="s">
        <v>473</v>
      </c>
      <c r="R6" s="69"/>
      <c r="S6" s="69"/>
      <c r="T6" s="69" t="s">
        <v>474</v>
      </c>
      <c r="U6" s="69"/>
      <c r="V6" s="69"/>
      <c r="W6" s="69" t="s">
        <v>475</v>
      </c>
      <c r="X6" s="69"/>
      <c r="Y6" s="69"/>
      <c r="Z6" s="69"/>
      <c r="AA6" s="69" t="s">
        <v>476</v>
      </c>
      <c r="AB6" s="66"/>
      <c r="AD6" s="69"/>
      <c r="AE6" s="69"/>
      <c r="AF6" s="69"/>
      <c r="AG6" s="69"/>
      <c r="AH6" s="66"/>
      <c r="AK6" s="66"/>
    </row>
    <row r="7" spans="1:38" ht="76" customHeight="1" x14ac:dyDescent="0.35">
      <c r="A7" s="60">
        <v>186657</v>
      </c>
      <c r="B7" s="60" t="s">
        <v>7</v>
      </c>
      <c r="C7" s="64" t="s">
        <v>8</v>
      </c>
      <c r="D7" s="64">
        <v>0.70833333333333337</v>
      </c>
      <c r="E7" s="82"/>
      <c r="G7" s="61">
        <v>1</v>
      </c>
      <c r="H7" s="61">
        <v>2</v>
      </c>
      <c r="K7" s="61" t="s">
        <v>477</v>
      </c>
      <c r="M7" s="82"/>
      <c r="Q7" s="69"/>
      <c r="R7" s="69"/>
      <c r="S7" s="69"/>
      <c r="T7" s="69" t="s">
        <v>478</v>
      </c>
      <c r="U7" s="69"/>
      <c r="AA7" s="61" t="s">
        <v>479</v>
      </c>
      <c r="AB7" s="66"/>
      <c r="AH7" s="66"/>
      <c r="AK7" s="66"/>
    </row>
    <row r="8" spans="1:38" ht="76" customHeight="1" x14ac:dyDescent="0.35">
      <c r="A8" s="58">
        <v>2872307</v>
      </c>
      <c r="B8" s="60" t="s">
        <v>5</v>
      </c>
      <c r="C8" s="64" t="s">
        <v>9</v>
      </c>
      <c r="D8" s="64">
        <v>0.60416666666666663</v>
      </c>
      <c r="E8" s="82"/>
      <c r="G8" s="61">
        <v>2</v>
      </c>
      <c r="H8" s="61">
        <v>1</v>
      </c>
      <c r="M8" s="82"/>
      <c r="U8" s="61" t="s">
        <v>480</v>
      </c>
      <c r="V8" s="61" t="s">
        <v>481</v>
      </c>
      <c r="W8" s="61" t="s">
        <v>482</v>
      </c>
      <c r="AA8" s="61" t="s">
        <v>483</v>
      </c>
      <c r="AB8" s="66"/>
      <c r="AH8" s="66"/>
      <c r="AI8" s="61" t="s">
        <v>484</v>
      </c>
      <c r="AK8" s="66"/>
    </row>
    <row r="9" spans="1:38" ht="76" customHeight="1" x14ac:dyDescent="0.35">
      <c r="A9" s="58">
        <v>3457175</v>
      </c>
      <c r="B9" s="60" t="s">
        <v>7</v>
      </c>
      <c r="C9" s="64" t="s">
        <v>10</v>
      </c>
      <c r="D9" s="64">
        <v>0.5</v>
      </c>
      <c r="E9" s="82"/>
      <c r="G9" s="61">
        <v>1</v>
      </c>
      <c r="H9" s="61">
        <v>2</v>
      </c>
      <c r="K9" s="61" t="s">
        <v>485</v>
      </c>
      <c r="M9" s="82"/>
      <c r="T9" s="61" t="s">
        <v>486</v>
      </c>
      <c r="U9" s="61" t="s">
        <v>487</v>
      </c>
      <c r="AA9" s="61" t="s">
        <v>488</v>
      </c>
      <c r="AB9" s="66"/>
      <c r="AH9" s="66"/>
      <c r="AK9" s="66"/>
    </row>
    <row r="10" spans="1:38" ht="76" customHeight="1" x14ac:dyDescent="0.35">
      <c r="A10" s="56">
        <v>176455</v>
      </c>
      <c r="B10" s="60" t="s">
        <v>7</v>
      </c>
      <c r="C10" s="64" t="s">
        <v>11</v>
      </c>
      <c r="D10" s="64">
        <v>0.70833333333333337</v>
      </c>
      <c r="E10" s="82"/>
      <c r="G10" s="61">
        <v>1</v>
      </c>
      <c r="H10" s="61">
        <v>2</v>
      </c>
      <c r="M10" s="82"/>
      <c r="T10" s="61" t="s">
        <v>489</v>
      </c>
      <c r="AA10" s="61" t="s">
        <v>490</v>
      </c>
      <c r="AB10" s="66"/>
      <c r="AH10" s="66"/>
      <c r="AK10" s="66"/>
    </row>
    <row r="11" spans="1:38" ht="76" customHeight="1" x14ac:dyDescent="0.35">
      <c r="A11" s="56">
        <v>43862</v>
      </c>
      <c r="B11" s="72" t="s">
        <v>5</v>
      </c>
      <c r="C11" s="64" t="s">
        <v>12</v>
      </c>
      <c r="D11" s="64">
        <v>0.70833333333333337</v>
      </c>
      <c r="E11" s="82"/>
      <c r="G11" s="61">
        <v>1</v>
      </c>
      <c r="H11" s="61">
        <v>2</v>
      </c>
      <c r="K11" s="61" t="s">
        <v>491</v>
      </c>
      <c r="L11" s="61" t="s">
        <v>492</v>
      </c>
      <c r="M11" s="82"/>
      <c r="AA11" s="61" t="s">
        <v>493</v>
      </c>
      <c r="AB11" s="66"/>
      <c r="AH11" s="66"/>
      <c r="AK11" s="66"/>
    </row>
    <row r="12" spans="1:38" ht="76" customHeight="1" x14ac:dyDescent="0.35">
      <c r="A12" s="60">
        <v>2872991</v>
      </c>
      <c r="B12" s="60" t="s">
        <v>5</v>
      </c>
      <c r="C12" s="64" t="s">
        <v>13</v>
      </c>
      <c r="D12" s="64">
        <v>0.375</v>
      </c>
      <c r="E12" s="82"/>
      <c r="G12" s="61">
        <v>1</v>
      </c>
      <c r="H12" s="61">
        <v>2</v>
      </c>
      <c r="J12" s="61" t="s">
        <v>494</v>
      </c>
      <c r="M12" s="82"/>
      <c r="T12" s="61" t="s">
        <v>495</v>
      </c>
      <c r="V12" s="61" t="s">
        <v>496</v>
      </c>
      <c r="AA12" s="122" t="s">
        <v>497</v>
      </c>
      <c r="AB12" s="66"/>
      <c r="AH12" s="66"/>
      <c r="AK12" s="66"/>
    </row>
    <row r="13" spans="1:38" ht="76" customHeight="1" x14ac:dyDescent="0.35">
      <c r="A13" s="60">
        <v>31580</v>
      </c>
      <c r="B13" s="60" t="s">
        <v>7</v>
      </c>
      <c r="C13" s="64" t="s">
        <v>13</v>
      </c>
      <c r="D13" s="64">
        <v>0.53125</v>
      </c>
      <c r="E13" s="82"/>
      <c r="G13" s="61">
        <v>2</v>
      </c>
      <c r="H13" s="61">
        <v>1</v>
      </c>
      <c r="J13" s="61" t="s">
        <v>498</v>
      </c>
      <c r="M13" s="82"/>
      <c r="AA13" s="61" t="s">
        <v>592</v>
      </c>
      <c r="AB13" s="66"/>
      <c r="AH13" s="66"/>
      <c r="AK13" s="66"/>
    </row>
    <row r="14" spans="1:38" ht="76" customHeight="1" x14ac:dyDescent="0.35">
      <c r="A14" s="60">
        <v>3184795</v>
      </c>
      <c r="B14" s="60" t="s">
        <v>5</v>
      </c>
      <c r="C14" s="64" t="s">
        <v>13</v>
      </c>
      <c r="D14" s="64">
        <v>0.71875</v>
      </c>
      <c r="E14" s="82"/>
      <c r="G14" s="61">
        <v>1</v>
      </c>
      <c r="H14" s="61">
        <v>2</v>
      </c>
      <c r="M14" s="82"/>
      <c r="N14" s="61" t="s">
        <v>499</v>
      </c>
      <c r="T14" s="61" t="s">
        <v>500</v>
      </c>
      <c r="V14" s="61" t="s">
        <v>501</v>
      </c>
      <c r="AA14" s="61" t="s">
        <v>502</v>
      </c>
      <c r="AB14" s="66"/>
      <c r="AH14" s="66"/>
      <c r="AK14" s="66"/>
    </row>
    <row r="15" spans="1:38" ht="76" customHeight="1" x14ac:dyDescent="0.35">
      <c r="A15" s="60">
        <v>2489477</v>
      </c>
      <c r="B15" s="60" t="s">
        <v>5</v>
      </c>
      <c r="C15" s="64" t="s">
        <v>14</v>
      </c>
      <c r="D15" s="64">
        <v>0.70833333333333337</v>
      </c>
      <c r="E15" s="82"/>
      <c r="G15" s="61">
        <v>1</v>
      </c>
      <c r="H15" s="61">
        <v>2</v>
      </c>
      <c r="K15" s="61" t="s">
        <v>503</v>
      </c>
      <c r="L15" s="61" t="s">
        <v>504</v>
      </c>
      <c r="M15" s="82"/>
      <c r="O15" s="61" t="s">
        <v>505</v>
      </c>
      <c r="T15" s="61" t="s">
        <v>506</v>
      </c>
      <c r="AA15" s="61" t="s">
        <v>507</v>
      </c>
      <c r="AB15" s="66"/>
      <c r="AH15" s="66"/>
      <c r="AK15" s="66"/>
    </row>
    <row r="16" spans="1:38" ht="76" customHeight="1" x14ac:dyDescent="0.35">
      <c r="E16" s="82"/>
      <c r="M16" s="82"/>
      <c r="AB16" s="66"/>
      <c r="AH16" s="66"/>
      <c r="AK16" s="66"/>
    </row>
    <row r="17" spans="5:37" ht="76" customHeight="1" x14ac:dyDescent="0.35">
      <c r="E17" s="82"/>
      <c r="M17" s="82"/>
      <c r="AB17" s="66"/>
      <c r="AH17" s="66"/>
      <c r="AK17" s="66"/>
    </row>
    <row r="18" spans="5:37" ht="76" customHeight="1" x14ac:dyDescent="0.35">
      <c r="E18" s="82"/>
      <c r="M18" s="82"/>
      <c r="AB18" s="66"/>
      <c r="AH18" s="66"/>
      <c r="AK18" s="66"/>
    </row>
    <row r="19" spans="5:37" ht="76" customHeight="1" x14ac:dyDescent="0.35">
      <c r="E19" s="82"/>
      <c r="M19" s="82"/>
      <c r="AB19" s="66"/>
      <c r="AH19" s="66"/>
      <c r="AK19" s="66"/>
    </row>
    <row r="20" spans="5:37" ht="76" customHeight="1" x14ac:dyDescent="0.35">
      <c r="E20" s="82"/>
      <c r="M20" s="82"/>
      <c r="AB20" s="66"/>
      <c r="AH20" s="66"/>
      <c r="AK20" s="66"/>
    </row>
    <row r="21" spans="5:37" ht="76" customHeight="1" x14ac:dyDescent="0.35">
      <c r="E21" s="82"/>
      <c r="M21" s="82"/>
      <c r="AB21" s="66"/>
      <c r="AH21" s="66"/>
      <c r="AK21" s="66"/>
    </row>
    <row r="22" spans="5:37" ht="76" customHeight="1" x14ac:dyDescent="0.35">
      <c r="E22" s="82"/>
      <c r="M22" s="82"/>
      <c r="AB22" s="66"/>
      <c r="AH22" s="66"/>
      <c r="AK22" s="66"/>
    </row>
    <row r="23" spans="5:37" ht="76" customHeight="1" x14ac:dyDescent="0.35">
      <c r="E23" s="82"/>
      <c r="M23" s="82"/>
      <c r="AB23" s="66"/>
      <c r="AH23" s="66"/>
      <c r="AK23" s="66"/>
    </row>
    <row r="24" spans="5:37" ht="76" customHeight="1" x14ac:dyDescent="0.35">
      <c r="E24" s="82"/>
      <c r="M24" s="82"/>
      <c r="AB24" s="66"/>
      <c r="AH24" s="66"/>
      <c r="AK24" s="66"/>
    </row>
    <row r="25" spans="5:37" ht="76" customHeight="1" x14ac:dyDescent="0.35">
      <c r="E25" s="82"/>
      <c r="M25" s="82"/>
      <c r="AB25" s="66"/>
      <c r="AH25" s="66"/>
      <c r="AK25" s="66"/>
    </row>
    <row r="26" spans="5:37" ht="76" customHeight="1" x14ac:dyDescent="0.35">
      <c r="E26" s="82"/>
      <c r="M26" s="82"/>
      <c r="AB26" s="66"/>
      <c r="AH26" s="66"/>
      <c r="AK26" s="66"/>
    </row>
    <row r="27" spans="5:37" ht="76" customHeight="1" x14ac:dyDescent="0.35">
      <c r="E27" s="82"/>
      <c r="M27" s="82"/>
      <c r="AB27" s="66"/>
      <c r="AH27" s="66"/>
      <c r="AK27" s="66"/>
    </row>
    <row r="28" spans="5:37" ht="76" customHeight="1" x14ac:dyDescent="0.35">
      <c r="E28" s="83"/>
      <c r="M28" s="83"/>
      <c r="AB28" s="67"/>
      <c r="AH28" s="67"/>
      <c r="AK28" s="67"/>
    </row>
    <row r="29" spans="5:37" ht="14.5" x14ac:dyDescent="0.35"/>
  </sheetData>
  <mergeCells count="19">
    <mergeCell ref="A1:D2"/>
    <mergeCell ref="F2:F3"/>
    <mergeCell ref="F1:L1"/>
    <mergeCell ref="AC1:AF1"/>
    <mergeCell ref="AI1:AJ1"/>
    <mergeCell ref="I2:I3"/>
    <mergeCell ref="J2:J3"/>
    <mergeCell ref="AG2:AG3"/>
    <mergeCell ref="AI2:AI3"/>
    <mergeCell ref="AC2:AD2"/>
    <mergeCell ref="AE2:AF2"/>
    <mergeCell ref="AJ2:AJ3"/>
    <mergeCell ref="G2:H2"/>
    <mergeCell ref="N1:AA1"/>
    <mergeCell ref="AL2:AL3"/>
    <mergeCell ref="K2:K3"/>
    <mergeCell ref="L2:L3"/>
    <mergeCell ref="N2:T2"/>
    <mergeCell ref="U2:Z2"/>
  </mergeCells>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D3DAE31-9785-461B-B98E-3A4473CB53CF}">
  <dimension ref="A1:U30"/>
  <sheetViews>
    <sheetView zoomScale="77" zoomScaleNormal="77" workbookViewId="0">
      <selection activeCell="V11" sqref="V11"/>
    </sheetView>
  </sheetViews>
  <sheetFormatPr defaultRowHeight="14.5" x14ac:dyDescent="0.35"/>
  <cols>
    <col min="2" max="17" width="9.54296875" style="9" customWidth="1"/>
  </cols>
  <sheetData>
    <row r="1" spans="1:21" x14ac:dyDescent="0.35">
      <c r="B1"/>
      <c r="C1"/>
      <c r="D1"/>
      <c r="E1"/>
      <c r="F1"/>
      <c r="G1"/>
      <c r="H1"/>
      <c r="I1"/>
      <c r="J1"/>
      <c r="K1"/>
      <c r="L1"/>
      <c r="M1"/>
      <c r="N1"/>
      <c r="O1"/>
      <c r="P1"/>
      <c r="Q1"/>
    </row>
    <row r="2" spans="1:21" x14ac:dyDescent="0.35">
      <c r="B2" s="215" t="s">
        <v>510</v>
      </c>
      <c r="C2" s="215"/>
      <c r="D2" s="215"/>
      <c r="E2" s="215"/>
      <c r="F2" s="215"/>
      <c r="G2" s="215"/>
      <c r="H2" s="215"/>
      <c r="I2" s="215"/>
      <c r="J2" s="215"/>
      <c r="K2" s="215"/>
      <c r="L2" s="215"/>
      <c r="M2" s="215"/>
      <c r="N2" s="215"/>
      <c r="O2" s="215"/>
      <c r="P2" s="215"/>
      <c r="Q2" s="215"/>
    </row>
    <row r="3" spans="1:21" x14ac:dyDescent="0.35">
      <c r="B3" s="113" t="s">
        <v>184</v>
      </c>
      <c r="C3" s="113" t="s">
        <v>185</v>
      </c>
      <c r="D3" s="113" t="s">
        <v>186</v>
      </c>
      <c r="E3" s="113" t="s">
        <v>187</v>
      </c>
      <c r="F3" s="113" t="s">
        <v>267</v>
      </c>
      <c r="G3" s="113" t="s">
        <v>268</v>
      </c>
      <c r="H3" s="113" t="s">
        <v>269</v>
      </c>
      <c r="I3" s="113" t="s">
        <v>271</v>
      </c>
      <c r="J3" s="113" t="s">
        <v>273</v>
      </c>
      <c r="K3" s="113" t="s">
        <v>362</v>
      </c>
      <c r="L3" s="113" t="s">
        <v>363</v>
      </c>
      <c r="M3" s="113" t="s">
        <v>364</v>
      </c>
      <c r="N3" s="113" t="s">
        <v>423</v>
      </c>
      <c r="O3" s="113" t="s">
        <v>424</v>
      </c>
      <c r="P3" s="113" t="s">
        <v>461</v>
      </c>
      <c r="Q3" s="114" t="s">
        <v>462</v>
      </c>
    </row>
    <row r="4" spans="1:21" x14ac:dyDescent="0.35">
      <c r="B4" s="96"/>
      <c r="C4" s="96"/>
      <c r="D4" s="96"/>
      <c r="E4" s="96"/>
      <c r="F4" s="96"/>
      <c r="G4" s="70"/>
      <c r="H4" s="96"/>
      <c r="I4" s="96"/>
      <c r="J4" s="96"/>
      <c r="K4" s="96"/>
      <c r="L4" s="70"/>
      <c r="M4" s="96"/>
      <c r="N4" s="96"/>
      <c r="O4" s="70"/>
      <c r="P4" s="96"/>
      <c r="Q4" s="96"/>
      <c r="S4" t="s">
        <v>135</v>
      </c>
      <c r="T4">
        <v>2</v>
      </c>
      <c r="U4">
        <v>11</v>
      </c>
    </row>
    <row r="5" spans="1:21" x14ac:dyDescent="0.35">
      <c r="B5" s="96"/>
      <c r="C5" s="96"/>
      <c r="D5" s="96"/>
      <c r="E5" s="96"/>
      <c r="F5" s="96"/>
      <c r="G5" s="70">
        <v>1</v>
      </c>
      <c r="H5" s="96"/>
      <c r="I5" s="117">
        <v>1</v>
      </c>
      <c r="J5" s="96"/>
      <c r="K5" s="96"/>
      <c r="L5" s="70">
        <v>1</v>
      </c>
      <c r="M5" s="96"/>
      <c r="N5" s="96"/>
      <c r="O5" s="118">
        <v>1</v>
      </c>
      <c r="P5" s="96">
        <v>1</v>
      </c>
      <c r="Q5" s="96"/>
      <c r="S5" t="s">
        <v>136</v>
      </c>
      <c r="T5">
        <v>8</v>
      </c>
      <c r="U5">
        <v>11</v>
      </c>
    </row>
    <row r="6" spans="1:21" x14ac:dyDescent="0.35">
      <c r="B6" s="96"/>
      <c r="C6" s="96"/>
      <c r="D6" s="96"/>
      <c r="E6" s="117">
        <v>1</v>
      </c>
      <c r="F6" s="117">
        <v>1</v>
      </c>
      <c r="G6" s="96"/>
      <c r="H6" s="96"/>
      <c r="I6" s="96"/>
      <c r="J6" s="96"/>
      <c r="K6" s="96">
        <v>1</v>
      </c>
      <c r="L6" s="96"/>
      <c r="M6" s="96"/>
      <c r="N6" s="96">
        <v>1</v>
      </c>
      <c r="O6" s="96"/>
      <c r="P6" s="96">
        <v>1</v>
      </c>
      <c r="Q6" s="96"/>
      <c r="S6" t="s">
        <v>137</v>
      </c>
      <c r="T6">
        <v>2</v>
      </c>
      <c r="U6">
        <v>11</v>
      </c>
    </row>
    <row r="7" spans="1:21" x14ac:dyDescent="0.35">
      <c r="B7" s="96"/>
      <c r="C7" s="70">
        <v>1</v>
      </c>
      <c r="D7" s="96"/>
      <c r="E7" s="118">
        <v>1</v>
      </c>
      <c r="F7" s="96"/>
      <c r="G7" s="70">
        <v>1</v>
      </c>
      <c r="H7" s="96"/>
      <c r="I7" s="96"/>
      <c r="J7" s="96"/>
      <c r="K7" s="96"/>
      <c r="L7" s="96"/>
      <c r="M7" s="70">
        <v>1</v>
      </c>
      <c r="N7" s="118">
        <v>1</v>
      </c>
      <c r="O7" s="96"/>
      <c r="P7" s="96"/>
      <c r="Q7" s="96"/>
      <c r="S7" t="s">
        <v>138</v>
      </c>
      <c r="T7">
        <v>4</v>
      </c>
      <c r="U7">
        <v>11</v>
      </c>
    </row>
    <row r="8" spans="1:21" x14ac:dyDescent="0.35">
      <c r="B8" s="96"/>
      <c r="C8" s="96">
        <v>1</v>
      </c>
      <c r="D8" s="96"/>
      <c r="E8" s="96"/>
      <c r="F8" s="96"/>
      <c r="G8" s="117">
        <v>1</v>
      </c>
      <c r="H8" s="96"/>
      <c r="I8" s="96"/>
      <c r="J8" s="96"/>
      <c r="K8" s="96">
        <v>1</v>
      </c>
      <c r="L8" s="96">
        <v>1</v>
      </c>
      <c r="M8" s="96"/>
      <c r="N8" s="96"/>
      <c r="O8" s="96"/>
      <c r="P8" s="96"/>
      <c r="Q8" s="117">
        <v>1</v>
      </c>
      <c r="S8" t="s">
        <v>139</v>
      </c>
      <c r="T8">
        <v>2</v>
      </c>
      <c r="U8">
        <v>11</v>
      </c>
    </row>
    <row r="9" spans="1:21" x14ac:dyDescent="0.35">
      <c r="B9" s="96"/>
      <c r="C9" s="96"/>
      <c r="D9" s="96">
        <v>1</v>
      </c>
      <c r="E9" s="96"/>
      <c r="F9" s="96"/>
      <c r="G9" s="96"/>
      <c r="H9" s="96"/>
      <c r="I9" s="117">
        <v>1</v>
      </c>
      <c r="J9" s="96"/>
      <c r="K9" s="96"/>
      <c r="L9" s="96">
        <v>1</v>
      </c>
      <c r="M9" s="96"/>
      <c r="N9" s="96"/>
      <c r="O9" s="117">
        <v>1</v>
      </c>
      <c r="P9" s="96">
        <v>1</v>
      </c>
      <c r="Q9" s="96"/>
    </row>
    <row r="10" spans="1:21" x14ac:dyDescent="0.35">
      <c r="B10" s="96"/>
      <c r="C10" s="70">
        <v>1</v>
      </c>
      <c r="D10" s="96"/>
      <c r="E10" s="96"/>
      <c r="F10" s="96"/>
      <c r="G10" s="96"/>
      <c r="H10" s="96"/>
      <c r="I10" s="117">
        <v>1</v>
      </c>
      <c r="J10" s="96"/>
      <c r="K10" s="96">
        <v>1</v>
      </c>
      <c r="L10" s="96"/>
      <c r="M10" s="96"/>
      <c r="N10" s="117">
        <v>1</v>
      </c>
      <c r="O10" s="96"/>
      <c r="P10" s="70">
        <v>1</v>
      </c>
      <c r="Q10" s="96"/>
    </row>
    <row r="11" spans="1:21" x14ac:dyDescent="0.35">
      <c r="B11" s="96"/>
      <c r="C11" s="96">
        <v>1</v>
      </c>
      <c r="D11" s="96"/>
      <c r="E11" s="96"/>
      <c r="F11" s="96"/>
      <c r="G11" s="96"/>
      <c r="H11" s="96"/>
      <c r="I11" s="117">
        <v>1</v>
      </c>
      <c r="J11" s="96"/>
      <c r="K11" s="96"/>
      <c r="L11" s="117">
        <v>1</v>
      </c>
      <c r="M11" s="96"/>
      <c r="N11" s="96"/>
      <c r="O11" s="96">
        <v>1</v>
      </c>
      <c r="P11" s="96">
        <v>1</v>
      </c>
      <c r="Q11" s="96"/>
    </row>
    <row r="12" spans="1:21" x14ac:dyDescent="0.35">
      <c r="B12" s="96"/>
      <c r="C12" s="96">
        <v>1</v>
      </c>
      <c r="D12" s="96"/>
      <c r="E12" s="96"/>
      <c r="F12" s="96"/>
      <c r="G12" s="96"/>
      <c r="H12" s="96"/>
      <c r="I12" s="117">
        <v>1</v>
      </c>
      <c r="J12" s="96"/>
      <c r="K12" s="96">
        <v>1</v>
      </c>
      <c r="L12" s="96"/>
      <c r="M12" s="96"/>
      <c r="N12" s="96"/>
      <c r="O12" s="96">
        <v>1</v>
      </c>
      <c r="P12" s="117">
        <v>1</v>
      </c>
      <c r="Q12" s="96"/>
    </row>
    <row r="13" spans="1:21" x14ac:dyDescent="0.35">
      <c r="B13" s="96">
        <v>1</v>
      </c>
      <c r="C13" s="96"/>
      <c r="D13" s="96"/>
      <c r="E13" s="96"/>
      <c r="F13" s="96"/>
      <c r="G13" s="96"/>
      <c r="H13" s="96">
        <v>1</v>
      </c>
      <c r="I13" s="96">
        <v>1</v>
      </c>
      <c r="J13" s="96"/>
      <c r="K13" s="96"/>
      <c r="L13" s="96"/>
      <c r="M13" s="96"/>
      <c r="N13" s="96">
        <v>1</v>
      </c>
      <c r="O13" s="96">
        <v>1</v>
      </c>
      <c r="P13" s="96"/>
      <c r="Q13" s="96"/>
    </row>
    <row r="14" spans="1:21" x14ac:dyDescent="0.35">
      <c r="B14" s="96"/>
      <c r="C14" s="96"/>
      <c r="D14" s="96"/>
      <c r="E14" s="96"/>
      <c r="F14" s="96"/>
      <c r="G14" s="96"/>
      <c r="H14" s="96"/>
      <c r="I14" s="96"/>
      <c r="J14" s="96"/>
      <c r="K14" s="96"/>
      <c r="L14" s="96"/>
      <c r="M14" s="96"/>
      <c r="N14" s="96"/>
      <c r="O14" s="96"/>
      <c r="P14" s="96"/>
      <c r="Q14" s="96"/>
    </row>
    <row r="15" spans="1:21" x14ac:dyDescent="0.35">
      <c r="B15" s="96">
        <v>1</v>
      </c>
      <c r="C15" s="96"/>
      <c r="D15" s="96"/>
      <c r="E15" s="96">
        <v>1</v>
      </c>
      <c r="F15" s="96">
        <v>1</v>
      </c>
      <c r="G15" s="96"/>
      <c r="H15" s="96"/>
      <c r="I15" s="117">
        <v>1</v>
      </c>
      <c r="J15" s="96"/>
      <c r="K15" s="96"/>
      <c r="L15" s="117">
        <v>1</v>
      </c>
      <c r="M15" s="96"/>
      <c r="N15" s="96"/>
      <c r="O15" s="96"/>
      <c r="P15" s="96"/>
      <c r="Q15" s="96"/>
    </row>
    <row r="16" spans="1:21" x14ac:dyDescent="0.35">
      <c r="A16" t="s">
        <v>566</v>
      </c>
      <c r="B16" s="96">
        <f>SUM(B4:B15)</f>
        <v>2</v>
      </c>
      <c r="C16" s="96">
        <f t="shared" ref="C16:H16" si="0">SUM(C4:C15)</f>
        <v>5</v>
      </c>
      <c r="D16" s="96">
        <f t="shared" si="0"/>
        <v>1</v>
      </c>
      <c r="E16" s="96">
        <f t="shared" si="0"/>
        <v>3</v>
      </c>
      <c r="F16" s="96">
        <f t="shared" si="0"/>
        <v>2</v>
      </c>
      <c r="G16" s="96">
        <f t="shared" si="0"/>
        <v>3</v>
      </c>
      <c r="H16" s="96">
        <f t="shared" si="0"/>
        <v>1</v>
      </c>
      <c r="I16" s="126">
        <f>SUM(I4:I15)</f>
        <v>7</v>
      </c>
      <c r="J16" s="96">
        <f t="shared" ref="J16:Q16" si="1">SUM(J4:J15)</f>
        <v>0</v>
      </c>
      <c r="K16" s="96">
        <f t="shared" si="1"/>
        <v>4</v>
      </c>
      <c r="L16" s="126">
        <f t="shared" si="1"/>
        <v>5</v>
      </c>
      <c r="M16" s="96">
        <f t="shared" si="1"/>
        <v>1</v>
      </c>
      <c r="N16" s="96">
        <f t="shared" si="1"/>
        <v>4</v>
      </c>
      <c r="O16" s="126">
        <f t="shared" si="1"/>
        <v>5</v>
      </c>
      <c r="P16" s="126">
        <f t="shared" si="1"/>
        <v>6</v>
      </c>
      <c r="Q16" s="96">
        <f t="shared" si="1"/>
        <v>1</v>
      </c>
    </row>
    <row r="17" spans="1:17" x14ac:dyDescent="0.35">
      <c r="A17" t="s">
        <v>567</v>
      </c>
      <c r="B17" s="96">
        <v>0</v>
      </c>
      <c r="C17" s="96">
        <v>0</v>
      </c>
      <c r="D17" s="96">
        <v>0</v>
      </c>
      <c r="E17" s="96">
        <v>2</v>
      </c>
      <c r="F17" s="96">
        <v>1</v>
      </c>
      <c r="G17" s="96">
        <v>1</v>
      </c>
      <c r="H17" s="96">
        <v>0</v>
      </c>
      <c r="I17" s="126">
        <v>6</v>
      </c>
      <c r="J17" s="96">
        <v>0</v>
      </c>
      <c r="K17" s="96">
        <v>0</v>
      </c>
      <c r="L17" s="126">
        <v>2</v>
      </c>
      <c r="M17" s="96">
        <v>0</v>
      </c>
      <c r="N17" s="96">
        <v>2</v>
      </c>
      <c r="O17" s="126">
        <v>2</v>
      </c>
      <c r="P17" s="126">
        <v>1</v>
      </c>
      <c r="Q17" s="96">
        <v>1</v>
      </c>
    </row>
    <row r="18" spans="1:17" x14ac:dyDescent="0.35">
      <c r="B18" s="96"/>
      <c r="C18" s="96"/>
      <c r="D18" s="96"/>
      <c r="E18" s="96"/>
      <c r="F18" s="96"/>
      <c r="G18" s="96"/>
      <c r="H18" s="96"/>
      <c r="I18" s="96"/>
      <c r="J18" s="96"/>
      <c r="K18" s="96"/>
      <c r="L18" s="96"/>
      <c r="M18" s="96"/>
      <c r="N18" s="96"/>
      <c r="O18" s="96"/>
      <c r="P18" s="96"/>
      <c r="Q18" s="96"/>
    </row>
    <row r="19" spans="1:17" x14ac:dyDescent="0.35">
      <c r="B19" s="96"/>
      <c r="C19" s="96"/>
      <c r="D19" s="96"/>
      <c r="E19" s="96"/>
      <c r="F19" s="96"/>
      <c r="G19" s="96"/>
      <c r="H19" s="96"/>
      <c r="I19" s="96"/>
      <c r="J19" s="96"/>
      <c r="K19" s="96"/>
      <c r="L19" s="96"/>
      <c r="M19" s="96"/>
      <c r="N19" s="96"/>
      <c r="O19" s="96"/>
      <c r="P19" s="96"/>
      <c r="Q19" s="96"/>
    </row>
    <row r="20" spans="1:17" x14ac:dyDescent="0.35">
      <c r="B20" s="96"/>
      <c r="C20" s="96"/>
      <c r="D20" s="96"/>
      <c r="E20" s="96"/>
      <c r="F20" s="96"/>
      <c r="G20" s="96"/>
      <c r="H20" s="96"/>
      <c r="I20" s="96"/>
      <c r="J20" s="96"/>
      <c r="K20" s="96"/>
      <c r="L20" s="96"/>
      <c r="M20" s="96"/>
      <c r="N20" s="96"/>
      <c r="O20" s="96"/>
      <c r="P20" s="96"/>
      <c r="Q20" s="96"/>
    </row>
    <row r="21" spans="1:17" x14ac:dyDescent="0.35">
      <c r="B21" s="96"/>
      <c r="C21" s="96"/>
      <c r="D21" s="96"/>
      <c r="E21" s="96"/>
      <c r="F21" s="96"/>
      <c r="G21" s="96"/>
      <c r="H21" s="96"/>
      <c r="I21" s="96"/>
      <c r="J21" s="96"/>
      <c r="K21" s="96"/>
      <c r="L21" s="96"/>
      <c r="M21" s="96"/>
      <c r="N21" s="96"/>
      <c r="O21" s="96"/>
      <c r="P21" s="96"/>
      <c r="Q21" s="96"/>
    </row>
    <row r="22" spans="1:17" x14ac:dyDescent="0.35">
      <c r="B22" s="96"/>
      <c r="C22" s="96"/>
      <c r="D22" s="96"/>
      <c r="E22" s="96"/>
      <c r="F22" s="96"/>
      <c r="G22" s="96"/>
      <c r="H22" s="96"/>
      <c r="I22" s="96"/>
      <c r="J22" s="96"/>
      <c r="K22" s="96"/>
      <c r="L22" s="96"/>
      <c r="M22" s="96"/>
      <c r="N22" s="96"/>
      <c r="O22" s="96"/>
      <c r="P22" s="96"/>
      <c r="Q22" s="96"/>
    </row>
    <row r="23" spans="1:17" x14ac:dyDescent="0.35">
      <c r="B23" s="96"/>
      <c r="C23" s="96"/>
      <c r="D23" s="96"/>
      <c r="E23" s="96"/>
      <c r="F23" s="96"/>
      <c r="G23" s="96"/>
      <c r="H23" s="96"/>
      <c r="I23" s="96"/>
      <c r="J23" s="96"/>
      <c r="K23" s="96"/>
      <c r="L23" s="96"/>
      <c r="M23" s="96"/>
      <c r="N23" s="96"/>
      <c r="O23" s="96"/>
      <c r="P23" s="96"/>
      <c r="Q23" s="96"/>
    </row>
    <row r="24" spans="1:17" x14ac:dyDescent="0.35">
      <c r="B24" s="96"/>
      <c r="C24" s="96"/>
      <c r="D24" s="96"/>
      <c r="E24" s="96"/>
      <c r="F24" s="96"/>
      <c r="G24" s="96"/>
      <c r="H24" s="96"/>
      <c r="I24" s="96"/>
      <c r="J24" s="96"/>
      <c r="K24" s="96"/>
      <c r="L24" s="96"/>
      <c r="M24" s="96"/>
      <c r="N24" s="96"/>
      <c r="O24" s="96"/>
      <c r="P24" s="96"/>
      <c r="Q24" s="96"/>
    </row>
    <row r="25" spans="1:17" x14ac:dyDescent="0.35">
      <c r="B25" s="96"/>
      <c r="C25" s="96"/>
      <c r="D25" s="96"/>
      <c r="E25" s="96"/>
      <c r="F25" s="96"/>
      <c r="G25" s="96"/>
      <c r="H25" s="96"/>
      <c r="I25" s="96"/>
      <c r="J25" s="96"/>
      <c r="K25" s="96"/>
      <c r="L25" s="96"/>
      <c r="M25" s="96"/>
      <c r="N25" s="96"/>
      <c r="O25" s="96"/>
      <c r="P25" s="96"/>
      <c r="Q25" s="96"/>
    </row>
    <row r="26" spans="1:17" x14ac:dyDescent="0.35">
      <c r="B26" s="96"/>
      <c r="C26" s="96"/>
      <c r="D26" s="96"/>
      <c r="E26" s="96"/>
      <c r="F26" s="96"/>
      <c r="G26" s="96"/>
      <c r="H26" s="96"/>
      <c r="I26" s="96"/>
      <c r="J26" s="96"/>
      <c r="K26" s="96"/>
      <c r="L26" s="96"/>
      <c r="M26" s="96"/>
      <c r="N26" s="96"/>
      <c r="O26" s="96"/>
      <c r="P26" s="96"/>
      <c r="Q26" s="96"/>
    </row>
    <row r="27" spans="1:17" x14ac:dyDescent="0.35">
      <c r="B27" s="96"/>
      <c r="C27" s="96"/>
      <c r="D27" s="96"/>
      <c r="E27" s="96"/>
      <c r="F27" s="96"/>
      <c r="G27" s="96"/>
      <c r="H27" s="96"/>
      <c r="I27" s="96"/>
      <c r="J27" s="96"/>
      <c r="K27" s="96"/>
      <c r="L27" s="96"/>
      <c r="M27" s="96"/>
      <c r="N27" s="96"/>
      <c r="O27" s="96"/>
      <c r="P27" s="96"/>
      <c r="Q27" s="96"/>
    </row>
    <row r="28" spans="1:17" x14ac:dyDescent="0.35">
      <c r="B28" s="96"/>
      <c r="C28" s="96"/>
      <c r="D28" s="96"/>
      <c r="E28" s="96"/>
      <c r="F28" s="96"/>
      <c r="G28" s="96"/>
      <c r="H28" s="96"/>
      <c r="I28" s="96"/>
      <c r="J28" s="96"/>
      <c r="K28" s="96"/>
      <c r="L28" s="96"/>
      <c r="M28" s="96"/>
      <c r="N28" s="96"/>
      <c r="O28" s="96"/>
      <c r="P28" s="96"/>
      <c r="Q28" s="96"/>
    </row>
    <row r="29" spans="1:17" x14ac:dyDescent="0.35">
      <c r="B29" s="96"/>
      <c r="C29" s="96"/>
      <c r="D29" s="96"/>
      <c r="E29" s="96"/>
      <c r="F29" s="96"/>
      <c r="G29" s="96"/>
      <c r="H29" s="96"/>
      <c r="I29" s="96"/>
      <c r="J29" s="96"/>
      <c r="K29" s="96"/>
      <c r="L29" s="96"/>
      <c r="M29" s="96"/>
      <c r="N29" s="96"/>
      <c r="O29" s="96"/>
      <c r="P29" s="96"/>
      <c r="Q29" s="96"/>
    </row>
    <row r="30" spans="1:17" x14ac:dyDescent="0.35">
      <c r="B30" s="96"/>
      <c r="C30" s="96"/>
      <c r="D30" s="96"/>
      <c r="E30" s="96"/>
      <c r="F30" s="96"/>
      <c r="G30" s="96"/>
      <c r="H30" s="96"/>
      <c r="I30" s="96"/>
      <c r="J30" s="96"/>
      <c r="K30" s="96"/>
      <c r="L30" s="96"/>
      <c r="M30" s="96"/>
      <c r="N30" s="96"/>
      <c r="O30" s="96"/>
      <c r="P30" s="96"/>
      <c r="Q30" s="96"/>
    </row>
  </sheetData>
  <mergeCells count="1">
    <mergeCell ref="B2:Q2"/>
  </mergeCells>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F74C430-8919-4560-8125-9802C651476C}">
  <dimension ref="B2:U24"/>
  <sheetViews>
    <sheetView zoomScale="78" zoomScaleNormal="78" workbookViewId="0">
      <selection activeCell="K42" sqref="K42"/>
    </sheetView>
  </sheetViews>
  <sheetFormatPr defaultRowHeight="14.5" x14ac:dyDescent="0.35"/>
  <cols>
    <col min="21" max="21" width="10.54296875" customWidth="1"/>
  </cols>
  <sheetData>
    <row r="2" spans="2:21" ht="15" customHeight="1" x14ac:dyDescent="0.35">
      <c r="B2" s="238" t="s">
        <v>568</v>
      </c>
      <c r="C2" s="238"/>
      <c r="D2" s="238"/>
      <c r="E2" s="238"/>
      <c r="G2" s="238" t="s">
        <v>569</v>
      </c>
      <c r="H2" s="238"/>
      <c r="I2" s="238"/>
      <c r="J2" s="238"/>
      <c r="K2" s="238"/>
      <c r="M2" s="238" t="s">
        <v>570</v>
      </c>
      <c r="N2" s="238"/>
      <c r="O2" s="238"/>
      <c r="Q2" s="238" t="s">
        <v>571</v>
      </c>
      <c r="R2" s="238"/>
      <c r="T2" s="238" t="s">
        <v>572</v>
      </c>
      <c r="U2" s="238"/>
    </row>
    <row r="3" spans="2:21" ht="15" customHeight="1" x14ac:dyDescent="0.35">
      <c r="B3" s="239"/>
      <c r="C3" s="239"/>
      <c r="D3" s="239"/>
      <c r="E3" s="239"/>
      <c r="G3" s="240"/>
      <c r="H3" s="240"/>
      <c r="I3" s="240"/>
      <c r="J3" s="240"/>
      <c r="K3" s="240"/>
      <c r="M3" s="240"/>
      <c r="N3" s="240"/>
      <c r="O3" s="240"/>
      <c r="Q3" s="239"/>
      <c r="R3" s="239"/>
      <c r="T3" s="239"/>
      <c r="U3" s="239"/>
    </row>
    <row r="4" spans="2:21" x14ac:dyDescent="0.35">
      <c r="B4" s="188" t="s">
        <v>180</v>
      </c>
      <c r="C4" s="188"/>
      <c r="D4" s="188"/>
      <c r="E4" s="188"/>
      <c r="G4" s="201" t="s">
        <v>180</v>
      </c>
      <c r="H4" s="201"/>
      <c r="I4" s="201"/>
      <c r="J4" s="201"/>
      <c r="K4" s="201"/>
      <c r="M4" s="201" t="s">
        <v>180</v>
      </c>
      <c r="N4" s="201"/>
      <c r="O4" s="201"/>
      <c r="Q4" s="188" t="s">
        <v>180</v>
      </c>
      <c r="R4" s="188"/>
      <c r="T4" s="188" t="s">
        <v>180</v>
      </c>
      <c r="U4" s="188"/>
    </row>
    <row r="5" spans="2:21" x14ac:dyDescent="0.35">
      <c r="B5" s="104" t="s">
        <v>184</v>
      </c>
      <c r="C5" s="104" t="s">
        <v>185</v>
      </c>
      <c r="D5" s="104" t="s">
        <v>186</v>
      </c>
      <c r="E5" s="128" t="s">
        <v>187</v>
      </c>
      <c r="G5" s="93" t="s">
        <v>267</v>
      </c>
      <c r="H5" s="93" t="s">
        <v>268</v>
      </c>
      <c r="I5" s="93" t="s">
        <v>269</v>
      </c>
      <c r="J5" s="93" t="s">
        <v>271</v>
      </c>
      <c r="K5" s="93" t="s">
        <v>273</v>
      </c>
      <c r="M5" s="93" t="s">
        <v>362</v>
      </c>
      <c r="N5" s="93" t="s">
        <v>363</v>
      </c>
      <c r="O5" s="93" t="s">
        <v>364</v>
      </c>
      <c r="Q5" s="104" t="s">
        <v>423</v>
      </c>
      <c r="R5" s="128" t="s">
        <v>424</v>
      </c>
      <c r="T5" s="104" t="s">
        <v>461</v>
      </c>
      <c r="U5" s="93" t="s">
        <v>462</v>
      </c>
    </row>
    <row r="6" spans="2:21" x14ac:dyDescent="0.35">
      <c r="B6" s="60">
        <v>3</v>
      </c>
      <c r="C6" s="60">
        <v>4</v>
      </c>
      <c r="D6" s="60">
        <v>2</v>
      </c>
      <c r="E6" s="60">
        <v>1</v>
      </c>
      <c r="G6" s="105">
        <v>3</v>
      </c>
      <c r="H6" s="105">
        <v>4</v>
      </c>
      <c r="I6" s="105">
        <v>5</v>
      </c>
      <c r="J6" s="105">
        <v>1</v>
      </c>
      <c r="K6" s="105">
        <v>2</v>
      </c>
      <c r="L6" s="129"/>
      <c r="M6" s="69"/>
      <c r="N6" s="69"/>
      <c r="O6" s="69"/>
      <c r="Q6" s="100"/>
      <c r="R6" s="100"/>
      <c r="T6" s="111"/>
      <c r="U6" s="111"/>
    </row>
    <row r="7" spans="2:21" x14ac:dyDescent="0.35">
      <c r="B7" s="60">
        <v>2</v>
      </c>
      <c r="C7" s="60">
        <v>3</v>
      </c>
      <c r="D7" s="60">
        <v>1</v>
      </c>
      <c r="E7" s="60">
        <v>4</v>
      </c>
      <c r="G7" s="60">
        <v>2</v>
      </c>
      <c r="H7" s="60">
        <v>4</v>
      </c>
      <c r="I7" s="60">
        <v>3</v>
      </c>
      <c r="J7" s="60">
        <v>1</v>
      </c>
      <c r="K7" s="60">
        <v>5</v>
      </c>
      <c r="L7" s="129"/>
      <c r="M7" s="69">
        <v>2</v>
      </c>
      <c r="N7" s="69">
        <v>1</v>
      </c>
      <c r="O7" s="69">
        <v>3</v>
      </c>
      <c r="Q7" s="61">
        <v>2</v>
      </c>
      <c r="R7" s="61">
        <v>1</v>
      </c>
      <c r="T7" s="69">
        <v>1</v>
      </c>
      <c r="U7" s="69">
        <v>2</v>
      </c>
    </row>
    <row r="8" spans="2:21" x14ac:dyDescent="0.35">
      <c r="B8" s="60">
        <v>4</v>
      </c>
      <c r="C8" s="60">
        <v>2</v>
      </c>
      <c r="D8" s="60">
        <v>3</v>
      </c>
      <c r="E8" s="60">
        <v>1</v>
      </c>
      <c r="G8" s="60">
        <v>1</v>
      </c>
      <c r="H8" s="60">
        <v>5</v>
      </c>
      <c r="I8" s="60">
        <v>4</v>
      </c>
      <c r="J8" s="60">
        <v>2</v>
      </c>
      <c r="K8" s="60">
        <v>3</v>
      </c>
      <c r="L8" s="129"/>
      <c r="M8" s="69">
        <v>1</v>
      </c>
      <c r="N8" s="69">
        <v>2</v>
      </c>
      <c r="O8" s="69">
        <v>3</v>
      </c>
      <c r="Q8" s="69">
        <v>1</v>
      </c>
      <c r="R8" s="69">
        <v>2</v>
      </c>
      <c r="T8" s="69">
        <v>1</v>
      </c>
      <c r="U8" s="69">
        <v>2</v>
      </c>
    </row>
    <row r="9" spans="2:21" x14ac:dyDescent="0.35">
      <c r="B9" s="60">
        <v>3</v>
      </c>
      <c r="C9" s="60">
        <v>2</v>
      </c>
      <c r="D9" s="60">
        <v>4</v>
      </c>
      <c r="E9" s="60">
        <v>1</v>
      </c>
      <c r="G9" s="60">
        <v>3</v>
      </c>
      <c r="H9" s="60">
        <v>4</v>
      </c>
      <c r="I9" s="60">
        <v>1</v>
      </c>
      <c r="J9" s="60">
        <v>5</v>
      </c>
      <c r="K9" s="60">
        <v>2</v>
      </c>
      <c r="L9" s="129"/>
      <c r="M9" s="69">
        <v>3</v>
      </c>
      <c r="N9" s="69">
        <v>1</v>
      </c>
      <c r="O9" s="69">
        <v>2</v>
      </c>
      <c r="Q9" s="61">
        <v>2</v>
      </c>
      <c r="R9" s="61">
        <v>1</v>
      </c>
      <c r="T9" s="61">
        <v>1</v>
      </c>
      <c r="U9" s="61">
        <v>2</v>
      </c>
    </row>
    <row r="10" spans="2:21" x14ac:dyDescent="0.35">
      <c r="B10" s="60">
        <v>4</v>
      </c>
      <c r="C10" s="60">
        <v>1</v>
      </c>
      <c r="D10" s="60">
        <v>3</v>
      </c>
      <c r="E10" s="60">
        <v>2</v>
      </c>
      <c r="G10" s="60">
        <v>2</v>
      </c>
      <c r="H10" s="60">
        <v>1</v>
      </c>
      <c r="I10" s="60">
        <v>5</v>
      </c>
      <c r="J10" s="60">
        <v>3</v>
      </c>
      <c r="K10" s="60">
        <v>4</v>
      </c>
      <c r="L10" s="129"/>
      <c r="M10" s="69">
        <v>1</v>
      </c>
      <c r="N10" s="69">
        <v>2</v>
      </c>
      <c r="O10" s="69">
        <v>3</v>
      </c>
      <c r="Q10" s="61">
        <v>1</v>
      </c>
      <c r="R10" s="61">
        <v>2</v>
      </c>
      <c r="T10" s="61">
        <v>2</v>
      </c>
      <c r="U10" s="61">
        <v>1</v>
      </c>
    </row>
    <row r="11" spans="2:21" x14ac:dyDescent="0.35">
      <c r="B11" s="60">
        <v>4</v>
      </c>
      <c r="C11" s="60">
        <v>2</v>
      </c>
      <c r="D11" s="60">
        <v>1</v>
      </c>
      <c r="E11" s="60">
        <v>3</v>
      </c>
      <c r="G11" s="60">
        <v>3</v>
      </c>
      <c r="H11" s="60">
        <v>4</v>
      </c>
      <c r="I11" s="60">
        <v>2</v>
      </c>
      <c r="J11" s="60">
        <v>1</v>
      </c>
      <c r="K11" s="60">
        <v>5</v>
      </c>
      <c r="L11" s="129"/>
      <c r="M11" s="69">
        <v>3</v>
      </c>
      <c r="N11" s="69">
        <v>1</v>
      </c>
      <c r="O11" s="69">
        <v>2</v>
      </c>
      <c r="Q11" s="61">
        <v>2</v>
      </c>
      <c r="R11" s="61">
        <v>1</v>
      </c>
      <c r="T11" s="61">
        <v>1</v>
      </c>
      <c r="U11" s="61">
        <v>2</v>
      </c>
    </row>
    <row r="12" spans="2:21" x14ac:dyDescent="0.35">
      <c r="B12" s="60">
        <v>4</v>
      </c>
      <c r="C12" s="60">
        <v>1</v>
      </c>
      <c r="D12" s="60">
        <v>2</v>
      </c>
      <c r="E12" s="60">
        <v>3</v>
      </c>
      <c r="G12" s="60">
        <v>4</v>
      </c>
      <c r="H12" s="60">
        <v>2</v>
      </c>
      <c r="I12" s="60">
        <v>3</v>
      </c>
      <c r="J12" s="60">
        <v>1</v>
      </c>
      <c r="K12" s="60">
        <v>5</v>
      </c>
      <c r="L12" s="129"/>
      <c r="M12" s="69">
        <v>1</v>
      </c>
      <c r="N12" s="69">
        <v>2</v>
      </c>
      <c r="O12" s="69">
        <v>3</v>
      </c>
      <c r="Q12" s="61">
        <v>1</v>
      </c>
      <c r="R12" s="61">
        <v>2</v>
      </c>
      <c r="T12" s="61">
        <v>1</v>
      </c>
      <c r="U12" s="61">
        <v>2</v>
      </c>
    </row>
    <row r="13" spans="2:21" x14ac:dyDescent="0.35">
      <c r="B13" s="60">
        <v>3</v>
      </c>
      <c r="C13" s="60">
        <v>1</v>
      </c>
      <c r="D13" s="60">
        <v>2</v>
      </c>
      <c r="E13" s="60">
        <v>4</v>
      </c>
      <c r="G13" s="60">
        <v>2</v>
      </c>
      <c r="H13" s="60">
        <v>1</v>
      </c>
      <c r="I13" s="60">
        <v>3</v>
      </c>
      <c r="J13" s="60">
        <v>4</v>
      </c>
      <c r="K13" s="60">
        <v>5</v>
      </c>
      <c r="L13" s="129"/>
      <c r="M13" s="61">
        <v>2</v>
      </c>
      <c r="N13" s="61">
        <v>1</v>
      </c>
      <c r="O13" s="61">
        <v>3</v>
      </c>
      <c r="Q13" s="61">
        <v>2</v>
      </c>
      <c r="R13" s="61">
        <v>1</v>
      </c>
      <c r="T13" s="61">
        <v>1</v>
      </c>
      <c r="U13" s="61">
        <v>2</v>
      </c>
    </row>
    <row r="14" spans="2:21" x14ac:dyDescent="0.35">
      <c r="B14" s="60">
        <v>3</v>
      </c>
      <c r="C14" s="60">
        <v>1</v>
      </c>
      <c r="D14" s="60">
        <v>4</v>
      </c>
      <c r="E14" s="60">
        <v>2</v>
      </c>
      <c r="G14" s="60">
        <v>2</v>
      </c>
      <c r="H14" s="60">
        <v>1</v>
      </c>
      <c r="I14" s="60">
        <v>5</v>
      </c>
      <c r="J14" s="60">
        <v>3</v>
      </c>
      <c r="K14" s="60">
        <v>4</v>
      </c>
      <c r="L14" s="129"/>
      <c r="M14" s="61">
        <v>1</v>
      </c>
      <c r="N14" s="61">
        <v>2</v>
      </c>
      <c r="O14" s="61">
        <v>3</v>
      </c>
      <c r="Q14" s="61">
        <v>2</v>
      </c>
      <c r="R14" s="61">
        <v>1</v>
      </c>
      <c r="T14" s="61">
        <v>1</v>
      </c>
      <c r="U14" s="61">
        <v>2</v>
      </c>
    </row>
    <row r="15" spans="2:21" x14ac:dyDescent="0.35">
      <c r="B15" s="127">
        <v>2</v>
      </c>
      <c r="C15" s="127">
        <v>3</v>
      </c>
      <c r="D15" s="127">
        <v>4</v>
      </c>
      <c r="E15" s="127">
        <v>1</v>
      </c>
      <c r="G15" s="60">
        <v>2</v>
      </c>
      <c r="H15" s="60">
        <v>3</v>
      </c>
      <c r="I15" s="60">
        <v>1</v>
      </c>
      <c r="J15" s="60">
        <v>4</v>
      </c>
      <c r="K15" s="60">
        <v>5</v>
      </c>
      <c r="L15" s="129"/>
      <c r="M15" s="61">
        <v>3</v>
      </c>
      <c r="N15" s="61">
        <v>1</v>
      </c>
      <c r="O15" s="61">
        <v>2</v>
      </c>
      <c r="Q15" s="61">
        <v>1</v>
      </c>
      <c r="R15" s="61">
        <v>2</v>
      </c>
      <c r="T15" s="61">
        <v>2</v>
      </c>
      <c r="U15" s="61">
        <v>1</v>
      </c>
    </row>
    <row r="16" spans="2:21" x14ac:dyDescent="0.35">
      <c r="B16" s="127">
        <v>4</v>
      </c>
      <c r="C16" s="127">
        <v>2</v>
      </c>
      <c r="D16" s="127">
        <v>1</v>
      </c>
      <c r="E16" s="127">
        <v>3</v>
      </c>
      <c r="G16" s="60">
        <v>4</v>
      </c>
      <c r="H16" s="60">
        <v>2</v>
      </c>
      <c r="I16" s="60">
        <v>5</v>
      </c>
      <c r="J16" s="60">
        <v>1</v>
      </c>
      <c r="K16" s="60">
        <v>3</v>
      </c>
      <c r="L16" s="129"/>
      <c r="M16" s="61">
        <v>3</v>
      </c>
      <c r="N16" s="61">
        <v>1</v>
      </c>
      <c r="O16" s="61">
        <v>2</v>
      </c>
      <c r="Q16" s="61">
        <v>1</v>
      </c>
      <c r="R16" s="61">
        <v>2</v>
      </c>
      <c r="T16" s="61">
        <v>1</v>
      </c>
      <c r="U16" s="61">
        <v>2</v>
      </c>
    </row>
    <row r="17" spans="2:21" x14ac:dyDescent="0.35">
      <c r="B17" s="127">
        <v>1</v>
      </c>
      <c r="C17" s="127">
        <v>3</v>
      </c>
      <c r="D17" s="127">
        <v>4</v>
      </c>
      <c r="E17" s="127">
        <v>2</v>
      </c>
      <c r="G17" s="60">
        <v>2</v>
      </c>
      <c r="H17" s="60">
        <v>3</v>
      </c>
      <c r="I17" s="60">
        <v>5</v>
      </c>
      <c r="J17" s="60">
        <v>1</v>
      </c>
      <c r="K17" s="60">
        <v>4</v>
      </c>
      <c r="L17" s="129"/>
      <c r="M17" s="61">
        <v>2</v>
      </c>
      <c r="N17" s="61">
        <v>1</v>
      </c>
      <c r="O17" s="61">
        <v>3</v>
      </c>
      <c r="Q17" s="61">
        <v>2</v>
      </c>
      <c r="R17" s="61">
        <v>1</v>
      </c>
      <c r="T17" s="61">
        <v>1</v>
      </c>
      <c r="U17" s="61">
        <v>2</v>
      </c>
    </row>
    <row r="18" spans="2:21" x14ac:dyDescent="0.35">
      <c r="B18" s="131">
        <f>AVERAGE(B$6:B$17)</f>
        <v>3.0833333333333335</v>
      </c>
      <c r="C18" s="130">
        <f t="shared" ref="C18:E18" si="0">AVERAGE(C$6:C$17)</f>
        <v>2.0833333333333335</v>
      </c>
      <c r="D18">
        <f t="shared" si="0"/>
        <v>2.5833333333333335</v>
      </c>
      <c r="E18">
        <f t="shared" si="0"/>
        <v>2.25</v>
      </c>
      <c r="G18">
        <f>AVERAGE(G$6:G$17)</f>
        <v>2.5</v>
      </c>
      <c r="H18">
        <f t="shared" ref="H18:K18" si="1">AVERAGE(H$6:H$17)</f>
        <v>2.8333333333333335</v>
      </c>
      <c r="I18">
        <f t="shared" si="1"/>
        <v>3.5</v>
      </c>
      <c r="J18" s="130">
        <f t="shared" si="1"/>
        <v>2.25</v>
      </c>
      <c r="K18" s="131">
        <f t="shared" si="1"/>
        <v>3.9166666666666665</v>
      </c>
      <c r="M18">
        <f>AVERAGE(M$7:M$17)</f>
        <v>2</v>
      </c>
      <c r="N18" s="130">
        <f t="shared" ref="N18:O18" si="2">AVERAGE(N$7:N$17)</f>
        <v>1.3636363636363635</v>
      </c>
      <c r="O18" s="131">
        <f t="shared" si="2"/>
        <v>2.6363636363636362</v>
      </c>
      <c r="Q18" s="131">
        <f>AVERAGE(Q$7:Q$17)</f>
        <v>1.5454545454545454</v>
      </c>
      <c r="R18" s="130">
        <f>AVERAGE(R$7:R$17)</f>
        <v>1.4545454545454546</v>
      </c>
      <c r="T18" s="130">
        <f>AVERAGE(T$7:T$17)</f>
        <v>1.1818181818181819</v>
      </c>
      <c r="U18" s="131">
        <f>AVERAGE(U$7:U$17)</f>
        <v>1.8181818181818181</v>
      </c>
    </row>
    <row r="22" spans="2:21" x14ac:dyDescent="0.35">
      <c r="B22" t="s">
        <v>273</v>
      </c>
    </row>
    <row r="23" spans="2:21" x14ac:dyDescent="0.35">
      <c r="B23" t="s">
        <v>184</v>
      </c>
    </row>
    <row r="24" spans="2:21" x14ac:dyDescent="0.35">
      <c r="B24" t="s">
        <v>364</v>
      </c>
    </row>
  </sheetData>
  <mergeCells count="10">
    <mergeCell ref="T4:U4"/>
    <mergeCell ref="T2:U3"/>
    <mergeCell ref="B2:E3"/>
    <mergeCell ref="B4:E4"/>
    <mergeCell ref="G4:K4"/>
    <mergeCell ref="G2:K3"/>
    <mergeCell ref="M4:O4"/>
    <mergeCell ref="M2:O3"/>
    <mergeCell ref="Q4:R4"/>
    <mergeCell ref="Q2:R3"/>
  </mergeCells>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34486BB-590B-424A-BCD0-38A9E8CF35D2}">
  <sheetPr>
    <tabColor theme="9"/>
  </sheetPr>
  <dimension ref="B1:N30"/>
  <sheetViews>
    <sheetView zoomScale="80" zoomScaleNormal="80" workbookViewId="0">
      <selection activeCell="D16" sqref="D16"/>
    </sheetView>
  </sheetViews>
  <sheetFormatPr defaultRowHeight="14.5" x14ac:dyDescent="0.35"/>
  <cols>
    <col min="1" max="1" width="3.1796875" customWidth="1"/>
    <col min="2" max="2" width="17.81640625" bestFit="1" customWidth="1"/>
    <col min="3" max="6" width="7.1796875" customWidth="1"/>
    <col min="7" max="7" width="7.7265625" customWidth="1"/>
    <col min="9" max="9" width="14.1796875" bestFit="1" customWidth="1"/>
  </cols>
  <sheetData>
    <row r="1" spans="2:14" ht="9" customHeight="1" thickBot="1" x14ac:dyDescent="0.4"/>
    <row r="2" spans="2:14" ht="15" thickBot="1" x14ac:dyDescent="0.4">
      <c r="B2" s="23" t="s">
        <v>573</v>
      </c>
      <c r="C2" s="24" t="s">
        <v>574</v>
      </c>
      <c r="D2" s="24" t="s">
        <v>139</v>
      </c>
      <c r="E2" s="24" t="s">
        <v>575</v>
      </c>
      <c r="F2" s="24" t="s">
        <v>576</v>
      </c>
      <c r="G2" s="10" t="s">
        <v>135</v>
      </c>
      <c r="I2" s="23" t="s">
        <v>577</v>
      </c>
      <c r="J2" s="24" t="s">
        <v>574</v>
      </c>
      <c r="K2" s="24" t="s">
        <v>139</v>
      </c>
      <c r="L2" s="24" t="s">
        <v>575</v>
      </c>
      <c r="M2" s="24" t="s">
        <v>576</v>
      </c>
      <c r="N2" s="10" t="s">
        <v>135</v>
      </c>
    </row>
    <row r="3" spans="2:14" x14ac:dyDescent="0.35">
      <c r="B3" s="21">
        <v>1</v>
      </c>
      <c r="C3" s="17" t="e">
        <f>COUNTIF(#REF!,1)</f>
        <v>#REF!</v>
      </c>
      <c r="D3" s="17" t="e">
        <f>COUNTIF(#REF!,1)</f>
        <v>#REF!</v>
      </c>
      <c r="E3" s="17" t="e">
        <f>COUNTIF(#REF!,1)</f>
        <v>#REF!</v>
      </c>
      <c r="F3" s="17" t="e">
        <f>COUNTIF(#REF!,1)</f>
        <v>#REF!</v>
      </c>
      <c r="G3" s="12" t="e">
        <f>COUNTIF(#REF!,1)</f>
        <v>#REF!</v>
      </c>
      <c r="I3" s="21">
        <v>1</v>
      </c>
      <c r="J3" s="36" t="e">
        <f>C3/SUM(C$3:C$7)</f>
        <v>#REF!</v>
      </c>
      <c r="K3" s="36" t="e">
        <f t="shared" ref="K3:N3" si="0">D3/SUM(D$3:D$7)</f>
        <v>#REF!</v>
      </c>
      <c r="L3" s="36" t="e">
        <f t="shared" si="0"/>
        <v>#REF!</v>
      </c>
      <c r="M3" s="36" t="e">
        <f t="shared" si="0"/>
        <v>#REF!</v>
      </c>
      <c r="N3" s="37" t="e">
        <f t="shared" si="0"/>
        <v>#REF!</v>
      </c>
    </row>
    <row r="4" spans="2:14" x14ac:dyDescent="0.35">
      <c r="B4" s="21">
        <v>2</v>
      </c>
      <c r="C4" s="17" t="e">
        <f>COUNTIF(#REF!,2)</f>
        <v>#REF!</v>
      </c>
      <c r="D4" s="17" t="e">
        <f>COUNTIF(#REF!,2)</f>
        <v>#REF!</v>
      </c>
      <c r="E4" s="17" t="e">
        <f>COUNTIF(#REF!,2)</f>
        <v>#REF!</v>
      </c>
      <c r="F4" s="17" t="e">
        <f>COUNTIF(#REF!,2)</f>
        <v>#REF!</v>
      </c>
      <c r="G4" s="12" t="e">
        <f>COUNTIF(#REF!,2)</f>
        <v>#REF!</v>
      </c>
      <c r="I4" s="21">
        <v>2</v>
      </c>
      <c r="J4" s="36" t="e">
        <f t="shared" ref="J4:J7" si="1">C4/SUM(C$3:C$7)</f>
        <v>#REF!</v>
      </c>
      <c r="K4" s="36" t="e">
        <f t="shared" ref="K4:K7" si="2">D4/SUM(D$3:D$7)</f>
        <v>#REF!</v>
      </c>
      <c r="L4" s="36" t="e">
        <f t="shared" ref="L4:L7" si="3">E4/SUM(E$3:E$7)</f>
        <v>#REF!</v>
      </c>
      <c r="M4" s="36" t="e">
        <f t="shared" ref="M4:M7" si="4">F4/SUM(F$3:F$7)</f>
        <v>#REF!</v>
      </c>
      <c r="N4" s="37" t="e">
        <f t="shared" ref="N4:N7" si="5">G4/SUM(G$3:G$7)</f>
        <v>#REF!</v>
      </c>
    </row>
    <row r="5" spans="2:14" x14ac:dyDescent="0.35">
      <c r="B5" s="21">
        <v>3</v>
      </c>
      <c r="C5" s="17" t="e">
        <f>COUNTIF(#REF!,3)</f>
        <v>#REF!</v>
      </c>
      <c r="D5" s="17" t="e">
        <f>COUNTIF(#REF!,3)</f>
        <v>#REF!</v>
      </c>
      <c r="E5" s="17" t="e">
        <f>COUNTIF(#REF!,3)</f>
        <v>#REF!</v>
      </c>
      <c r="F5" s="17" t="e">
        <f>COUNTIF(#REF!,3)</f>
        <v>#REF!</v>
      </c>
      <c r="G5" s="12" t="e">
        <f>COUNTIF(#REF!,3)</f>
        <v>#REF!</v>
      </c>
      <c r="I5" s="21">
        <v>3</v>
      </c>
      <c r="J5" s="36" t="e">
        <f t="shared" si="1"/>
        <v>#REF!</v>
      </c>
      <c r="K5" s="36" t="e">
        <f t="shared" si="2"/>
        <v>#REF!</v>
      </c>
      <c r="L5" s="36" t="e">
        <f t="shared" si="3"/>
        <v>#REF!</v>
      </c>
      <c r="M5" s="36" t="e">
        <f t="shared" si="4"/>
        <v>#REF!</v>
      </c>
      <c r="N5" s="37" t="e">
        <f t="shared" si="5"/>
        <v>#REF!</v>
      </c>
    </row>
    <row r="6" spans="2:14" x14ac:dyDescent="0.35">
      <c r="B6" s="21">
        <v>4</v>
      </c>
      <c r="C6" s="17" t="e">
        <f>COUNTIF(#REF!,4)</f>
        <v>#REF!</v>
      </c>
      <c r="D6" s="17" t="e">
        <f>COUNTIF(#REF!,4)</f>
        <v>#REF!</v>
      </c>
      <c r="E6" s="17" t="e">
        <f>COUNTIF(#REF!,4)</f>
        <v>#REF!</v>
      </c>
      <c r="F6" s="17" t="e">
        <f>COUNTIF(#REF!,4)</f>
        <v>#REF!</v>
      </c>
      <c r="G6" s="12" t="e">
        <f>COUNTIF(#REF!,4)</f>
        <v>#REF!</v>
      </c>
      <c r="I6" s="21">
        <v>4</v>
      </c>
      <c r="J6" s="36" t="e">
        <f t="shared" si="1"/>
        <v>#REF!</v>
      </c>
      <c r="K6" s="36" t="e">
        <f t="shared" si="2"/>
        <v>#REF!</v>
      </c>
      <c r="L6" s="36" t="e">
        <f t="shared" si="3"/>
        <v>#REF!</v>
      </c>
      <c r="M6" s="36" t="e">
        <f t="shared" si="4"/>
        <v>#REF!</v>
      </c>
      <c r="N6" s="37" t="e">
        <f t="shared" si="5"/>
        <v>#REF!</v>
      </c>
    </row>
    <row r="7" spans="2:14" x14ac:dyDescent="0.35">
      <c r="B7" s="21">
        <v>5</v>
      </c>
      <c r="C7" s="17" t="e">
        <f>COUNTIF(#REF!,5)</f>
        <v>#REF!</v>
      </c>
      <c r="D7" s="17" t="e">
        <f>COUNTIF(#REF!,5)</f>
        <v>#REF!</v>
      </c>
      <c r="E7" s="17" t="e">
        <f>COUNTIF(#REF!,5)</f>
        <v>#REF!</v>
      </c>
      <c r="F7" s="17" t="e">
        <f>COUNTIF(#REF!,5)</f>
        <v>#REF!</v>
      </c>
      <c r="G7" s="12" t="e">
        <f>COUNTIF(#REF!,5)</f>
        <v>#REF!</v>
      </c>
      <c r="I7" s="21">
        <v>5</v>
      </c>
      <c r="J7" s="36" t="e">
        <f t="shared" si="1"/>
        <v>#REF!</v>
      </c>
      <c r="K7" s="36" t="e">
        <f t="shared" si="2"/>
        <v>#REF!</v>
      </c>
      <c r="L7" s="36" t="e">
        <f t="shared" si="3"/>
        <v>#REF!</v>
      </c>
      <c r="M7" s="36" t="e">
        <f t="shared" si="4"/>
        <v>#REF!</v>
      </c>
      <c r="N7" s="37" t="e">
        <f t="shared" si="5"/>
        <v>#REF!</v>
      </c>
    </row>
    <row r="8" spans="2:14" ht="15" thickBot="1" x14ac:dyDescent="0.4">
      <c r="B8" s="27" t="s">
        <v>578</v>
      </c>
      <c r="C8" s="28" t="e">
        <f>C3+C4</f>
        <v>#REF!</v>
      </c>
      <c r="D8" s="28" t="e">
        <f t="shared" ref="D8:G8" si="6">D3+D4</f>
        <v>#REF!</v>
      </c>
      <c r="E8" s="28" t="e">
        <f t="shared" si="6"/>
        <v>#REF!</v>
      </c>
      <c r="F8" s="28" t="e">
        <f t="shared" si="6"/>
        <v>#REF!</v>
      </c>
      <c r="G8" s="29" t="e">
        <f t="shared" si="6"/>
        <v>#REF!</v>
      </c>
      <c r="I8" s="38" t="s">
        <v>578</v>
      </c>
      <c r="J8" s="39" t="e">
        <f>J3+J4</f>
        <v>#REF!</v>
      </c>
      <c r="K8" s="39" t="e">
        <f t="shared" ref="K8:N8" si="7">K3+K4</f>
        <v>#REF!</v>
      </c>
      <c r="L8" s="39" t="e">
        <f t="shared" si="7"/>
        <v>#REF!</v>
      </c>
      <c r="M8" s="39" t="e">
        <f t="shared" si="7"/>
        <v>#REF!</v>
      </c>
      <c r="N8" s="40" t="e">
        <f t="shared" si="7"/>
        <v>#REF!</v>
      </c>
    </row>
    <row r="9" spans="2:14" ht="15" thickBot="1" x14ac:dyDescent="0.4">
      <c r="B9" s="20" t="s">
        <v>579</v>
      </c>
      <c r="C9" s="30" t="e">
        <f>AVERAGE((#REF!))</f>
        <v>#REF!</v>
      </c>
      <c r="D9" s="30" t="e">
        <f>AVERAGE((#REF!))</f>
        <v>#REF!</v>
      </c>
      <c r="E9" s="30" t="e">
        <f>AVERAGE((#REF!))</f>
        <v>#REF!</v>
      </c>
      <c r="F9" s="30" t="e">
        <f>AVERAGE((#REF!))</f>
        <v>#REF!</v>
      </c>
      <c r="G9" s="31" t="e">
        <f>AVERAGE((#REF!))</f>
        <v>#REF!</v>
      </c>
    </row>
    <row r="10" spans="2:14" ht="15" thickBot="1" x14ac:dyDescent="0.4"/>
    <row r="11" spans="2:14" ht="15" thickBot="1" x14ac:dyDescent="0.4">
      <c r="B11" s="23" t="s">
        <v>580</v>
      </c>
      <c r="C11" s="24" t="s">
        <v>574</v>
      </c>
      <c r="D11" s="24" t="s">
        <v>139</v>
      </c>
      <c r="E11" s="24" t="s">
        <v>575</v>
      </c>
      <c r="F11" s="24" t="s">
        <v>576</v>
      </c>
      <c r="G11" s="10" t="s">
        <v>135</v>
      </c>
    </row>
    <row r="12" spans="2:14" ht="15" thickBot="1" x14ac:dyDescent="0.4">
      <c r="B12" s="22" t="s">
        <v>579</v>
      </c>
      <c r="C12" s="25" t="e">
        <f>AVERAGE(#REF!)</f>
        <v>#REF!</v>
      </c>
      <c r="D12" s="25" t="e">
        <f>AVERAGE(#REF!)</f>
        <v>#REF!</v>
      </c>
      <c r="E12" s="25" t="e">
        <f>AVERAGE(#REF!)</f>
        <v>#REF!</v>
      </c>
      <c r="F12" s="25" t="e">
        <f>AVERAGE(#REF!)</f>
        <v>#REF!</v>
      </c>
      <c r="G12" s="26" t="e">
        <f>AVERAGE(#REF!)</f>
        <v>#REF!</v>
      </c>
    </row>
    <row r="13" spans="2:14" ht="15" thickBot="1" x14ac:dyDescent="0.4"/>
    <row r="14" spans="2:14" ht="15" thickBot="1" x14ac:dyDescent="0.4">
      <c r="B14" s="23" t="s">
        <v>581</v>
      </c>
      <c r="C14" s="24" t="s">
        <v>574</v>
      </c>
      <c r="D14" s="24" t="s">
        <v>139</v>
      </c>
      <c r="E14" s="24" t="s">
        <v>575</v>
      </c>
      <c r="F14" s="24" t="s">
        <v>576</v>
      </c>
      <c r="G14" s="10" t="s">
        <v>135</v>
      </c>
      <c r="I14" s="23" t="s">
        <v>582</v>
      </c>
      <c r="J14" s="24" t="s">
        <v>574</v>
      </c>
      <c r="K14" s="24" t="s">
        <v>139</v>
      </c>
      <c r="L14" s="24" t="s">
        <v>575</v>
      </c>
      <c r="M14" s="24" t="s">
        <v>576</v>
      </c>
      <c r="N14" s="10" t="s">
        <v>135</v>
      </c>
    </row>
    <row r="15" spans="2:14" x14ac:dyDescent="0.35">
      <c r="B15" s="5" t="s">
        <v>583</v>
      </c>
      <c r="C15" s="17"/>
      <c r="D15" s="17"/>
      <c r="E15" s="17"/>
      <c r="F15" s="17"/>
      <c r="G15" s="12"/>
      <c r="I15" s="5" t="s">
        <v>583</v>
      </c>
      <c r="J15" s="36" t="e">
        <f>C15/SUM(C$3:C$7)</f>
        <v>#REF!</v>
      </c>
      <c r="K15" s="36" t="e">
        <f t="shared" ref="K15:K18" si="8">D15/SUM(D$3:D$7)</f>
        <v>#REF!</v>
      </c>
      <c r="L15" s="36" t="e">
        <f t="shared" ref="L15:L18" si="9">E15/SUM(E$3:E$7)</f>
        <v>#REF!</v>
      </c>
      <c r="M15" s="36" t="e">
        <f t="shared" ref="M15:M18" si="10">F15/SUM(F$3:F$7)</f>
        <v>#REF!</v>
      </c>
      <c r="N15" s="37" t="e">
        <f t="shared" ref="N15:N18" si="11">G15/SUM(G$3:G$7)</f>
        <v>#REF!</v>
      </c>
    </row>
    <row r="16" spans="2:14" x14ac:dyDescent="0.35">
      <c r="B16" s="6" t="s">
        <v>584</v>
      </c>
      <c r="C16" s="17" t="e">
        <f>COUNTIF(#REF!, "&gt;4")</f>
        <v>#REF!</v>
      </c>
      <c r="D16" s="17" t="e">
        <f>COUNTIF(#REF!, "&gt;4")</f>
        <v>#REF!</v>
      </c>
      <c r="E16" s="17" t="e">
        <f>COUNTIF(#REF!, "&gt;4")</f>
        <v>#REF!</v>
      </c>
      <c r="F16" s="17" t="e">
        <f>COUNTIF(#REF!, "&gt;4")</f>
        <v>#REF!</v>
      </c>
      <c r="G16" s="17" t="e">
        <f>COUNTIF(#REF!, "&gt;4")</f>
        <v>#REF!</v>
      </c>
      <c r="I16" s="6" t="s">
        <v>584</v>
      </c>
      <c r="J16" s="36" t="e">
        <f t="shared" ref="J16:J18" si="12">C16/SUM(C$3:C$7)</f>
        <v>#REF!</v>
      </c>
      <c r="K16" s="36" t="e">
        <f t="shared" si="8"/>
        <v>#REF!</v>
      </c>
      <c r="L16" s="36" t="e">
        <f t="shared" si="9"/>
        <v>#REF!</v>
      </c>
      <c r="M16" s="36" t="e">
        <f t="shared" si="10"/>
        <v>#REF!</v>
      </c>
      <c r="N16" s="37" t="e">
        <f t="shared" si="11"/>
        <v>#REF!</v>
      </c>
    </row>
    <row r="17" spans="2:14" x14ac:dyDescent="0.35">
      <c r="B17" s="6" t="s">
        <v>585</v>
      </c>
      <c r="C17" s="17" t="e">
        <f>COUNTIF(#REF!, 4)</f>
        <v>#REF!</v>
      </c>
      <c r="D17" s="17" t="e">
        <f>COUNTIF(#REF!, 4)</f>
        <v>#REF!</v>
      </c>
      <c r="E17" s="17" t="e">
        <f>COUNTIF(#REF!, 4)</f>
        <v>#REF!</v>
      </c>
      <c r="F17" s="17" t="e">
        <f>COUNTIF(#REF!, 4)</f>
        <v>#REF!</v>
      </c>
      <c r="G17" s="17" t="e">
        <f>COUNTIF(#REF!, 4)</f>
        <v>#REF!</v>
      </c>
      <c r="I17" s="6" t="s">
        <v>585</v>
      </c>
      <c r="J17" s="36" t="e">
        <f t="shared" si="12"/>
        <v>#REF!</v>
      </c>
      <c r="K17" s="36" t="e">
        <f t="shared" si="8"/>
        <v>#REF!</v>
      </c>
      <c r="L17" s="36" t="e">
        <f t="shared" si="9"/>
        <v>#REF!</v>
      </c>
      <c r="M17" s="36" t="e">
        <f t="shared" si="10"/>
        <v>#REF!</v>
      </c>
      <c r="N17" s="37" t="e">
        <f t="shared" si="11"/>
        <v>#REF!</v>
      </c>
    </row>
    <row r="18" spans="2:14" x14ac:dyDescent="0.35">
      <c r="B18" s="6" t="s">
        <v>586</v>
      </c>
      <c r="C18" s="17" t="e">
        <f>COUNTIF(#REF!, "&lt;4")</f>
        <v>#REF!</v>
      </c>
      <c r="D18" s="17" t="e">
        <f>COUNTIF(#REF!, "&lt;4")</f>
        <v>#REF!</v>
      </c>
      <c r="E18" s="17" t="e">
        <f>COUNTIF(#REF!, "&lt;4")</f>
        <v>#REF!</v>
      </c>
      <c r="F18" s="17" t="e">
        <f>COUNTIF(#REF!, "&lt;4")</f>
        <v>#REF!</v>
      </c>
      <c r="G18" s="17" t="e">
        <f>COUNTIF(#REF!, "&lt;4")</f>
        <v>#REF!</v>
      </c>
      <c r="I18" s="6" t="s">
        <v>586</v>
      </c>
      <c r="J18" s="36" t="e">
        <f t="shared" si="12"/>
        <v>#REF!</v>
      </c>
      <c r="K18" s="36" t="e">
        <f t="shared" si="8"/>
        <v>#REF!</v>
      </c>
      <c r="L18" s="36" t="e">
        <f t="shared" si="9"/>
        <v>#REF!</v>
      </c>
      <c r="M18" s="36" t="e">
        <f t="shared" si="10"/>
        <v>#REF!</v>
      </c>
      <c r="N18" s="37" t="e">
        <f t="shared" si="11"/>
        <v>#REF!</v>
      </c>
    </row>
    <row r="19" spans="2:14" x14ac:dyDescent="0.35">
      <c r="B19" s="6" t="s">
        <v>579</v>
      </c>
      <c r="C19" s="42" t="e">
        <f>AVERAGE(#REF!)</f>
        <v>#REF!</v>
      </c>
      <c r="D19" s="42" t="e">
        <f>AVERAGE(#REF!)</f>
        <v>#REF!</v>
      </c>
      <c r="E19" s="42" t="e">
        <f>AVERAGE(#REF!)</f>
        <v>#REF!</v>
      </c>
      <c r="F19" s="42" t="e">
        <f>AVERAGE(#REF!)</f>
        <v>#REF!</v>
      </c>
      <c r="G19" s="42" t="e">
        <f>AVERAGE(#REF!)</f>
        <v>#REF!</v>
      </c>
      <c r="I19" s="34"/>
      <c r="J19" s="7"/>
      <c r="K19" s="17"/>
      <c r="L19" s="17"/>
      <c r="M19" s="17"/>
      <c r="N19" s="12"/>
    </row>
    <row r="20" spans="2:14" x14ac:dyDescent="0.35">
      <c r="B20" s="34"/>
      <c r="C20" s="7"/>
      <c r="D20" s="17"/>
      <c r="E20" s="17"/>
      <c r="F20" s="17"/>
      <c r="G20" s="12"/>
      <c r="I20" s="32" t="s">
        <v>587</v>
      </c>
      <c r="J20" s="15" t="e">
        <f>C20/SUM(C$3:C$7)</f>
        <v>#REF!</v>
      </c>
      <c r="K20" s="15" t="e">
        <f t="shared" ref="K20:K23" si="13">D20/SUM(D$3:D$7)</f>
        <v>#REF!</v>
      </c>
      <c r="L20" s="15" t="e">
        <f t="shared" ref="L20:L23" si="14">E20/SUM(E$3:E$7)</f>
        <v>#REF!</v>
      </c>
      <c r="M20" s="15" t="e">
        <f t="shared" ref="M20:M23" si="15">F20/SUM(F$3:F$7)</f>
        <v>#REF!</v>
      </c>
      <c r="N20" s="41" t="e">
        <f t="shared" ref="N20:N23" si="16">G20/SUM(G$3:G$7)</f>
        <v>#REF!</v>
      </c>
    </row>
    <row r="21" spans="2:14" x14ac:dyDescent="0.35">
      <c r="B21" s="32" t="s">
        <v>587</v>
      </c>
      <c r="C21" s="1"/>
      <c r="D21" s="18"/>
      <c r="E21" s="18"/>
      <c r="F21" s="18"/>
      <c r="G21" s="13"/>
      <c r="I21" s="33" t="s">
        <v>584</v>
      </c>
      <c r="J21" s="15" t="e">
        <f t="shared" ref="J21:J23" si="17">C21/SUM(C$3:C$7)</f>
        <v>#REF!</v>
      </c>
      <c r="K21" s="15" t="e">
        <f t="shared" si="13"/>
        <v>#REF!</v>
      </c>
      <c r="L21" s="15" t="e">
        <f t="shared" si="14"/>
        <v>#REF!</v>
      </c>
      <c r="M21" s="15" t="e">
        <f t="shared" si="15"/>
        <v>#REF!</v>
      </c>
      <c r="N21" s="41" t="e">
        <f t="shared" si="16"/>
        <v>#REF!</v>
      </c>
    </row>
    <row r="22" spans="2:14" x14ac:dyDescent="0.35">
      <c r="B22" s="33" t="s">
        <v>584</v>
      </c>
      <c r="C22" s="1"/>
      <c r="D22" s="18"/>
      <c r="E22" s="18"/>
      <c r="F22" s="18"/>
      <c r="G22" s="13"/>
      <c r="I22" s="2" t="s">
        <v>585</v>
      </c>
      <c r="J22" s="15" t="e">
        <f t="shared" si="17"/>
        <v>#REF!</v>
      </c>
      <c r="K22" s="15" t="e">
        <f t="shared" si="13"/>
        <v>#REF!</v>
      </c>
      <c r="L22" s="15" t="e">
        <f t="shared" si="14"/>
        <v>#REF!</v>
      </c>
      <c r="M22" s="15" t="e">
        <f t="shared" si="15"/>
        <v>#REF!</v>
      </c>
      <c r="N22" s="41" t="e">
        <f t="shared" si="16"/>
        <v>#REF!</v>
      </c>
    </row>
    <row r="23" spans="2:14" ht="15" thickBot="1" x14ac:dyDescent="0.4">
      <c r="B23" s="2" t="s">
        <v>585</v>
      </c>
      <c r="C23" s="18"/>
      <c r="D23" s="18"/>
      <c r="E23" s="18"/>
      <c r="F23" s="18"/>
      <c r="G23" s="13"/>
      <c r="I23" s="3" t="s">
        <v>586</v>
      </c>
      <c r="J23" s="16" t="e">
        <f t="shared" si="17"/>
        <v>#REF!</v>
      </c>
      <c r="K23" s="16" t="e">
        <f t="shared" si="13"/>
        <v>#REF!</v>
      </c>
      <c r="L23" s="16" t="e">
        <f t="shared" si="14"/>
        <v>#REF!</v>
      </c>
      <c r="M23" s="16" t="e">
        <f t="shared" si="15"/>
        <v>#REF!</v>
      </c>
      <c r="N23" s="8" t="e">
        <f t="shared" si="16"/>
        <v>#REF!</v>
      </c>
    </row>
    <row r="24" spans="2:14" x14ac:dyDescent="0.35">
      <c r="B24" s="2" t="s">
        <v>586</v>
      </c>
      <c r="C24" s="18"/>
      <c r="D24" s="18"/>
      <c r="E24" s="18"/>
      <c r="F24" s="18"/>
      <c r="G24" s="13"/>
    </row>
    <row r="25" spans="2:14" ht="15" thickBot="1" x14ac:dyDescent="0.4">
      <c r="B25" s="35" t="s">
        <v>579</v>
      </c>
      <c r="C25" s="4"/>
      <c r="D25" s="19"/>
      <c r="E25" s="19"/>
      <c r="F25" s="19"/>
      <c r="G25" s="14"/>
    </row>
    <row r="27" spans="2:14" x14ac:dyDescent="0.35">
      <c r="B27" s="11" t="s">
        <v>588</v>
      </c>
    </row>
    <row r="28" spans="2:14" x14ac:dyDescent="0.35">
      <c r="B28" t="s">
        <v>589</v>
      </c>
    </row>
    <row r="29" spans="2:14" x14ac:dyDescent="0.35">
      <c r="B29" t="s">
        <v>590</v>
      </c>
    </row>
    <row r="30" spans="2:14" x14ac:dyDescent="0.35">
      <c r="B30" t="s">
        <v>591</v>
      </c>
    </row>
  </sheetData>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ct:contentTypeSchema xmlns:ct="http://schemas.microsoft.com/office/2006/metadata/contentType" xmlns:ma="http://schemas.microsoft.com/office/2006/metadata/properties/metaAttributes" ct:_="" ma:_="" ma:contentTypeName="Document" ma:contentTypeID="0x010100F60812543805E643A8CB626BA825FC93" ma:contentTypeVersion="20" ma:contentTypeDescription="Create a new document." ma:contentTypeScope="" ma:versionID="04c63e2d2b544de409972c65144d7af1">
  <xsd:schema xmlns:xsd="http://www.w3.org/2001/XMLSchema" xmlns:xs="http://www.w3.org/2001/XMLSchema" xmlns:p="http://schemas.microsoft.com/office/2006/metadata/properties" xmlns:ns2="a7b4a586-de56-4fb8-99cb-dc4c8c9b1df9" xmlns:ns3="69b2f43c-5f9a-4c03-8169-21ed35ccf013" targetNamespace="http://schemas.microsoft.com/office/2006/metadata/properties" ma:root="true" ma:fieldsID="a29289dc47ec4910075205088696247d" ns2:_="" ns3:_="">
    <xsd:import namespace="a7b4a586-de56-4fb8-99cb-dc4c8c9b1df9"/>
    <xsd:import namespace="69b2f43c-5f9a-4c03-8169-21ed35ccf013"/>
    <xsd:element name="properties">
      <xsd:complexType>
        <xsd:sequence>
          <xsd:element name="documentManagement">
            <xsd:complexType>
              <xsd:all>
                <xsd:element ref="ns2:SharedWithUsers" minOccurs="0"/>
                <xsd:element ref="ns2:SharedWithDetails" minOccurs="0"/>
                <xsd:element ref="ns3:MediaServiceMetadata" minOccurs="0"/>
                <xsd:element ref="ns3:MediaServiceFastMetadata" minOccurs="0"/>
                <xsd:element ref="ns3:MediaServiceAutoTags" minOccurs="0"/>
                <xsd:element ref="ns3:MediaServiceDateTaken" minOccurs="0"/>
                <xsd:element ref="ns3:MediaServiceOCR" minOccurs="0"/>
                <xsd:element ref="ns3:MediaServiceLocation" minOccurs="0"/>
                <xsd:element ref="ns3:MediaServiceEventHashCode" minOccurs="0"/>
                <xsd:element ref="ns3:MediaServiceGenerationTime" minOccurs="0"/>
                <xsd:element ref="ns3:MediaServiceAutoKeyPoints" minOccurs="0"/>
                <xsd:element ref="ns3:MediaServiceKeyPoints" minOccurs="0"/>
                <xsd:element ref="ns3:MediaLengthInSeconds" minOccurs="0"/>
                <xsd:element ref="ns3:lcf76f155ced4ddcb4097134ff3c332f" minOccurs="0"/>
                <xsd:element ref="ns2:TaxCatchAll" minOccurs="0"/>
                <xsd:element ref="ns3:MediaServiceSearchProperties" minOccurs="0"/>
                <xsd:element ref="ns3:MediaServiceObjectDetectorVersions" minOccurs="0"/>
                <xsd:element ref="ns3:_Flow_SignoffStatus" minOccurs="0"/>
                <xsd:element ref="ns3:MediaServiceBillingMetadata"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a7b4a586-de56-4fb8-99cb-dc4c8c9b1df9" elementFormDefault="qualified">
    <xsd:import namespace="http://schemas.microsoft.com/office/2006/documentManagement/types"/>
    <xsd:import namespace="http://schemas.microsoft.com/office/infopath/2007/PartnerControls"/>
    <xsd:element name="SharedWithUsers" ma:index="8" nillable="true" ma:displayName="Shared With" ma:description=""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9" nillable="true" ma:displayName="Shared With Details" ma:description="" ma:internalName="SharedWithDetails" ma:readOnly="true">
      <xsd:simpleType>
        <xsd:restriction base="dms:Note">
          <xsd:maxLength value="255"/>
        </xsd:restriction>
      </xsd:simpleType>
    </xsd:element>
    <xsd:element name="TaxCatchAll" ma:index="23" nillable="true" ma:displayName="Taxonomy Catch All Column" ma:hidden="true" ma:list="{f221a18f-318c-477f-9e9b-4e3158c7dec0}" ma:internalName="TaxCatchAll" ma:showField="CatchAllData" ma:web="a7b4a586-de56-4fb8-99cb-dc4c8c9b1df9">
      <xsd:complexType>
        <xsd:complexContent>
          <xsd:extension base="dms:MultiChoiceLookup">
            <xsd:sequence>
              <xsd:element name="Value" type="dms:Lookup" maxOccurs="unbounded" minOccurs="0" nillable="true"/>
            </xsd:sequence>
          </xsd:extension>
        </xsd:complexContent>
      </xsd:complexType>
    </xsd:element>
  </xsd:schema>
  <xsd:schema xmlns:xsd="http://www.w3.org/2001/XMLSchema" xmlns:xs="http://www.w3.org/2001/XMLSchema" xmlns:dms="http://schemas.microsoft.com/office/2006/documentManagement/types" xmlns:pc="http://schemas.microsoft.com/office/infopath/2007/PartnerControls" targetNamespace="69b2f43c-5f9a-4c03-8169-21ed35ccf013" elementFormDefault="qualified">
    <xsd:import namespace="http://schemas.microsoft.com/office/2006/documentManagement/types"/>
    <xsd:import namespace="http://schemas.microsoft.com/office/infopath/2007/PartnerControls"/>
    <xsd:element name="MediaServiceMetadata" ma:index="10" nillable="true" ma:displayName="MediaServiceMetadata" ma:description="" ma:hidden="true" ma:internalName="MediaServiceMetadata" ma:readOnly="true">
      <xsd:simpleType>
        <xsd:restriction base="dms:Note"/>
      </xsd:simpleType>
    </xsd:element>
    <xsd:element name="MediaServiceFastMetadata" ma:index="11" nillable="true" ma:displayName="MediaServiceFastMetadata" ma:description="" ma:hidden="true" ma:internalName="MediaServiceFastMetadata" ma:readOnly="true">
      <xsd:simpleType>
        <xsd:restriction base="dms:Note"/>
      </xsd:simpleType>
    </xsd:element>
    <xsd:element name="MediaServiceAutoTags" ma:index="12" nillable="true" ma:displayName="MediaServiceAutoTags" ma:description="" ma:internalName="MediaServiceAutoTags" ma:readOnly="true">
      <xsd:simpleType>
        <xsd:restriction base="dms:Text"/>
      </xsd:simpleType>
    </xsd:element>
    <xsd:element name="MediaServiceDateTaken" ma:index="13" nillable="true" ma:displayName="MediaServiceDateTaken" ma:description="" ma:hidden="true" ma:internalName="MediaServiceDateTaken" ma:readOnly="true">
      <xsd:simpleType>
        <xsd:restriction base="dms:Text"/>
      </xsd:simpleType>
    </xsd:element>
    <xsd:element name="MediaServiceOCR" ma:index="14" nillable="true" ma:displayName="MediaServiceOCR" ma:internalName="MediaServiceOCR" ma:readOnly="true">
      <xsd:simpleType>
        <xsd:restriction base="dms:Note">
          <xsd:maxLength value="255"/>
        </xsd:restriction>
      </xsd:simpleType>
    </xsd:element>
    <xsd:element name="MediaServiceLocation" ma:index="15" nillable="true" ma:displayName="MediaServiceLocation" ma:internalName="MediaServiceLocation" ma:readOnly="true">
      <xsd:simpleType>
        <xsd:restriction base="dms:Text"/>
      </xsd:simpleType>
    </xsd:element>
    <xsd:element name="MediaServiceEventHashCode" ma:index="16" nillable="true" ma:displayName="MediaServiceEventHashCode" ma:hidden="true" ma:internalName="MediaServiceEventHashCode" ma:readOnly="true">
      <xsd:simpleType>
        <xsd:restriction base="dms:Text"/>
      </xsd:simpleType>
    </xsd:element>
    <xsd:element name="MediaServiceGenerationTime" ma:index="17" nillable="true" ma:displayName="MediaServiceGenerationTime" ma:hidden="true" ma:internalName="MediaServiceGenerationTime" ma:readOnly="true">
      <xsd:simpleType>
        <xsd:restriction base="dms:Text"/>
      </xsd:simpleType>
    </xsd:element>
    <xsd:element name="MediaServiceAutoKeyPoints" ma:index="18" nillable="true" ma:displayName="MediaServiceAutoKeyPoints" ma:hidden="true" ma:internalName="MediaServiceAutoKeyPoints" ma:readOnly="true">
      <xsd:simpleType>
        <xsd:restriction base="dms:Note"/>
      </xsd:simpleType>
    </xsd:element>
    <xsd:element name="MediaServiceKeyPoints" ma:index="19" nillable="true" ma:displayName="KeyPoints" ma:internalName="MediaServiceKeyPoints" ma:readOnly="true">
      <xsd:simpleType>
        <xsd:restriction base="dms:Note">
          <xsd:maxLength value="255"/>
        </xsd:restriction>
      </xsd:simpleType>
    </xsd:element>
    <xsd:element name="MediaLengthInSeconds" ma:index="20" nillable="true" ma:displayName="Length (seconds)" ma:internalName="MediaLengthInSeconds" ma:readOnly="true">
      <xsd:simpleType>
        <xsd:restriction base="dms:Unknown"/>
      </xsd:simpleType>
    </xsd:element>
    <xsd:element name="lcf76f155ced4ddcb4097134ff3c332f" ma:index="22" nillable="true" ma:taxonomy="true" ma:internalName="lcf76f155ced4ddcb4097134ff3c332f" ma:taxonomyFieldName="MediaServiceImageTags" ma:displayName="Image Tags" ma:readOnly="false" ma:fieldId="{5cf76f15-5ced-4ddc-b409-7134ff3c332f}" ma:taxonomyMulti="true" ma:sspId="8f2a9786-6917-492f-aa69-fd32e52f22ea" ma:termSetId="09814cd3-568e-fe90-9814-8d621ff8fb84" ma:anchorId="fba54fb3-c3e1-fe81-a776-ca4b69148c4d" ma:open="true" ma:isKeyword="false">
      <xsd:complexType>
        <xsd:sequence>
          <xsd:element ref="pc:Terms" minOccurs="0" maxOccurs="1"/>
        </xsd:sequence>
      </xsd:complexType>
    </xsd:element>
    <xsd:element name="MediaServiceSearchProperties" ma:index="24" nillable="true" ma:displayName="MediaServiceSearchProperties" ma:hidden="true" ma:internalName="MediaServiceSearchProperties" ma:readOnly="true">
      <xsd:simpleType>
        <xsd:restriction base="dms:Note"/>
      </xsd:simpleType>
    </xsd:element>
    <xsd:element name="MediaServiceObjectDetectorVersions" ma:index="25" nillable="true" ma:displayName="MediaServiceObjectDetectorVersions" ma:description="" ma:hidden="true" ma:indexed="true" ma:internalName="MediaServiceObjectDetectorVersions" ma:readOnly="true">
      <xsd:simpleType>
        <xsd:restriction base="dms:Text"/>
      </xsd:simpleType>
    </xsd:element>
    <xsd:element name="_Flow_SignoffStatus" ma:index="26" nillable="true" ma:displayName="Sign-off status" ma:internalName="Sign_x002d_off_x0020_status">
      <xsd:simpleType>
        <xsd:restriction base="dms:Text"/>
      </xsd:simpleType>
    </xsd:element>
    <xsd:element name="MediaServiceBillingMetadata" ma:index="27" nillable="true" ma:displayName="MediaServiceBillingMetadata" ma:hidden="true" ma:internalName="MediaServiceBillingMetadata" ma:readOnly="true">
      <xsd:simpleType>
        <xsd:restriction base="dms:Note"/>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p:properties xmlns:p="http://schemas.microsoft.com/office/2006/metadata/properties" xmlns:xsi="http://www.w3.org/2001/XMLSchema-instance" xmlns:pc="http://schemas.microsoft.com/office/infopath/2007/PartnerControls">
  <documentManagement>
    <TaxCatchAll xmlns="a7b4a586-de56-4fb8-99cb-dc4c8c9b1df9" xsi:nil="true"/>
    <lcf76f155ced4ddcb4097134ff3c332f xmlns="69b2f43c-5f9a-4c03-8169-21ed35ccf013">
      <Terms xmlns="http://schemas.microsoft.com/office/infopath/2007/PartnerControls"/>
    </lcf76f155ced4ddcb4097134ff3c332f>
    <_Flow_SignoffStatus xmlns="69b2f43c-5f9a-4c03-8169-21ed35ccf013" xsi:nil="true"/>
  </documentManagement>
</p:properties>
</file>

<file path=customXml/itemProps1.xml><?xml version="1.0" encoding="utf-8"?>
<ds:datastoreItem xmlns:ds="http://schemas.openxmlformats.org/officeDocument/2006/customXml" ds:itemID="{CC45BB1F-EFAD-49D0-85B6-5BEE833D7492}">
  <ds:schemaRefs>
    <ds:schemaRef ds:uri="http://schemas.microsoft.com/sharepoint/v3/contenttype/forms"/>
  </ds:schemaRefs>
</ds:datastoreItem>
</file>

<file path=customXml/itemProps2.xml><?xml version="1.0" encoding="utf-8"?>
<ds:datastoreItem xmlns:ds="http://schemas.openxmlformats.org/officeDocument/2006/customXml" ds:itemID="{8F69B6E0-4F07-42AB-B63B-ABCAA94A38C1}">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a7b4a586-de56-4fb8-99cb-dc4c8c9b1df9"/>
    <ds:schemaRef ds:uri="69b2f43c-5f9a-4c03-8169-21ed35ccf013"/>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3.xml><?xml version="1.0" encoding="utf-8"?>
<ds:datastoreItem xmlns:ds="http://schemas.openxmlformats.org/officeDocument/2006/customXml" ds:itemID="{EC0B570E-DF7E-4B1F-AB1A-A8DCEBA00573}">
  <ds:schemaRefs>
    <ds:schemaRef ds:uri="http://schemas.microsoft.com/office/2006/metadata/properties"/>
    <ds:schemaRef ds:uri="http://schemas.microsoft.com/office/infopath/2007/PartnerControls"/>
    <ds:schemaRef ds:uri="a7b4a586-de56-4fb8-99cb-dc4c8c9b1df9"/>
    <ds:schemaRef ds:uri="69b2f43c-5f9a-4c03-8169-21ed35ccf013"/>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12</vt:i4>
      </vt:variant>
    </vt:vector>
  </HeadingPairs>
  <TitlesOfParts>
    <vt:vector size="12" baseType="lpstr">
      <vt:lpstr>Demos</vt:lpstr>
      <vt:lpstr>Background &amp; SMA Management</vt:lpstr>
      <vt:lpstr>Category Ranking</vt:lpstr>
      <vt:lpstr>Category C</vt:lpstr>
      <vt:lpstr>Category S</vt:lpstr>
      <vt:lpstr>Comprehensive Ranking</vt:lpstr>
      <vt:lpstr>Category M</vt:lpstr>
      <vt:lpstr>Category B</vt:lpstr>
      <vt:lpstr>Category L</vt:lpstr>
      <vt:lpstr>Sheet1</vt:lpstr>
      <vt:lpstr>Category Top Message</vt:lpstr>
      <vt:lpstr>Dashboard</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Luke Borglin</dc:creator>
  <cp:keywords/>
  <dc:description/>
  <cp:lastModifiedBy>Katie Davin</cp:lastModifiedBy>
  <cp:revision/>
  <dcterms:created xsi:type="dcterms:W3CDTF">2024-04-03T15:43:48Z</dcterms:created>
  <dcterms:modified xsi:type="dcterms:W3CDTF">2025-09-19T18:02:27Z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0x010100F60812543805E643A8CB626BA825FC93</vt:lpwstr>
  </property>
  <property fmtid="{D5CDD505-2E9C-101B-9397-08002B2CF9AE}" pid="3" name="MediaServiceImageTags">
    <vt:lpwstr/>
  </property>
</Properties>
</file>